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defaultThemeVersion="166925"/>
  <mc:AlternateContent xmlns:mc="http://schemas.openxmlformats.org/markup-compatibility/2006">
    <mc:Choice Requires="x15">
      <x15ac:absPath xmlns:x15ac="http://schemas.microsoft.com/office/spreadsheetml/2010/11/ac" url="C:\Users\mtamayo\OneDrive - mineducacion.gov.co\Planeación MEN\2019\PAI\Seguimiento\MEN-PAI 2019\Informes\MAYO\"/>
    </mc:Choice>
  </mc:AlternateContent>
  <xr:revisionPtr revIDLastSave="295" documentId="8_{6D398D76-7B10-4909-AFD8-507D454E4947}" xr6:coauthVersionLast="36" xr6:coauthVersionMax="43" xr10:uidLastSave="{722AEFE3-2D02-4FEB-A7F8-4C2919155A8D}"/>
  <bookViews>
    <workbookView xWindow="-120" yWindow="-120" windowWidth="20730" windowHeight="11160" xr2:uid="{00000000-000D-0000-FFFF-FFFF00000000}"/>
  </bookViews>
  <sheets>
    <sheet name="PAI-MEN 2019" sheetId="6" r:id="rId1"/>
    <sheet name="Analisis VPBM" sheetId="27" state="hidden" r:id="rId2"/>
    <sheet name="JUNIO" sheetId="7" state="hidden" r:id="rId3"/>
    <sheet name="JULIO" sheetId="8" state="hidden" r:id="rId4"/>
    <sheet name="AGOSTO" sheetId="9" state="hidden" r:id="rId5"/>
    <sheet name="SEPTIEMBRE" sheetId="10" state="hidden" r:id="rId6"/>
    <sheet name="OCTUBRE" sheetId="11" state="hidden" r:id="rId7"/>
    <sheet name="NOVIEMBRE" sheetId="12" state="hidden" r:id="rId8"/>
    <sheet name="DICIEMBRE" sheetId="13" state="hidden" r:id="rId9"/>
    <sheet name="Hoja1" sheetId="2"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_FilterDatabase" localSheetId="1" hidden="1">'Analisis VPBM'!$B$2:$J$2</definedName>
    <definedName name="_xlnm._FilterDatabase" localSheetId="2" hidden="1">JUNIO!$A$7:$BE$7</definedName>
    <definedName name="_xlnm._FilterDatabase" localSheetId="0" hidden="1">'PAI-MEN 2019'!$A$7:$XFA$1229</definedName>
    <definedName name="DEPENDENCIAS">[1]Listas!$C$6:$F$6</definedName>
    <definedName name="meses">[2]PARAMETROS!$P$2:$P$14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G1206" i="6" l="1"/>
  <c r="AG1202" i="6"/>
  <c r="AG1192" i="6"/>
  <c r="AG1185" i="6"/>
  <c r="AG1171" i="6"/>
  <c r="AG1170" i="6"/>
  <c r="AG1168" i="6"/>
  <c r="AG1165" i="6"/>
  <c r="AG1161" i="6"/>
  <c r="AG1064" i="6" l="1"/>
  <c r="AG1063" i="6"/>
  <c r="AG1062" i="6"/>
  <c r="AG1061" i="6"/>
  <c r="AG1056" i="6"/>
  <c r="AG1054" i="6"/>
  <c r="T1054" i="6"/>
  <c r="BD1053" i="6" l="1"/>
  <c r="M1053" i="6"/>
  <c r="L1053" i="6"/>
  <c r="K1053" i="6"/>
  <c r="BD1052" i="6"/>
  <c r="AG1052" i="6"/>
  <c r="M1052" i="6"/>
  <c r="L1052" i="6"/>
  <c r="K1052" i="6"/>
  <c r="BD1051" i="6"/>
  <c r="M1051" i="6"/>
  <c r="L1051" i="6"/>
  <c r="K1051" i="6"/>
  <c r="BD1050" i="6"/>
  <c r="AG1050" i="6"/>
  <c r="M1050" i="6"/>
  <c r="L1050" i="6"/>
  <c r="K1050" i="6"/>
  <c r="BD1049" i="6"/>
  <c r="M1049" i="6"/>
  <c r="L1049" i="6"/>
  <c r="K1049" i="6"/>
  <c r="BD1048" i="6"/>
  <c r="M1048" i="6"/>
  <c r="L1048" i="6"/>
  <c r="K1048" i="6"/>
  <c r="BD1047" i="6"/>
  <c r="M1047" i="6"/>
  <c r="L1047" i="6"/>
  <c r="K1047" i="6"/>
  <c r="BD1046" i="6"/>
  <c r="AG1046" i="6"/>
  <c r="M1046" i="6"/>
  <c r="L1046" i="6"/>
  <c r="K1046" i="6"/>
  <c r="BD1045" i="6"/>
  <c r="M1045" i="6"/>
  <c r="L1045" i="6"/>
  <c r="K1045" i="6"/>
  <c r="BD1044" i="6"/>
  <c r="AG1044" i="6"/>
  <c r="M1044" i="6"/>
  <c r="L1044" i="6"/>
  <c r="K1044" i="6"/>
  <c r="BD1043" i="6"/>
  <c r="AC1043" i="6"/>
  <c r="M1043" i="6"/>
  <c r="L1043" i="6"/>
  <c r="K1043" i="6"/>
  <c r="BD1042" i="6"/>
  <c r="M1042" i="6"/>
  <c r="L1042" i="6"/>
  <c r="K1042" i="6"/>
  <c r="BD1041" i="6"/>
  <c r="M1041" i="6"/>
  <c r="L1041" i="6"/>
  <c r="K1041" i="6"/>
  <c r="BD1040" i="6"/>
  <c r="M1040" i="6"/>
  <c r="L1040" i="6"/>
  <c r="K1040" i="6"/>
  <c r="BD1039" i="6"/>
  <c r="M1039" i="6"/>
  <c r="L1039" i="6"/>
  <c r="K1039" i="6"/>
  <c r="BD1038" i="6"/>
  <c r="AG1038" i="6"/>
  <c r="M1038" i="6"/>
  <c r="L1038" i="6"/>
  <c r="K1038" i="6"/>
  <c r="BD1037" i="6"/>
  <c r="AG1037" i="6"/>
  <c r="T1037" i="6"/>
  <c r="M1037" i="6"/>
  <c r="L1037" i="6"/>
  <c r="K1037" i="6"/>
  <c r="BD1036" i="6"/>
  <c r="M1036" i="6"/>
  <c r="L1036" i="6"/>
  <c r="K1036" i="6"/>
  <c r="BD1035" i="6"/>
  <c r="AG1035" i="6"/>
  <c r="M1035" i="6"/>
  <c r="L1035" i="6"/>
  <c r="K1035" i="6"/>
  <c r="BD1034" i="6"/>
  <c r="M1034" i="6"/>
  <c r="L1034" i="6"/>
  <c r="K1034" i="6"/>
  <c r="BD1033" i="6"/>
  <c r="AG1033" i="6"/>
  <c r="AC1033" i="6"/>
  <c r="M1033" i="6"/>
  <c r="L1033" i="6"/>
  <c r="K1033" i="6"/>
  <c r="BD1032" i="6"/>
  <c r="AG1032" i="6"/>
  <c r="AC1032" i="6"/>
  <c r="M1032" i="6"/>
  <c r="L1032" i="6"/>
  <c r="K1032" i="6"/>
  <c r="BC1031" i="6"/>
  <c r="BD1031" i="6" s="1"/>
  <c r="AG1031" i="6"/>
  <c r="AC1031" i="6"/>
  <c r="T1031" i="6"/>
  <c r="M1031" i="6"/>
  <c r="L1031" i="6"/>
  <c r="K1031" i="6"/>
  <c r="BD1030" i="6"/>
  <c r="AG1030" i="6"/>
  <c r="M1030" i="6"/>
  <c r="L1030" i="6"/>
  <c r="K1030" i="6"/>
  <c r="BD1029" i="6"/>
  <c r="AG1029" i="6"/>
  <c r="T1029" i="6"/>
  <c r="Q1029" i="6"/>
  <c r="M1029" i="6"/>
  <c r="L1029" i="6"/>
  <c r="K1029" i="6"/>
  <c r="AG1028" i="6" l="1"/>
  <c r="AG1023" i="6"/>
  <c r="AG1020" i="6"/>
  <c r="AG1019" i="6"/>
  <c r="AG1013" i="6"/>
  <c r="AG1011" i="6"/>
  <c r="AG1007" i="6"/>
  <c r="AG1005" i="6"/>
  <c r="AG980" i="6"/>
  <c r="T980" i="6"/>
  <c r="M771" i="6" l="1"/>
  <c r="L771" i="6"/>
  <c r="K771" i="6"/>
  <c r="M770" i="6"/>
  <c r="L770" i="6"/>
  <c r="K770" i="6"/>
  <c r="M769" i="6"/>
  <c r="L769" i="6"/>
  <c r="K769" i="6"/>
  <c r="M768" i="6"/>
  <c r="L768" i="6"/>
  <c r="K768" i="6"/>
  <c r="M767" i="6"/>
  <c r="L767" i="6"/>
  <c r="K767" i="6"/>
  <c r="M766" i="6"/>
  <c r="L766" i="6"/>
  <c r="K766" i="6"/>
  <c r="M765" i="6"/>
  <c r="L765" i="6"/>
  <c r="K765" i="6"/>
  <c r="M764" i="6"/>
  <c r="L764" i="6"/>
  <c r="K764" i="6"/>
  <c r="M763" i="6"/>
  <c r="L763" i="6"/>
  <c r="K763" i="6"/>
  <c r="M762" i="6"/>
  <c r="L762" i="6"/>
  <c r="K762" i="6"/>
  <c r="M761" i="6"/>
  <c r="L761" i="6"/>
  <c r="K761" i="6"/>
  <c r="M760" i="6"/>
  <c r="L760" i="6"/>
  <c r="K760" i="6"/>
  <c r="M759" i="6"/>
  <c r="L759" i="6"/>
  <c r="K759" i="6"/>
  <c r="M758" i="6"/>
  <c r="L758" i="6"/>
  <c r="K758" i="6"/>
  <c r="M757" i="6"/>
  <c r="L757" i="6"/>
  <c r="K757" i="6"/>
  <c r="M756" i="6"/>
  <c r="L756" i="6"/>
  <c r="K756" i="6"/>
  <c r="M755" i="6"/>
  <c r="L755" i="6"/>
  <c r="K755" i="6"/>
  <c r="M754" i="6"/>
  <c r="L754" i="6"/>
  <c r="K754" i="6"/>
  <c r="M753" i="6"/>
  <c r="L753" i="6"/>
  <c r="K753" i="6"/>
  <c r="M752" i="6"/>
  <c r="L752" i="6"/>
  <c r="K752" i="6"/>
  <c r="M751" i="6"/>
  <c r="L751" i="6"/>
  <c r="K751" i="6"/>
  <c r="M750" i="6"/>
  <c r="L750" i="6"/>
  <c r="K750" i="6"/>
  <c r="M749" i="6"/>
  <c r="L749" i="6"/>
  <c r="K749" i="6"/>
  <c r="M748" i="6"/>
  <c r="L748" i="6"/>
  <c r="K748" i="6"/>
  <c r="M747" i="6"/>
  <c r="L747" i="6"/>
  <c r="K747" i="6"/>
  <c r="M746" i="6"/>
  <c r="L746" i="6"/>
  <c r="K746" i="6"/>
  <c r="AG745" i="6"/>
  <c r="AC745" i="6"/>
  <c r="M745" i="6"/>
  <c r="L745" i="6"/>
  <c r="K745" i="6"/>
  <c r="AG744" i="6"/>
  <c r="AC744" i="6"/>
  <c r="M744" i="6"/>
  <c r="L744" i="6"/>
  <c r="K744" i="6"/>
  <c r="AG743" i="6"/>
  <c r="AC743" i="6"/>
  <c r="M743" i="6"/>
  <c r="L743" i="6"/>
  <c r="K743" i="6"/>
  <c r="AG742" i="6"/>
  <c r="AC742" i="6"/>
  <c r="M742" i="6"/>
  <c r="L742" i="6"/>
  <c r="K742" i="6"/>
  <c r="AG741" i="6"/>
  <c r="AC741" i="6"/>
  <c r="M741" i="6"/>
  <c r="L741" i="6"/>
  <c r="K741" i="6"/>
  <c r="M740" i="6"/>
  <c r="L740" i="6"/>
  <c r="K740" i="6"/>
  <c r="M739" i="6"/>
  <c r="L739" i="6"/>
  <c r="K739" i="6"/>
  <c r="M738" i="6"/>
  <c r="L738" i="6"/>
  <c r="K738" i="6"/>
  <c r="AG737" i="6"/>
  <c r="AC737" i="6"/>
  <c r="M737" i="6"/>
  <c r="L737" i="6"/>
  <c r="K737" i="6"/>
  <c r="M736" i="6"/>
  <c r="L736" i="6"/>
  <c r="K736" i="6"/>
  <c r="M735" i="6"/>
  <c r="L735" i="6"/>
  <c r="K735" i="6"/>
  <c r="M734" i="6"/>
  <c r="L734" i="6"/>
  <c r="K734" i="6"/>
  <c r="AG733" i="6"/>
  <c r="AC733" i="6"/>
  <c r="M733" i="6"/>
  <c r="L733" i="6"/>
  <c r="K733" i="6"/>
  <c r="M732" i="6"/>
  <c r="L732" i="6"/>
  <c r="K732" i="6"/>
  <c r="M731" i="6"/>
  <c r="L731" i="6"/>
  <c r="K731" i="6"/>
  <c r="M730" i="6"/>
  <c r="L730" i="6"/>
  <c r="K730" i="6"/>
  <c r="M729" i="6"/>
  <c r="L729" i="6"/>
  <c r="K729" i="6"/>
  <c r="M728" i="6"/>
  <c r="L728" i="6"/>
  <c r="K728" i="6"/>
  <c r="M727" i="6"/>
  <c r="L727" i="6"/>
  <c r="K727" i="6"/>
  <c r="AG726" i="6"/>
  <c r="AC726" i="6"/>
  <c r="M726" i="6"/>
  <c r="L726" i="6"/>
  <c r="K726" i="6"/>
  <c r="M725" i="6"/>
  <c r="L725" i="6"/>
  <c r="K725" i="6"/>
  <c r="AG724" i="6"/>
  <c r="M724" i="6"/>
  <c r="L724" i="6"/>
  <c r="K724" i="6"/>
  <c r="AG723" i="6"/>
  <c r="M723" i="6"/>
  <c r="L723" i="6"/>
  <c r="K723" i="6"/>
  <c r="M722" i="6"/>
  <c r="L722" i="6"/>
  <c r="K722" i="6"/>
  <c r="M721" i="6"/>
  <c r="L721" i="6"/>
  <c r="K721" i="6"/>
  <c r="M720" i="6"/>
  <c r="L720" i="6"/>
  <c r="K720" i="6"/>
  <c r="M719" i="6"/>
  <c r="L719" i="6"/>
  <c r="K719" i="6"/>
  <c r="M718" i="6"/>
  <c r="L718" i="6"/>
  <c r="K718" i="6"/>
  <c r="AG717" i="6"/>
  <c r="AC717" i="6"/>
  <c r="M717" i="6"/>
  <c r="L717" i="6"/>
  <c r="K717" i="6"/>
  <c r="M716" i="6"/>
  <c r="L716" i="6"/>
  <c r="K716" i="6"/>
  <c r="AG715" i="6"/>
  <c r="AC715" i="6"/>
  <c r="M715" i="6"/>
  <c r="L715" i="6"/>
  <c r="K715" i="6"/>
  <c r="AG714" i="6"/>
  <c r="AC714" i="6"/>
  <c r="M714" i="6"/>
  <c r="L714" i="6"/>
  <c r="K714" i="6"/>
  <c r="M713" i="6"/>
  <c r="L713" i="6"/>
  <c r="K713" i="6"/>
  <c r="M712" i="6"/>
  <c r="L712" i="6"/>
  <c r="K712" i="6"/>
  <c r="M711" i="6"/>
  <c r="L711" i="6"/>
  <c r="K711" i="6"/>
  <c r="AG710" i="6"/>
  <c r="M710" i="6"/>
  <c r="L710" i="6"/>
  <c r="K710" i="6"/>
  <c r="BD709" i="6"/>
  <c r="BC709" i="6"/>
  <c r="AX709" i="6"/>
  <c r="AG709" i="6"/>
  <c r="AC709" i="6"/>
  <c r="M709" i="6"/>
  <c r="L709" i="6"/>
  <c r="K709" i="6"/>
  <c r="M708" i="6"/>
  <c r="L708" i="6"/>
  <c r="K708" i="6"/>
  <c r="AG707" i="6"/>
  <c r="AC707" i="6"/>
  <c r="M707" i="6"/>
  <c r="L707" i="6"/>
  <c r="K707" i="6"/>
  <c r="M706" i="6"/>
  <c r="L706" i="6"/>
  <c r="K706" i="6"/>
  <c r="AG705" i="6"/>
  <c r="AC705" i="6"/>
  <c r="T705" i="6"/>
  <c r="Q705" i="6"/>
  <c r="M705" i="6"/>
  <c r="L705" i="6"/>
  <c r="K705" i="6"/>
  <c r="M704" i="6"/>
  <c r="L704" i="6"/>
  <c r="K704" i="6"/>
  <c r="AG703" i="6"/>
  <c r="AC703" i="6"/>
  <c r="T703" i="6"/>
  <c r="Q703" i="6"/>
  <c r="M703" i="6"/>
  <c r="L703" i="6"/>
  <c r="K703" i="6"/>
  <c r="M702" i="6"/>
  <c r="L702" i="6"/>
  <c r="K702" i="6"/>
  <c r="M701" i="6"/>
  <c r="L701" i="6"/>
  <c r="K701" i="6"/>
  <c r="M700" i="6"/>
  <c r="L700" i="6"/>
  <c r="K700" i="6"/>
  <c r="M699" i="6"/>
  <c r="L699" i="6"/>
  <c r="K699" i="6"/>
  <c r="M698" i="6"/>
  <c r="L698" i="6"/>
  <c r="K698" i="6"/>
  <c r="M697" i="6"/>
  <c r="L697" i="6"/>
  <c r="K697" i="6"/>
  <c r="M696" i="6"/>
  <c r="L696" i="6"/>
  <c r="K696" i="6"/>
  <c r="BD695" i="6"/>
  <c r="BC695" i="6"/>
  <c r="AX695" i="6"/>
  <c r="M695" i="6"/>
  <c r="L695" i="6"/>
  <c r="K695" i="6"/>
  <c r="AG694" i="6"/>
  <c r="AC694" i="6"/>
  <c r="M694" i="6"/>
  <c r="L694" i="6"/>
  <c r="K694" i="6"/>
  <c r="AG693" i="6"/>
  <c r="AC693" i="6"/>
  <c r="M693" i="6"/>
  <c r="L693" i="6"/>
  <c r="K693" i="6"/>
  <c r="M692" i="6"/>
  <c r="L692" i="6"/>
  <c r="K692" i="6"/>
  <c r="M691" i="6"/>
  <c r="L691" i="6"/>
  <c r="K691" i="6"/>
  <c r="AG690" i="6"/>
  <c r="AC690" i="6"/>
  <c r="M690" i="6"/>
  <c r="L690" i="6"/>
  <c r="K690" i="6"/>
  <c r="M689" i="6"/>
  <c r="L689" i="6"/>
  <c r="K689" i="6"/>
  <c r="AG688" i="6"/>
  <c r="AC688" i="6"/>
  <c r="M688" i="6"/>
  <c r="L688" i="6"/>
  <c r="K688" i="6"/>
  <c r="M687" i="6"/>
  <c r="L687" i="6"/>
  <c r="K687" i="6"/>
  <c r="M686" i="6"/>
  <c r="L686" i="6"/>
  <c r="K686" i="6"/>
  <c r="AG685" i="6"/>
  <c r="AC685" i="6"/>
  <c r="M685" i="6"/>
  <c r="L685" i="6"/>
  <c r="K685" i="6"/>
  <c r="M684" i="6"/>
  <c r="L684" i="6"/>
  <c r="K684" i="6"/>
  <c r="M683" i="6"/>
  <c r="L683" i="6"/>
  <c r="K683" i="6"/>
  <c r="M682" i="6"/>
  <c r="L682" i="6"/>
  <c r="K682" i="6"/>
  <c r="M681" i="6"/>
  <c r="L681" i="6"/>
  <c r="K681" i="6"/>
  <c r="M680" i="6"/>
  <c r="L680" i="6"/>
  <c r="K680" i="6"/>
  <c r="AG679" i="6"/>
  <c r="AC679" i="6"/>
  <c r="M679" i="6"/>
  <c r="L679" i="6"/>
  <c r="K679" i="6"/>
  <c r="AG678" i="6"/>
  <c r="AC678" i="6"/>
  <c r="T678" i="6"/>
  <c r="Q678" i="6"/>
  <c r="M678" i="6"/>
  <c r="L678" i="6"/>
  <c r="K678" i="6"/>
  <c r="AG677" i="6"/>
  <c r="AC677" i="6"/>
  <c r="M677" i="6"/>
  <c r="L677" i="6"/>
  <c r="K677" i="6"/>
  <c r="M676" i="6"/>
  <c r="L676" i="6"/>
  <c r="K676" i="6"/>
  <c r="M675" i="6"/>
  <c r="L675" i="6"/>
  <c r="K675" i="6"/>
  <c r="AG674" i="6"/>
  <c r="AC674" i="6"/>
  <c r="M674" i="6"/>
  <c r="L674" i="6"/>
  <c r="K674" i="6"/>
  <c r="AG673" i="6"/>
  <c r="AC673" i="6"/>
  <c r="M673" i="6"/>
  <c r="L673" i="6"/>
  <c r="K673" i="6"/>
  <c r="M672" i="6"/>
  <c r="L672" i="6"/>
  <c r="K672" i="6"/>
  <c r="M671" i="6"/>
  <c r="L671" i="6"/>
  <c r="K671" i="6"/>
  <c r="M670" i="6"/>
  <c r="L670" i="6"/>
  <c r="K670" i="6"/>
  <c r="AG669" i="6"/>
  <c r="AC669" i="6"/>
  <c r="M669" i="6"/>
  <c r="L669" i="6"/>
  <c r="K669" i="6"/>
  <c r="M668" i="6"/>
  <c r="L668" i="6"/>
  <c r="K668" i="6"/>
  <c r="M667" i="6"/>
  <c r="L667" i="6"/>
  <c r="K667" i="6"/>
  <c r="M666" i="6"/>
  <c r="L666" i="6"/>
  <c r="K666" i="6"/>
  <c r="AG665" i="6"/>
  <c r="AC665" i="6"/>
  <c r="M665" i="6"/>
  <c r="L665" i="6"/>
  <c r="K665" i="6"/>
  <c r="M664" i="6"/>
  <c r="L664" i="6"/>
  <c r="K664" i="6"/>
  <c r="M663" i="6"/>
  <c r="L663" i="6"/>
  <c r="K663" i="6"/>
  <c r="M662" i="6"/>
  <c r="L662" i="6"/>
  <c r="K662" i="6"/>
  <c r="M661" i="6"/>
  <c r="L661" i="6"/>
  <c r="K661" i="6"/>
  <c r="M660" i="6"/>
  <c r="L660" i="6"/>
  <c r="K660" i="6"/>
  <c r="AG659" i="6"/>
  <c r="AC659" i="6"/>
  <c r="M659" i="6"/>
  <c r="L659" i="6"/>
  <c r="K659" i="6"/>
  <c r="M658" i="6"/>
  <c r="L658" i="6"/>
  <c r="K658" i="6"/>
  <c r="M657" i="6"/>
  <c r="L657" i="6"/>
  <c r="K657" i="6"/>
  <c r="M656" i="6"/>
  <c r="L656" i="6"/>
  <c r="K656" i="6"/>
  <c r="M655" i="6"/>
  <c r="L655" i="6"/>
  <c r="K655" i="6"/>
  <c r="M654" i="6"/>
  <c r="L654" i="6"/>
  <c r="K654" i="6"/>
  <c r="AG653" i="6"/>
  <c r="AC653" i="6"/>
  <c r="M653" i="6"/>
  <c r="L653" i="6"/>
  <c r="K653" i="6"/>
  <c r="AG652" i="6"/>
  <c r="AC652" i="6"/>
  <c r="P652" i="6"/>
  <c r="Q652" i="6" s="1"/>
  <c r="M652" i="6"/>
  <c r="L652" i="6"/>
  <c r="K652" i="6"/>
  <c r="AG651" i="6"/>
  <c r="AC651" i="6"/>
  <c r="M651" i="6"/>
  <c r="L651" i="6"/>
  <c r="K651" i="6"/>
  <c r="AG650" i="6"/>
  <c r="AC650" i="6"/>
  <c r="M650" i="6"/>
  <c r="L650" i="6"/>
  <c r="K650" i="6"/>
  <c r="M649" i="6"/>
  <c r="L649" i="6"/>
  <c r="K649" i="6"/>
  <c r="M648" i="6"/>
  <c r="L648" i="6"/>
  <c r="K648" i="6"/>
  <c r="AG647" i="6"/>
  <c r="AC647" i="6"/>
  <c r="M647" i="6"/>
  <c r="L647" i="6"/>
  <c r="K647" i="6"/>
  <c r="M646" i="6"/>
  <c r="L646" i="6"/>
  <c r="K646" i="6"/>
  <c r="M645" i="6"/>
  <c r="L645" i="6"/>
  <c r="K645" i="6"/>
  <c r="M644" i="6"/>
  <c r="L644" i="6"/>
  <c r="K644" i="6"/>
  <c r="AG643" i="6"/>
  <c r="AC643" i="6"/>
  <c r="T643" i="6"/>
  <c r="Q643" i="6"/>
  <c r="M643" i="6"/>
  <c r="L643" i="6"/>
  <c r="K643" i="6"/>
  <c r="M642" i="6"/>
  <c r="L642" i="6"/>
  <c r="K642" i="6"/>
  <c r="M641" i="6"/>
  <c r="L641" i="6"/>
  <c r="K641" i="6"/>
  <c r="M640" i="6"/>
  <c r="L640" i="6"/>
  <c r="K640" i="6"/>
  <c r="BD639" i="6"/>
  <c r="BC639" i="6"/>
  <c r="AX639" i="6"/>
  <c r="AG639" i="6"/>
  <c r="AC639" i="6"/>
  <c r="M639" i="6"/>
  <c r="L639" i="6"/>
  <c r="K639" i="6"/>
  <c r="M638" i="6"/>
  <c r="L638" i="6"/>
  <c r="K638" i="6"/>
  <c r="M637" i="6"/>
  <c r="L637" i="6"/>
  <c r="K637" i="6"/>
  <c r="AG636" i="6"/>
  <c r="AC636" i="6"/>
  <c r="M636" i="6"/>
  <c r="L636" i="6"/>
  <c r="K636" i="6"/>
  <c r="AC635" i="6"/>
  <c r="M635" i="6"/>
  <c r="L635" i="6"/>
  <c r="K635" i="6"/>
  <c r="AG634" i="6"/>
  <c r="AC634" i="6"/>
  <c r="M634" i="6"/>
  <c r="L634" i="6"/>
  <c r="K634" i="6"/>
  <c r="M633" i="6"/>
  <c r="L633" i="6"/>
  <c r="K633" i="6"/>
  <c r="M632" i="6"/>
  <c r="L632" i="6"/>
  <c r="K632" i="6"/>
  <c r="M631" i="6"/>
  <c r="L631" i="6"/>
  <c r="K631" i="6"/>
  <c r="M630" i="6"/>
  <c r="L630" i="6"/>
  <c r="K630" i="6"/>
  <c r="M629" i="6"/>
  <c r="L629" i="6"/>
  <c r="K629" i="6"/>
  <c r="M628" i="6"/>
  <c r="L628" i="6"/>
  <c r="K628" i="6"/>
  <c r="AG627" i="6"/>
  <c r="AC627" i="6"/>
  <c r="M627" i="6"/>
  <c r="L627" i="6"/>
  <c r="K627" i="6"/>
  <c r="AG626" i="6"/>
  <c r="AC626" i="6"/>
  <c r="M626" i="6"/>
  <c r="L626" i="6"/>
  <c r="K626" i="6"/>
  <c r="AG625" i="6"/>
  <c r="AC625" i="6"/>
  <c r="M625" i="6"/>
  <c r="L625" i="6"/>
  <c r="K625" i="6"/>
  <c r="M624" i="6"/>
  <c r="L624" i="6"/>
  <c r="K624" i="6"/>
  <c r="M623" i="6"/>
  <c r="L623" i="6"/>
  <c r="K623" i="6"/>
  <c r="M622" i="6"/>
  <c r="L622" i="6"/>
  <c r="K622" i="6"/>
  <c r="M621" i="6"/>
  <c r="L621" i="6"/>
  <c r="K621" i="6"/>
  <c r="M620" i="6"/>
  <c r="L620" i="6"/>
  <c r="K620" i="6"/>
  <c r="M619" i="6"/>
  <c r="L619" i="6"/>
  <c r="K619" i="6"/>
  <c r="AG618" i="6"/>
  <c r="AC618" i="6"/>
  <c r="M618" i="6"/>
  <c r="L618" i="6"/>
  <c r="K618" i="6"/>
  <c r="M617" i="6"/>
  <c r="L617" i="6"/>
  <c r="K617" i="6"/>
  <c r="M616" i="6"/>
  <c r="L616" i="6"/>
  <c r="K616" i="6"/>
  <c r="AG615" i="6"/>
  <c r="AC615" i="6"/>
  <c r="M615" i="6"/>
  <c r="L615" i="6"/>
  <c r="K615" i="6"/>
  <c r="M614" i="6"/>
  <c r="L614" i="6"/>
  <c r="K614" i="6"/>
  <c r="M613" i="6"/>
  <c r="L613" i="6"/>
  <c r="K613" i="6"/>
  <c r="AG612" i="6"/>
  <c r="T612" i="6"/>
  <c r="Q612" i="6"/>
  <c r="M612" i="6"/>
  <c r="L612" i="6"/>
  <c r="K612" i="6"/>
  <c r="M611" i="6"/>
  <c r="L611" i="6"/>
  <c r="K611" i="6"/>
  <c r="AG610" i="6"/>
  <c r="AC610" i="6"/>
  <c r="M610" i="6"/>
  <c r="L610" i="6"/>
  <c r="K610" i="6"/>
  <c r="AG609" i="6"/>
  <c r="AC609" i="6"/>
  <c r="M609" i="6"/>
  <c r="L609" i="6"/>
  <c r="K609" i="6"/>
  <c r="M608" i="6"/>
  <c r="L608" i="6"/>
  <c r="K608" i="6"/>
  <c r="M607" i="6"/>
  <c r="L607" i="6"/>
  <c r="K607" i="6"/>
  <c r="M606" i="6"/>
  <c r="L606" i="6"/>
  <c r="K606" i="6"/>
  <c r="AG605" i="6"/>
  <c r="AC605" i="6"/>
  <c r="M605" i="6"/>
  <c r="L605" i="6"/>
  <c r="K605" i="6"/>
  <c r="M604" i="6"/>
  <c r="L604" i="6"/>
  <c r="K604" i="6"/>
  <c r="M603" i="6"/>
  <c r="L603" i="6"/>
  <c r="K603" i="6"/>
  <c r="M602" i="6"/>
  <c r="L602" i="6"/>
  <c r="K602" i="6"/>
  <c r="M601" i="6"/>
  <c r="L601" i="6"/>
  <c r="K601" i="6"/>
  <c r="M600" i="6"/>
  <c r="L600" i="6"/>
  <c r="K600" i="6"/>
  <c r="M599" i="6"/>
  <c r="L599" i="6"/>
  <c r="K599" i="6"/>
  <c r="M598" i="6"/>
  <c r="L598" i="6"/>
  <c r="K598" i="6"/>
  <c r="M597" i="6"/>
  <c r="L597" i="6"/>
  <c r="K597" i="6"/>
  <c r="M596" i="6"/>
  <c r="L596" i="6"/>
  <c r="K596" i="6"/>
  <c r="M595" i="6"/>
  <c r="L595" i="6"/>
  <c r="K595" i="6"/>
  <c r="M594" i="6"/>
  <c r="L594" i="6"/>
  <c r="K594" i="6"/>
  <c r="M593" i="6"/>
  <c r="L593" i="6"/>
  <c r="K593" i="6"/>
  <c r="M592" i="6"/>
  <c r="L592" i="6"/>
  <c r="K592" i="6"/>
  <c r="M591" i="6"/>
  <c r="L591" i="6"/>
  <c r="K591" i="6"/>
  <c r="M590" i="6"/>
  <c r="L590" i="6"/>
  <c r="K590" i="6"/>
  <c r="M589" i="6"/>
  <c r="L589" i="6"/>
  <c r="K589" i="6"/>
  <c r="M588" i="6"/>
  <c r="L588" i="6"/>
  <c r="K588" i="6"/>
  <c r="M587" i="6"/>
  <c r="L587" i="6"/>
  <c r="K587" i="6"/>
  <c r="M586" i="6"/>
  <c r="L586" i="6"/>
  <c r="K586" i="6"/>
  <c r="M585" i="6"/>
  <c r="L585" i="6"/>
  <c r="K585" i="6"/>
  <c r="M584" i="6"/>
  <c r="L584" i="6"/>
  <c r="K584" i="6"/>
  <c r="AG583" i="6"/>
  <c r="AC583" i="6"/>
  <c r="M583" i="6"/>
  <c r="L583" i="6"/>
  <c r="K583" i="6"/>
  <c r="AG582" i="6"/>
  <c r="AC582" i="6"/>
  <c r="M582" i="6"/>
  <c r="L582" i="6"/>
  <c r="K582" i="6"/>
  <c r="AG581" i="6"/>
  <c r="AC581" i="6"/>
  <c r="M581" i="6"/>
  <c r="L581" i="6"/>
  <c r="K581" i="6"/>
  <c r="M580" i="6"/>
  <c r="L580" i="6"/>
  <c r="K580" i="6"/>
  <c r="M579" i="6"/>
  <c r="L579" i="6"/>
  <c r="K579" i="6"/>
  <c r="M578" i="6"/>
  <c r="L578" i="6"/>
  <c r="K578" i="6"/>
  <c r="AG577" i="6"/>
  <c r="AC577" i="6"/>
  <c r="T577" i="6"/>
  <c r="Q577" i="6"/>
  <c r="M577" i="6"/>
  <c r="L577" i="6"/>
  <c r="K577" i="6"/>
  <c r="T652" i="6" l="1"/>
  <c r="AB575" i="6"/>
  <c r="AG575" i="6" s="1"/>
  <c r="L575" i="6"/>
  <c r="K575" i="6"/>
  <c r="L574" i="6"/>
  <c r="K574" i="6"/>
  <c r="L573" i="6"/>
  <c r="K573" i="6"/>
  <c r="L572" i="6"/>
  <c r="K572" i="6"/>
  <c r="L571" i="6"/>
  <c r="K571" i="6"/>
  <c r="L570" i="6"/>
  <c r="K570" i="6"/>
  <c r="L569" i="6"/>
  <c r="K569" i="6"/>
  <c r="L568" i="6"/>
  <c r="K568" i="6"/>
  <c r="L567" i="6"/>
  <c r="K567" i="6"/>
  <c r="L566" i="6"/>
  <c r="K566" i="6"/>
  <c r="L565" i="6"/>
  <c r="K565" i="6"/>
  <c r="L564" i="6"/>
  <c r="K564" i="6"/>
  <c r="L563" i="6"/>
  <c r="K563" i="6"/>
  <c r="L562" i="6"/>
  <c r="K562" i="6"/>
  <c r="L561" i="6"/>
  <c r="K561" i="6"/>
  <c r="L560" i="6"/>
  <c r="K560" i="6"/>
  <c r="L559" i="6"/>
  <c r="K559" i="6"/>
  <c r="L558" i="6"/>
  <c r="K558" i="6"/>
  <c r="L557" i="6"/>
  <c r="K557" i="6"/>
  <c r="AC556" i="6"/>
  <c r="L556" i="6"/>
  <c r="K556" i="6"/>
  <c r="L555" i="6"/>
  <c r="K555" i="6"/>
  <c r="L554" i="6"/>
  <c r="K554" i="6"/>
  <c r="L553" i="6"/>
  <c r="K553" i="6"/>
  <c r="AC552" i="6"/>
  <c r="L552" i="6"/>
  <c r="K552" i="6"/>
  <c r="L551" i="6"/>
  <c r="K551" i="6"/>
  <c r="AC550" i="6"/>
  <c r="L550" i="6"/>
  <c r="K550" i="6"/>
  <c r="AC549" i="6"/>
  <c r="L549" i="6"/>
  <c r="K549" i="6"/>
  <c r="L545" i="6"/>
  <c r="K545" i="6"/>
  <c r="L544" i="6"/>
  <c r="K544" i="6"/>
  <c r="AG543" i="6"/>
  <c r="AC543" i="6"/>
  <c r="T543" i="6"/>
  <c r="Q543" i="6"/>
  <c r="L543" i="6"/>
  <c r="K543" i="6"/>
  <c r="AB542" i="6"/>
  <c r="AC542" i="6" s="1"/>
  <c r="T542" i="6"/>
  <c r="Q542" i="6"/>
  <c r="L542" i="6"/>
  <c r="K542" i="6"/>
  <c r="L541" i="6"/>
  <c r="K541" i="6"/>
  <c r="L540" i="6"/>
  <c r="K540" i="6"/>
  <c r="L539" i="6"/>
  <c r="K539" i="6"/>
  <c r="AB538" i="6"/>
  <c r="AG538" i="6" s="1"/>
  <c r="L538" i="6"/>
  <c r="K538" i="6"/>
  <c r="AG537" i="6"/>
  <c r="AC537" i="6"/>
  <c r="T537" i="6"/>
  <c r="Q537" i="6"/>
  <c r="L537" i="6"/>
  <c r="K537" i="6"/>
  <c r="AB536" i="6"/>
  <c r="AC536" i="6" s="1"/>
  <c r="L536" i="6"/>
  <c r="K536" i="6"/>
  <c r="AB535" i="6"/>
  <c r="AC535" i="6" s="1"/>
  <c r="T535" i="6"/>
  <c r="Q535" i="6"/>
  <c r="L535" i="6"/>
  <c r="K535" i="6"/>
  <c r="AG535" i="6" l="1"/>
  <c r="AC575" i="6"/>
  <c r="AC538" i="6"/>
  <c r="BC534" i="6" l="1"/>
  <c r="AB534" i="6"/>
  <c r="AG534" i="6" s="1"/>
  <c r="M534" i="6"/>
  <c r="L534" i="6"/>
  <c r="K534" i="6"/>
  <c r="M533" i="6"/>
  <c r="L533" i="6"/>
  <c r="K533" i="6"/>
  <c r="AG532" i="6"/>
  <c r="AC532" i="6"/>
  <c r="M532" i="6"/>
  <c r="L532" i="6"/>
  <c r="K532" i="6"/>
  <c r="M531" i="6"/>
  <c r="L531" i="6"/>
  <c r="K531" i="6"/>
  <c r="AG530" i="6"/>
  <c r="AC530" i="6"/>
  <c r="M530" i="6"/>
  <c r="L530" i="6"/>
  <c r="K530" i="6"/>
  <c r="M529" i="6"/>
  <c r="L529" i="6"/>
  <c r="K529" i="6"/>
  <c r="M528" i="6"/>
  <c r="L528" i="6"/>
  <c r="K528" i="6"/>
  <c r="M527" i="6"/>
  <c r="L527" i="6"/>
  <c r="K527" i="6"/>
  <c r="M526" i="6"/>
  <c r="L526" i="6"/>
  <c r="K526" i="6"/>
  <c r="M525" i="6"/>
  <c r="L525" i="6"/>
  <c r="K525" i="6"/>
  <c r="M524" i="6"/>
  <c r="L524" i="6"/>
  <c r="K524" i="6"/>
  <c r="M523" i="6"/>
  <c r="L523" i="6"/>
  <c r="K523" i="6"/>
  <c r="M522" i="6"/>
  <c r="L522" i="6"/>
  <c r="K522" i="6"/>
  <c r="M521" i="6"/>
  <c r="L521" i="6"/>
  <c r="K521" i="6"/>
  <c r="M520" i="6"/>
  <c r="L520" i="6"/>
  <c r="K520" i="6"/>
  <c r="M519" i="6"/>
  <c r="L519" i="6"/>
  <c r="K519" i="6"/>
  <c r="M518" i="6"/>
  <c r="L518" i="6"/>
  <c r="K518" i="6"/>
  <c r="M517" i="6"/>
  <c r="L517" i="6"/>
  <c r="K517" i="6"/>
  <c r="M516" i="6"/>
  <c r="L516" i="6"/>
  <c r="K516" i="6"/>
  <c r="M515" i="6"/>
  <c r="L515" i="6"/>
  <c r="K515" i="6"/>
  <c r="M514" i="6"/>
  <c r="L514" i="6"/>
  <c r="K514" i="6"/>
  <c r="M513" i="6"/>
  <c r="L513" i="6"/>
  <c r="K513" i="6"/>
  <c r="M512" i="6"/>
  <c r="L512" i="6"/>
  <c r="K512" i="6"/>
  <c r="M511" i="6"/>
  <c r="L511" i="6"/>
  <c r="K511" i="6"/>
  <c r="M510" i="6"/>
  <c r="L510" i="6"/>
  <c r="K510" i="6"/>
  <c r="M509" i="6"/>
  <c r="L509" i="6"/>
  <c r="K509" i="6"/>
  <c r="M508" i="6"/>
  <c r="L508" i="6"/>
  <c r="K508" i="6"/>
  <c r="M507" i="6"/>
  <c r="L507" i="6"/>
  <c r="K507" i="6"/>
  <c r="M506" i="6"/>
  <c r="L506" i="6"/>
  <c r="K506" i="6"/>
  <c r="M505" i="6"/>
  <c r="L505" i="6"/>
  <c r="K505" i="6"/>
  <c r="M504" i="6"/>
  <c r="L504" i="6"/>
  <c r="K504" i="6"/>
  <c r="M503" i="6"/>
  <c r="L503" i="6"/>
  <c r="K503" i="6"/>
  <c r="M502" i="6"/>
  <c r="L502" i="6"/>
  <c r="K502" i="6"/>
  <c r="M501" i="6"/>
  <c r="L501" i="6"/>
  <c r="K501" i="6"/>
  <c r="M500" i="6"/>
  <c r="L500" i="6"/>
  <c r="K500" i="6"/>
  <c r="M499" i="6"/>
  <c r="L499" i="6"/>
  <c r="K499" i="6"/>
  <c r="M498" i="6"/>
  <c r="L498" i="6"/>
  <c r="K498" i="6"/>
  <c r="M497" i="6"/>
  <c r="L497" i="6"/>
  <c r="K497" i="6"/>
  <c r="M496" i="6"/>
  <c r="L496" i="6"/>
  <c r="K496" i="6"/>
  <c r="M495" i="6"/>
  <c r="L495" i="6"/>
  <c r="K495" i="6"/>
  <c r="AA494" i="6"/>
  <c r="M494" i="6"/>
  <c r="L494" i="6"/>
  <c r="K494" i="6"/>
  <c r="M493" i="6"/>
  <c r="L493" i="6"/>
  <c r="K493" i="6"/>
  <c r="M492" i="6"/>
  <c r="L492" i="6"/>
  <c r="K492" i="6"/>
  <c r="M491" i="6"/>
  <c r="L491" i="6"/>
  <c r="K491" i="6"/>
  <c r="M490" i="6"/>
  <c r="L490" i="6"/>
  <c r="K490" i="6"/>
  <c r="M489" i="6"/>
  <c r="L489" i="6"/>
  <c r="K489" i="6"/>
  <c r="M488" i="6"/>
  <c r="L488" i="6"/>
  <c r="K488" i="6"/>
  <c r="M487" i="6"/>
  <c r="L487" i="6"/>
  <c r="K487" i="6"/>
  <c r="M486" i="6"/>
  <c r="L486" i="6"/>
  <c r="K486" i="6"/>
  <c r="M485" i="6"/>
  <c r="L485" i="6"/>
  <c r="K485" i="6"/>
  <c r="M484" i="6"/>
  <c r="L484" i="6"/>
  <c r="K484" i="6"/>
  <c r="M483" i="6"/>
  <c r="L483" i="6"/>
  <c r="K483" i="6"/>
  <c r="M482" i="6"/>
  <c r="L482" i="6"/>
  <c r="K482" i="6"/>
  <c r="M481" i="6"/>
  <c r="L481" i="6"/>
  <c r="K481" i="6"/>
  <c r="M480" i="6"/>
  <c r="L480" i="6"/>
  <c r="K480" i="6"/>
  <c r="M479" i="6"/>
  <c r="L479" i="6"/>
  <c r="K479" i="6"/>
  <c r="M478" i="6"/>
  <c r="L478" i="6"/>
  <c r="K478" i="6"/>
  <c r="M477" i="6"/>
  <c r="L477" i="6"/>
  <c r="K477" i="6"/>
  <c r="M476" i="6"/>
  <c r="L476" i="6"/>
  <c r="K476" i="6"/>
  <c r="M475" i="6"/>
  <c r="L475" i="6"/>
  <c r="K475" i="6"/>
  <c r="M474" i="6"/>
  <c r="L474" i="6"/>
  <c r="K474" i="6"/>
  <c r="M473" i="6"/>
  <c r="L473" i="6"/>
  <c r="K473" i="6"/>
  <c r="M472" i="6"/>
  <c r="L472" i="6"/>
  <c r="K472" i="6"/>
  <c r="M471" i="6"/>
  <c r="L471" i="6"/>
  <c r="K471" i="6"/>
  <c r="M470" i="6"/>
  <c r="L470" i="6"/>
  <c r="K470" i="6"/>
  <c r="M469" i="6"/>
  <c r="L469" i="6"/>
  <c r="K469" i="6"/>
  <c r="M468" i="6"/>
  <c r="L468" i="6"/>
  <c r="K468" i="6"/>
  <c r="AB467" i="6"/>
  <c r="AC467" i="6" s="1"/>
  <c r="M467" i="6"/>
  <c r="L467" i="6"/>
  <c r="K467" i="6"/>
  <c r="M466" i="6"/>
  <c r="L466" i="6"/>
  <c r="K466" i="6"/>
  <c r="M465" i="6"/>
  <c r="L465" i="6"/>
  <c r="K465" i="6"/>
  <c r="M464" i="6"/>
  <c r="L464" i="6"/>
  <c r="K464" i="6"/>
  <c r="AB463" i="6"/>
  <c r="AG463" i="6" s="1"/>
  <c r="M463" i="6"/>
  <c r="L463" i="6"/>
  <c r="K463" i="6"/>
  <c r="AG462" i="6"/>
  <c r="AC462" i="6"/>
  <c r="M462" i="6"/>
  <c r="L462" i="6"/>
  <c r="K462" i="6"/>
  <c r="M461" i="6"/>
  <c r="L461" i="6"/>
  <c r="K461" i="6"/>
  <c r="M460" i="6"/>
  <c r="L460" i="6"/>
  <c r="K460" i="6"/>
  <c r="AB459" i="6"/>
  <c r="M459" i="6"/>
  <c r="L459" i="6"/>
  <c r="K459" i="6"/>
  <c r="AG458" i="6"/>
  <c r="M458" i="6"/>
  <c r="L458" i="6"/>
  <c r="K458" i="6"/>
  <c r="M457" i="6"/>
  <c r="L457" i="6"/>
  <c r="K457" i="6"/>
  <c r="M456" i="6"/>
  <c r="L456" i="6"/>
  <c r="K456" i="6"/>
  <c r="M455" i="6"/>
  <c r="L455" i="6"/>
  <c r="K455" i="6"/>
  <c r="AG454" i="6"/>
  <c r="AC454" i="6"/>
  <c r="M454" i="6"/>
  <c r="L454" i="6"/>
  <c r="K454" i="6"/>
  <c r="AG453" i="6"/>
  <c r="AC453" i="6"/>
  <c r="M453" i="6"/>
  <c r="L453" i="6"/>
  <c r="K453" i="6"/>
  <c r="AB452" i="6"/>
  <c r="AC452" i="6" s="1"/>
  <c r="M452" i="6"/>
  <c r="L452" i="6"/>
  <c r="K452" i="6"/>
  <c r="AB494" i="6" l="1"/>
  <c r="AC494" i="6" s="1"/>
  <c r="AG459" i="6"/>
  <c r="AG452" i="6"/>
  <c r="AC459" i="6"/>
  <c r="AG467" i="6"/>
  <c r="AC463" i="6"/>
  <c r="AC534" i="6"/>
  <c r="AG494" i="6" l="1"/>
  <c r="AG451" i="6"/>
  <c r="AG450" i="6"/>
  <c r="AC450" i="6"/>
  <c r="AG449" i="6"/>
  <c r="AG448" i="6"/>
  <c r="AG447" i="6"/>
  <c r="AC447" i="6"/>
  <c r="BD445" i="6"/>
  <c r="AG445" i="6"/>
  <c r="AC445" i="6"/>
  <c r="AG444" i="6"/>
  <c r="AC444" i="6"/>
  <c r="AG443" i="6"/>
  <c r="AG442" i="6"/>
  <c r="AC442" i="6"/>
  <c r="AG440" i="6"/>
  <c r="AG439" i="6"/>
  <c r="AG438" i="6"/>
  <c r="AG437" i="6"/>
  <c r="AG436" i="6"/>
  <c r="AG435" i="6"/>
  <c r="AG434" i="6"/>
  <c r="AG433" i="6"/>
  <c r="AG432" i="6"/>
  <c r="AG431" i="6"/>
  <c r="AG430" i="6"/>
  <c r="AG429" i="6"/>
  <c r="AG428" i="6"/>
  <c r="AG427" i="6"/>
  <c r="AG426" i="6"/>
  <c r="AG425" i="6"/>
  <c r="AG424" i="6"/>
  <c r="AG423" i="6"/>
  <c r="AG422" i="6"/>
  <c r="AG421" i="6"/>
  <c r="AG420" i="6"/>
  <c r="AG419" i="6"/>
  <c r="AG418" i="6"/>
  <c r="AG417" i="6"/>
  <c r="AG416" i="6"/>
  <c r="AG415" i="6"/>
  <c r="AG414" i="6"/>
  <c r="AG413" i="6"/>
  <c r="AG412" i="6"/>
  <c r="AG411" i="6"/>
  <c r="AG410" i="6"/>
  <c r="AG409" i="6"/>
  <c r="AG408" i="6"/>
  <c r="AC408" i="6"/>
  <c r="Q406" i="6"/>
  <c r="AG391" i="6" l="1"/>
  <c r="BD390" i="6"/>
  <c r="AG390" i="6"/>
  <c r="AG382" i="6"/>
  <c r="AG379" i="6"/>
  <c r="AG378" i="6"/>
  <c r="AG375" i="6"/>
  <c r="T375" i="6"/>
  <c r="AG374" i="6" l="1"/>
  <c r="AG373" i="6"/>
  <c r="AG372" i="6"/>
  <c r="AG371" i="6"/>
  <c r="AG362" i="6"/>
  <c r="AG361" i="6"/>
  <c r="AX360" i="6" l="1"/>
  <c r="AX357" i="6"/>
  <c r="AG357" i="6"/>
  <c r="AX356" i="6"/>
  <c r="AG356" i="6"/>
  <c r="AX355" i="6"/>
  <c r="AX354" i="6"/>
  <c r="AX353" i="6"/>
  <c r="AG353" i="6"/>
  <c r="AG351" i="6"/>
  <c r="AX350" i="6"/>
  <c r="AG350" i="6"/>
  <c r="AX349" i="6"/>
  <c r="AX348" i="6"/>
  <c r="AG347" i="6"/>
  <c r="AX345" i="6"/>
  <c r="AG345" i="6"/>
  <c r="AG334" i="6" l="1"/>
  <c r="AG332" i="6"/>
  <c r="AG330" i="6"/>
  <c r="AG328" i="6"/>
  <c r="AG324" i="6"/>
  <c r="AG323" i="6"/>
  <c r="AX321" i="6" l="1"/>
  <c r="AX317" i="6"/>
  <c r="AG314" i="6"/>
  <c r="AG311" i="6"/>
  <c r="AG309" i="6"/>
  <c r="AG306" i="6"/>
  <c r="AG302" i="6"/>
  <c r="AG301" i="6"/>
  <c r="AG299" i="6" l="1"/>
  <c r="AG295" i="6"/>
  <c r="AG291" i="6"/>
  <c r="AG289" i="6"/>
  <c r="AG287" i="6"/>
  <c r="AG286" i="6" l="1"/>
  <c r="AG285" i="6"/>
  <c r="AG284" i="6"/>
  <c r="AG283" i="6"/>
  <c r="AG282" i="6"/>
  <c r="AG281" i="6"/>
  <c r="AG280" i="6"/>
  <c r="AG279" i="6"/>
  <c r="AG273" i="6"/>
  <c r="AG266" i="6" l="1"/>
  <c r="AG254" i="6"/>
  <c r="AG246" i="6"/>
  <c r="AA225" i="6"/>
  <c r="AG225" i="6" s="1"/>
  <c r="AG224" i="6"/>
  <c r="AG217" i="6"/>
  <c r="AG216" i="6"/>
  <c r="AG215" i="6"/>
  <c r="AX213" i="6" l="1"/>
  <c r="AX212" i="6"/>
  <c r="BC208" i="6"/>
  <c r="AX206" i="6"/>
  <c r="AG202" i="6"/>
  <c r="AG201" i="6"/>
  <c r="AG198" i="6"/>
  <c r="AG188" i="6"/>
  <c r="AG184" i="6"/>
  <c r="AG182" i="6"/>
  <c r="AG181" i="6"/>
  <c r="AG172" i="6" l="1"/>
  <c r="AG171" i="6"/>
  <c r="AG170" i="6"/>
  <c r="AG169" i="6"/>
  <c r="AG168" i="6"/>
  <c r="AG167" i="6"/>
  <c r="AG166" i="6"/>
  <c r="AG157" i="6"/>
  <c r="AG156" i="6"/>
  <c r="AG155" i="6"/>
  <c r="AG154" i="6"/>
  <c r="AG153" i="6"/>
  <c r="AG152" i="6"/>
  <c r="AG151" i="6"/>
  <c r="AG149" i="6" l="1"/>
  <c r="AG143" i="6"/>
  <c r="AG136" i="6"/>
  <c r="AG131" i="6"/>
  <c r="AG130" i="6"/>
  <c r="AG127" i="6"/>
  <c r="AG107" i="6"/>
  <c r="AG106" i="6"/>
  <c r="AG105" i="6"/>
  <c r="AG104" i="6"/>
  <c r="AG103" i="6"/>
  <c r="AG102" i="6"/>
  <c r="AG101" i="6"/>
  <c r="AG99" i="6"/>
  <c r="AG98" i="6"/>
  <c r="AG96" i="6"/>
  <c r="AG95" i="6"/>
  <c r="AG92" i="6"/>
  <c r="AG91" i="6"/>
  <c r="AG90" i="6"/>
  <c r="AG89" i="6"/>
  <c r="AG88" i="6"/>
  <c r="AG87" i="6"/>
  <c r="AG86" i="6" l="1"/>
  <c r="BC81" i="6"/>
  <c r="AG80" i="6"/>
  <c r="AG76" i="6"/>
  <c r="BD74" i="6"/>
  <c r="BC74" i="6"/>
  <c r="AG74" i="6"/>
  <c r="BD72" i="6"/>
  <c r="BC72" i="6"/>
  <c r="AG70" i="6"/>
  <c r="AG69" i="6"/>
  <c r="AG68" i="6"/>
  <c r="BD67" i="6"/>
  <c r="BC67" i="6"/>
  <c r="AG67" i="6"/>
  <c r="AG66" i="6"/>
  <c r="AG65" i="6"/>
  <c r="BD64" i="6"/>
  <c r="BC64" i="6"/>
  <c r="AG62" i="6"/>
  <c r="AG57" i="6"/>
  <c r="BD54" i="6"/>
  <c r="BC54" i="6"/>
  <c r="AG54" i="6"/>
  <c r="T51" i="6"/>
  <c r="AG48" i="6"/>
  <c r="AG41" i="6" l="1"/>
  <c r="AG40" i="6"/>
  <c r="AG39" i="6"/>
  <c r="A37" i="7" l="1"/>
  <c r="A38" i="7" s="1"/>
  <c r="AG34" i="7"/>
  <c r="A34" i="7"/>
  <c r="A35" i="7" s="1"/>
  <c r="AG31" i="7"/>
  <c r="A31" i="7"/>
  <c r="A32" i="7" s="1"/>
  <c r="A28" i="7"/>
  <c r="A29" i="7" s="1"/>
  <c r="AG26" i="7"/>
  <c r="A25" i="7"/>
  <c r="A26" i="7" s="1"/>
  <c r="A21" i="7"/>
  <c r="A22" i="7" s="1"/>
  <c r="A18" i="7"/>
  <c r="A19" i="7" s="1"/>
  <c r="AG16" i="7"/>
  <c r="AG9" i="7"/>
  <c r="A9" i="7"/>
  <c r="A10" i="7" s="1"/>
  <c r="AG8" i="7"/>
  <c r="A37" i="6" l="1"/>
  <c r="A38" i="6" s="1"/>
  <c r="AG34" i="6"/>
  <c r="A34" i="6"/>
  <c r="A35" i="6" s="1"/>
  <c r="AG31" i="6"/>
  <c r="A31" i="6"/>
  <c r="A32" i="6" s="1"/>
  <c r="A28" i="6"/>
  <c r="A29" i="6" s="1"/>
  <c r="AG26" i="6"/>
  <c r="A25" i="6"/>
  <c r="A26" i="6" s="1"/>
  <c r="A21" i="6"/>
  <c r="A22" i="6" s="1"/>
  <c r="A18" i="6"/>
  <c r="A19" i="6" s="1"/>
  <c r="AG16" i="6"/>
  <c r="AG9" i="6"/>
  <c r="A9" i="6"/>
  <c r="A10" i="6" s="1"/>
  <c r="AG8" i="6"/>
  <c r="A8" i="13" l="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8" i="12"/>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8" i="1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8" i="10"/>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Sonia Milena Cuervo Perez</author>
    <author>Marcela Tamayo Rincon</author>
    <author>Natalia Isabel Avalos Avalos</author>
    <author>Luisa Fernanda Mejía</author>
    <author>Ivan Dario Aristizabal Henao</author>
    <author>Usuario de Windows</author>
    <author>Ana María Pérez Martínez</author>
    <author>Sara Arrechea Banguera</author>
    <author>María del Pilar Salgado Hernández</author>
  </authors>
  <commentList>
    <comment ref="Y114" authorId="0" shapeId="0" xr:uid="{3B263EC2-B906-466A-BAF8-C98A6C38444E}">
      <text>
        <r>
          <rPr>
            <b/>
            <sz val="9"/>
            <color indexed="81"/>
            <rFont val="Tahoma"/>
            <family val="2"/>
          </rPr>
          <t>Sonia Milena Cuervo Perez:</t>
        </r>
        <r>
          <rPr>
            <sz val="9"/>
            <color indexed="81"/>
            <rFont val="Tahoma"/>
            <family val="2"/>
          </rPr>
          <t xml:space="preserve">
Eliminar indicador, se encuentra repetido
</t>
        </r>
      </text>
    </comment>
    <comment ref="AB127" authorId="1" shapeId="0" xr:uid="{29160E2D-71ED-4822-BC72-6389FAE854DD}">
      <text>
        <r>
          <rPr>
            <b/>
            <sz val="9"/>
            <color indexed="81"/>
            <rFont val="Tahoma"/>
            <family val="2"/>
          </rPr>
          <t>Marcela Tamayo Rincon:</t>
        </r>
        <r>
          <rPr>
            <sz val="9"/>
            <color indexed="81"/>
            <rFont val="Tahoma"/>
            <family val="2"/>
          </rPr>
          <t xml:space="preserve">
días</t>
        </r>
      </text>
    </comment>
    <comment ref="Y375" authorId="1" shapeId="0" xr:uid="{1CABD0A3-B910-4C57-B476-CF0990FAFB09}">
      <text>
        <r>
          <rPr>
            <b/>
            <sz val="9"/>
            <color indexed="81"/>
            <rFont val="Tahoma"/>
            <family val="2"/>
          </rPr>
          <t>Marcela Tamayo Rincon:</t>
        </r>
        <r>
          <rPr>
            <sz val="9"/>
            <color indexed="81"/>
            <rFont val="Tahoma"/>
            <family val="2"/>
          </rPr>
          <t xml:space="preserve">
Ajustar indicador de acuerdo a compromisos de FECODE</t>
        </r>
      </text>
    </comment>
    <comment ref="Y376" authorId="1" shapeId="0" xr:uid="{C0E3ABB0-0E4B-4189-8CEF-00485E40A802}">
      <text>
        <r>
          <rPr>
            <b/>
            <sz val="9"/>
            <color indexed="81"/>
            <rFont val="Tahoma"/>
            <family val="2"/>
          </rPr>
          <t>Marcela Tamayo Rincon:</t>
        </r>
        <r>
          <rPr>
            <sz val="9"/>
            <color indexed="81"/>
            <rFont val="Tahoma"/>
            <family val="2"/>
          </rPr>
          <t xml:space="preserve">
Ajustar indicador de acuerdo a compromisos de FECODE</t>
        </r>
      </text>
    </comment>
    <comment ref="Y377" authorId="1" shapeId="0" xr:uid="{8AC02A7F-07C1-4212-A9E2-32FA92A6EBB7}">
      <text>
        <r>
          <rPr>
            <b/>
            <sz val="9"/>
            <color indexed="81"/>
            <rFont val="Tahoma"/>
            <family val="2"/>
          </rPr>
          <t>Marcela Tamayo Rincon:</t>
        </r>
        <r>
          <rPr>
            <sz val="9"/>
            <color indexed="81"/>
            <rFont val="Tahoma"/>
            <family val="2"/>
          </rPr>
          <t xml:space="preserve">
Ajustar indicador de acuerdo a compromisos de FECODE</t>
        </r>
      </text>
    </comment>
    <comment ref="Y378" authorId="1" shapeId="0" xr:uid="{1491C247-6BA3-4EF1-B735-FD614CCFD3D5}">
      <text>
        <r>
          <rPr>
            <b/>
            <sz val="9"/>
            <color indexed="81"/>
            <rFont val="Tahoma"/>
            <family val="2"/>
          </rPr>
          <t>Marcela Tamayo Rincon:</t>
        </r>
        <r>
          <rPr>
            <sz val="9"/>
            <color indexed="81"/>
            <rFont val="Tahoma"/>
            <family val="2"/>
          </rPr>
          <t xml:space="preserve">
Ajustar indicador en función del sistema de información</t>
        </r>
      </text>
    </comment>
    <comment ref="Y381" authorId="1" shapeId="0" xr:uid="{F868BB0C-E65B-4E77-8008-EADCE725C299}">
      <text>
        <r>
          <rPr>
            <b/>
            <sz val="9"/>
            <color indexed="81"/>
            <rFont val="Tahoma"/>
            <family val="2"/>
          </rPr>
          <t>Marcela Tamayo Rincon:</t>
        </r>
        <r>
          <rPr>
            <sz val="9"/>
            <color indexed="81"/>
            <rFont val="Tahoma"/>
            <family val="2"/>
          </rPr>
          <t xml:space="preserve">
Ajustar indicador de acuerdo a compromisos de FECODE</t>
        </r>
      </text>
    </comment>
    <comment ref="Y390" authorId="1" shapeId="0" xr:uid="{74CAA84E-BF4E-415D-8667-56B480DDFF4D}">
      <text>
        <r>
          <rPr>
            <b/>
            <sz val="9"/>
            <color indexed="81"/>
            <rFont val="Tahoma"/>
            <family val="2"/>
          </rPr>
          <t xml:space="preserve">Marcela Tamayo Rincon:
Cambiar estos indicadores por el de talento humano
</t>
        </r>
      </text>
    </comment>
    <comment ref="Y391" authorId="1" shapeId="0" xr:uid="{420BBDAF-47FA-468B-853D-5766F8E61AA9}">
      <text>
        <r>
          <rPr>
            <b/>
            <sz val="9"/>
            <color indexed="81"/>
            <rFont val="Tahoma"/>
            <family val="2"/>
          </rPr>
          <t xml:space="preserve">Marcela Tamayo Rincon:
Cambiar estos indicadores por el de talento humano
</t>
        </r>
      </text>
    </comment>
    <comment ref="Y392" authorId="1" shapeId="0" xr:uid="{FDB871D9-2584-4E57-9E82-A3A4612E6735}">
      <text>
        <r>
          <rPr>
            <b/>
            <sz val="9"/>
            <color indexed="81"/>
            <rFont val="Tahoma"/>
            <family val="2"/>
          </rPr>
          <t>Marcela Tamayo Rincon:</t>
        </r>
        <r>
          <rPr>
            <sz val="9"/>
            <color indexed="81"/>
            <rFont val="Tahoma"/>
            <family val="2"/>
          </rPr>
          <t xml:space="preserve">
Ajustar indicador de acuerdo a compromisos de FECODE</t>
        </r>
      </text>
    </comment>
    <comment ref="Y393" authorId="1" shapeId="0" xr:uid="{E7E12136-BBC3-40F9-8220-E406E01B523A}">
      <text>
        <r>
          <rPr>
            <b/>
            <sz val="9"/>
            <color indexed="81"/>
            <rFont val="Tahoma"/>
            <family val="2"/>
          </rPr>
          <t>Marcela Tamayo Rincon:</t>
        </r>
        <r>
          <rPr>
            <sz val="9"/>
            <color indexed="81"/>
            <rFont val="Tahoma"/>
            <family val="2"/>
          </rPr>
          <t xml:space="preserve">
Ajustar indicador de acuerdo a compromisos de FECODE</t>
        </r>
      </text>
    </comment>
    <comment ref="Y394" authorId="1" shapeId="0" xr:uid="{8E10A045-D084-4149-AFF5-CA9D970C6DCE}">
      <text>
        <r>
          <rPr>
            <b/>
            <sz val="9"/>
            <color indexed="81"/>
            <rFont val="Tahoma"/>
            <family val="2"/>
          </rPr>
          <t>Marcela Tamayo Rincon:</t>
        </r>
        <r>
          <rPr>
            <sz val="9"/>
            <color indexed="81"/>
            <rFont val="Tahoma"/>
            <family val="2"/>
          </rPr>
          <t xml:space="preserve">
Ajustar indicador de acuerdo a compromisos de FECODE</t>
        </r>
      </text>
    </comment>
    <comment ref="Y395" authorId="1" shapeId="0" xr:uid="{69832B3A-4B7E-4687-BF96-2ED215CAB8AE}">
      <text>
        <r>
          <rPr>
            <b/>
            <sz val="9"/>
            <color indexed="81"/>
            <rFont val="Tahoma"/>
            <family val="2"/>
          </rPr>
          <t>Marcela Tamayo Rincon:</t>
        </r>
        <r>
          <rPr>
            <sz val="9"/>
            <color indexed="81"/>
            <rFont val="Tahoma"/>
            <family val="2"/>
          </rPr>
          <t xml:space="preserve">
Ajustar indicador de acuerdo a compromisos de FECODE</t>
        </r>
      </text>
    </comment>
    <comment ref="Y396" authorId="1" shapeId="0" xr:uid="{0F7D2D44-4933-4819-B407-3214E91BA0F8}">
      <text>
        <r>
          <rPr>
            <b/>
            <sz val="9"/>
            <color indexed="81"/>
            <rFont val="Tahoma"/>
            <family val="2"/>
          </rPr>
          <t>Marcela Tamayo Rincon:</t>
        </r>
        <r>
          <rPr>
            <sz val="9"/>
            <color indexed="81"/>
            <rFont val="Tahoma"/>
            <family val="2"/>
          </rPr>
          <t xml:space="preserve">
Ajustar indicador de acuerdo a compromisos de FECODE</t>
        </r>
      </text>
    </comment>
    <comment ref="Y397" authorId="1" shapeId="0" xr:uid="{4DE7E6AA-5728-4D8D-8079-9D693868B9F2}">
      <text>
        <r>
          <rPr>
            <b/>
            <sz val="9"/>
            <color indexed="81"/>
            <rFont val="Tahoma"/>
            <family val="2"/>
          </rPr>
          <t>Marcela Tamayo Rincon:</t>
        </r>
        <r>
          <rPr>
            <sz val="9"/>
            <color indexed="81"/>
            <rFont val="Tahoma"/>
            <family val="2"/>
          </rPr>
          <t xml:space="preserve">
Ajustar indicador de acuerdo a compromisos de FECODE</t>
        </r>
      </text>
    </comment>
    <comment ref="Y398" authorId="1" shapeId="0" xr:uid="{DF507D01-1EFB-45E6-90F4-9C67F749CD1D}">
      <text>
        <r>
          <rPr>
            <b/>
            <sz val="9"/>
            <color indexed="81"/>
            <rFont val="Tahoma"/>
            <family val="2"/>
          </rPr>
          <t>Marcela Tamayo Rincon:</t>
        </r>
        <r>
          <rPr>
            <sz val="9"/>
            <color indexed="81"/>
            <rFont val="Tahoma"/>
            <family val="2"/>
          </rPr>
          <t xml:space="preserve">
Ajustar indicador de acuerdo a compromisos de FECODE</t>
        </r>
      </text>
    </comment>
    <comment ref="Y399" authorId="1" shapeId="0" xr:uid="{B79827B0-27AC-4DB2-8A08-AA5C977FF363}">
      <text>
        <r>
          <rPr>
            <b/>
            <sz val="9"/>
            <color indexed="81"/>
            <rFont val="Tahoma"/>
            <family val="2"/>
          </rPr>
          <t>Marcela Tamayo Rincon:</t>
        </r>
        <r>
          <rPr>
            <sz val="9"/>
            <color indexed="81"/>
            <rFont val="Tahoma"/>
            <family val="2"/>
          </rPr>
          <t xml:space="preserve">
Ajustar indicador de acuerdo a compromisos de FECODE</t>
        </r>
      </text>
    </comment>
    <comment ref="Y400" authorId="1" shapeId="0" xr:uid="{CB7A3A01-C613-4700-9BE3-31D5C89B12E1}">
      <text>
        <r>
          <rPr>
            <b/>
            <sz val="9"/>
            <color indexed="81"/>
            <rFont val="Tahoma"/>
            <family val="2"/>
          </rPr>
          <t>Marcela Tamayo Rincon:</t>
        </r>
        <r>
          <rPr>
            <sz val="9"/>
            <color indexed="81"/>
            <rFont val="Tahoma"/>
            <family val="2"/>
          </rPr>
          <t xml:space="preserve">
Ajustar indicador de acuerdo a compromisos de FECODE</t>
        </r>
      </text>
    </comment>
    <comment ref="Y401" authorId="1" shapeId="0" xr:uid="{0BE58F80-FA3B-426D-A081-93E967773F56}">
      <text>
        <r>
          <rPr>
            <b/>
            <sz val="9"/>
            <color indexed="81"/>
            <rFont val="Tahoma"/>
            <family val="2"/>
          </rPr>
          <t>Marcela Tamayo Rincon:</t>
        </r>
        <r>
          <rPr>
            <sz val="9"/>
            <color indexed="81"/>
            <rFont val="Tahoma"/>
            <family val="2"/>
          </rPr>
          <t xml:space="preserve">
Ajustar indicador de acuerdo a compromisos de FECODE</t>
        </r>
      </text>
    </comment>
    <comment ref="Y402" authorId="1" shapeId="0" xr:uid="{D3835136-CF9D-4AF3-860A-09035179C196}">
      <text>
        <r>
          <rPr>
            <b/>
            <sz val="9"/>
            <color indexed="81"/>
            <rFont val="Tahoma"/>
            <family val="2"/>
          </rPr>
          <t>Marcela Tamayo Rincon:</t>
        </r>
        <r>
          <rPr>
            <sz val="9"/>
            <color indexed="81"/>
            <rFont val="Tahoma"/>
            <family val="2"/>
          </rPr>
          <t xml:space="preserve">
Ajustar indicador de acuerdo a compromisos de FECODE</t>
        </r>
      </text>
    </comment>
    <comment ref="Y403" authorId="1" shapeId="0" xr:uid="{6F67BDCF-A637-47AE-AF4B-25004D00680B}">
      <text>
        <r>
          <rPr>
            <b/>
            <sz val="9"/>
            <color indexed="81"/>
            <rFont val="Tahoma"/>
            <family val="2"/>
          </rPr>
          <t>Marcela Tamayo Rincon:</t>
        </r>
        <r>
          <rPr>
            <sz val="9"/>
            <color indexed="81"/>
            <rFont val="Tahoma"/>
            <family val="2"/>
          </rPr>
          <t xml:space="preserve">
Ajustar indicador de acuerdo a compromisos de FECODE</t>
        </r>
      </text>
    </comment>
    <comment ref="Y404" authorId="1" shapeId="0" xr:uid="{B8A1C1E2-3443-4348-BD5D-5A16D5FE262E}">
      <text>
        <r>
          <rPr>
            <b/>
            <sz val="9"/>
            <color indexed="81"/>
            <rFont val="Tahoma"/>
            <family val="2"/>
          </rPr>
          <t>Marcela Tamayo Rincon:</t>
        </r>
        <r>
          <rPr>
            <sz val="9"/>
            <color indexed="81"/>
            <rFont val="Tahoma"/>
            <family val="2"/>
          </rPr>
          <t xml:space="preserve">
Ajustar indicador de acuerdo a compromisos de FECODE</t>
        </r>
      </text>
    </comment>
    <comment ref="A441" authorId="2" shapeId="0" xr:uid="{C165C2AA-5EF8-4348-9E23-63C1401575C9}">
      <text>
        <r>
          <rPr>
            <b/>
            <sz val="16"/>
            <color rgb="FF000000"/>
            <rFont val="Tahoma"/>
            <family val="2"/>
          </rPr>
          <t>Natalia Isabel Avalos Avalos:</t>
        </r>
        <r>
          <rPr>
            <sz val="16"/>
            <color rgb="FF000000"/>
            <rFont val="Tahoma"/>
            <family val="2"/>
          </rPr>
          <t xml:space="preserve">
</t>
        </r>
        <r>
          <rPr>
            <sz val="16"/>
            <color rgb="FF000000"/>
            <rFont val="Calibri"/>
            <family val="2"/>
            <scheme val="minor"/>
          </rPr>
          <t xml:space="preserve">Esta fila aparece como la primera en el excel adjunto, razon por la cual esta duplicada y debe eliminarse. 
</t>
        </r>
      </text>
    </comment>
    <comment ref="AT556" authorId="3" shapeId="0" xr:uid="{C728A4D8-D9F5-4700-9DEC-00ECF0FF50CF}">
      <text>
        <r>
          <rPr>
            <b/>
            <sz val="10"/>
            <color rgb="FF000000"/>
            <rFont val="Tahoma"/>
            <family val="2"/>
          </rPr>
          <t>Luisa Fernanda Mejía:</t>
        </r>
        <r>
          <rPr>
            <sz val="10"/>
            <color rgb="FF000000"/>
            <rFont val="Tahoma"/>
            <family val="2"/>
          </rPr>
          <t xml:space="preserve">
</t>
        </r>
        <r>
          <rPr>
            <sz val="10"/>
            <color rgb="FF000000"/>
            <rFont val="Tahoma"/>
            <family val="2"/>
          </rPr>
          <t xml:space="preserve">Juan David </t>
        </r>
      </text>
    </comment>
    <comment ref="AT557" authorId="3" shapeId="0" xr:uid="{8D0837FD-DEA0-4B96-9160-55BCB03C7066}">
      <text>
        <r>
          <rPr>
            <b/>
            <sz val="10"/>
            <color rgb="FF000000"/>
            <rFont val="Tahoma"/>
            <family val="2"/>
          </rPr>
          <t>Luisa Fernanda Mejía:</t>
        </r>
        <r>
          <rPr>
            <sz val="10"/>
            <color rgb="FF000000"/>
            <rFont val="Tahoma"/>
            <family val="2"/>
          </rPr>
          <t xml:space="preserve">
</t>
        </r>
        <r>
          <rPr>
            <sz val="10"/>
            <color rgb="FF000000"/>
            <rFont val="Tahoma"/>
            <family val="2"/>
          </rPr>
          <t xml:space="preserve">Adriana 
</t>
        </r>
      </text>
    </comment>
    <comment ref="AT558" authorId="3" shapeId="0" xr:uid="{1DFBA313-00F6-4540-8009-3B9EBB732AF6}">
      <text>
        <r>
          <rPr>
            <b/>
            <sz val="10"/>
            <color rgb="FF000000"/>
            <rFont val="Tahoma"/>
            <family val="2"/>
          </rPr>
          <t>Luisa Fernanda Mejía:</t>
        </r>
        <r>
          <rPr>
            <sz val="10"/>
            <color rgb="FF000000"/>
            <rFont val="Tahoma"/>
            <family val="2"/>
          </rPr>
          <t xml:space="preserve">
</t>
        </r>
        <r>
          <rPr>
            <sz val="10"/>
            <color rgb="FF000000"/>
            <rFont val="Tahoma"/>
            <family val="2"/>
          </rPr>
          <t xml:space="preserve">tiquetes </t>
        </r>
      </text>
    </comment>
    <comment ref="AT559" authorId="3" shapeId="0" xr:uid="{3590D845-518E-4751-99E1-B2FBE4A8F509}">
      <text>
        <r>
          <rPr>
            <b/>
            <sz val="10"/>
            <color rgb="FF000000"/>
            <rFont val="Tahoma"/>
            <family val="2"/>
          </rPr>
          <t>Luisa Fernanda Mejía:</t>
        </r>
        <r>
          <rPr>
            <sz val="10"/>
            <color rgb="FF000000"/>
            <rFont val="Tahoma"/>
            <family val="2"/>
          </rPr>
          <t xml:space="preserve">
</t>
        </r>
        <r>
          <rPr>
            <sz val="10"/>
            <color rgb="FF000000"/>
            <rFont val="Tahoma"/>
            <family val="2"/>
          </rPr>
          <t xml:space="preserve">viáticos, logística, comunicaciones y papelería </t>
        </r>
      </text>
    </comment>
    <comment ref="AT573" authorId="3" shapeId="0" xr:uid="{F57297A1-6497-48DD-AA8E-E36B73486119}">
      <text>
        <r>
          <rPr>
            <b/>
            <sz val="10"/>
            <color rgb="FF000000"/>
            <rFont val="Tahoma"/>
            <family val="2"/>
          </rPr>
          <t>Luisa Fernanda Mejía:</t>
        </r>
        <r>
          <rPr>
            <sz val="10"/>
            <color rgb="FF000000"/>
            <rFont val="Tahoma"/>
            <family val="2"/>
          </rPr>
          <t xml:space="preserve">
</t>
        </r>
        <r>
          <rPr>
            <sz val="10"/>
            <color rgb="FF000000"/>
            <rFont val="Tahoma"/>
            <family val="2"/>
          </rPr>
          <t xml:space="preserve">Liliana </t>
        </r>
      </text>
    </comment>
    <comment ref="AT574" authorId="3" shapeId="0" xr:uid="{57070B48-BD98-450E-BA98-5AABA13A2EF3}">
      <text>
        <r>
          <rPr>
            <b/>
            <sz val="10"/>
            <color rgb="FF000000"/>
            <rFont val="Tahoma"/>
            <family val="2"/>
          </rPr>
          <t>Luisa Fernanda Mejía:</t>
        </r>
        <r>
          <rPr>
            <sz val="10"/>
            <color rgb="FF000000"/>
            <rFont val="Tahoma"/>
            <family val="2"/>
          </rPr>
          <t xml:space="preserve">
</t>
        </r>
        <r>
          <rPr>
            <sz val="10"/>
            <color rgb="FF000000"/>
            <rFont val="Tahoma"/>
            <family val="2"/>
          </rPr>
          <t xml:space="preserve">Arturo 
</t>
        </r>
      </text>
    </comment>
    <comment ref="AB575" authorId="4" shapeId="0" xr:uid="{5EA05B52-777A-4F5D-8D99-1367E2A2CCB0}">
      <text>
        <r>
          <rPr>
            <b/>
            <sz val="9"/>
            <color rgb="FF000000"/>
            <rFont val="Tahoma"/>
            <family val="2"/>
          </rPr>
          <t>Ivan Dario Aristizabal Henao:</t>
        </r>
        <r>
          <rPr>
            <sz val="9"/>
            <color rgb="FF000000"/>
            <rFont val="Tahoma"/>
            <family val="2"/>
          </rPr>
          <t xml:space="preserve">
</t>
        </r>
        <r>
          <rPr>
            <sz val="9"/>
            <color rgb="FF000000"/>
            <rFont val="Tahoma"/>
            <family val="2"/>
          </rPr>
          <t>Se ajustó de 90 a 35</t>
        </r>
      </text>
    </comment>
    <comment ref="Y605" authorId="5" shapeId="0" xr:uid="{B8036023-B1FD-432B-8922-2748BEDC387F}">
      <text>
        <r>
          <rPr>
            <b/>
            <sz val="9"/>
            <color indexed="81"/>
            <rFont val="Tahoma"/>
            <family val="2"/>
          </rPr>
          <t>Usuario de Windows:</t>
        </r>
        <r>
          <rPr>
            <sz val="9"/>
            <color indexed="81"/>
            <rFont val="Tahoma"/>
            <family val="2"/>
          </rPr>
          <t xml:space="preserve">
Reformular el indicador
Se mantiene indicador
</t>
        </r>
      </text>
    </comment>
    <comment ref="AH636" authorId="6" shapeId="0" xr:uid="{D112EE57-5E86-46F9-8026-7157E1EB6846}">
      <text>
        <r>
          <rPr>
            <b/>
            <sz val="9"/>
            <color indexed="81"/>
            <rFont val="Tahoma"/>
            <family val="2"/>
          </rPr>
          <t>Ana María Pérez Martínez:</t>
        </r>
        <r>
          <rPr>
            <sz val="9"/>
            <color indexed="81"/>
            <rFont val="Tahoma"/>
            <family val="2"/>
          </rPr>
          <t xml:space="preserve">
Remitir los avances para el cumplimiento del indicador</t>
        </r>
      </text>
    </comment>
    <comment ref="Y678" authorId="1" shapeId="0" xr:uid="{F08C9401-7DE3-4A09-879E-38A1DE306BA8}">
      <text>
        <r>
          <rPr>
            <b/>
            <sz val="9"/>
            <color indexed="81"/>
            <rFont val="Tahoma"/>
            <family val="2"/>
          </rPr>
          <t>Marcela Tamayo Rincon:</t>
        </r>
        <r>
          <rPr>
            <sz val="9"/>
            <color indexed="81"/>
            <rFont val="Tahoma"/>
            <family val="2"/>
          </rPr>
          <t xml:space="preserve">
Numero?</t>
        </r>
      </text>
    </comment>
    <comment ref="Y694" authorId="1" shapeId="0" xr:uid="{084B744A-650A-4E3D-943F-79DB7EBE17CC}">
      <text>
        <r>
          <rPr>
            <b/>
            <sz val="9"/>
            <color indexed="81"/>
            <rFont val="Tahoma"/>
            <family val="2"/>
          </rPr>
          <t>Marcela Tamayo Rincon:
Revisa si vale la pena dejar esto como un inidcador
Ana María: el equipo pide dejarlos y no lo ajustan a otro indicadorpor laimplicaciones que pueden tenenr cn Fecode</t>
        </r>
      </text>
    </comment>
    <comment ref="Y703" authorId="5" shapeId="0" xr:uid="{A411F275-2FC4-406F-8DF7-4919E7013CB6}">
      <text>
        <r>
          <rPr>
            <b/>
            <sz val="9"/>
            <color indexed="81"/>
            <rFont val="Tahoma"/>
            <family val="2"/>
          </rPr>
          <t>Usuario de Windows:</t>
        </r>
        <r>
          <rPr>
            <sz val="9"/>
            <color indexed="81"/>
            <rFont val="Tahoma"/>
            <family val="2"/>
          </rPr>
          <t xml:space="preserve">
Se deja como indicador de producto, asociaod a un inducador No disonible</t>
        </r>
      </text>
    </comment>
    <comment ref="Y726" authorId="6" shapeId="0" xr:uid="{22DE6C5F-6E90-4160-B44E-6377D8BB2F02}">
      <text>
        <r>
          <rPr>
            <b/>
            <sz val="9"/>
            <color indexed="81"/>
            <rFont val="Tahoma"/>
            <family val="2"/>
          </rPr>
          <t>Ana María Pérez Martínez:</t>
        </r>
        <r>
          <rPr>
            <sz val="9"/>
            <color indexed="81"/>
            <rFont val="Tahoma"/>
            <family val="2"/>
          </rPr>
          <t xml:space="preserve">
Marce por solicitud dela subdirectora se mantiene el indicador de foro se ajusta el indicador de PND al cual le apunta
</t>
        </r>
      </text>
    </comment>
    <comment ref="Y727" authorId="6" shapeId="0" xr:uid="{87677400-801F-44EC-8799-E84574729EA0}">
      <text>
        <r>
          <rPr>
            <b/>
            <sz val="9"/>
            <color indexed="81"/>
            <rFont val="Tahoma"/>
            <family val="2"/>
          </rPr>
          <t>Ana María Pérez Martínez:</t>
        </r>
        <r>
          <rPr>
            <sz val="9"/>
            <color indexed="81"/>
            <rFont val="Tahoma"/>
            <family val="2"/>
          </rPr>
          <t xml:space="preserve">
Marce por solicitud dela subdirectora se mantiene el indicador de foro se ajusta el indicador de PND al cual le apunta
</t>
        </r>
      </text>
    </comment>
    <comment ref="AP1070" authorId="7" shapeId="0" xr:uid="{127B4139-C6C8-4759-98C2-C294939C2927}">
      <text>
        <r>
          <rPr>
            <b/>
            <sz val="10"/>
            <color indexed="81"/>
            <rFont val="Arial"/>
            <family val="2"/>
          </rPr>
          <t>Sara: 
Revisión cadena de valor: vigencia actual de la actividad $5,369,642,495.
Valor en el PAI $5,139,003,165, faltan $230.639.330</t>
        </r>
        <r>
          <rPr>
            <sz val="9"/>
            <color indexed="81"/>
            <rFont val="Tahoma"/>
            <family val="2"/>
          </rPr>
          <t xml:space="preserve">
</t>
        </r>
        <r>
          <rPr>
            <sz val="11"/>
            <color indexed="81"/>
            <rFont val="Tahoma"/>
            <family val="2"/>
          </rPr>
          <t xml:space="preserve">Katherin:
De esta actividad es la que se reducen los 230 millones  que no se podían deja ya que no apuntaba la contratación con la actividad, y los 600  mil pesos que no se han desbloqueado. </t>
        </r>
      </text>
    </comment>
    <comment ref="AP1071" authorId="7" shapeId="0" xr:uid="{E363434A-953A-4F45-93BC-8800281081D5}">
      <text>
        <r>
          <rPr>
            <b/>
            <sz val="9"/>
            <color indexed="81"/>
            <rFont val="Tahoma"/>
            <family val="2"/>
          </rPr>
          <t xml:space="preserve">Sara: 
Revisada cadena de valor: $3,989,150,634 este es el valor real de la actividad.
Nota: Ajustar los valores de acuerdo al recurso vigente.
En el PAI suma $3,279.297,734, la dirferencia son $709.852.900.
</t>
        </r>
        <r>
          <rPr>
            <sz val="9"/>
            <color indexed="81"/>
            <rFont val="Tahoma"/>
            <family val="2"/>
          </rPr>
          <t xml:space="preserve">
</t>
        </r>
        <r>
          <rPr>
            <b/>
            <sz val="10"/>
            <color indexed="81"/>
            <rFont val="Tahoma"/>
            <family val="2"/>
          </rPr>
          <t xml:space="preserve">Katherin: 
La cadena de valor el valor es de Efectivamente 3,989,150,634 y en el PAI esta por 3,979,150,633, teniendo en cuenta lo anterior la diferencia es de 10 millones, los cuales se encuentras bloqueados a la fecha </t>
        </r>
        <r>
          <rPr>
            <sz val="9"/>
            <color indexed="81"/>
            <rFont val="Tahoma"/>
            <family val="2"/>
          </rPr>
          <t xml:space="preserve">
</t>
        </r>
      </text>
    </comment>
    <comment ref="AP1072" authorId="7" shapeId="0" xr:uid="{9237154C-62B9-4BF5-997D-F7AB496FFDD4}">
      <text>
        <r>
          <rPr>
            <b/>
            <sz val="9"/>
            <color indexed="81"/>
            <rFont val="Tahoma"/>
            <family val="2"/>
          </rPr>
          <t>Sara:
Ok, Cadena de valor.
$228,489,020</t>
        </r>
        <r>
          <rPr>
            <sz val="9"/>
            <color indexed="81"/>
            <rFont val="Tahoma"/>
            <family val="2"/>
          </rPr>
          <t xml:space="preserve">
</t>
        </r>
      </text>
    </comment>
    <comment ref="AQ1072" authorId="7" shapeId="0" xr:uid="{DC471B82-2106-42AD-8100-E6BDCE28CD7E}">
      <text>
        <r>
          <rPr>
            <b/>
            <sz val="9"/>
            <color indexed="81"/>
            <rFont val="Tahoma"/>
            <family val="2"/>
          </rPr>
          <t xml:space="preserve">Sara:
</t>
        </r>
        <r>
          <rPr>
            <b/>
            <sz val="10"/>
            <color indexed="81"/>
            <rFont val="Tahoma"/>
            <family val="2"/>
          </rPr>
          <t>Producto: Servicios de información en
materia educativa</t>
        </r>
        <r>
          <rPr>
            <sz val="9"/>
            <color indexed="81"/>
            <rFont val="Tahoma"/>
            <family val="2"/>
          </rPr>
          <t xml:space="preserve">
</t>
        </r>
      </text>
    </comment>
    <comment ref="AP1077" authorId="7" shapeId="0" xr:uid="{FD594BAE-FF5C-4618-A699-0820ADB60133}">
      <text>
        <r>
          <rPr>
            <b/>
            <sz val="9"/>
            <color indexed="81"/>
            <rFont val="Tahoma"/>
            <family val="2"/>
          </rPr>
          <t>Sara:
Ok, Cadena de valor
$268,088,915</t>
        </r>
      </text>
    </comment>
    <comment ref="AH1085" authorId="7" shapeId="0" xr:uid="{4859BB4D-B3D8-4396-9DD0-22F97CD68821}">
      <text>
        <r>
          <rPr>
            <b/>
            <sz val="9"/>
            <color indexed="81"/>
            <rFont val="Tahoma"/>
            <family val="2"/>
          </rPr>
          <t>El avance había quedado en la columna AI</t>
        </r>
      </text>
    </comment>
    <comment ref="AP1086" authorId="7" shapeId="0" xr:uid="{5FA93522-0612-40B5-B4F4-286FE9EEFE0A}">
      <text>
        <r>
          <rPr>
            <b/>
            <sz val="9"/>
            <color indexed="81"/>
            <rFont val="Tahoma"/>
            <family val="2"/>
          </rPr>
          <t>Sara:
Ok, Cadena de valor.
$605,084,568</t>
        </r>
      </text>
    </comment>
    <comment ref="AP1090" authorId="7" shapeId="0" xr:uid="{E826B2D4-FAFF-4B46-9565-3611E0BEAA09}">
      <text>
        <r>
          <rPr>
            <b/>
            <sz val="9"/>
            <color indexed="81"/>
            <rFont val="Tahoma"/>
            <family val="2"/>
          </rPr>
          <t>Sara:
Ok, Cadena de valor $2,107,991,517</t>
        </r>
        <r>
          <rPr>
            <sz val="9"/>
            <color indexed="81"/>
            <rFont val="Tahoma"/>
            <family val="2"/>
          </rPr>
          <t xml:space="preserve">
</t>
        </r>
      </text>
    </comment>
    <comment ref="Z1106" authorId="7" shapeId="0" xr:uid="{01E5407A-AC2A-4168-AA74-238BDFFA8BAA}">
      <text>
        <r>
          <rPr>
            <b/>
            <sz val="9"/>
            <color indexed="81"/>
            <rFont val="Tahoma"/>
            <family val="2"/>
          </rPr>
          <t>Proyecto de Inversión</t>
        </r>
      </text>
    </comment>
    <comment ref="AP1106" authorId="7" shapeId="0" xr:uid="{E95EDAE3-478E-4A6A-9181-04661AD33D3C}">
      <text>
        <r>
          <rPr>
            <b/>
            <sz val="9"/>
            <color indexed="81"/>
            <rFont val="Tahoma"/>
            <family val="2"/>
          </rPr>
          <t>Sara:
Ok, Cadena de valor.
$330,757,960.00</t>
        </r>
        <r>
          <rPr>
            <sz val="9"/>
            <color indexed="81"/>
            <rFont val="Tahoma"/>
            <family val="2"/>
          </rPr>
          <t xml:space="preserve">
</t>
        </r>
      </text>
    </comment>
    <comment ref="Z1113" authorId="7" shapeId="0" xr:uid="{9F759840-4CB4-4617-88C1-822D3B2F47B3}">
      <text>
        <r>
          <rPr>
            <b/>
            <sz val="9"/>
            <color indexed="81"/>
            <rFont val="Tahoma"/>
            <family val="2"/>
          </rPr>
          <t>Proyecto de inversión</t>
        </r>
      </text>
    </comment>
    <comment ref="AP1113" authorId="7" shapeId="0" xr:uid="{811D2AD3-3259-457C-94AB-0D844812AAFA}">
      <text>
        <r>
          <rPr>
            <b/>
            <sz val="9"/>
            <color indexed="81"/>
            <rFont val="Tahoma"/>
            <family val="2"/>
          </rPr>
          <t xml:space="preserve">Sara:
Ok, Cadena de valor
$140,000,000 </t>
        </r>
      </text>
    </comment>
    <comment ref="AP1140" authorId="7" shapeId="0" xr:uid="{A66FD411-0E84-454E-AF79-44C5899FB8A0}">
      <text>
        <r>
          <rPr>
            <b/>
            <sz val="9"/>
            <color indexed="81"/>
            <rFont val="Tahoma"/>
            <family val="2"/>
          </rPr>
          <t>Sara:
Ok, Cadena de valor.
$3,312,963,092</t>
        </r>
      </text>
    </comment>
    <comment ref="Y1161" authorId="8" shapeId="0" xr:uid="{BDC338B0-53A2-4AEF-9539-A957636CC9AA}">
      <text>
        <r>
          <rPr>
            <b/>
            <sz val="9"/>
            <color indexed="81"/>
            <rFont val="Tahoma"/>
            <family val="2"/>
          </rPr>
          <t>María del Pilar Salgado Hernández:</t>
        </r>
        <r>
          <rPr>
            <sz val="9"/>
            <color indexed="81"/>
            <rFont val="Tahoma"/>
            <family val="2"/>
          </rPr>
          <t xml:space="preserve">
El bajo porcentaje de la meta se debe a que existe un alto número de vacantes definitivas y un bajo número de elegibles que conforman las listas departamentales y generales nacionales para el desarrollo de las audicencias (22.889 vacantes y 4.112 elegibles).
Se adelanta un nuevo concurso. </t>
        </r>
      </text>
    </comment>
    <comment ref="AB1161" authorId="8" shapeId="0" xr:uid="{C9616C9B-A987-460A-99D1-753D3088732C}">
      <text>
        <r>
          <rPr>
            <b/>
            <sz val="9"/>
            <color indexed="81"/>
            <rFont val="Tahoma"/>
            <family val="2"/>
          </rPr>
          <t>María del Pilar Salgado Hernández:</t>
        </r>
        <r>
          <rPr>
            <sz val="9"/>
            <color indexed="81"/>
            <rFont val="Tahoma"/>
            <family val="2"/>
          </rPr>
          <t xml:space="preserve">
El bajo porcentaje se debe a que existe un alto número de vacantes definitivas y un bajo número de elegibles que conforman las listas departamentales y generales nacionales para el desarrollo de las audicencias (22.889 vacantes y 4.112 elegibles)
</t>
        </r>
      </text>
    </comment>
    <comment ref="Y1162" authorId="8" shapeId="0" xr:uid="{C99D2CEB-77E5-4469-9CFB-9B502D4A0187}">
      <text>
        <r>
          <rPr>
            <b/>
            <sz val="9"/>
            <color indexed="81"/>
            <rFont val="Tahoma"/>
            <family val="2"/>
          </rPr>
          <t>María del Pilar Salgado Hernández:</t>
        </r>
        <r>
          <rPr>
            <sz val="9"/>
            <color indexed="81"/>
            <rFont val="Tahoma"/>
            <family val="2"/>
          </rPr>
          <t xml:space="preserve">
El bajo porcentaje de la meta se debe a que existe un alto número de vacantes definitivas y un bajo número de elegibles que conforman las listas departamentales y generales nacionales para el desarrollo de las audicencias (22.889 vacantes y 4.112 elegibles).
Se adelanta un nuevo concurso. </t>
        </r>
      </text>
    </comment>
    <comment ref="Y1163" authorId="8" shapeId="0" xr:uid="{D10941D2-500C-4DF0-B649-14866A8A84BF}">
      <text>
        <r>
          <rPr>
            <b/>
            <sz val="9"/>
            <color indexed="81"/>
            <rFont val="Tahoma"/>
            <family val="2"/>
          </rPr>
          <t>María del Pilar Salgado Hernández:</t>
        </r>
        <r>
          <rPr>
            <sz val="9"/>
            <color indexed="81"/>
            <rFont val="Tahoma"/>
            <family val="2"/>
          </rPr>
          <t xml:space="preserve">
El bajo porcentaje de la meta se debe a que existe un alto número de vacantes definitivas y un bajo número de elegibles que conforman las listas departamentales y generales nacionales para el desarrollo de las audicencias (22.889 vacantes y 4.112 elegibles).
Se adelanta un nuevo concurso. </t>
        </r>
      </text>
    </comment>
    <comment ref="Y1164" authorId="8" shapeId="0" xr:uid="{FA0CFF6B-4DF8-4E57-8453-B59F1002C631}">
      <text>
        <r>
          <rPr>
            <b/>
            <sz val="9"/>
            <color indexed="81"/>
            <rFont val="Tahoma"/>
            <family val="2"/>
          </rPr>
          <t>María del Pilar Salgado Hernández:</t>
        </r>
        <r>
          <rPr>
            <sz val="9"/>
            <color indexed="81"/>
            <rFont val="Tahoma"/>
            <family val="2"/>
          </rPr>
          <t xml:space="preserve">
El bajo porcentaje de la meta se debe a que existe un alto número de vacantes definitivas y un bajo número de elegibles que conforman las listas departamentales y generales nacionales para el desarrollo de las audicencias (22.889 vacantes y 4.112 elegibles).
Se adelanta un nuevo concurso. </t>
        </r>
      </text>
    </comment>
    <comment ref="Y1185" authorId="8" shapeId="0" xr:uid="{E45D8839-C563-4A1F-9115-1DA1B8257950}">
      <text>
        <r>
          <rPr>
            <b/>
            <sz val="9"/>
            <color indexed="81"/>
            <rFont val="Tahoma"/>
            <family val="2"/>
          </rPr>
          <t>María del Pilar Salgado Hernández:</t>
        </r>
        <r>
          <rPr>
            <sz val="9"/>
            <color indexed="81"/>
            <rFont val="Tahoma"/>
            <family val="2"/>
          </rPr>
          <t xml:space="preserve">
El porcentaje de avance en la construcción del estatuto CNARP, está determinado por: Mesas de expertos realizadas en el año. Proyecto de articulado.  Consulta a  consejo de estado.  Proyecto propuesta de escalafon.  Costeo de planeación.
</t>
        </r>
      </text>
    </comment>
    <comment ref="AB1185" authorId="8" shapeId="0" xr:uid="{DF03DEEC-D32A-4FCD-9B3A-73E8696DDD5D}">
      <text>
        <r>
          <rPr>
            <b/>
            <sz val="9"/>
            <color indexed="81"/>
            <rFont val="Tahoma"/>
            <family val="2"/>
          </rPr>
          <t>María del Pilar Salgado Hernández:</t>
        </r>
        <r>
          <rPr>
            <sz val="9"/>
            <color indexed="81"/>
            <rFont val="Tahoma"/>
            <family val="2"/>
          </rPr>
          <t xml:space="preserve">
El porcentaje de avance en la construcción del estatuto CNARP, está determinado por: Mesas de expertos realizadas en el año. Proyecto de articulado.  Consulta a  consejo de estado.  Proyecto propuesta de escalafon.  Costeo de planeación.
</t>
        </r>
      </text>
    </comment>
    <comment ref="AH1217" authorId="7" shapeId="0" xr:uid="{47487F8A-3428-468F-964E-B602DF9C6BB3}">
      <text>
        <r>
          <rPr>
            <b/>
            <sz val="9"/>
            <color indexed="81"/>
            <rFont val="Tahoma"/>
            <family val="2"/>
          </rPr>
          <t xml:space="preserve">La Circular en construcción fue remitida a los delegados indígenas de la CONTCEPI para sus observaciones finales, las cuales serán enviadas al MEN en la primera seman de mayo de 2019 para iniciar el proceso de expedición de la misma.
</t>
        </r>
        <r>
          <rPr>
            <sz val="9"/>
            <color indexed="81"/>
            <rFont val="Tahoma"/>
            <family val="2"/>
          </rPr>
          <t xml:space="preserve">
Los talleres se desarrollaran después de junio</t>
        </r>
      </text>
    </comment>
    <comment ref="AP1228" authorId="7" shapeId="0" xr:uid="{E187A8E2-683F-4C9F-BA94-75BB57438BD8}">
      <text>
        <r>
          <rPr>
            <b/>
            <sz val="9"/>
            <color indexed="81"/>
            <rFont val="Tahoma"/>
            <family val="2"/>
          </rPr>
          <t xml:space="preserve">Sara: 
Revisada cadena de valor: $3,989,150,634 este es el valor real de la actividad.
Nota: Ajustar los valores de acuerdo al recurso vigente.
En el PAI suma $3,279.297,734, la dirferencia son $709.852.900.
</t>
        </r>
        <r>
          <rPr>
            <sz val="9"/>
            <color indexed="81"/>
            <rFont val="Tahoma"/>
            <family val="2"/>
          </rPr>
          <t xml:space="preserve">
</t>
        </r>
        <r>
          <rPr>
            <b/>
            <sz val="10"/>
            <color indexed="81"/>
            <rFont val="Tahoma"/>
            <family val="2"/>
          </rPr>
          <t xml:space="preserve">Katherin: 
La cadena de valor el valor es de Efectivamente 3,989,150,634 y en el PAI esta por 3,979,150,633, teniendo en cuenta lo anterior la diferencia es de 10 millones, los cuales se encuentras bloqueados a la fecha </t>
        </r>
        <r>
          <rPr>
            <sz val="9"/>
            <color indexed="81"/>
            <rFont val="Tahoma"/>
            <family val="2"/>
          </rPr>
          <t xml:space="preserve">
</t>
        </r>
      </text>
    </comment>
    <comment ref="AP1229" authorId="7" shapeId="0" xr:uid="{B1E2564E-2F34-40C7-AB6F-179D80B4E86E}">
      <text>
        <r>
          <rPr>
            <b/>
            <sz val="10"/>
            <color indexed="81"/>
            <rFont val="Arial"/>
            <family val="2"/>
          </rPr>
          <t>Sara: 
Revisión cadena de valor: vigencia actual de la actividad $5,369,642,495.
Valor en el PAI $5,139,003,165, faltan $230.639.330</t>
        </r>
        <r>
          <rPr>
            <sz val="9"/>
            <color indexed="81"/>
            <rFont val="Tahoma"/>
            <family val="2"/>
          </rPr>
          <t xml:space="preserve">
</t>
        </r>
        <r>
          <rPr>
            <sz val="11"/>
            <color indexed="81"/>
            <rFont val="Tahoma"/>
            <family val="2"/>
          </rPr>
          <t xml:space="preserve">Katherin:
De esta actividad es la que se reducen los 230 millones  que no se podían deja ya que no apuntaba la contratación con la actividad, y los 600  mil pesos que no se han desbloqueado. </t>
        </r>
      </text>
    </comment>
  </commentList>
</comments>
</file>

<file path=xl/sharedStrings.xml><?xml version="1.0" encoding="utf-8"?>
<sst xmlns="http://schemas.openxmlformats.org/spreadsheetml/2006/main" count="39454" uniqueCount="2714">
  <si>
    <t>Dimensión programática</t>
  </si>
  <si>
    <t>Dimensión de Largo Plazo (ODS)</t>
  </si>
  <si>
    <t>Dimensión de mediano plazo (PND 2018-2022)</t>
  </si>
  <si>
    <t>Dimensión de corto plazo 2019</t>
  </si>
  <si>
    <t>Dimensión Presupuestal</t>
  </si>
  <si>
    <t>Consecutivo</t>
  </si>
  <si>
    <t>Dependencia</t>
  </si>
  <si>
    <t>Sub dependencia</t>
  </si>
  <si>
    <t>Subdirección</t>
  </si>
  <si>
    <t>Dimensión o Eje Transversal
(Ver lista desplegable)</t>
  </si>
  <si>
    <t>Objetivo del SIG</t>
  </si>
  <si>
    <t>Meta Objetivos de Desarrollo Sostenible- ODS</t>
  </si>
  <si>
    <t>Eje estratégico PND 2018-2022</t>
  </si>
  <si>
    <t>Indicador de Resultado PND 2018-2022</t>
  </si>
  <si>
    <t>Responde a:</t>
  </si>
  <si>
    <t>Meta PND 2018-2022</t>
  </si>
  <si>
    <t>Línea base 2018</t>
  </si>
  <si>
    <t>meta 2019</t>
  </si>
  <si>
    <t>Mes</t>
  </si>
  <si>
    <t>Reporte Validado</t>
  </si>
  <si>
    <t>Observaciones</t>
  </si>
  <si>
    <t xml:space="preserve">Estrategia </t>
  </si>
  <si>
    <t xml:space="preserve">Indicador de producto </t>
  </si>
  <si>
    <t>Focalización</t>
  </si>
  <si>
    <t>Medio de Verificación</t>
  </si>
  <si>
    <t>Proyecto de Inversión 2019</t>
  </si>
  <si>
    <t>Tipo de gasto</t>
  </si>
  <si>
    <t>Cta. Prog.</t>
  </si>
  <si>
    <t>ObjG Proy.</t>
  </si>
  <si>
    <t>Ord SubP. Gasto</t>
  </si>
  <si>
    <t>Actividad Proyecto de Inversión</t>
  </si>
  <si>
    <t>Producto proyecto de inversión</t>
  </si>
  <si>
    <t>Código producto proyecto de inversión</t>
  </si>
  <si>
    <t>Número del Plan de Compras</t>
  </si>
  <si>
    <t>Descripción de la necesidad (OBJETO CONTRACTUAL)</t>
  </si>
  <si>
    <t>Registro Presupuestal</t>
  </si>
  <si>
    <t>Concepto de gasto</t>
  </si>
  <si>
    <t>Valor unitario</t>
  </si>
  <si>
    <t>cantidad (meses ó unidades)</t>
  </si>
  <si>
    <t>Rubro presupuestal</t>
  </si>
  <si>
    <t>Descripción del uso pesupuestal</t>
  </si>
  <si>
    <t>Uso presupuestal</t>
  </si>
  <si>
    <t>Valor Inicial</t>
  </si>
  <si>
    <t>Valor final</t>
  </si>
  <si>
    <t>DM</t>
  </si>
  <si>
    <t>_Oficina_Asesora_de_Comunicaciones</t>
  </si>
  <si>
    <t xml:space="preserve">Información y Comunicación </t>
  </si>
  <si>
    <t>9. No aplica</t>
  </si>
  <si>
    <t>NA</t>
  </si>
  <si>
    <t>Número de visitas de la Página Web del MEN</t>
  </si>
  <si>
    <t>Gestion interna</t>
  </si>
  <si>
    <t>No aplica</t>
  </si>
  <si>
    <t>Informe analítica 
www.mineducacion.gov.co</t>
  </si>
  <si>
    <t>SI</t>
  </si>
  <si>
    <t>_FORTALECIMIENTO_DEL_ACCESO_A_INFORMACIÓN_ESTRATÉGICA_E_INSTITUCIONAL_DEL_SECTOR_EDUCATIVO_NACIONAL</t>
  </si>
  <si>
    <t>C</t>
  </si>
  <si>
    <t>0700</t>
  </si>
  <si>
    <t>8-0</t>
  </si>
  <si>
    <t>Desarrollar_estrategias_de_Comunicación_dirigidas_a_la_comunidad_digital_del_Ministerio_de_Educación_Nacional</t>
  </si>
  <si>
    <t>Servicio de Educación Informal para la Gestión Administrativa</t>
  </si>
  <si>
    <t>2299058</t>
  </si>
  <si>
    <t>2019 – 1181</t>
  </si>
  <si>
    <t>Prestar servicios profesionales para apoyar la gestión de comunicación digital y las redes sociales para el Ministerio de Educación Nacional</t>
  </si>
  <si>
    <t>Contratista</t>
  </si>
  <si>
    <t>INVERSIÓN</t>
  </si>
  <si>
    <t>C-2299-0700-8-0-2299058-02</t>
  </si>
  <si>
    <t>Otros servicios profesionales y técnicos N.C.P.</t>
  </si>
  <si>
    <t>A-02-02-02-008-03-09-</t>
  </si>
  <si>
    <t>Número de seguidores de las redes sociales del MEN</t>
  </si>
  <si>
    <t>Informe de redes sociales</t>
  </si>
  <si>
    <t>2019 - 1183</t>
  </si>
  <si>
    <t>Prestación de servicios profesionales para apoyar la imagen del Ministerio de Educación Nacional en las redes sociales.</t>
  </si>
  <si>
    <t>2019 - 1186</t>
  </si>
  <si>
    <t>PRESTACIÓN DE SERVICIOS PARA APOYAR A LA OFICINA ASESORA DE COMUNICACIONES EN EL MONITOREO DE LA INFORMACIÓN RELACIONADA CON EL SECTOR EDUCACIÓN Y EL MINISTERIO DE EDUCACIÓN NACIONALY LA MEDICION DE SUS REDES SOCIALES.</t>
  </si>
  <si>
    <t>otro tipo de contratación</t>
  </si>
  <si>
    <t>SERVICIOS DE TELECOMUNICACIONES A TRAVÉS DE INTERNET</t>
  </si>
  <si>
    <t>A-02-02-02-008-04-02-</t>
  </si>
  <si>
    <t>Prestar servicios profesionales para apoyar a la oficina asesora de comunicaciones en la realización, revisión, ajuste, adaptación, modificación, producción y diseños de piezas gráficas.</t>
  </si>
  <si>
    <t>2019-0421</t>
  </si>
  <si>
    <t>PRESTAR SERVICIOS DE APOYO A LA GESTIÓN DE LA OFICINA ASESORA DE COMUNICACIONES EN LA DIAGRAMACIÓN DE PIEZAS GRAFICAS ORIENTADAS A LA DIVULGACIÓN DE LA GESTIÓN Y EL FORTALECIMIENTO DE LA CULTURA INSTITUCIONAL.</t>
  </si>
  <si>
    <t>2019-0413</t>
  </si>
  <si>
    <t>PRESTAR SERVICIOS PROFESIONALES A LA OFICINA DE COMUNICACIONES PARA ASISTIR EN EL DISEÑO, REVISIÓN Y AJUSTES DE PIEZAS GRÁFICAS ORIENTADAS A PROMOVER LOS DIFERENTES PROGRAMAS Y PROYECTOS DEL MINISTERIO DE EDUCACIÓN NACIONAL.</t>
  </si>
  <si>
    <t>2019-1216</t>
  </si>
  <si>
    <t>PRESTAR SERVICIOS PROFESIONALES PARA ASISTIR EN LA PRODUCCIÓN DE CONTENIDOS AUDIOVISUALES DEL MINISTERIO DE EDUACIÓN NACIONAL.</t>
  </si>
  <si>
    <t>2019-1192</t>
  </si>
  <si>
    <t>REALIZAR EL DESARROLLO CREATIVO, LA PREPRODUCCIÓN, REALIZACIÓN, LA PRODUCCIÓN Y LA POSTPRODUCCIÓN DE LOS PRODUCTOS COMUNICATIVOS DE LAS DIFERENTES DEPENDENCIAS Y PROGRAMAS DEL MINISTERIO DE EDUCACIÓN NACIONAL.</t>
  </si>
  <si>
    <t>Número de contenidos comunicacionales internos divulgados</t>
  </si>
  <si>
    <t>Informe contenidos internos divulgados</t>
  </si>
  <si>
    <t>Generar_acciones_de_Comunicación_Interna_orientadas_al_fortalecimiento_del_Proceso_de_Transformación_Organizacional.</t>
  </si>
  <si>
    <t>Prestación de servicios  para  apoyar  a  la  oficina  de  comunicaciones  en  la formulación,  implementación,  seguimiento  y  evaluación  de  las  estrategias  de comunicación  interna,  en  el  marco  del  cumplimiento  de  los  objetivos  del ministerio  de  educación  nacional  y  de  la  estrategia  de  comunicación organizacional definida.</t>
  </si>
  <si>
    <t>2019-0411</t>
  </si>
  <si>
    <t>PRESTACIÓN DE SERVICIOS PROFESIONALES PARA ASISTIR Y ACOMPAÑAR AL DESPACHO DE LA MINISTRA DE EDUCACIÓN NACIONAL EN LA INTRODUCCIÓN, DESARROLLO, CONCLUCIONES Y ELABORACIÓN DE NARRATIVAS Y MEMORIAS PROPIAS DE LA FUNDAMENTACIÓN DEL DISCURSO EN MATERIA DE EDUCACIÓN.</t>
  </si>
  <si>
    <t>2019-0397</t>
  </si>
  <si>
    <t>PRESTACIÓN DE SERVICIOS PROFESIONALES PARA ASISTIR JURÍDICAMENTE A LA OFICINA ASESORA DE COMUNICACIONES EN LOS PROCESOS CONTRACTUALES, JURÍDICOS, ADMINISTRATIVOS Y TÉCNICOS A CARGO DE LA OFICINA.</t>
  </si>
  <si>
    <t>2019-0400</t>
  </si>
  <si>
    <t>PRESTACIÓN DE SERVICIOS PROFESIONALES PARA ASISTIR A LA OFICINA ASESORA DE COMUNICACIONES EN LA EJECUCIÓN Y ADMINISTRACIÓN DEL PRESUPUESTO ASIGNADO PARA EL DESARROLLO DE LAS ESTRATEGIAS DE COMUNICACIÓN.</t>
  </si>
  <si>
    <t>2019-1125</t>
  </si>
  <si>
    <t>PRESTAR SERVICIOS DE TRANSPORTE AÉREO NACIONAL EN LAS RUTAS PROPIAS O DE OTROS OPERADORES PARA EL DESPLAZAMIENTO DE LOS COLABORADORES DEL MEN EN CUMPLIMIENTO DE SUS FUNCIONES.</t>
  </si>
  <si>
    <t>Tiquetes</t>
  </si>
  <si>
    <t>_SERVICIOS_DE_TRANSPORTE_DE_PASAJEROS</t>
  </si>
  <si>
    <t>A-02-02-02-006-04--</t>
  </si>
  <si>
    <t>Viáticos requeridos para los desplazamientos de colaboradores y contratistas de la oficina asesora de comunicaciones.</t>
  </si>
  <si>
    <t>Viáticos-Alojamiento</t>
  </si>
  <si>
    <t>SERVICIOS DE ALOJAMIENTO PARA ESTANCIAS CORTAS</t>
  </si>
  <si>
    <t>A-02-02-02-006-03-01-</t>
  </si>
  <si>
    <t>Viáticos-Alimentación</t>
  </si>
  <si>
    <t>SERVICIOS DE SUMINISTRO DE COMIDAS</t>
  </si>
  <si>
    <t>A-02-02-02-006-03-03-</t>
  </si>
  <si>
    <t>Viáticos-bebidas</t>
  </si>
  <si>
    <t>SERVICIOS DE SUMINISTRO DE BEBIDAS PARA SU CONSUMO DENTRO DEL ESTABLECIMIENTO</t>
  </si>
  <si>
    <t>A-02-02-02-006-03-04-</t>
  </si>
  <si>
    <t>Viáticos-desplazamiento terrestre</t>
  </si>
  <si>
    <t>Elementos de papelería e impresiones requerido por la Oficina Asesora de Comunicaciones</t>
  </si>
  <si>
    <t>Gastos administrativos</t>
  </si>
  <si>
    <t>PASTA DE PAPEL, PAPEL Y CARTÓN</t>
  </si>
  <si>
    <t>A-02-02-01-003-02-01-</t>
  </si>
  <si>
    <t xml:space="preserve">Porcentaje de avance en el cumplimiento del Plan Estratégico de Comunicaciones </t>
  </si>
  <si>
    <t>Informe de los temas divulgados dentro la estrategia de comunicación</t>
  </si>
  <si>
    <t>Implementar_estrategias_de_Comunicación_en_el_marco_de_las_líneas_estratégicas_del_MEN</t>
  </si>
  <si>
    <t>2019-0427</t>
  </si>
  <si>
    <t>PRESTACIÓN DE SERVICIOS PROFESIONALES PARA ORIENTAR Y ASISTIR AL DESPACHO DE LA MINISTRA DE EDUCACIÓN NACIONAL EN TEMAS DE COMUNICACIÓN ESTRATÉGICA PARA LA DIVULGACIÓN DE LA POLÍTICA EDUCATIVA.</t>
  </si>
  <si>
    <t>2019-0404</t>
  </si>
  <si>
    <t>Prestación de servicios profesionales para asistir a la oficina asesora de comunicaciones en la elaboración de contenido estratégico de carácter especial.</t>
  </si>
  <si>
    <t>Prestar  servicios  profesionales  a  la  oficina  asesora  de  comunicaciones  para apoyar la elaboración y construcción de contenido estratégico que visibilice la gestión del ministerio y del sector educación.</t>
  </si>
  <si>
    <t>Realizar la preproducción, producción, postproducción, creación. Realización y emisión de los proyectos audiovisuales y radiales de las diferentes dependencias del ministerio de educación nacional, encaminados a promover la política educativa y el fortalecimiento a la gestión sectorial y de la cultura institucional</t>
  </si>
  <si>
    <t>OTROS SERVICIOS PROFESIONALES Y TÉCNICOS N.C.P.</t>
  </si>
  <si>
    <t xml:space="preserve">Número de eventos institucionales realizados </t>
  </si>
  <si>
    <t>Informe de eventos realizados</t>
  </si>
  <si>
    <t>Realizar_eventos_de_divulgación_institucional</t>
  </si>
  <si>
    <t>2019-0023</t>
  </si>
  <si>
    <t>Contrato de operador logístico para los eventos del MEN</t>
  </si>
  <si>
    <t>Logística</t>
  </si>
  <si>
    <t>SERVICIOS DE ORGANIZACIÓN Y ASISTENCIA DE CONVENCIONES Y FERIAS</t>
  </si>
  <si>
    <t>A-02-02-02-008-05-09-06</t>
  </si>
  <si>
    <t>Prestación de servicios profesionales para apoyar las actividades y/o estrategias internas – externas de los eventos, encuentros y jornadas que se desarrollen en cumplimiento de las necesidades del Despacho del Ministerio de Educación Nacional, desde la Oficina de Comunicaciones.</t>
  </si>
  <si>
    <t>Prestar  servicios  profesionales  a  la  oficina  asesora  de  comunicaciones  para apoyar  en  el  posicionamiento  de  la  imagen  institucional  del  ministerio  de educación en cada una de las jornadas y eventos que divulguen la política educativa y el fortalecimiento a la gestión sectorial y la cultura institucional.</t>
  </si>
  <si>
    <t xml:space="preserve">Número de contenidos comunicacionales  externos producidos </t>
  </si>
  <si>
    <t>Informes de contenidos externos producidos https://www.mineducacion.gov.co/portal/salaprensa/</t>
  </si>
  <si>
    <t>Realizar_acciones_de_divulgación_externa_de_la_gestión_del_MEN_.</t>
  </si>
  <si>
    <t>2019-0408</t>
  </si>
  <si>
    <t>PRESTACIÓN DE SERVICIOS PROFESIONALES PARA ASISTIR A LA OFICINA ASESORA DE COMUNICACIONES EN LA REALIZACIÓN, REVISIÓN, AJUSTE, ADAPTACIÓN, MODIFICACIÓN, PRODUCCIÓN Y DISEÑOS  DE PIEZAS GRAFICAS.</t>
  </si>
  <si>
    <t>2019-1178</t>
  </si>
  <si>
    <t>PRESTACIÓN DE SERVICIOS PROFESIONALES PARA REALIZAR Y ASISTIR EN LA PRODUCCIÓN DE PIEZAS AUDIOVISUALES PARA EL MINISTERIO DE EDUCACIÓN NACIONAL</t>
  </si>
  <si>
    <t>2019-0418</t>
  </si>
  <si>
    <t>Prestación de servicios profesionales para el apoyo en la implementación y ejecución de las estrategias de comunicación y el fortalecimiento de la oficina asesora de comunicaciones.</t>
  </si>
  <si>
    <t>2019-0407</t>
  </si>
  <si>
    <t>PRESTACIÓN DE SERVICIOS PROFESIONALES PARA REALIZAR EL MONTAJE, PUBLICACIÓN Y ACTUALIZACIÓN DE LA INFORMACIÓN EN LOS MEDIOS ELECTRÓNICOS DEL MINISTERIO EN LA PLATAFORMA NEWTENBERG CON EL FIN DE FORTALECER LA GESTIÓN SECTORIAL Y LA CULTURA INSTITUCIONAL.</t>
  </si>
  <si>
    <t>2019-1189</t>
  </si>
  <si>
    <t>PRESTACIÓN DE SERVICIOS PARA EL SERVICIO DE MAILING DE DISTRIBUCIÓN DE MENSAJES DESDE EL MINISTERIO A TODAS LAS PERSONAS Y ENTIDADES DE INTERÉS.</t>
  </si>
  <si>
    <t>Eficiencia y Dearrollo de Capacidades para una gestión moderna del sector</t>
  </si>
  <si>
    <t>Al terminar el mes de marzo de 2019, 1.769.600 personas accedieron a la información y servicios disponibles en la página web del Ministerio de Educación Nacional:  https://www.mineducacion.gov.co/portal/ 
Con esto alcanzamos un acumulado de  5.844.776 visitas a la página web institucional
Además de realizó más de 450 publicaciones en la página web y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t>
  </si>
  <si>
    <t>El avance cuantitativo responde a lineamientos y en el descriptivo se anota el avance del mes. El medio de verificación refleja avance cuentitativo del mes. Revisar si las acciones relacionadas con la publicación en la página web guardan relación con el indicador, de no existir relación, se sugiere limitar el avance descriptivo a lo reportado como cuantitativo.</t>
  </si>
  <si>
    <t>A 31 de marzo, cerramos con 278.463 seguidores de Facebook, 592.921 seguidores de Twitter, 12.304 suscriptores al canal YouTube y 22.551 seguidores de Instagram. Con este comportamiento alcanzamos 6.139 nuevos seguidores, para un total de 906.239 sobre la meta anual de 1.200.000
A través de estas cuentas institucionales, el Ministerio de Educación Nacional, divulgó la información institucional de interés para la ciudadanía de manera oportuna.</t>
  </si>
  <si>
    <t>El avance descriptivo detalla los aportes de cada una de las redes sociales y las principales campañas. El medio de verificación es muy claro, no se limita al número de seguidores sino que detalle los temas divulgados más relevantes durante el mes. El Área acogió las recomendaciones hechas en el reporte del mes de febrero.</t>
  </si>
  <si>
    <t>Durante el mes de marzo, se realizaron 271 productos comunicativos divulgados a través de los canales internos, con el fin de informar, movilizar y sensibilizar a los servidores frente a la visión estratégica del MEN. 
En este mes destacamos la continuidad y relevancia que mantienen nuestros canales internos como El Pregonero, Radio MEN, Pantallas, MENsajes de Interés, como medios activos, directos y participativos del Ministerio. Con esto al terminar el mes de marzo logramos un acumulado de 628 productos divulgados en dichos medios.</t>
  </si>
  <si>
    <t>El medio de verificación es claro, se puede apreciar fácilmente el avance del mes y el acumulado que es el efectivamente reportado en el avance cuantitativo. Se sugiere seguir cargando este medio de verificación en formato PDF.</t>
  </si>
  <si>
    <t>24.99%</t>
  </si>
  <si>
    <t xml:space="preserve">De acuerdo con la divulgación realizada en el marco de la estrategia de comunicaciones, se presenta un avance del 24.99%, lo que nos ha permitido seguir trabajando para fortalecer y promover el índice de apropiación de la política educativa del Gobierno Nacional al sector educativo y la comunidad en general. </t>
  </si>
  <si>
    <t>El avance descriptivo refleja avance para contribuir a alcanzar la meta. El medio de verificación es claro y detalla los temas divulgados dentro de la estrategia de Comunicaciones.</t>
  </si>
  <si>
    <t>Durante este mes se brindó asesoramiento logístico y avanzada de reconocimiento, organización logística y acompañamiento a 16 eventos. 
Estos eventos se realizaron, tanto en Bogotá, como en otras regiones del país, los cuales fueron planeados estratégicamente con las áreas técnicas, con el objetivo de generar un impacto positivo en las comunidades educativas. Con esto logramos un acumulado de 43 eventos.</t>
  </si>
  <si>
    <t>El avance cuantitativo responde a lineamientos. El medio de verificación es claro y detalla el avance cuantitativo de todos los periodos anteriores, del actual y el acumulado. Igual que en el indicador anterior, se sugiere revisar número del indicador en el nombre del medio de verificación y realizar el ajuste.</t>
  </si>
  <si>
    <t xml:space="preserve">Entre el 1 y 31 de marzo de 2019 se registraron 122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logrando un acumulado de 357 acciones comunicativas. </t>
  </si>
  <si>
    <t>El avance cuantitativo responde a lineamientos. El medio de verificación es claro y detalla el avance cuantitativo del periodo y el acumulado. Se sugiere revisar número del indicador en el nombre del medio de verificación y realizar el ajuste.</t>
  </si>
  <si>
    <t>MINISTERIO DE EDUCACIÓN NACIONAL</t>
  </si>
  <si>
    <t>OFICINA ASESORA DE PLANEACIÓN Y FINANZAS</t>
  </si>
  <si>
    <t>GRUPO DE PLANEACIÓN Y DE SEGUIMIENTO A PROYECTOS Y DE REGALÍAS</t>
  </si>
  <si>
    <t>FORMATO DE FORMULACIÓN Y SEGUIMIENTO DEL PLAN DE ACCIÓN INSTITUCIONAL</t>
  </si>
  <si>
    <t>Dimensión Programática</t>
  </si>
  <si>
    <t>ODS</t>
  </si>
  <si>
    <t>Despacho</t>
  </si>
  <si>
    <t>Dirección/Oficina Asesora/Subdirección</t>
  </si>
  <si>
    <t>Dimensión MIPG</t>
  </si>
  <si>
    <t>Objetivo estratégico PND 2018-2022</t>
  </si>
  <si>
    <t>Cuenta indicador dependencia</t>
  </si>
  <si>
    <t>Cuenta indicador Subdirección</t>
  </si>
  <si>
    <t>Diferencia mes anterior</t>
  </si>
  <si>
    <t>Meta Acumulada 2019</t>
  </si>
  <si>
    <t>Programa Meta</t>
  </si>
  <si>
    <t xml:space="preserve">Avance cuantitativo </t>
  </si>
  <si>
    <t>% de avance</t>
  </si>
  <si>
    <t xml:space="preserve">Avance descriptivo </t>
  </si>
  <si>
    <t xml:space="preserve">Indicador de gestión  y producto </t>
  </si>
  <si>
    <t>Número de Plan de Compras</t>
  </si>
  <si>
    <t xml:space="preserve">Descripción de la necesidad </t>
  </si>
  <si>
    <t xml:space="preserve">Valor Total </t>
  </si>
  <si>
    <t>Valor total 2</t>
  </si>
  <si>
    <t>abril</t>
  </si>
  <si>
    <t>En tramite.</t>
  </si>
  <si>
    <t>291319-379019</t>
  </si>
  <si>
    <t>EN TRAMITES</t>
  </si>
  <si>
    <t>EN TRAMITE</t>
  </si>
  <si>
    <t>junio</t>
  </si>
  <si>
    <t>Avance cuantitativo julio</t>
  </si>
  <si>
    <t>Avance descriptivo julio</t>
  </si>
  <si>
    <t>julio</t>
  </si>
  <si>
    <t>Avance cuantitativo agosto</t>
  </si>
  <si>
    <t>Avance descriptivo agosto</t>
  </si>
  <si>
    <t>agosto</t>
  </si>
  <si>
    <t>Avance cuantitativo septiembre</t>
  </si>
  <si>
    <t>Avance descriptivo septiembre</t>
  </si>
  <si>
    <t>septiembre</t>
  </si>
  <si>
    <t>Avance cuantitativo octubre</t>
  </si>
  <si>
    <t>Avance descriptivo octubre</t>
  </si>
  <si>
    <t>octubre</t>
  </si>
  <si>
    <t>Avance cuantitativo noviembre</t>
  </si>
  <si>
    <t>Avance descriptivo noviembre</t>
  </si>
  <si>
    <t>noviembre</t>
  </si>
  <si>
    <t>Avance cuantitativo diciembre</t>
  </si>
  <si>
    <t>Avance descriptivo diciembre</t>
  </si>
  <si>
    <t>diciembre</t>
  </si>
  <si>
    <t>NO</t>
  </si>
  <si>
    <t>mayo</t>
  </si>
  <si>
    <t>_Oficina_de_Cooperación_y_Asuntos_Internacionales</t>
  </si>
  <si>
    <t>Gestión con valores para Resultados</t>
  </si>
  <si>
    <t>Gestionar alianzas y recursos financieros, técnicos e institucionales para apoyar las líneas estratégicas del sector.</t>
  </si>
  <si>
    <t xml:space="preserve">Recursos gestionados </t>
  </si>
  <si>
    <t>Gestión interna</t>
  </si>
  <si>
    <t>Instrumento de cooperación firmado y/o matriz de relación de cooperación técnica</t>
  </si>
  <si>
    <t>2019-0097</t>
  </si>
  <si>
    <t>Prestación de servicios profesionales para apoyar la gestión de alianzas que permita consolidar los planes y proyectos del ministerio de educación nacional y el desarrollo de una agenda de eventos asociados a esta labor</t>
  </si>
  <si>
    <t>Inversión</t>
  </si>
  <si>
    <t xml:space="preserve">Posicionar al Ministerio de Educación Nacional como un referente a nivel internacional. 
</t>
  </si>
  <si>
    <t>Número de espacios de carácter multilateral y bilateral a nivel internacional con participación activa del Ministerio de Educación.</t>
  </si>
  <si>
    <t>Informe del Espacio</t>
  </si>
  <si>
    <t>2019 - 0101</t>
  </si>
  <si>
    <t>Prestar servicios profesionales a la Oficina de Cooperación y Asuntos Internacionales para realizar la gestión de alianzas con agencias de cooperación internacional y gobiernos extranjeros que permitan consolidar los planes y proyectos del Ministerio de Educación Nacional y el desarrollo de una agenda de eventos asociados a esta labor.</t>
  </si>
  <si>
    <t>Promover la internacionalización de la educación superior de Colombia y posicionar al país como un destino de educación de calidad</t>
  </si>
  <si>
    <t>Número de escenarios internacionales en los que se promociona a Colombia como destino académico de calidad.</t>
  </si>
  <si>
    <t xml:space="preserve">Memorias </t>
  </si>
  <si>
    <t>2019 - 0103</t>
  </si>
  <si>
    <t>Prestar servicios profesionales y de asesoramiento a la oficina de cooperación y asuntos internacionales para apoyar la gestión de alianzas con el sector privado que permitan consolidar los planes y proyectos del ministerio de educación nacional y el desarrollo de una agenda de eventos asociados a esta labor.</t>
  </si>
  <si>
    <t>Viáticos</t>
  </si>
  <si>
    <t>_Oficina_Asesora_de_Planeación</t>
  </si>
  <si>
    <t xml:space="preserve">Evaluación de Resultados </t>
  </si>
  <si>
    <t>8. Facilitar el cumplimiento del Modelo Integrado de Planeación y Gestión y la mejora en los resultados de los índices de Buen Gobierno</t>
  </si>
  <si>
    <t>Eficiencia y Desarrollo de Capacidades para una gestión moderna del sector</t>
  </si>
  <si>
    <t>Número de documentos de metodología de Seguimiento y evaluación a las metas establecidas en el PND y en los Planes de acción</t>
  </si>
  <si>
    <t>MIPG</t>
  </si>
  <si>
    <t>Documento Metodología</t>
  </si>
  <si>
    <t>_FORTALECIMIENTO_DE_LA_PLANEACIÓN_ESTRATÉGICA_DEL_SECTOR_EDUCATIVO_NACIONAL</t>
  </si>
  <si>
    <t>9-0</t>
  </si>
  <si>
    <t>Asesorar_y_acompañar _la_formulación _y_seguimiento_de_planes,_programas_y_proyectos_estratégicos</t>
  </si>
  <si>
    <t>Documentos de planeación</t>
  </si>
  <si>
    <t>2019-0120</t>
  </si>
  <si>
    <t>Prestación de servicios profesionales para acompañar la coordinación, formulación y apoyo en la implementación del modelo de planeación estratégica de la entidad y sus instrumentos de planeación, así como apoyar la formulación, seguimiento y evaluación de los lineamientos dirigidos al cumplimiento de los objetivos institucionales.</t>
  </si>
  <si>
    <t>C-2299-0700-9-0-2299054-02</t>
  </si>
  <si>
    <t>2019-0224</t>
  </si>
  <si>
    <t>2019-0225</t>
  </si>
  <si>
    <t>Prestación de servicios profesionales para acompañar a la Oficina Asesora de Planeación y Finanzas, en la gestión del proyecto definitivo del Plan Nacional de Desarrollo, la construcción del plan sectorial y la formulación e implementación de propuestas que conduzcan al logro de los objetivos estratégicos del plan de acción de la oficina.</t>
  </si>
  <si>
    <t xml:space="preserve">Direccionamiento estratégico y planeación </t>
  </si>
  <si>
    <t>Plan sectorial Formulado</t>
  </si>
  <si>
    <t>- Finalizó la etapa de alistamiento y alineación mediante la realización de entrevistas con los viceministros, secretaría general y jefes de oficinas asesoras.
- Construcción de una propuesta de documento con la estructura del Plan Sectorial. 
- Inició la identificación de indicadores para la construcción del diagnóstico y de experiencias significativas a nivel de secretarías de educación. 
- Se efectuó un primer ejercicio de armonización entre Plan Nacional de Desarrollo y Plan Nacional Decenal de Educación.
- Comenzaron las entrevistas con personas del equipo directivo del MEN.</t>
  </si>
  <si>
    <t>2019-0102</t>
  </si>
  <si>
    <t>Asesorar y apoyar al MEN en el diseño, ajuste y puesta en marcha de estrategias para la implementación del lo establecido en el acuerdo final para la terminación del conflicto y la cosntrucción de una paz estable y duradera en materia de educación</t>
  </si>
  <si>
    <t>2019-0342</t>
  </si>
  <si>
    <t>Prestación de servicios profesionales para apoyar al ministerio de educación nacional en la implementación, monitoreo y seguimiento de los avances sectoriales e institucionales de los requisitos establecidos en el modelo integrado de planeación y gestión ii.</t>
  </si>
  <si>
    <t>2019-1231</t>
  </si>
  <si>
    <t>Prestar los servicios profesionales para asistir y apoyar a la subdirección de contratación y a la oficina asesora de planeación y finanzas en el análisis, seguimiento y consolidación de informes requeridos por el despacho de la ministra de educación nacional, propios del proceso contractual.</t>
  </si>
  <si>
    <t>Número de documentos de planeación</t>
  </si>
  <si>
    <t>Proyecto de Inversión</t>
  </si>
  <si>
    <t>Plan Sectorial de Educación Formulado/Plan de acción 2020  formulado</t>
  </si>
  <si>
    <t>Apoyo</t>
  </si>
  <si>
    <t>2019-0114</t>
  </si>
  <si>
    <t>Acompañamiento y asesoría al MEN en consolidar proyecto definitivo plan nacional de desarrollo construcción y consolidación de insumos para fundamentar conceptual y estructurar programática del plan sectorial de educación 2018-2022 Rad-IE-010702</t>
  </si>
  <si>
    <t xml:space="preserve">Recursos  del SGR aprobados para el sector educativo </t>
  </si>
  <si>
    <t>Fichas de proyectos aprobados y/o Informes de seguimiento</t>
  </si>
  <si>
    <t>Realizar_visitas_al_territorio_para_el_desarrollo_de_espacios_de_planeación_con_grupos_de_interés</t>
  </si>
  <si>
    <t>Tiquetes: PRESTACIÓN DEL SERVICIO DE TRANSPORTE AÉREO NACIONAL E INTERNACIONAL PARA EL DESPLAZAMIENTO DE LOS SERVIDORES Y COLABORADORES DEL MEN IE-017391</t>
  </si>
  <si>
    <t>380719-15-05-19</t>
  </si>
  <si>
    <t>Víaticos</t>
  </si>
  <si>
    <t>_SERVICIOS_DE_ALOJAMIENTO_SERVICIOS_DE_SUMINISTRO_DE_COMIDAS_Y_BEBIDAS_SERVICIOS_DE_TRANSPORTE_Y_SERVICIOS_DE_DISTRIBUCIÓN_DE_ELECTRICIDAD_GAS_Y_AGUA</t>
  </si>
  <si>
    <t>A-02-02-02-006-03--</t>
  </si>
  <si>
    <t xml:space="preserve">Número de documentos de metodología de Seguimiento a la gestión de las entidades territoriales y a las entidades adscritas y vinculadas, implementada
</t>
  </si>
  <si>
    <t>Informe de Seguimiento</t>
  </si>
  <si>
    <t>Adelantar_espacios_de_planeación_institucional_o_sectorial_con_grupos_de_interés</t>
  </si>
  <si>
    <t>2019-0118</t>
  </si>
  <si>
    <t xml:space="preserve">Prestación de servicios profesionales para apoyar a la Oficina asesora de Planeación y Finanzas en la formulación e implementación de instrumentos de planeación estratégica para facilitar las actividades de monitoreo y seguimiento al cumplimiento de metas  así como en la consolidación y generación </t>
  </si>
  <si>
    <t>2019-0222</t>
  </si>
  <si>
    <t>2019-0096</t>
  </si>
  <si>
    <t>Prestar servicios profesionales a la oficina asesora de planeación y finanzas, para acompañar la definición y monitoreo de políticas, planes, programas y proyectos de inversión donde participa el ministerio de educación; así como colaborar en el seguimiento a las iniciativas de la entidad, dirigidas al postconflicto y poblaciones priorizadas.</t>
  </si>
  <si>
    <t>Número de metodologías para distribución de los recursos  del SGP Educación.</t>
  </si>
  <si>
    <t xml:space="preserve">Documentos publicados por el DNP </t>
  </si>
  <si>
    <t>Asesorar_y_acompañar _la_definición_de_criterios,_metodologías,_normatividad,_procesos_y_procedimientos_para_la_distribución,_ejecución_y_seguimiento_de_los_recursos_del_sector_educativo</t>
  </si>
  <si>
    <t>2019-0370</t>
  </si>
  <si>
    <t>Prestación de servicios profesionales para apoyar la Oficina Asesora de Planeación y Finanzas en los temas financieros y presupuestales en coordinación con las entidades del orden nacional, las entidades territoriales y los espacios de concertación de política educativa con grupos étnicos.</t>
  </si>
  <si>
    <t>Número de procedimientos asociados a la distribución y giro de recursos del Sistema General de Participaciones adopotados</t>
  </si>
  <si>
    <t>Documento procedimiento adoptado en el SIG</t>
  </si>
  <si>
    <t>2019-0072</t>
  </si>
  <si>
    <t>Prestación de servicios profesionales en el desarrollo de las actividades previstas por la Oficina Asesora de Planeación y Finanzas y el Despacho de la Ministra en el marco del proceso de asignación y giro directo de los recursos de gratuidad a los fondos de servicios educativos, y análisis de información del fondo de prestaciones sociales del magisterio – FOMAG.</t>
  </si>
  <si>
    <t>2019-0202</t>
  </si>
  <si>
    <t>Número de Informes de seguimiento al comportamento de los gastos (nomina, contratación, gastos administrativos y otros) financiados con recursos del SGP-Prestación</t>
  </si>
  <si>
    <t>2019-080</t>
  </si>
  <si>
    <t>Prestación de servicios profesionales al grupo financiero de la Oficina Asesora de Planeación y Finanzas en el acompañamiento de temas financieros y presupuestales de las entidades territoriales asociadas al SGP- sector educación.</t>
  </si>
  <si>
    <t xml:space="preserve">Documentos de Distribución del SGP publicados por el DNP </t>
  </si>
  <si>
    <t>2019-0084</t>
  </si>
  <si>
    <t>Prestación de servicios profesionales de acompañamiento al grupo de finanzas sectoriales de la Oficina Asesora de Planeación y Finanzas del MEN, en la programación y ejecución del presupuesto de inversión y funcionamiento de la entidad.</t>
  </si>
  <si>
    <t>Documento de diagnóstico de la financiación de la educación preescolar, basica y media</t>
  </si>
  <si>
    <t xml:space="preserve">Documento </t>
  </si>
  <si>
    <t>2019-0099</t>
  </si>
  <si>
    <t>Prestación de servicios profesionales para apoyar y asesorar a la  Oficina Asesora de Planeación y Finanzas en la realización del diagnóstico sobre la financiación de la educación preescolar, básica y media y  propuestas de reforma al SGP.</t>
  </si>
  <si>
    <t>389519
17-05-19</t>
  </si>
  <si>
    <t>C-2299-0700-9-0-2299054-NA</t>
  </si>
  <si>
    <t>A-NA-NA-NA-NA-NA-NA-</t>
  </si>
  <si>
    <t>Asesorar_y_acompañar_la_formulación_y_monitoreo_de_instrumentos_y_conceptos_normartivos</t>
  </si>
  <si>
    <t>2019-0088</t>
  </si>
  <si>
    <t>PRESTACIÓN DE SERVICIOS PROFESIONALES PARA ASESORAR JURÍDICAMENTE A LA OFICINA ASESORA DE PLANEACIÓN Y FINANZAS PARA LA CORRECTA TOMA DE DECISIONES</t>
  </si>
  <si>
    <t>SERVICIOS JURÍDICOS</t>
  </si>
  <si>
    <t>A-02-02-02-008-02-01-</t>
  </si>
  <si>
    <t>2019-0217</t>
  </si>
  <si>
    <t>Prestar servicios profesionales de apoyo, acompañamiento y seguimiento jurídico a la Oficina Asesora de Planeación y Finanzas para la correcta toma de decisiones.</t>
  </si>
  <si>
    <t xml:space="preserve">Porcentaje del sistema de información REPORTARTE actualizado.
</t>
  </si>
  <si>
    <t>Link de reportate</t>
  </si>
  <si>
    <t>Realizar_estudios_e_investigaciones_en_educación,_así_como_el_análisis_de_los_resultados_o_los_impactos_de_programas_y_políticas_del_sector_educativo</t>
  </si>
  <si>
    <t>2019-0122</t>
  </si>
  <si>
    <t>Prestar servicios profesionales a la Oficina Asesora de Planeación y Finanzas para acompañar la gestión de las tareas asignadas a la Oficina, así como la elaboración de productos de análisis sectorial y el acompañamiento a evaluaciones de programas implementados por el Ministerio de Educación Nacional.</t>
  </si>
  <si>
    <t xml:space="preserve">2019- 0219 </t>
  </si>
  <si>
    <t>Prestar servicios profesionales a la Oficina Asesora de Planeación y Finanzas para acompañar el seguimiento y la materialización de las metas del ministerio de educación, así como el análisis sectorial y acompañamiento a las evaluaciones a programas implementados por el Ministerio de Educación Nacional.</t>
  </si>
  <si>
    <t>Número de servicios de  Información actualizados</t>
  </si>
  <si>
    <t xml:space="preserve">Proyecto de Inversión </t>
  </si>
  <si>
    <t>Orientar_las_estrategias_para_la_articulación_de_los_sistemas_de_información_del_sector_educativo_y_fuentes_estadísticas_para_la_producción_de_información_estratégica</t>
  </si>
  <si>
    <t>Servicios de información actualizados</t>
  </si>
  <si>
    <t>2019-0221</t>
  </si>
  <si>
    <t>Prestación de servicios profesionales en la generación y validación de información consolidada de matrícula de educación preescolar, básica y media y apoyar la producción y divulgación de información estadística sectorial.</t>
  </si>
  <si>
    <t>C-2299-0700-9-0-2299062-02</t>
  </si>
  <si>
    <t xml:space="preserve">1. Articular las áreas internas del Ministerio de Educación Nacional, la Oficina Asesora de Planeación y Finanzas y las diferentes entidades externas involucradas en el mecanismo de obras por impuestos, con el fin de emitir concepto y realizar seguimiento a los ajustes de los proyectos en etapa de estructuración y evaluación.
2. Articular las áreas internas del Ministerio de Educación Nacional, la Oficina Asesora de Planeación y Finanzas y las diferentes entidades externas involucradas en el mecanismo de obras por impuestos, para el cumplimiento de las funciones correspondientes a la contratación de la interventoría de los proyectos viabilizados, en etapa de preparación, ejecución y entrega.
3. Apoyar a las entidades territoriales y demás actores involucrados en la formulación de nuevos proyectos del sector educativo susceptibles de ser financiados bajo el mecanismo de obras por impuestos.
4. Gestionar la vinculación de nuevos contribuyentes a los diferentes proyectos del sector educativo registrados en el banco de Proyectos de inversión en las Zonas Más Afectadas por el Conflicto Armado -ZOMAC.
5. Apoyar la creación de los procedimientos y formatos de Obras por Impuestos en el Sistema Integrado de Gestión del Ministerio de Educación Nacional.
6. Apoyar la preparación de las respuestas técnicas, así como en la entrega de la información soporte, dentro del término legal, para la atención de derechos de petición, acciones constitucionales y administrativas que estén relacionadas con el objeto del contrato.
</t>
  </si>
  <si>
    <t>Llevar_a_cabo_el_procesamiento_de_datos,_análisis_y_generación_de_información_y_estadísticas_del_sector_educativo_para_la_toma_de_decisiones.</t>
  </si>
  <si>
    <t>Apoyar a la oficina asesora de planeación y finanzas en las actividades requeridas para realizar mejoras a la base de datos única de personas, la información contenida y los procedimientos de almacenamiento, cruce y mantenimiento; de igual manera soportar los procesos de intercambio de información con entidades externas y realizar análisis, validación y generación de reportes relacionados con la producción estadística del sector.</t>
  </si>
  <si>
    <t>2019-1168</t>
  </si>
  <si>
    <t>Prestación de servicios profesionales para apoyar a la Oficina Asesora de Planeación y Finanzas en la generación, análisis, validación de información estadística georreferenciada, mejoramiento y mantenimiento de las bases de datos, producción de documentos temáticos y reportes estratégicos y el cálculo de los  indicadores sectoriales del sector educativo</t>
  </si>
  <si>
    <t>Porcentaje de Instituciones Educativas Auditadas</t>
  </si>
  <si>
    <t>Informe de auditoria</t>
  </si>
  <si>
    <t>Realizar_la_interventoría_técnica,_administrativa,_contable,_financiera_y_jurídica_al_proceso_auditor.</t>
  </si>
  <si>
    <t>2019-0059</t>
  </si>
  <si>
    <t>Prestación de servicios profesionales para apoyar a la oficina asesora de planeación y finanzas en las actividades relacionadas con la planeación, seguimiento, procesamiento y análisis de bases de datos, y cierre del proceso de auditoría a la información reportada en los sistemas de información del sector educativo.</t>
  </si>
  <si>
    <t>2019-0063</t>
  </si>
  <si>
    <t>PRESTACIÓN DE SERVICIOS PROFESIONALES A LA OFICINA ASESORA DE PLANEACIÓN Y FINANZAS PARA APOYAR LA GESTIÓN ANÁLITICA, DISEÑO DE MODELOS DE FOCALIZACIÓN, ESTRUCTURACIÓN DE METODOLOGÍAS, SUPERVISIÓN Y SEGUIMIENTO DEL PROCESO DE AUDITORIA A LA INFORMACIÓN REPORTADA EN LOS SISTEMAS DE INFORMACIÓN DEL SECTOR EDUCATIVO, ASI COMO EL ANALISIS DE CALIDAD Y CONSISTENCIA TANTO DE LAS BASES DE DATOS OBJETO DE AUDITORIA COMO DE LAS BASES DE DATOS RESULTADO DEL PROCESO</t>
  </si>
  <si>
    <t>PRESTACION DE SERVICIOS PROFESIONALES A LA OFICINA ASESORA DE PLANEACION Y FINANZAS PARA ASESORAR EN LA COORDINACION DE LAS ACTIVIDADES RELACIONADAS CON LA PLANEACION, EJECUCION Y CIERRE DEL PROCESO DE AUDITORIA E INTERVENTORiA A LA INFORMACION REPORTADA EN LOS SISTEMAS DE INFORMACION DEL SECTOR</t>
  </si>
  <si>
    <t>2019-0119</t>
  </si>
  <si>
    <t>Proceso interventoria</t>
  </si>
  <si>
    <t>2019-0055</t>
  </si>
  <si>
    <t>PRESTACION DE SERVICIOS PROFESIONALES A LA OFICINA ASESORA DE PLANEACION Y FINANZAS EN EL ACOMPAÑAMIENTO DE LAS ACTIVIDADES RELACIONADAS CON LA ESTRUCTURACION  PLANEACION  SEGUIMIENTO Y CIERRE DEL PROCESO DE AUDITORIA A LA INFORMACION REPORTADA EN LOS SISTEMAS DE INFORMACION DEL SECTOR EDUCATIVO.</t>
  </si>
  <si>
    <t>2019-01167</t>
  </si>
  <si>
    <t xml:space="preserve">PRESTACIÓN DE SERVICIOS PROFESIONALES A LA OFICINA ASESORA DE PLANEACIÓN Y FINANZAS PARA APOYAR EN LA COORDINACIÓN DE LAS ACTIVIDAD ES RELACIONADAS ION LA PLANEACIÓN, EJECUCIÓN Y CIERRE DEL PROCESO DE AUDITORÍA E INTERVENTORÍA A LA INFORMACIÓN REPORTADA EN LOS SISTEMAS DE INFORMACIÓN DEL SECTOR. </t>
  </si>
  <si>
    <t>9.5</t>
  </si>
  <si>
    <t>Porcentaje de avance en la ejecución del proyecto de la auditoria de la matricula</t>
  </si>
  <si>
    <t>Indifcadro de gestión del proyecto de inversión</t>
  </si>
  <si>
    <t>Informe de avance</t>
  </si>
  <si>
    <t>Realizar_el_proceso_de_auditoría_a_la_información_reportada_por_las_secretarías,_establecimientos_e_instituciones_en_los_sistemas_de_información_del_sector_educativo</t>
  </si>
  <si>
    <t>2019-0190</t>
  </si>
  <si>
    <t>Proceso auditoria</t>
  </si>
  <si>
    <t>_Oficina_Asesora_Jurídica</t>
  </si>
  <si>
    <t xml:space="preserve">Porcentaje de avance en la construcción de una línea estratégica para la recuperación de recursos embargados
</t>
  </si>
  <si>
    <t xml:space="preserve">Documento que contiene la línea estratégica para la recuperación de recursos embargados
</t>
  </si>
  <si>
    <t>FUNCIONAMIENTO</t>
  </si>
  <si>
    <t>Construir e implementar una línea estratégica para la recuperación de recursos embargados</t>
  </si>
  <si>
    <t>Prestar servicios profesionales para apoyar la gestión de la Oficina Asesora Jurídica del Ministerio de Educación Nacional en cuanto a la consolidación, análisis y procesamiento de la información inherente a la gestión judicial y extrajudicial a cargo de la entidad, para el debido control y seguimiento de la misma.</t>
  </si>
  <si>
    <t>A-02-02-02-008</t>
  </si>
  <si>
    <t>A-02-02-02-008-003-09</t>
  </si>
  <si>
    <t>Porcentaje de avance en la implementación de una línea estratégica para la recuperación de recursos embargados</t>
  </si>
  <si>
    <t>Informe de seguimiento</t>
  </si>
  <si>
    <t>Prestar servicios de carácter asistencial en la Oficina Asesora Jurídica del Ministerio de Educación Nacional, como apoyo en las actividades que desarrollan los diferentes grupos y equipos de trabajo, en virtud de las funciones asignadas por el decreto 5012 de 2009.</t>
  </si>
  <si>
    <t xml:space="preserve">Porcentaje de avance en el diseño de una política de prevención del daño antijurídico para convalidaciones y registro calificado
</t>
  </si>
  <si>
    <t xml:space="preserve"> Política de prevención del daño antijurídico para convalidaciones y registro calificado</t>
  </si>
  <si>
    <t>Diseñar e implementar una política de prevención del daño antijurídico para convalidaciones y registro calificado</t>
  </si>
  <si>
    <t>Prestar servicios profesionales para apoyar a la Oficina Asesora Jurídica del Ministerio de Educación Nacional en materia de conciliaciones judiciales y extrajudiciales.</t>
  </si>
  <si>
    <t>A-02-02-02-008-002-01</t>
  </si>
  <si>
    <t>Porcentaje de avance en la implementación de una política de prevención del daño antijurídico para convalidaciones y registro calificado</t>
  </si>
  <si>
    <t>Prestar servicios profesionales para apoyar el cumplimiento de las funciones asignadas a la oficina asesora jurídica del ministerio de educación nacional en materia de representación judicial y extrajudicial..</t>
  </si>
  <si>
    <t>Porcentaje de avance en la creación de una línea  de defensa para los procesos de reliquidación de pensión por jubilación</t>
  </si>
  <si>
    <t>Documento que contenga la ínea  de defensa para los procesos de reliquidación de pensión por jubilación</t>
  </si>
  <si>
    <t>Crear e implementar una línea de defensa para los procesos de reliquidación de pensión por jubilación</t>
  </si>
  <si>
    <t>Porcentaje de  avance en la implementación de una línea  de defensa para los procesos de reliquidación de pensión por jubilación</t>
  </si>
  <si>
    <t>Prestar servicios profesionales especializados jurídicos altamente calificados al Ministerio de Educación Nacional en materia laboral para los procesos de negociación colectiva de trabajo que deben adelantarse con las organizaciones sindicales y manejo de conflictos laborales.</t>
  </si>
  <si>
    <t>Prestar servicios profesionales a la oficina asesora jurídica del ministerio de educación nacional para apoyar la gestión documental presentada por los contratistas externos y el seguimiento y medición de los procesos, especialmente de restitución de tierras y justicia y paz.</t>
  </si>
  <si>
    <t>Porcentaje de avance en la creación de una línea  de defensa para los procesos de sanción por mora por reliquidación</t>
  </si>
  <si>
    <t>Documento que contenga la ínea  de defensa para los procesos de reliquidación de sanción por mora por reliquidación.</t>
  </si>
  <si>
    <t>Crear e implementar una linea de defensa para los procesos de sanción por mora por reliquidación</t>
  </si>
  <si>
    <t>Prestar servicios profesionales para apoyar a la Oficina Asesora Jurídica en la atención de las conciliaciones que se notifican al ministerio, mediante el control de registro de memoriales de conciliación y la presentación ante el comité.</t>
  </si>
  <si>
    <t xml:space="preserve">
Porcentaje de  avance en la implementación de una línea  de defensa para los procesos de sanción por mora por reliquidación</t>
  </si>
  <si>
    <t>Prestar servicios profesionales especializados en materia jurídica altamente calificada para orientar y asistir al Ministerio de Educación Nacional en la proposición y sustanciación de líneas de defensa de asuntos relacionados con el derecho administrativo, derecho procesal administrativo, contratación pública, y demás aspectos jurídicos que se requieran, así como la representación judicial de la entidad en las conciliaciones extrajudiciales y en los procesos judiciales promovidos en contra de la nación-Ministerio de Educación Nacional que sean de especial relevancia para este ministerio.</t>
  </si>
  <si>
    <t>Porcentaje de avance en la estrategia que permita articular y unificar criterios en todo el Ministerio para emitir conceptos jurídicos</t>
  </si>
  <si>
    <t>Documento que contenga la estarategia para articular y unificar criterios en todo el Ministerio para emitir conceptos jurídicos</t>
  </si>
  <si>
    <t>Diseñar e implementar una estrategia que permita articular y unificar criterios en todo el Ministerio para emitir conceptos jurídicos</t>
  </si>
  <si>
    <t>prestar servicios profesionales para acompañar a la oficina asesora jurídica del ministerio de educación nacional en la atención y desarrollo de las funciones que tiene asignadas en el decreto 5012 de 2009 y en especial, la elaboración y revisión de  conceptos juridicos y proyectos normativos</t>
  </si>
  <si>
    <t>Porcentaje de avance en la implementación de la estrategia que permita articular y unificar criterios en todo el Ministerio para emitir conceptos jurídicos</t>
  </si>
  <si>
    <t>Prestar servicios profesionales de apoyo y acompañamiento en las acciones administrativas necesarias para el fortalecimiento de la Oficina Asesora Jurídica del Ministerio de Educación Nacional, en cuanto a la mejora continua de los procesos relacionados con el sistema integrado de gestión.</t>
  </si>
  <si>
    <t>Prestar servicios profesionales para proyectar respuestas a consultas, derechos de petición y conceptos solicitados a la Oficina Asesora Jurídica del Ministerio de Educación Nacional.</t>
  </si>
  <si>
    <t>Porcentaje de avance en la construcción de un esquema de planeación de agenda normativa</t>
  </si>
  <si>
    <t>Esquema de planeación de agenda normativa</t>
  </si>
  <si>
    <t>Construir un esquema de planeación de agenda normativa</t>
  </si>
  <si>
    <t>Prestar servicios profesionales para acompañar a la oficina asesora juridica del ministerio de educacion nacional en la revisión y elaboración de proyectos normativos de interés del sector educativo, asi como en la elaboración de respuestas a solicitudes de conceptos y derechos de petición que se presenten respecto de los mismos</t>
  </si>
  <si>
    <t xml:space="preserve">
Porcentaje de avance en la implementación de un esquema de planeación de agenda normativa</t>
  </si>
  <si>
    <t>Prestar servicios profesionales para apoyar a la oficina asesora jurídica del ministerio de educacion nacional en la revisión y elaboración de proyectos normativos de interés del sector educativo y en la elaboración de las respuestas a solicitudes de conceptos y derechos de petición que se presenten respecto de los mismos</t>
  </si>
  <si>
    <t>Porcentaje de avance en el diseño de una estrategia que permita llevar el control y seguimiento a tiempos de respuesta de todos los procesos de cobro persuasivo y coactivo</t>
  </si>
  <si>
    <t xml:space="preserve">Documento que contenga una estarategia estrategia que permita llevar el control y seguimiento a tiempos de respuesta de todos los procesos de cobro persuasivo y coactivo
</t>
  </si>
  <si>
    <t>Diseñar e implementar una estrategia que permita llevar el control y seguimiento a tiempos de respuesta de todos los procesos de cobro persuasivo y coactivo</t>
  </si>
  <si>
    <t>Prestar servicios profesionales para apoyar las funciones derivadas de los procesos de cobro persuasivo y coactivo que adelanta la oficina asesora jurídica del ministerio de educación nacional y realizar la gestión de cobro coactivo de los asuntos del FOMAG.</t>
  </si>
  <si>
    <t>Porcentaje de avance en  la implementación de una estrategia que permita llevar el control y seguimiento a tiempos de respuesta de todos los procesos de cobro persuasivo y coactivo</t>
  </si>
  <si>
    <t>Prestar servicios de apoyo a la gestión en la oficina asesora jurídica del ministerio de educación nacional para realizar la consolidación, análisis y procesamiento de la información inherente al procedimiento de jurisdicción coactiva.</t>
  </si>
  <si>
    <t xml:space="preserve">Tasa de éxito procesal
</t>
  </si>
  <si>
    <t>Hoja de vida de indicadores</t>
  </si>
  <si>
    <t>Realizar la defensa de los procesos Judiciales del Ministerio.</t>
  </si>
  <si>
    <t xml:space="preserve">
Variación de la cantidad de  demandas del año en curso con respecto al año anterior
</t>
  </si>
  <si>
    <t>Prestar servicios profesionales para apoyar  a la oficina asesora jurídica del ministerio de educación nacional en materia de representación judicial y extrajudicial</t>
  </si>
  <si>
    <t>Correlacion entre solicitudes de Conciliación no aprobadas en comité de conciliación y procesos perdidos en primera instancia.</t>
  </si>
  <si>
    <t>Prestar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t>
  </si>
  <si>
    <t>Prestar servicios profesionales para apoyar a la Oficina Asesora Jurídica en la atención de los asuntos de carácter penal que se comunican o notifican al Ministerio de Educación Nacional, asumiendo la representación judicial dentro de los mismos.</t>
  </si>
  <si>
    <t>Prestar servicios profesionales para apoyar a la Oficina Asesora Jurídica del Ministerio de Educación Nacional en las diferentes gestiones precontractuales, contractuales y poscontractuales, asi mismo, apoyar la supervisión de los contratos que le sean asignados.</t>
  </si>
  <si>
    <t xml:space="preserve">Prestar servicios profesionales para apoyar integralmente a la Oficina Asesora Jurídica del Ministerio de Educación Nacional en materia de representación judicial y extrajudicial y en especial, al control y seguimiento de los exhortos y ordenes impartidas en sentencias de justicia y paz y restitución de tierras. </t>
  </si>
  <si>
    <t>Tiempo promedio que demora la entidad en el pago de Sentencias y M.A.S.C.</t>
  </si>
  <si>
    <t>Resoluciones, ordenes de pago y Hoja de vida de indicadores</t>
  </si>
  <si>
    <t>Gestionar el pago de sentencias condenatorias que se notifiquen al Ministerio.</t>
  </si>
  <si>
    <t>Prestar servicios profesionales para apoyar a la oficina asesora jurídica del ministerio de educación nacional  en materia de representación judicial y extrajudicial.</t>
  </si>
  <si>
    <t>Prestar servicios profesionales para realizar actividades administrativas y acompañamiento en los procesos financieros, contables y presupuestables  de la oficina asesora jurídica del ministerio de educacion nacional.</t>
  </si>
  <si>
    <t>Prestar servicios profesionales especializados para orientar y asistir a la Oficina Asesora Jurídica del Ministerio de Educación Nacional en el análisis de la procedencia de la acción de repetición sobre las sentencias pagadas por concepto de sanción por mora, así como la revisión de los procesos de la misma naturaleza, identificando las causas y el agente competente que generó la mora en el pago de la prestación.</t>
  </si>
  <si>
    <t>Porcentaje de oportunidad en la emisión de conceptos externos</t>
  </si>
  <si>
    <t xml:space="preserve">Hoja de vida de indicadores
Base de datos </t>
  </si>
  <si>
    <t xml:space="preserve">Emitir conceptos jurídicos dentro de los tiempos establecidos por la Ley </t>
  </si>
  <si>
    <t>Prestar servicios profesionales para proyectar respuestas a consultas, derechos de petición y conceptos solicitados a la oficina asesora jurídica del ministerio de educación nacional.</t>
  </si>
  <si>
    <t>Porcentaje de oportunidad en la emisión de conceptos internos</t>
  </si>
  <si>
    <t>Prestar servicios profesionales para realizar el analisis y la verificacion de la proyección de respuestas a consultas, derechos de petición y conceptos solicitados a la Oficina Asesora Jurídica del Ministerio de Educación Nacional.</t>
  </si>
  <si>
    <t>prestar servicios profesionales especializados en materia jurídica altamente calificada para acompañar externamente al ministerio de educación nacional a través de la emisión de conceptos jurídicos, del análisis y revisión de proyectos normativos o decisiones administrativas, así como la representación judicial de la entidad.</t>
  </si>
  <si>
    <t>Suscripción al servicio de consulta y actualización jurídica y tributaria para los funcionarios del Ministerio de Educación Nacional.</t>
  </si>
  <si>
    <t>SERVICIOS DE CONTENIDOS EN LÍNEA (ON-LINE)</t>
  </si>
  <si>
    <t>A-02-02-02-008-004-03</t>
  </si>
  <si>
    <t xml:space="preserve">Porcentaje  de acciones de tutelas tramitadas </t>
  </si>
  <si>
    <t>Base de datos de seguimiento a tutelas</t>
  </si>
  <si>
    <t>Atender acciones de tutela en las que el MEN tenga la calidad de demandante o demandado.</t>
  </si>
  <si>
    <t>Prestar  servicios profesionales para apoyar a la Oficina Asesora Jurídica del Ministerio de Educación Nacional en materia de representación judicial y extrajudicial y en la atención de acciones de tutela.</t>
  </si>
  <si>
    <t>prestar servicios profesionales para acompañar la oficina asesora jurídica delministerio de educacion nacional en la atención y desarrollo de las funciones que tiene asignadas, conforme al decreto 5012 de 2009 y en especial, la atención de acciones constitucionales y revisión de asuntos relacionados con la defensa judicial y extrajudicial de la entidad.</t>
  </si>
  <si>
    <t>Prestar  servicios profesionales para apoyar a la oficina asesora jurídica del ministerio de educación nacional en materia de representación judicial y extrajudicial y en la atención de acciones de tutela.</t>
  </si>
  <si>
    <t>Prestar servicios de apoyo a la gestión en la oficina asesora jurídica del ministerio de educacion nacional  con relacion a la  selección, organización y registro de la información derivada de la  representación judicial y extrajudicial y en la atención de acciones de tutela</t>
  </si>
  <si>
    <t>Porcentaje de proyectos normativos gestionados</t>
  </si>
  <si>
    <t>Base de datos de trámites normativos</t>
  </si>
  <si>
    <t>Revisar los proyectos normativos allegados a la Oficina Asesora Jurídica</t>
  </si>
  <si>
    <t>Prestar servicios profesionales para acompañar a la oficina asesora jurídica del ministerio de educación nacional en la revisión y elaboración de proyectos normativos de interés del sector educativo, asi como en la elaboración de respuestas a solicitudes de conceptos y derechos de petición que se presenten respecto de los mismos</t>
  </si>
  <si>
    <t>Prestar servicios profesionales para apoyar a la oficina asesora juridica en la actualización del normograma del ministerio de educación nacional teniendo en cuenta las normas, la jurisprudencia y la doctrina que sea expedida en el año 2019</t>
  </si>
  <si>
    <t>Prestar servicios profesionales para apoyar a la Oficina Asesora Jurídica en el estudio y proyección de actos administrativos de alta complejidad y respuestas a organos de control.</t>
  </si>
  <si>
    <t xml:space="preserve">Realizar la gestión necesaria  para obtener el recaudo de las acreencias a favor del Ministerio através del cobro persuasivo y coactivo, </t>
  </si>
  <si>
    <t>prestar servicios profesionales para apoyar el cumplimiento de las funciones asignadas a la oficina asesora jurídica en materia de cobro persuasivo y coactivo</t>
  </si>
  <si>
    <t>Porcentaje de recursos recaudados por gestión de cobro coactivo respecto el año anterior</t>
  </si>
  <si>
    <t>Base de datos de seguimiento a procesos de cobro coactivo y autos proferidos</t>
  </si>
  <si>
    <t>_Oficina_de_Control_Interno</t>
  </si>
  <si>
    <t>Control Interno</t>
  </si>
  <si>
    <t>4. Fortalecer la aplicación de mecanismos de autocontrol y de evaluación para garantizar la mejora continua</t>
  </si>
  <si>
    <t>Número de sesiones del Comité Institucional de Coordinación de Control Interno realizadas</t>
  </si>
  <si>
    <t>Cumplimiento Decreto 648 de 2017</t>
  </si>
  <si>
    <t>N.A.</t>
  </si>
  <si>
    <t>Actas de Comité</t>
  </si>
  <si>
    <t>Convocar y realizar el Comité Institucional de Coordinación de Control Interno</t>
  </si>
  <si>
    <t>Realizar el taller con los jefes de control interno de las entidades adscritas y vinculadas</t>
  </si>
  <si>
    <t>C-2299-0700-8-0-NA-02</t>
  </si>
  <si>
    <t>Número de Informes del Estado de la Gestión del Riesgo presentados</t>
  </si>
  <si>
    <t>Informe</t>
  </si>
  <si>
    <t xml:space="preserve">PRESTACION DE SERVICIOS PROFESIONALES PARA ORIENTAR LA EJECUCION DE LAS FUNCIONES ASIGNADAS A LA OFICINA DE CONTROL INTERNO DENTRO DEL MACROPROCESO DE EVALUACION Y REALIZAR SEGUIMIENTO A LA GESTION DE LA ENTIDAD PARA EL MEJORAMIENTO DEL SISTEMA INTEGRADO DE GESTION </t>
  </si>
  <si>
    <t>-NA-NA-NA--</t>
  </si>
  <si>
    <t>A-------</t>
  </si>
  <si>
    <t>Número de sesiones del Comité Sectorial de Auditoría realizadas</t>
  </si>
  <si>
    <t>Convocar y realizar el Comité Sectorial de Auditoría</t>
  </si>
  <si>
    <t xml:space="preserve">PRESTACIÓN DE SERVICIOS DE APOYO COMO ASISTENTE ADMINISTRATIVA EN EL DESARROLLO DE LAS FUNCIONES ASIGNADAS A LA OFICINA DE CONTROL INTERNO DENTRO DEL MACROPROCESO DE EVALUACIÓN.
</t>
  </si>
  <si>
    <t>Número de estrategías implementadas</t>
  </si>
  <si>
    <t>Informe de resultado de la estrategia</t>
  </si>
  <si>
    <t>Diseñar y implementar una estrategia para fortalecer la cultura de autocontrol</t>
  </si>
  <si>
    <t>Porcentaje de seguimiento a respuestas entes de control</t>
  </si>
  <si>
    <t>Matriz de seguimiento a respuestas entes de control</t>
  </si>
  <si>
    <t>Porcentaje de seguimiento a las acciones de mejora</t>
  </si>
  <si>
    <t>Página Web</t>
  </si>
  <si>
    <t>Realizar seguimiento a las Acciones de Mejoramiento generadas en las diferentes fuentes de evaluación</t>
  </si>
  <si>
    <t>Porcentaje de auditorías realizadas</t>
  </si>
  <si>
    <t>Informes de auditorías</t>
  </si>
  <si>
    <t xml:space="preserve">Formular y desarrollar el Programa Anual de Auditoría para evaluar la gestión institucional en la oportuna prevención y manejo de los riesgos que impidan el cumplimiento de los objetivos institucionales. </t>
  </si>
  <si>
    <t>PRESTACIÓN DE SERVICIOS PROFESIONALES PARA ORIENTAR LA EJECUCIÓN DE LAS FUNCIONES ASIGNADAS A LA OFICINA DE CONTROL INTERNO DENTRO DEL MACROPROCESO DE EVALUACIÓN Y REALIZAR SEGUIMIENTO A LA GESTIÓN DE LA ENTIDAD PARA EL MEJORAMIENTO DEL SISTEMA INTEGRADO DE GESTIÓN, EN ESPECIAL EN LO RELACIONADO CON LOS SISTEMAS DE INFORMACIÓN QUE SOPORTAN LOS PROCESOS DEL MEN.</t>
  </si>
  <si>
    <t xml:space="preserve">PRESTACION DE SERVICIOS PROFESIONALES PARA EJECUTAR LAS FUNCIONES ASIGNADAS A LA OFICINA DE CONTROL INTERNO DENTRO DEL MACROPROCESO DE EVALUACION Y REALIZAR SEGUIMIENTO A LA GESTION DE LA ENTIDAD PARA EL SISTEMA INTEGRADO DE GESTION, EN ESPECIAL EN LO RELACIONADO CON EL PLAN NACIONAL DE INFRAESTRUCTURA EDUCATIVA. </t>
  </si>
  <si>
    <t>PRESTACION DE SERVICIOS PROFESIONALES PARA APOYAR LA EJECUCION DE LAS FUNCIONES ASIGNADAS A LA OFICINA DE CONTROL INTERNO DENTRO DEL MACROPROCESO DE EVALUACION Y REALIZAR SEGUIMIENTO A LA GESTION DE LA ENTIDAD PARA EL MEJORAMIENTO DEL SISTEMA INTEGRADO DE GESTION</t>
  </si>
  <si>
    <t>PRESTACION DE SERVICIOS PROFESIONALES PARA APOYAR LA EJECUCION DE LAS FUNCIONES ASIGNADAS A LA OFICINA DE CONTROL INTERNO DENTRO DEL MACROPROCESO DE EVALUACION Y REALIZAR SEGUIMIENTO A LA GESTION DE LA ENTIDAD PARA EL MEJORAMIENTO DEL SISTEMA INTEGRADO DE GESTION. EN ESPECIAL A LAS ÀREAS PARA LAS CUALES SE REQUIERE CONOCIMIENTOS EN DERECHO (CONTRATACIÓN Y OFICINA JURÍDICA)</t>
  </si>
  <si>
    <t xml:space="preserve">PRESTACIÓN DE SERVICIOS PROFESIONALES PARA ASESORAR LA ORIENTACION EN LA EJECUCION DE LAS FUNCIONES ASIGNADAS A LA OFICINA DE CONTROL INTERNO DENTRO DEL MACROPROCESO DE EVALUACION Y REALIZAR SEGUIMIENTO A LA GESTION DE LA ENTIDAD  PARA EL MEJORAMIENTO
DEL SISTEMA INTEGRADO DE GESTIÓN.
</t>
  </si>
  <si>
    <t>Porcentaje de Oportunidad en las Respuestas a Entes de Control</t>
  </si>
  <si>
    <t>Sistema de Gestión documental</t>
  </si>
  <si>
    <t>_Oficina_de_Innovación_Educatica_con_Uso_de_nuevas_Tecnologías</t>
  </si>
  <si>
    <t xml:space="preserve">Gestión del Conocimiento y la Innovación </t>
  </si>
  <si>
    <t>INNOVACIÓN EDUCATIVA</t>
  </si>
  <si>
    <t xml:space="preserve">Entidades o instituciones asistidas técnicamente en innovación educativa  </t>
  </si>
  <si>
    <t>Metas dependencia</t>
  </si>
  <si>
    <t>POSCONFLICTO  (PEER)</t>
  </si>
  <si>
    <t>Espacio OIE - Intranet 
http://intranetmen.mineducacion.gov.co/comunidades/oie/documentos/Plan de Accin OIE/2014/2.MONIT Y EVAL/1.Rep Seg/</t>
  </si>
  <si>
    <t>_IMPLEMENTACIÓN_DEL_PLAN_NACIONAL_DE_INNOVACIÓN_TIC_PARA_LA_EDUCACIÓN_URBANA_Y_RURAL_NACIONAL</t>
  </si>
  <si>
    <t>Diseñar_una_estrategia_diferenciada_con_uso_pedagógico_de_TIC,_para_zonas_rurales_y_urbanas.</t>
  </si>
  <si>
    <t>Servicios de asistencia técnica en innovación educativa en la educación inicial, preescolar, básica y media</t>
  </si>
  <si>
    <t xml:space="preserve"> 2019-0138 </t>
  </si>
  <si>
    <t>PRESTACION DE SERVICIOS PARA REALIZAR LA GESTION Y ACTUALIZACION DEL PORTAL COLOMBIA APRENDE Y LA TRANSFERENCIA DE UN MODELO DE ACOMPAÑAMIENTO QUE PROMUEVA ALCANZAR LA MADUREZ DIGITAL EN LAS INSTITUCIONES EDUCATIVAS DE EDUCACION BASICA Y MEDIA FOCALIZADAS.</t>
  </si>
  <si>
    <t>C-2201-0700-8-0-2201046-02</t>
  </si>
  <si>
    <t>_OTROS_SERVICIOS_PROFESIONALES_CIENTÍFICOS_Y_TÉCNICOS</t>
  </si>
  <si>
    <t>A-02-02-02-008-003-09-</t>
  </si>
  <si>
    <t xml:space="preserve">Docentes formados en uso pedagógico  e inclusivo de TIC </t>
  </si>
  <si>
    <t xml:space="preserve">POSCONFLICTO  (PEER)
</t>
  </si>
  <si>
    <t>Implementar_y_evaluar_la_estrategia_para_el_fortalecimiento_de_las_TIC_en_las_Instituciones_Educativas</t>
  </si>
  <si>
    <t>2201046</t>
  </si>
  <si>
    <t xml:space="preserve"> 2019-1059 </t>
  </si>
  <si>
    <t>AUNAR ESFUERZOS PARA PROMOVER LA INNOVACIÓN EN EL PROGRAMA TODOS A APRENDER 2.0, MEDIANTE EL USO DE HERRAMIENTAS TECNOLÓGICAS Y DE METODOLOGÍAS PEDAGÓGICAS INNOVADORAS EN BUSCA DE IMPACTAR LA CALIDAD DE LA EDUCACIÓN EN COLOMBIA</t>
  </si>
  <si>
    <t>Instituciones educativas acompañadas con la estrategia de innovación educativa</t>
  </si>
  <si>
    <t>Hacer_seguimiento_a_la_implementacion_de_la_estrategia_de_innovación_educativa_con_uso_pedagógico_de_TIC_en_los_establecimientos_educativos_de_educaciòn_básica_y_media.</t>
  </si>
  <si>
    <t xml:space="preserve">PRESTACION DE SERVICIOS PARA LA ARTICULACION DE SISTEMAS DE INNOVACION EDUCATIVA PARA EL ACOMPAÑAMIENTO DE LAS INSTITUCIONES EDUCATIVAS PARA ALCANZAR LA MADUREZ DIGITAL </t>
  </si>
  <si>
    <t xml:space="preserve"> 2019-0531 </t>
  </si>
  <si>
    <t xml:space="preserve"> 2019-0554 </t>
  </si>
  <si>
    <t xml:space="preserve">PRESTACIÓN DE SERVICIOS PROFESIONALES PARA APOYAR LA GESTIÓN DEL GRUPO DE FOMENTO AL USO DE LAS TIC, CON TEMAS DE EDUCACION MEDIA Y SU TRANSITO A LA EDUCACIÓN SUPERIOR. </t>
  </si>
  <si>
    <t xml:space="preserve"> 2019-0558 </t>
  </si>
  <si>
    <t>PRESTACIÓN DE SERVICIOS PROFESIONALES PARA APOYAR LA ESTRUCTURACIÓN DE ESTRATEGIAS PEDAGÓGICAS RELACIONADAS CON EL USO DE TIC Y DE FOMENTO A LA INVESTIGACIÓN EJECUTADAS POR LA OFICINA DE INNOVACIÓN EDUCATIVA CON USO DE NUEVAS TECNOLOGÍAS DEL MINISTERIO DE EDUCACIÓN NACIONAL</t>
  </si>
  <si>
    <t>Contenidos educativos para la educación inicial, preescolar, básica y media producidos</t>
  </si>
  <si>
    <t>Desarrollar, Divulgar y/o adaptar contenidos educativos digitales y Espacios virtuales con el fin de facilitar el acceso a las diversas poblaciones y con altos estándares de calidad, usabilidad y accesibilidad.</t>
  </si>
  <si>
    <t>Servicio de desarrollo de contenidos educativos para la educación inicial, preescolar, básica y media</t>
  </si>
  <si>
    <t>2201036</t>
  </si>
  <si>
    <t xml:space="preserve"> 2019-0142 </t>
  </si>
  <si>
    <t>PRESTACION DE SERVICIOS PARA APLICAR PROCESOS DE CURADURÍA A LA OFERTA NACIONAL DE CONTENIDOS EDUCATIVOS DIRIGIDA A EDUCACIÓN PREESCOLAR BÁSICA Y MEDIA EPBM</t>
  </si>
  <si>
    <t>C-2201-0700-8-0-2201036-02</t>
  </si>
  <si>
    <t>2019-0532</t>
  </si>
  <si>
    <t>PRESTACIÓN DE SERVICIOS PARA LIDERAR LOS PROCESOS ASOCIADOS A LA REESTRUCTURACION  DEL PORTAL EDUCATIVO COLOMBIA APRENDE Y GESTION DE CONTENIDOS EDUCATIVOS</t>
  </si>
  <si>
    <t>_SERVICIOS_DE_TELECOMUNICACIONES_TRANSMISIÓN_Y_SUMINISTRO_DE_INFORMACIÓN</t>
  </si>
  <si>
    <t>A-02-02-02-008-003-03-</t>
  </si>
  <si>
    <t>2019-0526</t>
  </si>
  <si>
    <t>PRESTACIÓN DE SERVICIOS PROFESIONALES PARA APOYAR A LA OFICINA DE INNOVACION EDUCATIVA EN EL DESARROLLO Y ACOMPAÑAMIENTO DE ACCIONES Y PROCESOS, PARA LA REESTRUCTURACION  DEL PORTAL EDUCATIVO COLOMBIA APRENDE</t>
  </si>
  <si>
    <t>2019-0529</t>
  </si>
  <si>
    <t>PRESTACION DE SERVICIOS PROFESIONALES PARA APOYAR A LA OFICINA DE INNOVACIÓN EDUCATIVA CON USO DE NUEVAS TECNOLOGIAS EN LA ESTRUCTURACIÓN DE ESTRATEGIAS PEDAGÓGICAS PARA LA DIVULGACION DE CONTENIDOS EN EL PORTAL COLOMBIA PARA LA COMUNIDAD EDUCATIVA</t>
  </si>
  <si>
    <t xml:space="preserve"> 2019-0556 </t>
  </si>
  <si>
    <t>PRESTACIÓN DE SERVICIOS PROFESIONALES PARA APOYAR A LA OFICINA DE INNOVACION EDUCATIVA EN LA GESTIÓN Y USO DE LOS CONTENIDOS EDUCATIVOS QUE HACEN PARTE DE LA OFERTA NACIONAL.</t>
  </si>
  <si>
    <t>2019-0560</t>
  </si>
  <si>
    <t>PRESTACIÓN DE SERVICIOS DE PROFESIONALES PARA APOYAR A LA OFICINA DE INNOVACION EDUCATIVA EN EL POSICIONAMIENTO  DESDE SU LINEA GRAFICA Y COMUNICATIVA DEL  PORTAL COLOMBIA APRENDE</t>
  </si>
  <si>
    <t>2019-0561</t>
  </si>
  <si>
    <t>PRESTACION DE SERVICIOS  PROFESIONALES PARA APOYAR A LA OFICINA DE INNOVACION EDUCATIVA CON USO DE NUEVAS TECNOLOGIAS EN LA ADMINISTRACION, DESARROLLOS Y SOPORTE DEL PORTAL EDUCATIVO COLOMBIA APRENDE.</t>
  </si>
  <si>
    <t>Realizar soporte funcional, administración, gestión y actualización del Portal Colombia Aprende.</t>
  </si>
  <si>
    <t xml:space="preserve"> 2019-1073 </t>
  </si>
  <si>
    <t xml:space="preserve"> 2019-0145 </t>
  </si>
  <si>
    <t>AUNAR ESFUERZOS PARA EL FORTALECIMIENTO DEL AULA VIRTUAL DEL PORTAL COLOMBIA APRENDE QUE POSIBILITE UN ESCENARIO CON UNA AMPLIA OFERTA DE FORMACION VIRTUAL PARA EL SECTOR EDUCATIVO.</t>
  </si>
  <si>
    <t>SERVICIOS DE SUMINISTRO DE INFRAESTRUCTURA DE HOSTING Y DE TECNOLOGÍA DE LA INFORMACIÓN (TI)</t>
  </si>
  <si>
    <t>A-02-02-02-008-003-01-5</t>
  </si>
  <si>
    <t>NO APLICA</t>
  </si>
  <si>
    <t>NO APLICA OBJETO CONTRACTUAL PARA LA OIE.
RECURSOS PARA LA REALIZACION DE EVENTOS LOGISTICOS PARA EL MINISTERIO DE EDUCACION NACIONAL</t>
  </si>
  <si>
    <t>A-02-02-02-008-05-09-006</t>
  </si>
  <si>
    <t>Documento realizado</t>
  </si>
  <si>
    <t>Elaborar, divulgar y socializar documentos y normatividad de política de innovación educativa con uso TIC</t>
  </si>
  <si>
    <t xml:space="preserve">Documentos de lineamientos técnicos </t>
  </si>
  <si>
    <t>2201005</t>
  </si>
  <si>
    <t xml:space="preserve"> 2019-1063 </t>
  </si>
  <si>
    <t>AUNAR ESFUERZOS PARA CONSOLIDAR EL PLAN DE TRANSFORMACION DIGITAL PARA EL SECTOR EDUCATIVO Y FORTALECER EL OBSERVATORIO DE INNOVACION EDUCATIVA PARA EL MONITOREO Y EVALUACIÓN DE LA INNOVACION EDUCATIVA DEL PAIS</t>
  </si>
  <si>
    <t>C-2201-0700-8-0-2201005-02</t>
  </si>
  <si>
    <t xml:space="preserve">Definir lineamientos y orientaciones que promuevan la innovación educativa a través del uso pedagógico  e inclusivo de las TIC </t>
  </si>
  <si>
    <t>2019-0528</t>
  </si>
  <si>
    <t xml:space="preserve">PRESTACIÓN DE SERVICIOS PROFESIONALES PARA APOYAR A LA OFICINA DE INNOVACIÓN EDUCATIVA EN LA PLANEACIÓN, GESTIÓN Y SEGUIMIENTO DE LOS TEMAS ESTRATEGICOS </t>
  </si>
  <si>
    <t>2019-0525</t>
  </si>
  <si>
    <t>PRESTACIÓN DE SERVICIOS PROFESIONALES PARA APOYAR LOS PROCESOS ADMINISTRATIVOS EN TEMAS RELACIONADOS CON LA EJECUCIÓN FINANCIERA DE LOS RECURSOS ASIGNADOS A LA OFICINA DE INNOVACIÓN EDUCATIVA CON USO DE NUEVAS TECNOLOGÍAS</t>
  </si>
  <si>
    <t>Entidades territoriales con seguimiento y evaluación a la gestión</t>
  </si>
  <si>
    <t>Consolidar el observatorio Colombiano de Innovación Educativa con uso de TIC</t>
  </si>
  <si>
    <t>Servicio de monitoreo y seguimiento a la gestión del sector educativo</t>
  </si>
  <si>
    <t>2201015</t>
  </si>
  <si>
    <t>C-2201-0700-8-0-2201015-02</t>
  </si>
  <si>
    <t>Documentos realizados</t>
  </si>
  <si>
    <t xml:space="preserve">Formular la estrategia de fomento a la investigación de la Oficina en Innovación Educativa. </t>
  </si>
  <si>
    <t>Documentos de investigación aplicada</t>
  </si>
  <si>
    <t xml:space="preserve"> 2019-1088 </t>
  </si>
  <si>
    <t>AUNAR ESFUERZOS TÉCNICOS, ADMINISTRATIVOS Y FINANCIEROS QUE APORTEN A LA CONSOLIDACIÓN DEL ECOSISTEMA CIENTÍFICO DEL SECTOR EDUCACIÓN A TRAVÉS DE ESTRATEGIAS QUE PERMITAN FORTALECER LAS CAPACIDADES PARA LA INVESTIGACIÓN DE DOCENTES DE EDUCACIÓN PREESCOLAR, BÁSICA Y MEDIA Y EDUCADORES EN FORMACIÓN DEL SECTOR OFICIAL; ASÍ COMO LOS PROCESOS DE DIVULGACIÓN, USO Y APROPIACIÓN DEL CONOCIMIENTO PEDAGÓGICO.</t>
  </si>
  <si>
    <t>C-2201-0700-8-0-2201041-02</t>
  </si>
  <si>
    <t xml:space="preserve"> 2019-1068 </t>
  </si>
  <si>
    <t>AUNAR ESFUERZOS PARA LLEVAR A CABO LA GERENCIA DE ECOSISTEMAS DE INNOVACION EDUCATIVA</t>
  </si>
  <si>
    <t>NO APLICA OBJETO CONTRACTUAL PARA LA OIE.
RECURSOS PARA SUMINISTRAR TIQUETES AEREOS EN RUTAS NACIONALES E INTERNACIONALES PARA EL MEN</t>
  </si>
  <si>
    <t>A-02-02-02-006-004--</t>
  </si>
  <si>
    <t>NO APLICA OBJETO CONTRACTUAL PARA LA OIE.
RECURSOS PARA APOYAR LA SUPERVISION DE LA LOGISTICA</t>
  </si>
  <si>
    <t>A-02-02-02-008-05-009-006</t>
  </si>
  <si>
    <t>NO APLICA OBJETO CONTRACTUAL PARA LA OIE.
RECURSOS PARA LA INTERVENTORIA DE LA LOGISTICA</t>
  </si>
  <si>
    <t>Implementar y hacer seguimiento a la estrategia de fomento a la investigación de la Oficina en Innovación Educativa.</t>
  </si>
  <si>
    <t>NO APLICA OBJETO CONTRACTUAL PARA LA OIE.
RECURSOS PARA VIATICOS (FOMENTO AL USO)</t>
  </si>
  <si>
    <t>_ALOJAMIENTO_SERVICIOS_DE_SUMINISTROS_DE_COMIDAS_Y_BEBIDAS</t>
  </si>
  <si>
    <t>A-02-02-02-006-003-01-</t>
  </si>
  <si>
    <t>A-02-02-02-006-003-03-</t>
  </si>
  <si>
    <t>A-02-02-02-006-003-04-</t>
  </si>
  <si>
    <t>NO APLICA OBJETO CONTRACTUAL PARA LA OIE.
RECURSOS PARA VIATICOS (POLITICA)</t>
  </si>
  <si>
    <t>_Oficina_de_Tecnología_y_Sistemas_de_Información</t>
  </si>
  <si>
    <t>Eficiencia de desarrollo de capacidades para una gestión moderna del sector educativo</t>
  </si>
  <si>
    <t>Implementar Estrategia y Gobierno de TI</t>
  </si>
  <si>
    <t xml:space="preserve">Porcentaje de avance en la  implementación de la política de Gobierno Digital </t>
  </si>
  <si>
    <t>MIPG-Proyecto de Inversión</t>
  </si>
  <si>
    <t>Otros</t>
  </si>
  <si>
    <t>Informe de Avance</t>
  </si>
  <si>
    <t>Implementar_Gobierno_en_línea,_Seguridad_y_Privacidad_de_la_Información.</t>
  </si>
  <si>
    <t>2299062</t>
  </si>
  <si>
    <t>2019-0138</t>
  </si>
  <si>
    <t>CONTRATO DE CIENCIA Y TECNOLOGIA PARA LA ARTICULACION DEL ECOSISTEMA NACIONAL DE INNOVACIÓN EDUCATIVA QUE PERMITA FOMENTAR EN LOS TERRITORIOS DEL PAÍS LA INNOVACIÓN EDUCATIVA A TRAVES DEL IMPULSO A LA TRANSFORMACIÓN DIGITAL Y EL USO PERTINENTE Y PEDAGÓGICO DE LAS TIC</t>
  </si>
  <si>
    <t>inversión</t>
  </si>
  <si>
    <t>C-2299-0700-8-0-2299062-02</t>
  </si>
  <si>
    <t xml:space="preserve">SERVICIOS DE TECNOLOGÍA DE LA INFORMACIÓN (TI) DE CONSULTORÍA Y DE APOYO </t>
  </si>
  <si>
    <t>A-02-02-02-008-03-01-03</t>
  </si>
  <si>
    <t>Porcentaje de avance en la formulación e implementación del plan  de seguridad y privacidad de la información</t>
  </si>
  <si>
    <t>2019-0113</t>
  </si>
  <si>
    <t>REALIZAR LA DEFINICIÓN, DISEÑO Y PRUEBA DE CONCEPTO DEL SISTEMA DE GESTIÓN DEL RELACIONAMIENTO CRM-E CON LOS GRUPOS DE VALOR DEL SECTOR EDUCACIÓN FASE I.</t>
  </si>
  <si>
    <t>Porcentaje de avance en la formulación e implementación del plan de manejo de riesgos de seguridad y privacidad de la información</t>
  </si>
  <si>
    <t>PRESTAR SERVICIOS PROFESIONALES A LA OFICINA DE TECNOLOGÍA Y SISTEMAS DE INFORMACIÓN EN LA GESTIÓN DE SERVICIOS TIC, EN LAS ACTIVIDADES PROPIAS DE SEGUIMIENTO Y CUMPLIMIENTO DEL LINEAMIENTO DE GOBIERNO DIGITAL, ARQUITECTURA EMPRESARIAL, PLANEACIÓN ESTRATÉGICA DE TI Y EN LA ESTRUCTURACIÓN Y SEGUIMIENTO A EJECUCIÓN DE PROYECTOS CON COMPONENTES TECNOLÓGICOS.</t>
  </si>
  <si>
    <t>2019-1221</t>
  </si>
  <si>
    <t>PRESTAR SERVICIOS PROFESIONALES A LA OTSI EN LA GESTIÓN DE SERVICIOS TIC, EN LAS ACTIVIDADES PROPIAS DE GESTIÓN DE PROCESOS Y PROCEDIMIENTOS DE CALIDAD Y EN LA GESTIÓN DE PROYECTOS CON COMPONENTES TECNOLÓGICOS</t>
  </si>
  <si>
    <t>PRESTAR SERVICIOS PROFESIONALES A LA OFICINA DE TECNOLOGIA Y SISTEMAS DE INFORMACION EN ACTIVIDADES RELACIONADAS CON GESTIÓN DE PROVEEDORES, GESTIÓN DE PRESUPUESTO, GESTIÓN DE PROYECTOS Y GESTIÓN DE SERVICIOS TIC.</t>
  </si>
  <si>
    <t>2019-0768</t>
  </si>
  <si>
    <t>PRESTAR SERVICIOS PROFESIONALES A LA OFICINA DE TECNOLOGÍA Y SISTEMAS DE INFORMACIÓN PARA LA CONSOLIDACION DE INFORMACIÓN, GENERACION DE INDICADORES Y APOYO ADMINISTRATIVO EN LA GESTION DEL PROGRAMA CONEXION TOTAL</t>
  </si>
  <si>
    <t>PRESTAR SERVICIOS PARA APOYAR A LA OFICINA DE TECNOLOGÍA Y SISTEMAS DE INFORMACIÓN EN LAS ACTIVIDADES RELACIONADAS CON: ARTICULACIÓN DE PROCESOS, GESTIÓN TECNOLÓGICA DE PROYECTOS TI Y PLANEACIÓN ESTRATÉGICA DE TECNOLOGÍAS DE LA INFORMACIÓN</t>
  </si>
  <si>
    <t>PRESTAR SERVICIOS PROFESIONALES A LA OFICINA DE TECNOLOGIA Y SISTEMAS DE INFORMACION PARA LA ADMINISTRACION TECNOLOGICA Y SOPORTE DEL SISTEMA SAP ERP, LA PLANEACION, COORDINACION Y CONTROL DE LAS ACTIVIDADES DE MANTENIMIENTO, MEJORAS Y NUEVAS IMPLEMENTACIONES DEL SISTEMA SAP-ERP.</t>
  </si>
  <si>
    <t>PRESTAR SERVICIOS PROFESIONALES A LA OFICINA DE TECNOLOGÍA Y SISTEMAS DE INFORMACIÓN EN LAS ACTIVIDADES PROPIAS DE PLANEACIÓN ESTRATÉGICA DE TI PARA LA TRANSFORMACIÓN DIGITAL DEL MINISTERIO, ASÍ COMO, APOYO EN EL SEGUIMIENTO A EJECUCIÓN DE PROYECTOS CON COMPONENTES TECNOLÓGICOS.</t>
  </si>
  <si>
    <t>Porcentaje de avance en la implementación del Plan Estratégico de Tecnología de la Información</t>
  </si>
  <si>
    <t>Implementar_Arquitectura_de_Datos</t>
  </si>
  <si>
    <t>3. Fortalecer el desempeño de los procesos y procedimientos establecidos en el Ministerio de Educación Nacional</t>
  </si>
  <si>
    <t>Fortalecer los Servicios de Información</t>
  </si>
  <si>
    <t>Porcentaje de servicios de información fortalecidos</t>
  </si>
  <si>
    <t>Implementar_Nuevas_Funcionalidades_y_Fortalecer_los_Sistemas_de_Información</t>
  </si>
  <si>
    <t>2019-0106</t>
  </si>
  <si>
    <t xml:space="preserve">SERVICIOS DE DISEÑO Y DESARROLLO DE LA TECNOLOGÍA DE LA INFORMACIÓN (TI) </t>
  </si>
  <si>
    <t>A-02-02-02-008-03-01-04</t>
  </si>
  <si>
    <t>2019-0107</t>
  </si>
  <si>
    <t>2019-0108</t>
  </si>
  <si>
    <t>2019-0109</t>
  </si>
  <si>
    <t>2019-0110</t>
  </si>
  <si>
    <t>2019-0111</t>
  </si>
  <si>
    <t>2019-0112</t>
  </si>
  <si>
    <t>2019-0279</t>
  </si>
  <si>
    <t>2019-1132</t>
  </si>
  <si>
    <t>Fortalecer los Servicos de TI</t>
  </si>
  <si>
    <t>Porcentaje de disponibilidad de los Servicios de TI</t>
  </si>
  <si>
    <t>Informe de Disponibilidad</t>
  </si>
  <si>
    <t>Fortalecer_y_Modernizar_la_Infraestructura_TIC.</t>
  </si>
  <si>
    <t>2019-0057</t>
  </si>
  <si>
    <t xml:space="preserve">SERVICIO DE MANTENIMIENTO PREVENTIVO Y CORRECTIVO PARA LAS IMPRESORAS ZEBRA DEL MINISTERIO DE EDUCACION NACIONAL. </t>
  </si>
  <si>
    <t>A-02-02-02-008-03-01-05</t>
  </si>
  <si>
    <t>2019-0069</t>
  </si>
  <si>
    <t>IMPLEMENTACIÓN DE LA PRIMERA FASE DE ESCRITORIOS VIRTUALES PARA EL APALANCAMIENTO DE LA INICIATIVA TELETRABAJO EN EL MINISTERIO DE EDUCACIÓN NACIONAL</t>
  </si>
  <si>
    <t>2019-0231</t>
  </si>
  <si>
    <t>ADQUISICIÓN DE EQUIPOS WORK STATION PARA EL MINISTERIO DE EDUCACIÓN NACIONAL</t>
  </si>
  <si>
    <t>2019-0073</t>
  </si>
  <si>
    <t>ADQUISICIÓN E IMPLEMENTACIÓN DE EQUIPOS MULTIMEDIA Y TELEPRESENCIA PARA EL MINISTERIO DE EDUCACIÓN NACIONAL</t>
  </si>
  <si>
    <t>2019-0077</t>
  </si>
  <si>
    <t>RENOVACIÓN Y AMPLIACIÓN DE LA SOLUCIÓN DE TELEFONÍA IP DEL MINISTERIO DE EDUCACIÓN NACIONAL</t>
  </si>
  <si>
    <t>2019-0082</t>
  </si>
  <si>
    <t>RENOVACIÓN DEL SERVICIO DE SOPORTE SOBRE LOS DISPOSITIVOS DE RED Y SEGURIDAD CISCO, ASÍ COMO ADQUISICIÓN E IMPLEMENTACIÓN DE EQUIPOS ACCES POINT Y CONTROLADORA DE LA WLAN DEL MINISTERIO DE EDUCACIÓN NACIONAL</t>
  </si>
  <si>
    <t>2019-1105</t>
  </si>
  <si>
    <t>PRESTACIÓN DE SERVICIOS PROFESIONALES PARA DIRIGIR LAS ACTIVIDADES DESARROLLADAS POR EL GRUPO DE INFRAESTRUCTURA Y COMUNICACIONES DE LA OFICINA DE TECNOLOGIA Y SISTEMAS DE INFORMACION</t>
  </si>
  <si>
    <t>PRESTAR SERVICIOS PROFESIONALES PARA APOYAR LAS ACTIVIDADES RELACIONADAS CON SEGURIDAD DE LA INFORMACION, DESARROLLADAS POR EL GRUPO DE INFRAESTRUCTURA Y COMUNICACIONES DE LA OFICINA DE TECNOLOGIA Y SISTEMAS DE INFORMACION.</t>
  </si>
  <si>
    <t>Porcentaje máximo de capacidad de consumo de almacenamiento</t>
  </si>
  <si>
    <t>Informe de Capacidad</t>
  </si>
  <si>
    <t>Fortalecer_y_Modernizar_la_Plataforma_base_TIC.</t>
  </si>
  <si>
    <t>2019-0083</t>
  </si>
  <si>
    <t>PRESTACION DE SERVICIOS PARA EL SOPORTE Y MANTENIMIENTO DE LAS LICENCIAS SCALA PARA EL SISTEMA DE CARTELERAS ELECTRONICAS UBICADAS EN LAS INSTALACIONES DEL MINISTERIO DE EDUCACION NACIONAL.</t>
  </si>
  <si>
    <t>2019-0085</t>
  </si>
  <si>
    <t>SOPORTE, MATENIMIENTO Y ACTUALIZACION DEL ACTUAL LICENCIAMIENTO CA DEL MEN</t>
  </si>
  <si>
    <t>2019-0086</t>
  </si>
  <si>
    <t>LICENCIAS DE USO DE SOFTWARE MICROSOFT BAJO LA MODALIDAD ENROLLMENT FOR EDUCATION SOLUTIONS</t>
  </si>
  <si>
    <t>2019-0087</t>
  </si>
  <si>
    <t>RENOVACION DEL SERVICIO DE SOPORTE Y ACTUALIZACION DE LOS PRODUCTOS ORACLE DEL MINISTERIO DE EDUCACION NACIONAL</t>
  </si>
  <si>
    <t>2019-0089</t>
  </si>
  <si>
    <t>ACTUALIZACION, MANTENIMIENTO, Y SOPORTE DEL LICENCIAMIENTO SAP DEL MINISTERIO</t>
  </si>
  <si>
    <t>2019-0090</t>
  </si>
  <si>
    <t>SOPORTE, MANTENIMIENTO Y ACTUALIZACION DEL ACTUAL LICENCIAMIENTO KASPERSKY DEL MINISTERIO</t>
  </si>
  <si>
    <t>2019-0091</t>
  </si>
  <si>
    <t>SOPORTE Y ACTUALIZACIÓN DEL LICENCIAMIENTO VMWARE DEL MINISTERIO DE EDUCACIÓN NACIONAL</t>
  </si>
  <si>
    <t>2019-0098</t>
  </si>
  <si>
    <t>RENOVACIÓN DEL SERVICIO DE SOPORTE  Y ACTUALIZACIÓN DE LICENCIAMIENTO RED HAT Y GLUSTER DEL MINISTERIO DE EDUCACIÓN NACIONAL</t>
  </si>
  <si>
    <t>2019-0100</t>
  </si>
  <si>
    <t xml:space="preserve"> RENOVACIÓN Y ACTUALIZACIÓN DEL LICENCIAMIENTO ESIGNA DEL MINISTERIO DE EDUCACIÓN NACIONAL</t>
  </si>
  <si>
    <t>2019-0104</t>
  </si>
  <si>
    <t xml:space="preserve"> ADQUISICIÓN DE LICENCIAMIENTO Y SOPORTE DE UNA HERRAMIENTA PARA EL REPOSITORIO DE DESPLIEGUES DE ARTEFACTOS DE SOFTWARE </t>
  </si>
  <si>
    <t>2019-0105</t>
  </si>
  <si>
    <t>ADQUISICIÓN DE LICENCIAMIENTO Y SOPORTE DE LA HERRAMIENTA GITLAB PARA EL CONTROL DE VERSIONES DE SOFTWARE PARA EL MINISTERIO DE EDUCACIÓN NACIONAL</t>
  </si>
  <si>
    <t>2019-1214</t>
  </si>
  <si>
    <t>ADQUISICIÓN DE EQUIPOS DE CÓMPUTO PORTÁTIL MACBOOK PARA EL MINISTERIO DE EDUCACIÓN NACIONAL</t>
  </si>
  <si>
    <t>Fortalecer al Sector en TI</t>
  </si>
  <si>
    <t>Porcentaje de entidades del sector educación con acompañamiento en TI</t>
  </si>
  <si>
    <t>PRESTAR SERVICIOS PROFESIONALES PARA LA GESTION DEL PROGRAMA CONEXION TOTAL EN EL ACOMPAÑAMIENTO A LAS SECRETARIAS DE EDUCACIÓN, ASI COMO EL SEGUIMIENTO DE LOS PROCESOS DE CONTRATACION RELACIONADOS CON LA CONECTIVIDAD DE LAS SEDES EDUCATIVAS OFICIALES.</t>
  </si>
  <si>
    <t>PRESTAR SERVICIOS PROFESIONALES AL GRUPO DE INFRAESTRUCTURA Y COMUNICACIONES PARA COORDINAR EL PROGRAMA CONEXION TOTAL DE LA OFICINA DE TECNOLOGIA Y SISTEMAS DE INFORMACION DEL MINISTERIO DE EDUCACION NACIONAL.</t>
  </si>
  <si>
    <t>PRESTAR SERVICIOS PROFESIONALES PARA EVALUAR LA VIABILIDAD TECNICA DE PROPUESTAS PRESENTADAS POR LAS SED PARA CONTRATACION DE SERVICIOS DE CONECTIVIDAD EN SEDES EDUCATIVAS OFICIALES Y APOYO A LOS PROCESOS REQUERIDOS POR EL MINISTERIO DE EDUCACIÓN NACIONAL</t>
  </si>
  <si>
    <t>VIÁTICOS ASISTENCIA TÉCNICA - GASTOS DE VIÁTICOS PRA LOS COLABORADORES DE LA OFICINA DE TECNOLOGÍA Y SISTEMAS DE INFORMACIÓN CON OCASIÓN DE DESPLAZAMIENTOS A COMISIONES OFICIALES DEL MINISTERIO DE EDUCACIÓN NACIONAL. REC 10.</t>
  </si>
  <si>
    <t>SUMINISTRO DE TIQUETES AÉREOS EN RUTAS NACIONALES E INTERNACIONALES, GASTOS DE DESPLAZAMIENTO PARA LOS COLABORADORES DE LA OFICINA DE TECNOLOGÍA Y SISTEMAS DE INFORMACIÓN CON OCASIÓN DE COMISIONES OFICIALES DEL MINISTERIO DE EDUCACIÓN NACIONAL</t>
  </si>
  <si>
    <t>SG</t>
  </si>
  <si>
    <t>_Subdirección_de_Gestión_Adminsitrativa</t>
  </si>
  <si>
    <t>Porcentaje de ejecución del plan de mantenimiento preventivo de los bienes inmuebles</t>
  </si>
  <si>
    <t>Infraestructura MEN</t>
  </si>
  <si>
    <t>Informe de seguimiento a los mantenimientos</t>
  </si>
  <si>
    <t>A</t>
  </si>
  <si>
    <t xml:space="preserve">Gestionar y operar con oportunidad los servicios administrativos requeridos para el funcionamiento </t>
  </si>
  <si>
    <t>PRESTAR SERVICIOS DE MANTENIMIENTO PREVENTIVO Y CORRECTIVO DE LOS CUATRO (4) ASCENSORES MARCA SCHINDLER DEL EDIFICIO SEDE (CAN) DEL MINISTERIO DE EDUCACIÓN NACIONAL.</t>
  </si>
  <si>
    <t>Mantenimiento</t>
  </si>
  <si>
    <t>A-NA-NA-NA--</t>
  </si>
  <si>
    <t>PRESTACIÓN DE SERVICIO DE MANTENIMIENTO PREVENTIVO Y CORRECTIVO DE UN (1) ASCENSOR MARCA ORONA DEL EDIFICIO SEDE (CAN) DEL MINISTERIO DE EDUCACIÓN NACIONAL.</t>
  </si>
  <si>
    <t>PRESTAR EL SERVICIO DE MANTENIMIENTO PREVENTIVO Y CORRECTIVO DE LA PLANTA TELEFÓNICA Y LOS EQUIPOS DE VOZ PROPIEDAD DEL MINISTERIO DE EDUCACIÓN NACIONAL.</t>
  </si>
  <si>
    <t xml:space="preserve">MANTENIMIENTO PREVENTIVO Y CORRECTIVO DE LOS EQUIPOS DE AIRE ACONDICIONADO DE PROPIEDAD O AL SERVICIO DEL MINISTERIO DE EDUCACIÓN NACIONAL. </t>
  </si>
  <si>
    <t>MANTENIMIENTO PREVENTIVO Y CORRECTIVO DEL SISTEMA DE CONTROL DE ACCESO DEL MINISTERIO DE EDUCACIÓN NACIONAL.</t>
  </si>
  <si>
    <t xml:space="preserve">REALIZAR EL MANTENIMIENTO PREVENTIVO Y CORRECTIVO A LA EDIFICACION A LAS INSTALACIONES Y AL MOBILIARIO DE PROPIEDAD O AL SERVICIO DEL MEN </t>
  </si>
  <si>
    <t>Porcentaje de servicios atendidos a través de la mesa de ayuda de mantenimiento de vehículos</t>
  </si>
  <si>
    <t>Informe de Mesas de Ayuda Mantenimiento de Vehiculos</t>
  </si>
  <si>
    <t>Garantizar el funcionamiento de los vehículos propiedad de el MEN, realizando los mantenimientos preventivos programados.</t>
  </si>
  <si>
    <t xml:space="preserve">PRESTAR SERVICIO DE MANTENIMIENTO PREVENTIVO Y CORRECTIVO CON SUMINISTRO DE REPUESTOS ORIGINALES PARA EL PARQUE AUTOMOTOR DE PROPIEDAD DEL MEN </t>
  </si>
  <si>
    <t>Ahorro programado en el consumo de combustible de los vehículos del MEN</t>
  </si>
  <si>
    <t>Informe de combustible de los vehículos con consumo controlado de propiedad del MEN</t>
  </si>
  <si>
    <t>Suministrar el combustible de los vehículos de propiedad de el MEN, con un ahorro del 20% equivalente a 2.253,6 galones al año, con relación al limite establecido por circular de austeridad vigente.</t>
  </si>
  <si>
    <t>SUMINISTRO DE COMBUSTIBLE PARA LOS VEHICULOS DE PROPIEDAD O QUE SE ENCUENTREN AL SERVICIO DEL MINISTERIO DE EDUCACION NACIONAL Y ACPM PARA LAS PLANTAS ELECTRICAS DE LA ENTIDAD.</t>
  </si>
  <si>
    <t>Combustible</t>
  </si>
  <si>
    <t>Ahorro programado en el consumo de fotocopias de las áreas del MEN</t>
  </si>
  <si>
    <t>Servidores del MEN</t>
  </si>
  <si>
    <t>Reporte de consumo de fotocopias por cada una de las áreas del MEN</t>
  </si>
  <si>
    <t>Prestar el servicio de fotocopiado requerido para el adecuado funcionamiento, con un ahorro del 20% equivalente 153.168 fotocopias al año con relación al límite establecido por la Circular de Austeridad vigente.</t>
  </si>
  <si>
    <t xml:space="preserve">PRESTAR EL SERVICIO DEMULTICOPIADO Y/O REPRODUCCION DIGITAL (SCANER) PARA EL DESARROLLO DE LAS ACTIVIDADES OPERACIONALES DE LAS DIFERENTES DEPENDENCIAS DEL MEN </t>
  </si>
  <si>
    <t>Porcentaje de Mesa de ayuda administrativas atendidas en los tiempos establecidos</t>
  </si>
  <si>
    <t>Informe mensual de mesas de ayuda</t>
  </si>
  <si>
    <t>Atender oportunamente los requerimientos y necesidades generadas a través de la mesa de ayuda del MEN</t>
  </si>
  <si>
    <t>N/A</t>
  </si>
  <si>
    <t>Porcentaje de verificación de bienes en custodia de los cuentadantes</t>
  </si>
  <si>
    <t>Informe bienes en custodia de los cuentadantes</t>
  </si>
  <si>
    <t>Administrar y controlar de forma eficiente los recursos físicos de el MEN.</t>
  </si>
  <si>
    <t>Porcentaje de avance de la implementación del Módulo SIIF viáticos Nación</t>
  </si>
  <si>
    <t>Informe seguimiento y avance de la implementación del Módulo SIIF viáticos Nación.</t>
  </si>
  <si>
    <t>Implementar y optimizar el trámite de comisiones de servicios bajo la plataforma SIIF Nación, de acuerdo al cronograma establecido</t>
  </si>
  <si>
    <t>Porcentaje de avance del proceso de unificación de criterios de los contratos de operación logística</t>
  </si>
  <si>
    <t>Informe seguimiento y avance del proceso de unificación de criterios de los contratos de operación logística.</t>
  </si>
  <si>
    <t>Mejorar el proceso de  Operación Logístico para el desarrollo de los eventos requeridos por el MEN</t>
  </si>
  <si>
    <t xml:space="preserve">Porcentaje de avance de los programas ambientales </t>
  </si>
  <si>
    <t xml:space="preserve">Informe de avance del las actividades de los programas ambientales </t>
  </si>
  <si>
    <t xml:space="preserve">Desarrollar las actividades establecidas en los programas ambientales a cargo de la SGA. </t>
  </si>
  <si>
    <t>_Subdirección_de_Contratación</t>
  </si>
  <si>
    <t xml:space="preserve">Número de capacitaciones en supervisión realizadas </t>
  </si>
  <si>
    <t>Gestión de calidad MEN</t>
  </si>
  <si>
    <t>Listas de asistencia y presentaciones</t>
  </si>
  <si>
    <t>Fortalecer la gestión de supervisión en el MEN, a través de jornadas de capacitación sobre el rol y responsabilidad de los supervisores de contratos</t>
  </si>
  <si>
    <t>PRESTAR LOS SERVICIOS PROFESIONALES Y APOYAR A LA SUBDIRECCIÓN DE CONTRATACIÓN EN LA ESTRUCTURACIÓN Y  TRÁMITE DE LOS PROCESOS PRECONTRACTUALES Y CONTRACTUALES QUE SE ADELANTEN POR PARTE DEL MEN.</t>
  </si>
  <si>
    <t>_SERVICIOS_PRESTADOS_A_LAS_EMPRESAS_Y_SERVICIOS_DE_PRODUCCIÓN</t>
  </si>
  <si>
    <t>PRESTAR SERVICIOS PROFESIONALES A LA SUBDIRECCIÓN DE CONTRATACION, EN LOS ASUNTOS TÉCNICOS, ADMINISTRATIVOS Y OPERATIVOS PROPIOS DE LA IMPLEMENTACIÓN DEL SECOP II EN EL MEN, CONFORME A LOS PARAMETROS Y PROCEDIMIENTOS ESTABLECIDOS POR COLOMBIA COMPRA EFICIENTE.</t>
  </si>
  <si>
    <t xml:space="preserve">% de avance en la actualización de los manuales de contratación y supervisión </t>
  </si>
  <si>
    <t>Documentación del avance de la actualización de los manuales</t>
  </si>
  <si>
    <t>Ajustar y actualizar la normativa interna relacionada con la gestión contractual</t>
  </si>
  <si>
    <t>PRESTAR LOS SERVICIOS PROFESIONALES Y APOYO A LA PLANEACLON ESTRATEGICA DEL PROCESO GESTION CONTRACTUAL DEL MEN, ASI COMO EN LA ELABORACION  Y ACTUALIZACIÓN DE LA NORMATIVA INTERNA DEL PROCESO Y DE CONCEPTOS E INFORMES DE CARÁCTER TRANSVERSAL QUE SE REQUIERAN</t>
  </si>
  <si>
    <t>% de avance en la apropiación de los documentos del proceso de gestión contractual en el SIG</t>
  </si>
  <si>
    <t>Informes sobre la apropiación del proceso contractual en el MEN</t>
  </si>
  <si>
    <t>Simplificar procedimientos y formatos del proceso contractual en el SIG</t>
  </si>
  <si>
    <t>PRESTAR SERVICIOS PROFESIONALES PARA APOYAR A LA SUBDIRECCION DE CONTRATACION EN EL SEGUIMIENTO DE LOS TEMAS ADMINISTRATIVOS Y FINANCIEROS, Y EN EL TRAMITE DE LOS PROCESOS PRECONTRACTUALES Y CONTRACTUALES QUE LE SEAN ASIGNADOS</t>
  </si>
  <si>
    <t xml:space="preserve">PRESTAR SERVICIOS DE APOYO A LA GESTIÓN RELACIONADOS CON LOS TRÁMITES OPERATIVOS Y ASISTENCIALES EN LOS PROCESOS PRECONTRACTUALES Y CONTRACTUALES REQUERIDOS EN LA SUBDIRECCIÓN DE CONTRATACIÓN. </t>
  </si>
  <si>
    <t xml:space="preserve">Porcentaje de contratos liquidados </t>
  </si>
  <si>
    <t>Base de datos de liquidaciones que da cuenta del inventario de contratos por liquidar</t>
  </si>
  <si>
    <t>Descentralizar y ajustar los roles en la liquidación de contratos y liquidar los contratos terminados pendientes de vigencias anteriores</t>
  </si>
  <si>
    <t>Prestar los servicios profesionales para asistir y apoyar a la Subdirección de Contratación  y a la Oficina Asesora de Planeación y Finanzas en el análisis, seguimiento y consolidación de informes requeridos por el Despacho de la Ministra de Educación Nacional, propios del proceso contractual.</t>
  </si>
  <si>
    <t>ui</t>
  </si>
  <si>
    <t>PRESTAR LOS SERVICIOS PROFESIONALES Y APOYAR A LA SUBDIRECCIÓN DE CONTRATACIÓN EN EL TRÁMITE DE LOS PROCESOS PRECONTRACTUALES Y CONTRACTUALES QUE SE ADELANTEN POR PARTE DEL MEN.</t>
  </si>
  <si>
    <t>Número de procesos de contratación apoyados en la etapa de planeación</t>
  </si>
  <si>
    <t xml:space="preserve">Documentación de la etapa de planeación </t>
  </si>
  <si>
    <t xml:space="preserve">Apoyar la estructuración de estudios previos de procesos de selección y el proceso de planeación de la contratación de 2020. </t>
  </si>
  <si>
    <t>PRESTAR LOS SERVICIOS PROFESIONALES Y APOYAR A LA SUBDIRECCION DE CONTRATACIÓN EN LA ESTRUCTURACIÓN, MODIFICACIÓN Y REVISIÓN DE LOS COMPONENTES FINANCIEROS DE LOS PROCESOS DE CONTRATACIÓN QUE SE ADELANTEN POR EL MINISTERIO DE EDUCACIÓN NACIONAL.</t>
  </si>
  <si>
    <t xml:space="preserve">Apoyar la estructuración de estudios previos de procesos de selección y el proceso de planeación de la contratación de 2020 </t>
  </si>
  <si>
    <t>_Subdirección_de_Desarrollo_Organizacional</t>
  </si>
  <si>
    <t xml:space="preserve">Transversal </t>
  </si>
  <si>
    <t xml:space="preserve">Implementar y evaluar una herramienta de aprendizaje organizacional en los procesos de asistencia técnica dirigidos a las entidades adscritas y vinculadas, en lo relacionado con transformación cultural.
</t>
  </si>
  <si>
    <t>Nivel de satisfacción de las EAV con la asistencia técnica recibida</t>
  </si>
  <si>
    <t>Proyecto de inversión</t>
  </si>
  <si>
    <t>Otras</t>
  </si>
  <si>
    <t>Resultados de la encuesta de satisfacción</t>
  </si>
  <si>
    <t>Prestar_asistencia_técnica_a_las_entidades_adscritas_y_vinculadas,_que_contribuyan_al_mejoramiento_del_desempeño_de_la_gestión_Institucional,_en_el_marco_del_modelo_integrado_de_planeación_y_gestión_MIPG</t>
  </si>
  <si>
    <t>Servicio de Implementación Sistemas de Gestión</t>
  </si>
  <si>
    <t>2299060</t>
  </si>
  <si>
    <t>CDP  97719</t>
  </si>
  <si>
    <t>Asistencia técnica
Viáticos</t>
  </si>
  <si>
    <t>C-2299-0700-8-0-2299060-02</t>
  </si>
  <si>
    <t>Porcentaje de avance en la implementación de la  herramienta de aprendizaje organizacional en las EAV</t>
  </si>
  <si>
    <t>Documentos de las intervenciones</t>
  </si>
  <si>
    <t>2019-023</t>
  </si>
  <si>
    <t>EN PROCESO</t>
  </si>
  <si>
    <t xml:space="preserve">Tiquetes </t>
  </si>
  <si>
    <t xml:space="preserve">Formular e implementar acciones de mejora en el 50% de los procesos institucionales, a partir de la aplicación de metodologías para el análisis de las experiencias de servicio, para la innovación, la gestión del conocimiento, para la gestión del cambio y/o para el diseño organizacional.
</t>
  </si>
  <si>
    <t xml:space="preserve">Porcentaje de avance en mejoras de los procesos institucionales </t>
  </si>
  <si>
    <t>Documentación de los procesos intervenidos</t>
  </si>
  <si>
    <t>Implementar_iniciativas_de_mejoramiento,_acceso_y_optimización_de_los_procesos_de_acuerdo_al_Direccionamiento_Estratégico_y_la_Cadena_de_Valor_del_MEN_e_implementación_de_estrategias_para_el_mantenimiento_del_sistema.</t>
  </si>
  <si>
    <t>En proceso</t>
  </si>
  <si>
    <t>Realizar el diagnóstico integral del modelo de operación del Ministerio de Educación, diseñar las estrategias de intervención que permitan su mejora e implementar los cambios requeridos en los compontes críticos de los procesos priorizados.</t>
  </si>
  <si>
    <t>Apoyo logístico a las actividades programadas para EAV</t>
  </si>
  <si>
    <t>Prestación de servicios profesionales al Ministerio de Educación nacional en en el apoyo a la implementación de la metas establecidas en el plan sectorial para las Entidad Adscritas y Vínculadas, en el marco del modelo integrado de planeación y gestión MIPG.</t>
  </si>
  <si>
    <t>Porcentaje de oportunidad en la atención a requerimientos</t>
  </si>
  <si>
    <t>Documentos de las intervenciones requeridas</t>
  </si>
  <si>
    <t>2019-0346</t>
  </si>
  <si>
    <t>1 Prestación de servicios profesionales para apoyar  a la Subdirección de Desarrollo Organizacional  en el diseño, implementación y evaluación de estrategias que permitan la articulación y la apropiación de los modelos referenciales.</t>
  </si>
  <si>
    <t>Nivel de satisfacción de los líderes de procesos con las intervenciones recibidas</t>
  </si>
  <si>
    <t>2019-0341</t>
  </si>
  <si>
    <t>1 Prestación de servicios profesionales para apoyar  a la Subdirección de Desarrollo Organizacional en el diseño, implementación y evaluación de la nueva estructura de la Subdirección de Desarrollo Organizacional y su modelo de operación</t>
  </si>
  <si>
    <t xml:space="preserve">Implementar la primera fase del modelo de cultura organizacional para promover la calidad y el clima organizacional, articulando de todos los modelos referenciales
</t>
  </si>
  <si>
    <t>Porcentaje de avance en la primera fase del modelo de transformación cultural</t>
  </si>
  <si>
    <t>Informes de avance en la implementación</t>
  </si>
  <si>
    <t>Realizar_actividades_estratégicas_para_la_medición_y_el_fortalecimiento_del_ambiente_laboral_en_relación_con_las_dimensiones_establecidas_en_el_MIPG</t>
  </si>
  <si>
    <t>201-0861</t>
  </si>
  <si>
    <t>Diseñar, desarrollar y evaluar productos de aprendizaje organizacional del Ministerio de Educación, incluyendo cursos virtuales y presenciales para la escuela corporativa, lecciones aprendidas, buenas prácticas y comunidades de aprendizaje.</t>
  </si>
  <si>
    <t>2019-0859</t>
  </si>
  <si>
    <t>Prestar el servicio de actualización, capacitación, soporte y mantenimiento del aplicativo ITS – Gestión, el cual soporta el sistema integrado de gestión – SIG y los Modelos Referenciales que lo sustentan (MIPG, Calidad ISO 9001, medio Ambiente - ISO 14001, Seguridad y Salud en el Trabajo y Seguridad de la Información)</t>
  </si>
  <si>
    <t>Apoyo logístico a las actividades programadas para la optimización de procesos</t>
  </si>
  <si>
    <t>Diseñar, elaborar, implementar y evaluar una herramienta de aprendizaje organizacional en lo relacionado con transformación cultural</t>
  </si>
  <si>
    <t>Porcentaje de avance en el diseño e implementación de la herramienta de aprendizaje organizacional</t>
  </si>
  <si>
    <t xml:space="preserve">Documentación de la herramienta de aprendizaje
</t>
  </si>
  <si>
    <t>Diseñar_estrategias_orientadas_a_la_implementación_del_Modelo_Integrado_de_Planeación_y_Gestión_en_el_Ministerio,_con_el_fin_de_garantizar_el_fortalecimiento_institucional_y_el_cierre_de_brechas_en_el_cumplimiento_de_los_requisitos_definidos_por_las_10_entidades_líderes_de_política.</t>
  </si>
  <si>
    <t>2019-0345</t>
  </si>
  <si>
    <t>1 Prestación de servicios profesionales para apoyar a la Subdirección de Desarrollo Organizacional del Ministerio de Educación Nacional en la formulación, ejecución y seguimiento al modelos de gestión de conocimiento del Ministerio de Educación y en las acciones que de él se deriven para la optimización de procesos.</t>
  </si>
  <si>
    <t>2019-0861</t>
  </si>
  <si>
    <t>Apoyo logístico a las actividades programadas para Gestión del Conocimiento</t>
  </si>
  <si>
    <t>Prestación de servicios profesionales para acompañar a la Subdirección de Desarrollo Organizacional en el diseño, implementación y evaluación de estrategias orientadas a la primera fase de intervenciones del modelo de transformación de la cultura institucional del Ministerio de Educación Nacional y realizar la medición de ambiente laboral y cultura organizacional, así como la consolidación y divulgación de los resultados.</t>
  </si>
  <si>
    <t>2019-0344</t>
  </si>
  <si>
    <t xml:space="preserve">1 Prestación de servicios profesionales para apoyar a la Subdirección de Desarrollo Organizacional, en la definición,  ejecución y seguimiento a las acciones de intervención derivadas de la primera fase del Modelo de transformación cultural del Ministerio de Educación Nacional. </t>
  </si>
  <si>
    <t>Apoyo logístico a las actividades programadas para la implementación del modelo de cultura</t>
  </si>
  <si>
    <t>2019-861</t>
  </si>
  <si>
    <t>_Subdirección_de_Talento_Humano</t>
  </si>
  <si>
    <t xml:space="preserve">Talento Humano </t>
  </si>
  <si>
    <t>Porcentaje de avance en la ejecución de los planes de fortalecimiento y desarrollo del Talento Humano</t>
  </si>
  <si>
    <t>Plan Operativo Bienestar</t>
  </si>
  <si>
    <t>Prestación de servcios de apoyo para desarrollar actividades de fortalecimiento y desarrollo de competencias de los servidores y ejecutar las acciones contenidas en los planes de Bienestar y de Seguridad y Salud en el Trabajo del Ministerio de Educación Nacional.</t>
  </si>
  <si>
    <t>Porcentaje de avance en la ejecución del Plan Institucional de Capacitación</t>
  </si>
  <si>
    <t>Plan Operativo PIC</t>
  </si>
  <si>
    <t>Implementar las estrategias para realizar los cursos del Plan Institucional de Capacitación de acuerdo al Plan Nacional de Formación y Capacitación en el Ministerio de Educación Nacional.</t>
  </si>
  <si>
    <t>Adquisición de Dotaciones para los Servidores Públicos - Grupo Hombres y Grupo Mujeres, correspondientes al año 2019, en cumplimiento de la Ley 70 de 1988 y el Decreto 1978 de 1989.</t>
  </si>
  <si>
    <t>Dotación</t>
  </si>
  <si>
    <t>A----NA-</t>
  </si>
  <si>
    <t>Prestar servicios profesionales para ejercer control y seguimiento a los rubros de Servicios personales indirectos del Ministerio; ejercer las actividades para ejercer el control y hacer seguimiento financiero a la ejecución del Presupuesto de la Subdirección de Talento Humano y apoyar los procesos Administrativos contractuales y revisar la ejecución presupuestal de la nómina</t>
  </si>
  <si>
    <t>Prestar servicios técnicos para apoyar funcional y operativamente los procesos a cargo del grupo de Vinculación y gestión del talento humano y al despacho de la Subdirección de talento humano.</t>
  </si>
  <si>
    <t>Prestar servicios profesionales de apoyo a la gestión del proceso de certificaciones y los demás a cargo de la Subdirección de Talento Humano.</t>
  </si>
  <si>
    <t>Porcentaje de ejecución de la política de teletrabajo</t>
  </si>
  <si>
    <t>Plan Operativo Teletrabajo</t>
  </si>
  <si>
    <t xml:space="preserve">Implementar la política de teletrabajo en el Ministerio de Educación Nacional por medio de su diagnóstico, adopción y medición para garantizar los componentes productivos y humanos en los empleos teletrabajables. </t>
  </si>
  <si>
    <t>Prestar servicios profesionales para apoyar a la Subdirección de talento humano en los procesos de vinculación, permanencia y retiro de los servidores de la planta de Personal del Ministerio de Educación Nacional.</t>
  </si>
  <si>
    <t>6. Proteger la seguridad y salud de los servidores y colaboradores del Ministerio de Educación Nacional, previniendo enfermedades y accidentes laborales y promoviendo hábitos de vida saludable.</t>
  </si>
  <si>
    <t>Porcentaje de ejecución del Programa de seguridad y salud en el trabajo</t>
  </si>
  <si>
    <t>Plan Operativo SGSST</t>
  </si>
  <si>
    <t>Propiciar estrategias para garantizar la seguridad y salud de los servidores y colaboradores del Ministerio de Educación Nacional, previniendo enfermedades y accidentes laborales y promoviendo hábitos de vida saludables.</t>
  </si>
  <si>
    <t>Prestar servicios profesionales de carácter jurídico y técnico a la subdirección de Talento humano en temas relacionados con el sistema general de Seguridad social integral, Pensionales (cuotas partes), bonos Pensionales, reliquidaciones  pensionales y demás que surjan en la ejecución del contrato; así como también en los trámites pensionales de los servidores del Ministerio.</t>
  </si>
  <si>
    <t>Prestar servicios profesionales para realizar los procesos de selección y evaluación por competencias laborales con el fin de proveer de manera efectiva, eficiente y eficaz las vacantes y atender los requerimientos de personal del Ministerio de Educación Nacional, de acuerdo a los perfiles y a las necesidades.</t>
  </si>
  <si>
    <t>Porcentaje de avance de la gestión del ingreso, la permanencia y el retiro de los servidores</t>
  </si>
  <si>
    <t>Plan Operativo Ingreso, Permanencia y Retiro de Personal</t>
  </si>
  <si>
    <t>Implementar las estrategias de gestión para el ingreso, permanencia y retiro de los servidores de acuerdo a los parámetros establecidos por la norma.</t>
  </si>
  <si>
    <t>Prestar servicios técnicos para efectuar la conciliación, cobro y depuración de prestaciones económicas ante las entidades promotoras de salud. Régimen especial y ARL, por concepto de incapacidades a favor del Ministerio de Educación Nacional.</t>
  </si>
  <si>
    <t>Prestar servicios de apoyo técnico administrativo en la ejecución de las actividades implementadas y desarrolladas a través de los procesos a cargo del grupo de fortalecimiento de la calidad de vida laboral (GFCVL), relacionadas con el plan institucional de capacitación, inducción y reinducción, sistema de estímulos, sistema de evaluación del desempeño laboral y programa de estado joven.</t>
  </si>
  <si>
    <t>Porcentaje de avance de la actualización de la información de los servidores y de la planta de personal en SIGEP.</t>
  </si>
  <si>
    <t>Plan Operativo y/o Informe SIGEP</t>
  </si>
  <si>
    <t>Implementar y adoptar el Sistema de Información y Gestión del Empleo público de acuerdo a los parámetros establecidos por Función Pública.</t>
  </si>
  <si>
    <t>Prestar servicios profesionales y de apoyo a la gestión de los procesos de administración del vínculo laboral, depuración de deuda presunta y nomina a cargo de la Subdirección de Talento Humano.</t>
  </si>
  <si>
    <t>Prestar servicios Profesionales de carácter jurídico para apoyar a la Subdirección de Talento Humano en los procesos administrativos a su cargo.</t>
  </si>
  <si>
    <t>Prestar servicios profesionales a la gestión para la estructuración de los planes, proyectos e informes correspondientes a la Subdirección de Talento Humano del Ministerio de Educación Nacional.</t>
  </si>
  <si>
    <t>Prestar servicios Profesionales al seguimiento de los procesos de la Subdirección de Talento Humano del Ministerio de Educación Nacional y sus diferentes grupos de trabajo.</t>
  </si>
  <si>
    <t>Prestar servicios profesionales para efectuar la conciliación y depuración de las deudas presuntas generadas a nombre del Ministerio de educación nacional como aportante en el sistema general de seguridad social y apoyar los procesos de nómina del Ministerio.</t>
  </si>
  <si>
    <t>Prestar servicios profesionales para apoyar a la Subdirección de talento humano en los los procesos de nómina y en los  temas  del  sistema general de seguridad social del Ministerio.</t>
  </si>
  <si>
    <t>Otorgar los Incentivos a los servidores de carrera administrativa y los mejores equipos de trabajo del Ministerio de Educacion Nacional para la vigencia 2019, de conformidad con el Decreto 1083 de 2015.</t>
  </si>
  <si>
    <t>Auxilio Educativo para los servidores y sus familias - Dado por negociación sindical</t>
  </si>
  <si>
    <t>DESARROLLAR CURSOS DE CAPACITACIÓN EN EL MARCO DEL PLAN INSTITUCIONAL DE CAPACITACIÓN DEL MINISTERIO DE EDUCACIÓN NACIONAL .</t>
  </si>
  <si>
    <t>APOYAR LA PARTICIPACIÓN EN CURSOS, CONGRESOS, FOROS, SEMINARIOS Y EN GENERAL LOS ESPACIOS DE FORTALECIMIENTO A LAS CAPACIDADES Y CONOCIMIENTOS DE LOS SERVIDORES PÚBLICOS EN EL MARCO DEL PLAN INSTITUCIONAL DE CAPACITACIÓN DEL MINISTERIO DE EDUCACIÓN NACIONAL DE LA VIGENCIA 2019.</t>
  </si>
  <si>
    <t>_Subdirección_de_Gestión_Financiera</t>
  </si>
  <si>
    <t>Porcentaje de ejecución presupuestal de reservas</t>
  </si>
  <si>
    <t>Presentación de Seguimiento  Ejecución Presupuestal Vigencia y Reserva</t>
  </si>
  <si>
    <t>Presupuesto: Desarrollar mesas técnicas con direcciones, subdirecciones y oficinas para el seguimiento a la ejecución de las reservas presupuestales</t>
  </si>
  <si>
    <t>PRESTAR SERVICIOS DE APOYO A LA GESTIÓN EN LA SUBDIRECCIÓN DE GESTIÓN FINANCIERA, CONCRETAMENTE EN EL GRUPO DE PRESUPUESTO, EJECUTANDO ACTIVIDADES PROPIAS DE LA GESTIÓN PRESUPUESTAL DEL MINISTERIO DE EDUCACIÓN NACIONAL.</t>
  </si>
  <si>
    <t>A-NA-NA-NA--2</t>
  </si>
  <si>
    <t>Servicios prestados a las empresas y servicios de producción</t>
  </si>
  <si>
    <t>A-2-2-2-8-3-9-</t>
  </si>
  <si>
    <t>Presupuesto: Desarrollar mesas técnicas con Direcciones, Subdirecciones y oficinas para el seguimiento a la ejecución de las reservas presupuestales</t>
  </si>
  <si>
    <t>[1 Profesional] PRESTAR SERVICIOS PROFESIONALES A LA SUBDIRECCIÓN DE GESTIÓN FINANCIERA, EN EL GRUPO DE PRESUPUESTO, EJECUTANDO ACTIVIDADES PROPIAS DE LA GESTIÓN PRESUPUESTAL DEL MINISTERIO DE EDUCACIÓN NACIONAL.</t>
  </si>
  <si>
    <t>Porcentaje de Cumplimento Productos Priorizados en la Caracterización Financiera</t>
  </si>
  <si>
    <t>Seguimiento de las actividades trasversales de la Subdirección de Gestión Financiera, en cumplimiento de los productos establecidos en la caracterización Financiera</t>
  </si>
  <si>
    <t>Tablero de Control Subdirección Gestión Financiera</t>
  </si>
  <si>
    <t>Transversal: Administrar el ciclo financiero de ingresos y egresos del presupuesto asignado al Ministerio de Educación Nacional mediante la aplicación de procedimientos contables, presupuestales, de recaudo y tesorería, acordes con la normatividad vigente, con el fin de optimizar el uso y ejecución de los recursos financieros del MEN</t>
  </si>
  <si>
    <t>[1 Profesional] PRESTAR SERVICIOS PROFESIONALES EN LA SUBDIRECCIÓN DE GESTIÓN FINANCIERA DEL MINISTERIO DE EDUCACIÓN NACIONAL, EN TEMAS DE CARÁCTER JURÍDICO, TÉCNICO Y ADMINISTRATIVO, CON EL FIN DE GARANTIZAR LA ADECUADA GESTIÓN INSTITUCIONAL.</t>
  </si>
  <si>
    <t>[1 Profesional] PRESTAR SERVICIOS PROFESIONALES A LA SUBDIRECCIÓN DE GESTIÓN FINANCIERA PARA EL APOYO EN LA ESTRUCTURACIÓN DE INDICADORES Y EVALUACIÓN FINANCIERA DE LOS PROCESOS DE SELECCIÓN DEL MINISTERIO DE EDUCACIÓN NACIONAL, ASÍ COMO EL SEGUIMIENTO A LOS PLANES DE ACCIÓN E INDICADORES DE GESTIÓN Y CONTROL INTERNO DE LA SUBDIRECCIÓN.</t>
  </si>
  <si>
    <t>[1 Profesional] PRESTAR SERVICIOS PROFESIONALES A LA SUBDIRECCIÓN DE GESTIÓN FINANCIERA DEL MINISTERIO DE EDUCACIÓN NACIONAL PARA REALIZAR ACOMPAÑAMIENTO, ASISTENCIA Y SEGUIMIENTO A LAS ACTIVIDADES INMERSAS EN LOS PROCESOS DE LOS GRUPOS DE CONTABILIDAD Y RECAUDO.</t>
  </si>
  <si>
    <t>Porcentaje de ejecución presupuestal - total obligado</t>
  </si>
  <si>
    <t>Presupuesto: Desarrollar mesas técnicas con Direcciones, Subdirecciones y oficinas para el seguimiento a la ejecución presupuestal de la vigencia</t>
  </si>
  <si>
    <t>[1 Profesional] PRESTAR SERVICIOS PROFESIONALES A LA SUBDIRECCIÓN DE GESTIÓN FINANCIERA DEL MINISTERIO DE EDUCACIÓN NACIONAL, PARA REALIZAR ACOMPAÑAMIENTO, ASISTENCIA Y SEGUIMIENTO A LAS ACTIVIDADES INMERSAS EN LOS PROCESOS DE PRESUPUESTO, TESORERÍA Y CENTRAL DE CUENTAS.</t>
  </si>
  <si>
    <t>Porcentaje de implementación de Herramientas Tecnológicas</t>
  </si>
  <si>
    <t>Gestionar de una manera eficiente la información financiera de la Subdirección</t>
  </si>
  <si>
    <t>Informe de Avances de Implementación de Herramientas Tecnológicas</t>
  </si>
  <si>
    <t>Sistemas de Información: adelantar las acciones necesarias para culminar las etapas establecidas para la vigencia 2019 de los desarrollos tecnológicos:
• SAP - EMBARGOS
• RIEL (Fases II)
• Herramienta liquidadora (Fases I y II)
• Facturación Electrónica</t>
  </si>
  <si>
    <t>[1 Profesional] PRESTAR SERVICIOS PROFESIONALES A LA SUBDIRECCIÓN DE GESTIÓN FINANCIERA DEL MINISTERIO DE EDUCACIÓN NACIONAL, PARA APOYAR FUNCIONAL, OPERATIVA Y ADMINISTRATIVAMENTE EL DESARROLLO Y PUESTA EN MARCHA DE LOS SISTEMAS DE INFORMACIÓN Y HERRAMIENTAS TECNOLÓGICAS DE CONTROL FINANCIERO.</t>
  </si>
  <si>
    <t>A-2-2-2-8-3-9-NA</t>
  </si>
  <si>
    <t>[1 Profesional] PRESTAR SERVICIOS PROFESIONALES A LA SUBDIRECCIÓN DE GESTIÓN FINANCIERA, EFECTUANDO ACCIONES QUE PERMITAN CONTRIBUIR A LA EVALUACIÓN Y SEGUIMIENTO DE LOS RECURSOS PRESUPUESTALES DEL MINISTERIO DE EDUCACIÓN NACIONAL, ASÍ COMO LA GESTIÓN DE PROCESOS REALIZADA POR LOS GRUPOS QUE CONFORMAN LA SUBDIRECCIÓN.</t>
  </si>
  <si>
    <t>Porcentaje de avance de informes de legalización recibidos</t>
  </si>
  <si>
    <t>Estados financieros razonables</t>
  </si>
  <si>
    <t>Reporte de cantidad de informes recibidos</t>
  </si>
  <si>
    <t>Contable: Realizar seguimiento a la legalización de los recursos entregados en administración (ICETEX, FFIE, FONADE, FINDETER, entre otros).</t>
  </si>
  <si>
    <t>[1 Profesional] PRESTAR SERVICIOS PROFESIONALES A LA SUBDIRECCIÓN DE GESTIÓN FINANCIERA, EN EL GRUPO DE CONTABILIDAD, PARA LA EJECUCIÓN DE ACTIVIDADES DEL PROCESO DE GESTIÓN CONTABLE DEL MINISTERIO DE EDUCACIÓN NACIONAL.</t>
  </si>
  <si>
    <t>[1 Profesional] PRESTAR SERVICIOS PROFESIONALES A LA SUBDIRECCIÓN DE GESTIÓN FINANCIERA, EN EL GRUPO DE CONTABILIDAD, PARA LA EJECUCIÓN DE ACTIVIDADES DE CONCILIACIÓN Y VALIDACIÓN EN TEMAS TRIBUTARIOS, IMPUESTOS, TASAS Y CONTRIBUCIONES DEL MINISTERIO DE EDUCACIÓN NACIONAL.</t>
  </si>
  <si>
    <t>Porcentaje de ejecución presupuestal - total comprometido</t>
  </si>
  <si>
    <t>[1 Profesional] PRESTAR SERVICIOS PROFESIONALES A LA SUBDIRECCIÓN DE GESTIÓN FINANCIERA, EN EL GRUPO DE PRESUPUESTO, EJECUTANDO ACTIVIDADES PROPIAS DE LA GESTIÓN PRESUPUESTAL DEL MINISTERIO DE EDUCACIÓN NACIONAL Y EL ACOMPAÑAMIENTO A LA COORDINACIÓN TÉCNICA DEL SIIF NACIÓN.</t>
  </si>
  <si>
    <t>Porcentaje de PAC Ejecutado</t>
  </si>
  <si>
    <t>Circular PAC 2019 - Ministerio de Hacienda y Crédito Público</t>
  </si>
  <si>
    <t>Reporte Mensual INPANUT - SIIF MINHACIENDA</t>
  </si>
  <si>
    <t>Tesorería: Realizar seguimiento a la ejecución del Programa Anual Mensualizado de Caja (PAC), mediante la presentación de informes de PAC Programado vs PAC Ejecutado, así como la realización de comités de PAC y los informes de seguimiento INPANUT</t>
  </si>
  <si>
    <t>[1 Profesional] PRESTAR SERVICIOS DE APOYO A LA GESTIÓN EN LA SUBDIRECCIÓN DE GESTIÓN FINANCIERA EN RELACIÓN CON LAS ACTIVIDADES QUE SOPORTEN LOS PROCESOS Y TRAMITES PRESENTADOS ANTE LA TESORERÍA DEL MINISTERIO DE EDUCACIÓN NACIONAL.</t>
  </si>
  <si>
    <t>[1 Profesional] PRESTAR SERVICIOS PROFESIONALES A LA SUBDIRECCIÓN DE GESTIÓN FINANCIERA DEL MINISTERIO DE EDUCACIÓN NACIONAL, EN EL GRUPO DE TESORERIA, PARA LA EJECUCIÓN DE ACTIVIDADES DEL PROCESO DE GESTIÓN Y REGISTRO DE OPERACIONES FINANCIERAS.</t>
  </si>
  <si>
    <t>[1 Profesional] PRESTAR SERVICIOS PROFESIONALES A LA SUBDIRECCIÓN DE GESTIÓN FINANCIERA DEL MINISTERIO DE EDUCACIÓN NACIONAL, EN EL GRUPO DE CENTRAL DE CUENTAS, PARA LA EJECUCIÓN DE ACTIVIDADES DEL PROCESO DE GESTIÓN Y TRAMITES DE PAGOS RADICADOS ANTE LA SUBDIRECCIÓN.</t>
  </si>
  <si>
    <t>_Unidad_de_Atención_al_Ciudadano</t>
  </si>
  <si>
    <t>1. Aumentar los niveles de satisfacción del cliente y partes interesadas</t>
  </si>
  <si>
    <t xml:space="preserve">Porcentaje de avance en la Implementacion del nuevo canal de servicio </t>
  </si>
  <si>
    <t>Lineamientos del Programa Nacional de Servicio al Ciudadano</t>
  </si>
  <si>
    <t xml:space="preserve">informe de avance </t>
  </si>
  <si>
    <t xml:space="preserve">Fortalecer  el modelo operativo del servicio, a través de la implementación de un  nuevo canal de servicio </t>
  </si>
  <si>
    <t>2018-1289</t>
  </si>
  <si>
    <t>Rediseño del Modelo Operativo del servicio, a través del fortalecimiento de canales de atención e implementación de nuevas estrategias de contacto_implementación de canales</t>
  </si>
  <si>
    <t>-NA-NA-NA-NA-</t>
  </si>
  <si>
    <t>FORTALECIMIENTO DEL ACCESO A INFORMACIÓN ESTRATÉGICA E INSTITUCIONAL DEL SECTOR EDUCATIVO NACIONAL</t>
  </si>
  <si>
    <t xml:space="preserve">Porcentaje de Secretarias de Educacion Certificadas, capacitadas en el Modelo Integrado de Planeacion y Gestiòn  - Atenciòn al Ciudadano </t>
  </si>
  <si>
    <t>Informe ejecutivo  de las asistencias  técnicas</t>
  </si>
  <si>
    <r>
      <t xml:space="preserve">Prestar asistencia tecnica a las secretarias de Educacion certificadas en relacion con las politicas del servicio al ciudadano y gestion </t>
    </r>
    <r>
      <rPr>
        <sz val="11"/>
        <color theme="1"/>
        <rFont val="Calibri"/>
        <family val="2"/>
        <scheme val="minor"/>
      </rPr>
      <t xml:space="preserve">documental el marcro del modelo integrado de planeacion y gestiòn </t>
    </r>
  </si>
  <si>
    <t>2299052</t>
  </si>
  <si>
    <t xml:space="preserve">Prestar asistencia técnica a las Secretarias de Educación certificadas en relación con las políticas de servicio al ciudadano y gestión documental en el marco del Modelo Integrado de Planeación y Gestión. </t>
  </si>
  <si>
    <t>C-2299-0700-8-0-2299052-02</t>
  </si>
  <si>
    <r>
      <t xml:space="preserve">Prestar asistencia tecnica a las secretarias de Educacion certificadas en relacion con las politicas del servicio al ciudadano y gestion </t>
    </r>
    <r>
      <rPr>
        <sz val="11"/>
        <color rgb="FFFF0000"/>
        <rFont val="Calibri"/>
        <family val="2"/>
        <scheme val="minor"/>
      </rPr>
      <t>documental</t>
    </r>
    <r>
      <rPr>
        <sz val="11"/>
        <color theme="1"/>
        <rFont val="Calibri"/>
        <family val="2"/>
        <scheme val="minor"/>
      </rPr>
      <t xml:space="preserve"> el </t>
    </r>
    <r>
      <rPr>
        <sz val="11"/>
        <color rgb="FFFF0000"/>
        <rFont val="Calibri"/>
        <family val="2"/>
        <scheme val="minor"/>
      </rPr>
      <t>marcro</t>
    </r>
    <r>
      <rPr>
        <sz val="11"/>
        <color theme="1"/>
        <rFont val="Calibri"/>
        <family val="2"/>
        <scheme val="minor"/>
      </rPr>
      <t xml:space="preserve"> del </t>
    </r>
    <r>
      <rPr>
        <sz val="11"/>
        <color rgb="FFFF0000"/>
        <rFont val="Calibri"/>
        <family val="2"/>
        <scheme val="minor"/>
      </rPr>
      <t>m</t>
    </r>
    <r>
      <rPr>
        <sz val="11"/>
        <color theme="1"/>
        <rFont val="Calibri"/>
        <family val="2"/>
        <scheme val="minor"/>
      </rPr>
      <t xml:space="preserve">odelo </t>
    </r>
    <r>
      <rPr>
        <sz val="11"/>
        <color rgb="FFFF0000"/>
        <rFont val="Calibri"/>
        <family val="2"/>
        <scheme val="minor"/>
      </rPr>
      <t>i</t>
    </r>
    <r>
      <rPr>
        <sz val="11"/>
        <color theme="1"/>
        <rFont val="Calibri"/>
        <family val="2"/>
        <scheme val="minor"/>
      </rPr>
      <t>ntegrado de</t>
    </r>
    <r>
      <rPr>
        <sz val="11"/>
        <color rgb="FFFF0000"/>
        <rFont val="Calibri"/>
        <family val="2"/>
        <scheme val="minor"/>
      </rPr>
      <t xml:space="preserve"> p</t>
    </r>
    <r>
      <rPr>
        <sz val="11"/>
        <color theme="1"/>
        <rFont val="Calibri"/>
        <family val="2"/>
        <scheme val="minor"/>
      </rPr>
      <t xml:space="preserve">laneacion y </t>
    </r>
    <r>
      <rPr>
        <sz val="11"/>
        <color rgb="FFFF0000"/>
        <rFont val="Calibri"/>
        <family val="2"/>
        <scheme val="minor"/>
      </rPr>
      <t>g</t>
    </r>
    <r>
      <rPr>
        <sz val="11"/>
        <color theme="1"/>
        <rFont val="Calibri"/>
        <family val="2"/>
        <scheme val="minor"/>
      </rPr>
      <t xml:space="preserve">estiòn </t>
    </r>
  </si>
  <si>
    <t>2019-665</t>
  </si>
  <si>
    <t>2019-676</t>
  </si>
  <si>
    <t>2019-678</t>
  </si>
  <si>
    <t>7. Proteger los activos de información de amenazas internas que puedan afectar la privacidad, confidencialidad, integridad y disponibilidad de la información del Ministerio.</t>
  </si>
  <si>
    <t>Porcentaje de avance en la organización técnica de los documentos</t>
  </si>
  <si>
    <t>MIPG-Normatividad Archivo General de la Nacion</t>
  </si>
  <si>
    <t>Documentos organizados</t>
  </si>
  <si>
    <t>Organizar_documentos_técnicamente</t>
  </si>
  <si>
    <t>Servicio de gestión documental</t>
  </si>
  <si>
    <t>2019-1017</t>
  </si>
  <si>
    <t xml:space="preserve">Fortalecimiento del acceso a información estratégica e institucional Organizar  la documentación técnicamente, de acuerdo a las normas del Archivo General de la  Nación. </t>
  </si>
  <si>
    <t>SERVICIOS DE BIBLIOTECAS Y ARCHIVOS</t>
  </si>
  <si>
    <t>A-02-02-02-008-04-05-</t>
  </si>
  <si>
    <t>Porcentaje de avance en la digitalización de documentos</t>
  </si>
  <si>
    <t>Documentos digitalizados</t>
  </si>
  <si>
    <t>Digitalizar_documentos_técnicamente</t>
  </si>
  <si>
    <t>Fortalecimiento del acceso a información estratégica e institucional:   A a traves de la digitalizacion técnica de los documentos.</t>
  </si>
  <si>
    <t>Porcentaje de avance en la elaboración de las tablas de valoracion documental</t>
  </si>
  <si>
    <t>Tablas de valoracion elaboradas</t>
  </si>
  <si>
    <t xml:space="preserve">Elaborar las tablas de Valoración Documental correspondiente a los años 1992 a 1998 </t>
  </si>
  <si>
    <t xml:space="preserve">Fortalecimiento del acceso a información estratégica e institucional:   Elaborar las tablas de Valoración Documental correspondiente a los años 1992 a 1998 </t>
  </si>
  <si>
    <t>Modelo de Gestión Documenal diseñado</t>
  </si>
  <si>
    <t xml:space="preserve">Documentos de avance </t>
  </si>
  <si>
    <t>Realizar diagnostico, definición y diseño del Modelo de Gestión Documental y Administración de Archivos MGDA</t>
  </si>
  <si>
    <t>Fortalecimiento del acceso a información estratégica e institucional: Implementar los módulos de los procesos correspondientes al programa de sistema de Gestión Documental cumpliendo con la normatividad archivistica vigente.</t>
  </si>
  <si>
    <t>VPBM</t>
  </si>
  <si>
    <t>_Dirección_de_Primera_infancia</t>
  </si>
  <si>
    <t>Subdirección de Cobertura</t>
  </si>
  <si>
    <t>2. Fortalecer la prestación de los servicios orientados al mejoramiento de la cobertura, calidad, eficiencia y pertinencia de la educación</t>
  </si>
  <si>
    <t>_De_aquí_a_2030_asegurar_que_todas_las_niñas_y_todos_los_niños_tengan_acceso_a_servicios_de_atención_y_desarrollo_en_la_primera_infancia_y_educación_preescolar_de_calidad_a_fin_de_que_estén_preparados_para_la_enseñanza_primaria_</t>
  </si>
  <si>
    <t>Educación inicial de calidad para el desarrollo integral</t>
  </si>
  <si>
    <t>Niños y niñas en preescolar con educación inicial en el marco de la atención integral</t>
  </si>
  <si>
    <t>PND</t>
  </si>
  <si>
    <t>ABRIL</t>
  </si>
  <si>
    <t xml:space="preserve">Para el periodo de corte, se definió la focalización de la atención para la vigencia 2019. Con el desbloqueo de los recursos y con la aprobación del plan de compras por el despacho, se ha avanzado en la estructuración de los procesos contractuales de la Dirección de Primera Infancia para avanzar en la implementación de las diferentes estrategias planteadas.  Este indicador tendrá periodicidad trimestral y se reportará a partir del segundo trimestre.
El Ministerio de Educación ha definido el esquema de atención integral para el grado transición en preescolar y está avanzando con las Entidades Territoriales focalizadas en la implementación de dicho esquema en cada territorio. </t>
  </si>
  <si>
    <t>Atención integral de calidad en grado transición</t>
  </si>
  <si>
    <t>Cobertura de educación inicial en preescolar. (LB 13%)</t>
  </si>
  <si>
    <t>-</t>
  </si>
  <si>
    <t>Documento de investigación</t>
  </si>
  <si>
    <t>_FORTALECIMIENTO_DE_LA_CALIDAD_DEL_SERVICIO_EDUCATIVO_DE_PRIMERA_INFANCIA_NACIONAL</t>
  </si>
  <si>
    <t>2201</t>
  </si>
  <si>
    <t>10-0</t>
  </si>
  <si>
    <t>Implementar instrumentos de investigación e innovación en educación para primera infancia</t>
  </si>
  <si>
    <t>2201041</t>
  </si>
  <si>
    <t>1103
BLOQUEADO</t>
  </si>
  <si>
    <t>AUNAR ESFUERZOS PARA DESARROLLAR ACTIVIDADES DE CIENCIA, TECNOLOGÍA E INNOVACIÓN EN TEMAS RELACIONADOS CON LA CALIDAD DE LA EDUCACIÓN INICIAL</t>
  </si>
  <si>
    <t>Otro tipo de contratación</t>
  </si>
  <si>
    <t>C-2201-0700-10-0-2201041-2</t>
  </si>
  <si>
    <t>SERVICIOS DE EDUCACIÓN DE LA PRIMERA INFANCIA Y PREESCOLAR</t>
  </si>
  <si>
    <t>A-2-2-2-009-2-01--</t>
  </si>
  <si>
    <t>869
BLOQUEADO</t>
  </si>
  <si>
    <t>ELABORAR UN ESTUDIO DE SECTOR DE EDUCACIÓN SUPERIOR PARA LA EDUCACIÓN INICIAL</t>
  </si>
  <si>
    <t>Medición de calidad en grado transición</t>
  </si>
  <si>
    <t>Aplicación de modelo de medición de la calidad</t>
  </si>
  <si>
    <t>Servicio de evaluación de la educación inicial</t>
  </si>
  <si>
    <t>ELABORACIÓN DE LA METODOLOGÍA PARA MEDICIÓN DE LA CALIDAD DE LA EDUCACIÓN INICIAL PARA EL GRADO TRANSICIÓN Y LEVANTAMIENTO DE LA LINEA BASE</t>
  </si>
  <si>
    <t>C-2201-0700-10-0-2201008-2</t>
  </si>
  <si>
    <t>Porcentaje de cumplimiento oportuno del plan de trabajo para modificaciones al Sistema de Información SSDIPI</t>
  </si>
  <si>
    <t>SSNN-SIMAT</t>
  </si>
  <si>
    <t>Mantener, actualizar y desarrollar mejoras en los sistemas de información de primera infancia</t>
  </si>
  <si>
    <t>Servicio de información para la gestión de la educación inicial y preescolar en condiciones de calidad</t>
  </si>
  <si>
    <t>2201018</t>
  </si>
  <si>
    <t>SIN</t>
  </si>
  <si>
    <t>DISEÑO TECNOLÓGICO PARA LA AMPLITUD DE CAPACIDAD DE ALMACENAMIENTOS, CRUCES DE INFORMACIÓN EN APLICATIVO Y CUSTODIO DE INFORMACIÓN EN RUPEI - SIPI</t>
  </si>
  <si>
    <t>C-2201-0700-10-0-2201018-2</t>
  </si>
  <si>
    <t>Tasa de cobertura neta en transición</t>
  </si>
  <si>
    <t>Lanzamiento y puesta en marcha de la estrategia de bienvenida y permanencia</t>
  </si>
  <si>
    <t>Dotar a las instituciones educativas para la prestación del servicio educativo para primera infancia</t>
  </si>
  <si>
    <t>Instituciones educativas fortalecidas</t>
  </si>
  <si>
    <t>2201027</t>
  </si>
  <si>
    <t>VF</t>
  </si>
  <si>
    <t>FORTALECIMIENTO DEL PREESCOLAR EN EL MARCO DE ATENCIÓN INTEGRAL, RAD,49037
(VF UNAL)</t>
  </si>
  <si>
    <t>C-2201-0700-10-0-2201027-2</t>
  </si>
  <si>
    <t>ADQUISICIÓN Y DISTRIBUCIÓN DE DOTACIÓN PARA LAS INSTITUCIONES EDUCATIVAS FOCALIZADAS POR EL MINISTERIO DE EDUCACIÓN NACIONAL</t>
  </si>
  <si>
    <t>Documento de orientaciones para la educaicon nacional</t>
  </si>
  <si>
    <t>Desarrollar recursos para prestadores de servicios y establecimientos educativos</t>
  </si>
  <si>
    <t>Varios</t>
  </si>
  <si>
    <t>ORIENTACION DE LINEAMIENTOS DE EDUCACIÓN INICIAL</t>
  </si>
  <si>
    <t>C-2201-0700-10-0-2201036-2</t>
  </si>
  <si>
    <t>A-2-2-2-008-3-09--</t>
  </si>
  <si>
    <t>Rectoria de la educación inicial</t>
  </si>
  <si>
    <t>Unidades o sedes de la educación inicial públicos y privados registrados con procesos de acompañamiento técnico en educación inicial y preescolar</t>
  </si>
  <si>
    <t xml:space="preserve">Modelo de gestion a nuevas ETC </t>
  </si>
  <si>
    <t>Implementar y ejecutar el modelo de gestión de la calidad en las entidades territoriales</t>
  </si>
  <si>
    <t>Servicio de asistencia técnica en educación inicial, preescolar, básica y media</t>
  </si>
  <si>
    <t>2201006</t>
  </si>
  <si>
    <t>AUNAR ESFUERZOS PARA LA ARTICULACIÓN Y SEGUIMIENTO A LOS PROCESOS DE EDUCACIÓN INICIAL PARA LA IMPLAMENTACIÓN DE4L MODELO DE GESTION DE LA CALIDAD DE LAS SECRETARÍAS DE EDUCACIÓN FOCALIZADAS Y VINCULACION AL RUPEI DE LOS PRIVADOS</t>
  </si>
  <si>
    <t>C-2201-0700-10-0-2201006-2</t>
  </si>
  <si>
    <t>Asistir técnicamente a las entidades territoriales</t>
  </si>
  <si>
    <t>REALIZAR EL ACERCAMIENTO, ARTICULACIÓN Y SEGUIMIENTO DE LOS PRESTADORES DE EDUCACIÓN INICIAL E INSTITUCIONES EDUCATIVAS PRIVADAS, PARA LA MOVILIZACIÓN Y POSICIONAMIENTO DE REFERENTES TÉCNICOS Y ESTRATEGIAS PEDAGÓGICAS QUE ADELANTA EL MINISTERIO DE EDUCACIÓN NACIONAL</t>
  </si>
  <si>
    <t>REALIZAR ATENCIÓN A LAS NIÑAS Y NIÑOS DE PRIMERA INFANCIA EN GRADO TRANSICIÓN CON LAS ENTIDADES TERRITORIALES CERTIFICADAS</t>
  </si>
  <si>
    <t>Elaborar, ajustar, socializar e implementar nuevos referentes técnicos de educación inicial para el talento humano</t>
  </si>
  <si>
    <t>Servicio de fortalecimiento a las capacidades de los docentes y agentes educativos en educación inicial o preescolar de acuerdo a los referentes nacionales</t>
  </si>
  <si>
    <t>2201010</t>
  </si>
  <si>
    <t>AUNAR ESFUERZOS TÉCNICOS Y FINANCIEROS PARA IMPLEMENTAR LOS PROYECTOS DEL PLAN NACIONAL DE LECTURA Y ESCRITURA DEL MINISTERIO DE EDUCACIÓN NACIONAL PARA FORTALECER LAS COMPETENCIAS COMUNICATIVAS DE LAS COMUNIDADES EDUCATIVAS DEL PAÍS</t>
  </si>
  <si>
    <t>C-2201-0700-10-0-2201010-2</t>
  </si>
  <si>
    <t xml:space="preserve">IMPRESIÓN Y DISTRIBUCIÓN DE MATERIAL PEDAGÓGICO PARA EL FORTALECIMIENTO EDUCATIVO PARA LA EDUCACIÓN INICIAL EN EL MARCO DE LA ATENCIÓN INTEGRAL Y DE COMPETENCIAS SOCIOEMOCIONALES PARA LA EDUCACIÓN MEDIA </t>
  </si>
  <si>
    <t>Cualificar al talento humano asociado a los procesos pedagógicos para primera infancia</t>
  </si>
  <si>
    <t>AUNAR ESFUERZOS PARA IMPLEMENTAR LA RUTA DE EDUCACIÓN INCLUSIVA Y FORTALECER LA PRÁCTICA PEDAGÓGICA DE LAS MAESTRAS Y MAESTROS</t>
  </si>
  <si>
    <t>FORTALECIMIENTO DE LA PRÁCTICA PEDAGÓGICA DE LAS MAESTRAS Y MAESTROS DE EDUCACIÓN INICIAL Y PREESCOLAR EN TORNO A EXPRESIONES ARTÍSTICAS Y LITERATURA</t>
  </si>
  <si>
    <t>C-2201-0700-10-0--</t>
  </si>
  <si>
    <t>-------</t>
  </si>
  <si>
    <t>REALIZAR EL PILOTAJE DE UN MODELO DE EDUCACIÓN RURAL INTEGRAL EN EL MARCO DEL BICENTENARIO</t>
  </si>
  <si>
    <t>Subdirección de Calidad</t>
  </si>
  <si>
    <t>Talento humano en procesos de formación inicial, en servicio y/o avanzada, que realiza acciones para la atención integral de la primera infancia.</t>
  </si>
  <si>
    <t>SINERGIA</t>
  </si>
  <si>
    <t>Maestras con acompañamiento situado en las instituciones educativas de preescolar</t>
  </si>
  <si>
    <t>Fortalecer al talento humano asociado a los procesos pedagógicos a través del Modelo de Acompañamiento Situado</t>
  </si>
  <si>
    <t>REALIZAR LA IMPLEMENTACIÓN DE LAS ESTRATEGÍAS DE CUALIFICACIÓN Y FORTALECIMIENTO SITUADO DE LA PRÁCTICA PEDAGÓGICA CON MAESTROS DE PREESCOLAR EN LOS TERRITORIOS PRIORIZADOS</t>
  </si>
  <si>
    <t xml:space="preserve">Maestras con becas para realziar la formación profesional </t>
  </si>
  <si>
    <t>Formar docentes y agentes educativos</t>
  </si>
  <si>
    <t>1104
BLOQUEADO</t>
  </si>
  <si>
    <t>ADICIONAR EL CONTRATO INTERADMINISTRATIVO NO. 1467 DE 2015 SUSCRITO CON EL ICETEX.</t>
  </si>
  <si>
    <t>Número de visitas en asistencia técnica por parte de la Dirección de Primera Infancia</t>
  </si>
  <si>
    <t>Socializar de lineamientos, politicas y normatividad para la educación inicial</t>
  </si>
  <si>
    <t>Servicio de divulgación para la educación inicial, preescolar, básica y media</t>
  </si>
  <si>
    <t>GASTOS ASOCIADOS A LOS DESPLAZAMIENTOS PARA LA EJECUCION DE LAS ACTIVIDADES DE LA DIRECCION DE PRIMERA INFANCIA -Viáticos</t>
  </si>
  <si>
    <t>C-2201-0700-10-0-2201002-2</t>
  </si>
  <si>
    <t xml:space="preserve">SERVICIOS DE ALOJAMIENTO PARA ESTANCIAS CORTAS
</t>
  </si>
  <si>
    <t>A-2-2-2-006-3-01--</t>
  </si>
  <si>
    <t>A-2-2-2-006-3-03--</t>
  </si>
  <si>
    <t>A-2-2-2-006-3-04--</t>
  </si>
  <si>
    <t>SERVICIOS DE TRANSPORTE DE PASAJEROS</t>
  </si>
  <si>
    <t>A-2-2-2-006-4-NA--</t>
  </si>
  <si>
    <t>002 y 1125</t>
  </si>
  <si>
    <t>SUMINISTRO DE TIQUETES AEREOS EN RUTAS NACIONALES E INTERNACIONALES - Tiquetes</t>
  </si>
  <si>
    <t>SUMINISTRO DE TONER Y PAPELERIA.
Toner y papelería</t>
  </si>
  <si>
    <t xml:space="preserve">SERVICIOS DE EDICIÓN, IMPRESIÓN Y REPRODUCCIÓN </t>
  </si>
  <si>
    <t>A-2-2-2-008-9-01--</t>
  </si>
  <si>
    <t>SUMINISTRO DE MULTICOPIADO. RAD 000380</t>
  </si>
  <si>
    <t>Número de eventos realizados para incrementar la cobertura y permanencia en la primera infancia</t>
  </si>
  <si>
    <t>REALIZACION DE ACTIVIDADES DE MOVILIZACION Y OPERACION LOGISTICA DE EVENTOS DEL MEN - Logistica - supervi</t>
  </si>
  <si>
    <t>SERVICIOS DE ORGANIZACIÓN DE VIAJES, OPERADORES TURÍSTICOS Y SERVICIOS CONEXOS</t>
  </si>
  <si>
    <t>A-2-2-2-008-5-05--</t>
  </si>
  <si>
    <t>Veinte profesionales de la Dirección de PI para apoyo de acomapañamiento y asistencia técnica en territorio</t>
  </si>
  <si>
    <t>Brindar asistencia técnica para la ejecución del modelo operativo</t>
  </si>
  <si>
    <t>Servicios de información en materia educativa</t>
  </si>
  <si>
    <t>2201048</t>
  </si>
  <si>
    <t>PRESTACIÓN DE SERVICIOS QUE APOYAN LA DIRECCIÓN TÉCNIAMENTE</t>
  </si>
  <si>
    <t>C-2201-0700-10-0-2201048-2</t>
  </si>
  <si>
    <t>Un profesional juridico contratado</t>
  </si>
  <si>
    <t>PRESTACIÓN DE SERVICIOS QUE APOYAN LA DIRECCIÓN JURIDICAMENTE</t>
  </si>
  <si>
    <t>A-2-2-2-008-2-01--</t>
  </si>
  <si>
    <t>Número de familias atendidas para el proceso de vincula con la educación inicial</t>
  </si>
  <si>
    <t>Desarrolllar estrategias de permanencia y trabajo con familias (nuevo)</t>
  </si>
  <si>
    <t>879
BLOQUEADO</t>
  </si>
  <si>
    <t>REALIZAR EL DISEÑO Y PILOTAJE DEL MODELO OPERATIVO PARA EL GRADO TRANSICION PARA SECTOR RURAL Y RURAL DISPERSO A NIVLE NACIONAL</t>
  </si>
  <si>
    <t>REALIZAR EL DISEÑO DE UNA ESTRATEGIA QUE PERMITA ACOMPAÑAR Y FORTALECER A LAS FAMILIAS EN TORNO A SU ROL DE CUIDADO Y CRIANZA EN EL ENTORNO EDUCATIVO QUE INCLUYA UNA PROPUESTA DE PLATAFORMA WEB PARA DIVULGAR E IMPLEMENTAR DICHA ESTRATEGIA</t>
  </si>
  <si>
    <t>1102
BLOQUEADO</t>
  </si>
  <si>
    <t xml:space="preserve">IMPLEMENTAR LA ESTRATEGIA DE VINCULACIÓN DE LAS FAMILIAS EN EL PROCESO EDUCATIVO EN PRIMERA INFANCIA </t>
  </si>
  <si>
    <t>Elaborar, ajustar y socializar referentes para la formación inicial del talento humano</t>
  </si>
  <si>
    <t>Documentos de lineamientos tecnicos de educación inicial, preescolar, básica y media expedidos</t>
  </si>
  <si>
    <t>SIN 
BLOQUEADO</t>
  </si>
  <si>
    <t xml:space="preserve">DISEÑO DE LA DOTACIÓN FUNGIBLE PARA EL AULA EN PREESCOLAREN EL MARCO DE LA ATENCIÓN INTEGRAL </t>
  </si>
  <si>
    <t>C-2201-0700-10-0-2201005-2</t>
  </si>
  <si>
    <t>_Dirección_de_Cobertura_y_Equidad</t>
  </si>
  <si>
    <t>Subdirección de Permanencia</t>
  </si>
  <si>
    <t>_De_aquí_a_2030_eliminar_las_disparidades_de_género_en_la_educación_y_asegurar_el_acceso_igualitario_a_todos_los_niveles_de_la_enseñanza_y_la_formación_profesional_para_las_personas_vulnerables_incluidas_las_personas_con_disc_los_pueblos_indí_y_los_niños_en_situaciones_de_vulnera_</t>
  </si>
  <si>
    <t>Brindar una educación con Calidad y fomentar la permanencia en la Educación Inicial, preescolar, básica y media</t>
  </si>
  <si>
    <t>Estudiantes beneficiarios del nuevo Programa de Alimentación Escolar</t>
  </si>
  <si>
    <t>MAYO</t>
  </si>
  <si>
    <t>Pacto por la equidad
Línea 2: Primero los niños: atención integral desde la infancia hasta la adolescencia
Línea 3: Educación de calidad para un futuro con oportunidades para todos</t>
  </si>
  <si>
    <t xml:space="preserve">Procentaje de avance en la Implementación del programa de alimentación escolar
</t>
  </si>
  <si>
    <t>Plan Nacional de Desarrollo</t>
  </si>
  <si>
    <t>96 Entidades Territoriales Certificadas</t>
  </si>
  <si>
    <t xml:space="preserve">SIMAT </t>
  </si>
  <si>
    <t>_IMPLEMENTACIÓN_DEL_PROGRAMA_DE_ALIMENTACIÓN_ESCOLAR_EN_COLOMBIA,_NACIONAL</t>
  </si>
  <si>
    <t>09</t>
  </si>
  <si>
    <t>Cofinanciar la implementación del Programa para la operación en las Entidades Territoriales</t>
  </si>
  <si>
    <t>Servicios de apoyo financiero a entidades territoriales para la ejecución de estrategias de permanencia con alimentación escolar</t>
  </si>
  <si>
    <t>COFINANCIAR LA IMPLEMENTACIÓN DEL PROGRAMA PARA LA OPERACIÓN EN LAS ENTIDADES TERRITORIALES</t>
  </si>
  <si>
    <t>C-2201-0700-09-2201045-03</t>
  </si>
  <si>
    <t>A-03-03-02-015---</t>
  </si>
  <si>
    <t>Porcentaje de avance en la implementación del plan estratégico de comunicaciones para la divulgación del Nuevo modelo PAE</t>
  </si>
  <si>
    <t xml:space="preserve">Implementación de la estructuración del Nuevo Programa de Alimentación Escolar </t>
  </si>
  <si>
    <t xml:space="preserve">estrategia de comunicación formulada y socializada </t>
  </si>
  <si>
    <t>Diseñar campañas y canales de comunicación para posicionar el Programa</t>
  </si>
  <si>
    <t>2201002</t>
  </si>
  <si>
    <t>C-2201-0700-09-2201002-02</t>
  </si>
  <si>
    <t>Numero de  ETC con asistencia técnica y acompañamiento en los componentes de financiación, calidad, Transparencia, Cobertura y Gestión Territorial</t>
  </si>
  <si>
    <t>Plan de asistencia técnica ejecutado</t>
  </si>
  <si>
    <t>Realizar procesos de divulgación, apropiación, trabajo articulado y corresponsable con los actores del Programa</t>
  </si>
  <si>
    <t>Ejecutar acciones de asistencia técnica y acompañamiento en los componentes de financiación, calidad, Transparencia, Cobertura y Gestión Territorial</t>
  </si>
  <si>
    <t>Porcentaje de avance en la implementación del programa de alimentación escolar</t>
  </si>
  <si>
    <t xml:space="preserve">Informe de actividades, y soportes de cuentas de cobro para desembolsos de pago </t>
  </si>
  <si>
    <t>Coordinar, orientar y ejecutar la planeación e implementación del Programa y documentar la operación por Entidad Territorial Certificada</t>
  </si>
  <si>
    <t>PRESTAR SERVICIOS DE APOYO A LA GESTION EN EL DESARROLLO DE LAS ACTIVIDADES Y ACCIONES INHERENTES A LA EJECUCIÓN DEL PROGRAMA DE ALIMENTACIÓN ESCOLAR – PAE.</t>
  </si>
  <si>
    <t>PRESTAR SERVICIOS PROFESIONALES, PARA APOYAR LA IMPLEMENTACION DEL SISTEMA DE SEGUIMIENTO Y MONITOREO DEL PROGRAMA DE ALIMENTACION ESCOLAR - PAE</t>
  </si>
  <si>
    <t>PRESTAR SERVICIOS PROFESIONALES PARA REALIZAR LA GESTIÓN Y APOYO ADMINISTRATIVO REQUERIDO EN EL SEGUIMIENTO A LAS ACTIVIDADES Y ACCIONES INHERENTES A LA EJECUCIÓN DEL PROGRAMA -PAE Y LAS ACTIVIDADES ASIGNADAS DESDE LA DIRECCIÓN DE COBERTURA Y EQUIDAD</t>
  </si>
  <si>
    <t>PRESTAR SERVICIOS PROFESIONALES PARA ADMINISTRAR LAS CATEGORÍAS DE INFORMACIÓN EN EL SISTEMA CHIP DEL PROGRAMA DE ALIMENTACIÓN ESCOLAR EN EL MARCO DEL CONVENIO ESTABLECIDO ENTRE MINISTERIO DE EDUCACIÓN NACIONAL Y LA CONTADURÍA GENERAL DE LA NACIÓN.</t>
  </si>
  <si>
    <t>PRESTAR LOS SERVICIOS PROFESIONALES EN LAS ACTIVIDADES FINANCIERAS Y PRESUPUESTALES DE SEGUIMIENTO, MONITOREO Y CONTROL A LA EJECUCIÓN Y USO DE LOS RECURSOS DE LAS DIFERENTES FUENTES DE FINANCIACIÓN; REALIZAR EL SOPORTE Y PARAMETRIZACIÓN DE LAS CATEGORÍAS DEL PROGRAMA DE ALIMENTACIÓN ESCOLAR – PAE EN EL CHIP.</t>
  </si>
  <si>
    <t>PRESTAR SERVICIOS PROFESIONALES PARA APOYAR EL SEGUIMIENTO Y ACOMPAÑAMIENTO EN EL DESARROLLO DEL COMPONENTE JURÍDICO DEL PROGRAMA DE ALIMENTACIÓN ESCOLAR – PAE.</t>
  </si>
  <si>
    <t>PRESTAR SERVICIOS PROFESIONALES PARA EL DESARROLLO DE LAS ACTIVIDADES Y ACCIONES DEL COMPONENTE DE MONITOREO Y CONTROL FRENTE AL CUMPLIMIENTO DE LAS NORMAS, LINEAMIENTO TÉCNICO – ADMINISTRATIVO Y ESTÁNDARES ESTABLECIDOS EN LOS EJES DE FINANCIACIÓN, TRANSPARENCIA, CALIDAD, COBERTURA Y GESTIÓN TERRITORIAL  DEL PROGRAMA DE ALIMENTACIÓN ESCOLAR – PAE.</t>
  </si>
  <si>
    <t xml:space="preserve">PRESTAR LOS SERVICIOS PROFESIONALES EN LAS ACTIVIDADES FINANCIERAS Y PRESUPUESTALES DE SEGUIMIENTO, MONITOREO Y CONTROL A LA EJECUCIÓN Y USO DE LOS RECURSOS DE LAS DIFERENTES FUENTES DEL PROGRAMA DE ALIMENTACIÓN ESCOLAR – PAE. </t>
  </si>
  <si>
    <t>PRESTAR SERVICIOS PROFESIONALES PARA EL DESARROLLO DE ACTIVIDADES DE PROMOCIÓN, EVENTOS, COMUNICACIONES Y MOVILIZACIÓN SOCIAL DEL PAE Y DE LA SUBDIRECCIÓN DE PERMANENCIA.</t>
  </si>
  <si>
    <t>PRESTACIÓN DE SERVICIOS PROFESIONALES  EN LA GENERACIÓN Y VALIDACIÓN DE INFORMACIÓN CONSOLIDADA DE MATRÍCULA DE EDUCACIÓN PREESCOLAR, BÁSICA Y MEDIA (PAE) Y APOYAR LA PRODUCCIÓN Y DIVULGACIÓN DE INFORMACIÓN ESTADÍSTICA SECTORIAL.</t>
  </si>
  <si>
    <t>N-A</t>
  </si>
  <si>
    <t>ASISTENCIA TÉCNICA, SEGUIMIENTO Y APOYO A LA GESTION DE LAS ENTIDADES TERRITORIALES, PARA EL CUMPLIMIENTO DE LOS OBJETIVOS DEL PLAN DE DESARROLLO, DE LA POLITICA EDUCATIVA Y DEL PLAN DE ALIMENTACION ESCOLAR; DE ACUERDO A LOS LINEAMIENTOS DEL VICEMINISTERIO DE PREESCOLAR, BASICA Y MEDIA</t>
  </si>
  <si>
    <t>PRESTAR SERVICIOS PROFESIONALES A LA SUBDIRECCIÓN DE CONTRATACIÓN EN LA REVISIÓN Y EVALUACIÓN DE LOS COMPONENTES FINANCIEROS DE LOS PROCESOS DE CONTRATACIÓN QUE SE ADELANTEN POR EL PROGRAMA DE ALIMENTACIÓN ESCOLAR - PAE Y EL MINISTERIO DE EDUCACIÓN NACIONAL.</t>
  </si>
  <si>
    <t xml:space="preserve">PRESTAR SERVICIOS PROFESIONALES A LA SUBDIRECCIÓN DE CONTRATACIÓN EN EL TRÁMITE DE LOS PROCESOS PRECONTRACTUALES, CONTRACTUALES Y POSCONTRACTUALES QUE SE ADELANTEN POR PARTE DEL PROGRAMA DE ALIMENTACIÓN ESCOLAR – PAE Y EL MINISTERIO DE EDUCACIÓN NACIONAL.
</t>
  </si>
  <si>
    <t>PRESTAR SERVICIOS PROFESIONALES PARA APOYAR PROCESOS DE PLANEACION Y SEGUIMIENTO A LAS ACTIVIDADES ORGANIZACIONALES DEL PROGRAMA DE ALIMENTACIÓN ESCOLAR, PAE.</t>
  </si>
  <si>
    <t>PRESTAR SERVICIOS PROFESIONALES PARA APOYAR A LA SUBDIRECCIÓN DE PERMANENCIA EN EL ANÁLISIS DE INFORMACIÓN CUANTITATIVA, CONSTRUCCIÓN DE MODELOS ESTADÍSTICOS Y DEFINICIÓN DE REQUERIMIENTOS DE INFORMACIÓN PARA EL PROGRAMA DE ALIMENTACIÓN ESCOLAR (PAE).</t>
  </si>
  <si>
    <t>PRESTAR SERVICIOS PROFESIONALES PARA APOYAR EN MATERIA JURIDICA A LA DIRECCION DE COBERTURA Y EQUIDAD EN LA IMPLEMENTACION DE ESTRATEGIAS DE ACCESO Y PERMANENCIA Y BRINDAR APOYO JURIDICO, LEGAL EN CUANTO AL ANALISIS, PROYECCION REVISION, REPORTE DE INFORMACION Y RESPUESTAS A REQUERIMIENTOS PROVENIENTES DE ORGANISMOS DE CONTROL</t>
  </si>
  <si>
    <t xml:space="preserve">BRINDAR ASISTENCIA TÉCNICA A LAS ENTIDADES TERRITORIALES </t>
  </si>
  <si>
    <t>PRESTACIÓN DE SERVICIOS PROFESIONALES PARA ORIENTAR A LA SUBDIRECCIÓN DE PERMANENCIA EN EL DESARROLLO DE SISTEMAS ALIMENTARIOS ESCOLARES EN EL MARCO DEL NUEVO MODELO DELPROGRAMA DE ALIMENTACION ESCOLAR PAE</t>
  </si>
  <si>
    <t>PRESTAR SERVICIOS PROFESIONALES PARA ORIENTAR A LA SUBDIRECCIÓN DE PERMANENCIA EN LOS LINEAMIENTOS DE CARÁCTER ALIMENTARIO Y NUTRICIONAL EN EL  MARCO DEL NUEVO PROGRAMA DE ALIMENTACION ESCOLAR PAE</t>
  </si>
  <si>
    <t>PRESTAR SERVICIOS PROFESIONALES A LA DIRECCIÓN DE COBERTURA EN GESTIÓN Y DESARROLLO DE LA ESTRATEGIA DE COMUNICACIONES, ARTES Y EMPRENDIMIENTO DE LAS ECONOMÍAS CREATIVAS NARANJAS.</t>
  </si>
  <si>
    <t xml:space="preserve">PRESTAR LOS SERVICIOS PROFESIONALES PARA LIDERAR LAS ACTIVIDADES FINANCIERAS Y PRESUPUESTALES DE SEGUIMIENTO, MONITOREO Y CONTROL A LA EJECUCIÓN Y USO DE LOS RECURSOS DE LAS DIFERENTES FUENTES DEL PROGRAMA DE ALIMENTACIÓN ESCOLAR - PAE. </t>
  </si>
  <si>
    <t>PRESTAR SERVICIOS PROFESIONALES PARA LIDERAR Y DESARROLLAR EL  COMPONENTE JURÍDICO  DEL PROGRAMA DE ALIMENTACIÓN ESCOLAR – PAE.</t>
  </si>
  <si>
    <t>PRESTAR SERVICIOS PROFESIONALES PARA ORIENTAR EL COMPONENTE DE MONITOREO Y CONTROL EN EL MARCO DEL NUEVO  MODELO DEL PROGRAMA DE ALIMENTACIÓN ESCOLAR PAE.</t>
  </si>
  <si>
    <t>PRESTAR SERVICIOS PROFESIONALES A LA DIRECCION DE CONBERTURA Y EQUIDAD, PARA APOYAR EN EL DESARROLLO DE ACCIONES ESTRATEGICAS DE GESTION DEL CONOCIMIENTO E INFORMACION, EN EL MARCO DE LOS PROCESOS DE SEGUIMIENTO, EVLUACION Y FOCALIZACION DE LOS PROGRAMAS Y ESTRATEGIAS DE PERMANENCIA EN EL SECTOR EDUCATIVO.</t>
  </si>
  <si>
    <t>PRESTACIÓN DE SERVICIOS PROFESIONALES PARA ORIENTAR A LA SUBDIRECCIÓN DE PERMANENCIA EN LA FORMULACIÓN E IMPLEMENTACIÓN DE LA POLÍTICA DE ALIMENTACIÓN ESCOLAR EN EL MARCO DEL NUEVO PROGRAMA DE ALIMENTACIÓN ESCOLAR PAE.</t>
  </si>
  <si>
    <t>LIDERAR Y ASESORAR EN LA COORDINACION PLANEACION IMPLEMENTACION Y SEGUIMIENTO AL DESARROLLO DE ACTIVIDADES Y ACCIONES DELPROGRAMA DE ALIMENTACION ESCOLAR PAE - RADICADO IE 46199</t>
  </si>
  <si>
    <t xml:space="preserve">Porcentaje de ejecución del plan de eventos del PAE </t>
  </si>
  <si>
    <t>Listados de asistencia, soportes fotograficos, comunicaciones de invitacion</t>
  </si>
  <si>
    <t>Efectuar la gestión administrativa y logística para la ejecución del Programa en territorio</t>
  </si>
  <si>
    <t>EN ARTICULACIÓN CON LA OFICINA ADMINISTRATIVA GESTIONAR Y REALIZAR VIATICOS Y TIQUETES DEL EQUIPO PAE
ANEXO 2</t>
  </si>
  <si>
    <t>Viáticos y Tiquetes</t>
  </si>
  <si>
    <t xml:space="preserve">Porcentaje de avance en las fases de levantamiento de información y diseño del software para seguimiento y monitoreo a  la  implementación del PAE </t>
  </si>
  <si>
    <t>Cadena de Valor registrada en el Sistema de Seguimiento a los Proyectos de Inversion del DNP</t>
  </si>
  <si>
    <t xml:space="preserve">Entregables tecnicos trimestrales 
</t>
  </si>
  <si>
    <t>Desarrollar e implementar un sistema de información que permita realizar el registro de los procesos y actividades de las etapas de implementación del PAE.</t>
  </si>
  <si>
    <t>CONTRATAR EL SERVICIO DE DESARROLLO, IMPLEMENTACIÓN Y MANTENIMIENTO ADAPTATIVO Y EVOLUTIVO DE SOLUCIONES DE SOFTWARE PARA EL MINISTERIO, MEDIANTE EL MODELO DE FÁBRICA DE SOFTWARE</t>
  </si>
  <si>
    <t>C-2201-0700-09-2201048-02</t>
  </si>
  <si>
    <t>Porcentaje de visitas de acompañamiento para la verificación de los estandares de calidad en la implementación del programa en Instituciones Educativas.</t>
  </si>
  <si>
    <t>Modelo de fortalecimiento territorial estructurado</t>
  </si>
  <si>
    <t>Realizar la Auditoría del Programa de Alimentación Escolar</t>
  </si>
  <si>
    <t>DESARROLLAR LAS ACTIVIDADES TÉCNICAS Y ADMINISTRATIVAS ENCAMINADAS AL FORTALECIMIENTO DE LA GESTIÓN TERRITORIAL Y DEL ESQUEMA DE MONITOREO Y CONTROL  DEL PROGRAMA DE ALIMENTACIÓN ESCOLAR, DE ACUERDO CON LAS INDICACIONES DEL MINISTERIO DE EDUCACIÓN NACIONAL.</t>
  </si>
  <si>
    <t>C-2201-0700-09-2201045-02</t>
  </si>
  <si>
    <t xml:space="preserve">Porcentaje de avance en el proceso de implementacion del modelo de inclusion social y productiva en zona rural del dpto de boyaca. </t>
  </si>
  <si>
    <t>Bicentenario</t>
  </si>
  <si>
    <t>1 ETC Boyaca</t>
  </si>
  <si>
    <t xml:space="preserve">Documentacion de informes </t>
  </si>
  <si>
    <t>Generar capacidades técnicas,
jurídicas, financieras y
administrativas en las entidades
territoriales, para la
implementación del Programa</t>
  </si>
  <si>
    <t>PRESTACION DE SERVICIOS PARA LA  IMPLEMENTACION DE UN MODELO DE INCLUSIÓN SOCIAL Y PRODUCTIVA EN EL MARCO DE LA OPERACIÓN DEL PROGRAMA DE ALIMENTACIÓN ESCOLAR, EN LA ZONA RURAL DEL DEPARTAMENTO DE BOYACÁ, DE ACUERDO CON LAS ORIENTACIONES IMPARTIDAS POR EL MINISTERIO DE EDUCACIÓN NACIONAL.</t>
  </si>
  <si>
    <t>Porcentaje de Avance de la ejecución tecnico financiera de seguimiento a los convenios y contratos suscritos en la vigencia 2019</t>
  </si>
  <si>
    <t>Informe de seguimiento e interventoria a los procesos</t>
  </si>
  <si>
    <t>REALIZAR LA INTERVENTORÍA ADMINISTRATIVA, JURÍDICA, FINANCIERA Y TÉCNICO -PEDAGÓGICA A LOS CONVENIOS Y  CONTRATOS QUE SE SUSCRIBAN DURANTE LA VIGENCIA 2019 EN EL PAE</t>
  </si>
  <si>
    <t>Procentaje de avance en la formulación de la política de alimentación escolar</t>
  </si>
  <si>
    <t>Politica pública de Alimentación Escolar para el pais</t>
  </si>
  <si>
    <t>FORMULACIÓN DE LAS POLÍTICAS DE ALIMENTACIÓN ESCOLAR, EDUCACIÓN RURAL Y EDUCACIÓN INCLUSIVA</t>
  </si>
  <si>
    <t xml:space="preserve">Porcentaje de avance en la implementación de la Ruta de Busqueda Activa para la desnutrición en el sistema educativo escolar. </t>
  </si>
  <si>
    <t>Ruta de Búsqueda activa de niños y niñas menores de 5 años con desnutrición aguda en el sistema educativo estructurada</t>
  </si>
  <si>
    <t xml:space="preserve">RUTA DE BUSQUEDA ACTIVA DE NIÑOS Y NIÑAS MENORES DE CINCO AÑOS CON DESNUTRICION AGUDA, EN EL SISTEMA EDUCATIVO VALIDADA EN TERRITORIO Y ESTABLECIMIENTO DE ACUERDOS CON LOS OTROS SECTORES EN EL MARCO DE LA RUTA DE ATENCION INTEGRAL A LA DESNUTRICION. </t>
  </si>
  <si>
    <t xml:space="preserve">Numero de documentos de mecanismos de agregación de demanda, analisis y formulación de recomendaciones para la contratación. </t>
  </si>
  <si>
    <t xml:space="preserve"> Entidades Territoriales Certificadas</t>
  </si>
  <si>
    <t>Documento de ruta para las ETC para la construcción de acuerdos marco de precios del Programa de Alimentación Escolar</t>
  </si>
  <si>
    <t xml:space="preserve">APORTAR EL MEJORAMIENTO DE LOS PROCESOS DE CONTRATACIÓN QUE LAS ENTIDADES TERRITORIALES ADELANTAN PARA LA EJECUCIÓN DEL PROGRAMA DE ALIMENTACIÓN ESCOLAR, A TRAVÉS DEL DISEÑO E IMPLEMENTACIÓN DE MECANISMOS DE AGREGACIÓN DE DEMANDA, Y EL ANÁLISIS Y FORMULACIÓN DE RECOMENDACIONES PARA LA CONTRATACIÓN. </t>
  </si>
  <si>
    <t xml:space="preserve">Un documento diagnóstico territorial para el modelo  de inclusión social e innovación productiva </t>
  </si>
  <si>
    <t>Entidades Territoriales Certificadas</t>
  </si>
  <si>
    <t>Implementación de pilotos rurales de modelos de inclusión social e innovación productiva en el escenario escolar a través del PAE</t>
  </si>
  <si>
    <t>MPLEMENTAR UN MODELO DE INCLUSIÓN SOCIAL E INNOVACIÓN PRODUCTIVA EN LOS TERRITORIOS DEFINIDOS POR EL MINISTERIO DE EDUCACIÓN NACIONAL, Y REALIZAR LA INVESTIGACIÓN, RECUPERACIÓN E INTEGRACIÓN DE COCINAS TRADICIONALES EN EL MARCO DE LA CONSTRUCCIÓN DE LA POLÍTICA PÚBLICA DE ALIMENTACIÓN ESCOLAR.</t>
  </si>
  <si>
    <t>Un documento impreso y digital  con el análisis histórico de la alimentación escolar que contenga  la revisión secundaria y las narrativas locales de la alimentación escolar en la Ruta del Bicentenario.</t>
  </si>
  <si>
    <t xml:space="preserve">Estrategia de apropiación social del patrimonio alimentario del bicentenario en el Programa de Alimentación Escolar. </t>
  </si>
  <si>
    <t>DESARROLLAR UNA ESTRAEGIA DE RECUPERACIÓN E INTEGRACIÓN DE COCINAS TRADICIONALES DE LA RUTA LIBERTADORA EN EL MARCO DEL NUEVO PAE</t>
  </si>
  <si>
    <t xml:space="preserve">Número de  actores cualificados en procesos de manipulación de alimentos. </t>
  </si>
  <si>
    <t xml:space="preserve">10000 manipuladores de alimentos cualificados </t>
  </si>
  <si>
    <t xml:space="preserve">certificados de manipulacion de alimentos </t>
  </si>
  <si>
    <t>AUNAR ESFUERZOS PARA LA INVESTIGACIÓN EN CIENCIA, TECNOLOGÍA E INNOVACIÓN DEL PROGRAMA DE ALIMENTACIÓN ESCOLAR</t>
  </si>
  <si>
    <t>CONTRATAR EQUIPO TECNICO PARA COORDINAR EL NUEVO MODELO DEL PAE - VICEMINISTERIO</t>
  </si>
  <si>
    <t>Subdirección de Acceso</t>
  </si>
  <si>
    <t>Fortalecer la prestación de los servicios orientados al mejoramientos de la cobertura, calidad, eficiencia y pertinencia de la educación</t>
  </si>
  <si>
    <t>_De_aquí_a_2030_asegurar_que_todas_las_niñas_y_todos_los_niños_terminen_la_enseñanza_primaria_y_secundaria_que_ha_de_ser_gratuita_equitativa_y_de_calidad_y_producir_resultados_de_aprendizaje_pertinentes_y_efectivos__</t>
  </si>
  <si>
    <t xml:space="preserve">Brindar una educación con Calidad y fomentar la permanencia en la Educación Inicial, preescolar, básica y media </t>
  </si>
  <si>
    <t>Reducir la tasa de deserción en educación preescolar, básica y media del sector oficial.</t>
  </si>
  <si>
    <t>a. Mejoramiento de la cobertura y calidad educativa (Jornada unica y aprovechamiento del tiempo libre)
b. Politica de educación rural (Reducción de brechas e internados)
c. Politica de Primera Infancia
d. Alimentación escolar
e. Politica de gestión y mitigación del riesgo</t>
  </si>
  <si>
    <t>Documentos Normativos</t>
  </si>
  <si>
    <t>a. PND (En construcción)
b. Plan Marco de Implementación
c. Compromisos CONPES</t>
  </si>
  <si>
    <t>Poblacion existente y proyectada del sistema escolar oficial tanto en zona urbana como rural</t>
  </si>
  <si>
    <t>NO SON MEDIOS DE VERIFICACIÓN
a. Reportes de indicadores PND (En construcción)
b. Seguimiento matrices CONPES</t>
  </si>
  <si>
    <t>_CONSTRUCCIÓN__MEJORAMIENTO_Y_DOTACIÓN_DE_ESPACIOS_DE_APRENDIZAJE_PARA_PRESTACIÓN_DEL_SERVICIO_EDUCATIVO_E_IMPLEMENTACIÓN_DE_ESTRATEGIAS_DE_CALIDAD_Y_COBERTURA_NACIONAL</t>
  </si>
  <si>
    <t>16</t>
  </si>
  <si>
    <t>Actualizar,_emitir_y_divulgar_normas_técnicas_de_infraestructura_educativa_y/o_mobiliario_escolar</t>
  </si>
  <si>
    <t>Documentos normativos</t>
  </si>
  <si>
    <t>Actualizar y divulgar normas técnicas de infraestructura educativa y/o mobiliario escolar</t>
  </si>
  <si>
    <t>C-2201-0700-16-2201004-02</t>
  </si>
  <si>
    <t>Se ajusto objeto</t>
  </si>
  <si>
    <t>Documento de lineamientos técnicos en educación inicial, preescolar, básica y media expedidos</t>
  </si>
  <si>
    <t>Actualizar,_emitir_y_divulgar_lineamientos_técnicos_de_infraestructura_educativa_y/o_mobiliario_escolar</t>
  </si>
  <si>
    <t>C-2201-0700-16-2201005-02</t>
  </si>
  <si>
    <t>ok</t>
  </si>
  <si>
    <t>Documento de politicas y lineamientos de infraestructura educativa rural</t>
  </si>
  <si>
    <t>Diagnósticar,_diseñar_y_formular_lineamientos_técnicos_de_infraestructura_educativa_y/o_mobiliario_escolar</t>
  </si>
  <si>
    <t>2201030</t>
  </si>
  <si>
    <t xml:space="preserve">Diagnósticar, diseñar y formular lineamientos de politica de mobiliario escolar </t>
  </si>
  <si>
    <t>Realizar_asistencia_técnica_en_formulación,_desarrollo_y_seguimiento_a_proyectos_de_infraestructura_educativa</t>
  </si>
  <si>
    <t>Contratar la asistencia_técnica_en_formulación,_desarrollo_y_seguimiento_a_proyectos_de_infraestructura_educativa</t>
  </si>
  <si>
    <t>C-2201-0700-16-2201006-02</t>
  </si>
  <si>
    <t>Realizar_seguimiento_y_revisión_técnica,_administrativa,_financiera_y_jurídica_al_desarrollo_de_las_obras_y/o_la_operación_de_infraestructura_educativa_construida</t>
  </si>
  <si>
    <t>Infraestructura educativa construida</t>
  </si>
  <si>
    <t>PRESTAR SERVICIOS PROF AL MEN ENFOCADOS A LA PLANEACIÓN, EJECUCIÓN Y CONTROL DE LOS PROYECTOS DE INFRAESTRUCTURA EDUCATIVA ENFOCADO EN LA REVISIÓN TÉCNICA DE DISEÑOS, DEFINICIÓN Y APLICACIÓN DE LINEAMIENTOS NORMAS Y ESTÁNDARES TÉCNICOS DE LOS MISMOS.</t>
  </si>
  <si>
    <t>C-2201-0700-16-2201051-02</t>
  </si>
  <si>
    <t>Realizar_seguimiento_y_revisión_técnica,_administrativa,_financiera_y_jurídica_al_desarrollo_de_las_obras_de_mejoramiento_y/o_la_operación_de_la_infraestructura_educativa</t>
  </si>
  <si>
    <t>Infraestructura educativa mejorada</t>
  </si>
  <si>
    <t>PRESTAR SERVICIOS PROF AL MEN ENFOCADOS A LA PLANEACIÓN, EJECUCIÓN Y CONTROL DE LOS PROYECTOS DE INFRAESTRUCTURA EDUCATIVA ENFOCADO EN LA REVISIÓN TÉCNICA DE DISEÑOS, DEFINICIÓN Y APLICACIÓN DE LINEAMIENTOS NORMAS Y ESTÁNDARES TÉCNICOS DE LOS MISMOS</t>
  </si>
  <si>
    <t>C-2201-0700-16-2201052-02</t>
  </si>
  <si>
    <t>Documentos de lineamientos técnicos de dotación de mobiliario escolar en educación inicial</t>
  </si>
  <si>
    <t>DISEÑO Y PILOTAJE DE MOBILIARIO ESCOLAR DESDE TRANSICIÓN HASTA GRADO ONCE EN LAS ETC FOCALIZADAS POR EL MEN</t>
  </si>
  <si>
    <t>Sedes levantadas con Inventarios de Infraestructura Escolar (Metodología CIER)</t>
  </si>
  <si>
    <t>Levantamiento_de_información_de_inventario_de_infraestructura_educativa</t>
  </si>
  <si>
    <t>REALIZAR EL LEVANTAMIENTO DE INFORMACIÓN DE INVENTARIO DE INFRAESTRUCTURA EDUCATIVA EN LA METODOLOGÍA CIER EN LOS MUNICIPIOS FOCALIZADOS</t>
  </si>
  <si>
    <t>C-2201-0700-16-2201048-02</t>
  </si>
  <si>
    <t>SE AJUSTO OBJETO</t>
  </si>
  <si>
    <t>PRESTAR SERV PROF. AL MEN PARA GESTIONAR, ORIENTAR Y BRINDAR ASISTENCIA TÉCNICA EN LA ESTRUCTURACIÓN, ADMÓN Y SEGUIMIENTO DE LOS SISTEMAS DE INFORMACIÓN DISPUESTOS POR EL MEN PARA EL INVENTARIO DE LA INFRAESTRUCTURA ESCOLAR,</t>
  </si>
  <si>
    <t>PRESTAR SERVICIOS PROF. AL MEN PARA GESTIONAR, ORIENTAR Y BRINDAR ASISTENCIA TÉCNICA EN LA ESTRUCTURACIÓN, ADMÓN Y SEGUIMIENTO DE LOS SISTEMAS DE INFORMACIÓN DISPUESTOS POR EL MEN PARA EL INVENTARIO DE LA INFRAESTRUCTURA ESCOLAR,</t>
  </si>
  <si>
    <t>Porcentaje de la metodología CIER asistida y con mantenimiento</t>
  </si>
  <si>
    <t>Realizar_soporte_y_mantenimiento_al_sistema_de_información_de_infraestructura_educativa</t>
  </si>
  <si>
    <t>PRESTAR EL SERVICIO DE SOPORTE TÉCNICO Y MANTENIMIENTO ESPECIALIZADO AL SISTEMA DE INVENTARIO DE INFRAESTRUCTURA ESCOLAR, DENOMINADO CIER (CENSO DE INFRAESTRUCTURA EDUCATIVA REGIONAL)</t>
  </si>
  <si>
    <t>Sedes dotadas</t>
  </si>
  <si>
    <t>Dotar_con_mobiliario_escolar_las_instituciones_educativas</t>
  </si>
  <si>
    <t>ADQUIRIR Y SUMINISTRAR MOBILIARIO ESCOLAR A ESTABLECIMIENTOS EDUCATIVOS PÚBLICOS DE LA NACIÓN FOCALIZADOS POR EL MEN</t>
  </si>
  <si>
    <t>C-2201-0700-16-2201027-02</t>
  </si>
  <si>
    <t xml:space="preserve">OTROS MUEBLES N.C.P. </t>
  </si>
  <si>
    <t xml:space="preserve">A-02-01-01-003-008-01-4 </t>
  </si>
  <si>
    <t>Se actualizó objeto y uso presupuestal</t>
  </si>
  <si>
    <t>Realizar_interventoría_técnica,_administrativa_y_financiera_a_la_adquisición_y_suministro_de_mobiliario_escolar</t>
  </si>
  <si>
    <t>INTERVENTORÍA TÉCNICA, ADMINISTRATIVA Y FINANCIERA A LA ADQUISICIÓN Y DSITRIBUCIÓN DE MOBILIARIO ESCOLAR  A ESTABLECIMIENTOS EDUCATIVOS PÚBLICOS DE LA NACIÓN FOCALIZADOS POR EL MEN</t>
  </si>
  <si>
    <t xml:space="preserve">Se actualizó objeto </t>
  </si>
  <si>
    <t>PRESTAR SERVICIOS PROFESIONALES AL MEN, PARA CONTRIBUIR Y APOYAR CON LA PLANEACIÓN, IMPLEMENTACIÓN Y SEGUIMIENTO AL DESARROLLO DE ACTIVIDADES Y ACCIONES QUE SE GENEREN CON OCASIÓN A LOS A LOS PROY DE DOTACIONES ESCOLARES E INFRAESTRUCTURA EDUCATIVA</t>
  </si>
  <si>
    <t>Aulas terminadas y entregadas en  educación preescolar básica y media</t>
  </si>
  <si>
    <t>Diseñar_y/o_realizar_obras_de_mejoramiento_a_la_infraestructura_educativa</t>
  </si>
  <si>
    <t>CONTRATO 1380 DE 2015 - VIGENCIA FUTURA
ADMINISTRAR Y PAGAR LAS OBLIGACIONES QUE SE DERIVEN DE LA EJECUCION DEL PLAN NACIONAL DE INFRAESTRUCTURA EDUCATIVA, A TRAVES DEL PATRIMONIO AUTONOMO CONSTITUIDO CON LOS RECURSOS TRANSFERIDOS DEL FONDO DE INFRAESTRUCTURA EDUCATIVA PBYM-VF</t>
  </si>
  <si>
    <t>SERVICIOS DE TERMINACIÓN Y ACABADOS DE EDIFICIOS</t>
  </si>
  <si>
    <t>Diseñar y/o construir infraestructura educativa</t>
  </si>
  <si>
    <t xml:space="preserve"> SERVICIOS GENERALES DE CONSTRUCCIÓN DE EDIFICACIONES NO RESIDENCIALES</t>
  </si>
  <si>
    <t>Realizar interventoría técnica, administrativa y financiera a las obras y contratos relacionados con la construcción de infraestructura educativa construida</t>
  </si>
  <si>
    <t>Realizar_asistencia_técnica_y_seguimiento_al_recaudo,_la_administración_y_manejo_del_portafolio_del_aporte_parafiscal_de_la_Ley_21_de_1982</t>
  </si>
  <si>
    <t>PRESTAR SERVIVIOS PROFESIONALES A LA SUBD. DE GESTIÓN FINANCIERA, CONCRETAMENTE EN EL GRUPO DE RECAUDO, PARA LA GESTIÓN DEL PROCESO DE ADMINISTRACIÓN DE LOS INGRESOS DERIVADOS DE LA LEY 21 DE 1982 Y APOYO TÉCNICO AL SISTEMA DE INFORM DEL MEN.</t>
  </si>
  <si>
    <t xml:space="preserve">PRESTAR SERVICIOS PROFESIONALES A LA SUBDIRECCIÓN DE GESTIÓN FINANCIERA, EN EL GRUPO DE CONTABILIDAD, PARA LA EJECUCIÓN DE ACTIVIDADES DEL PROCESO DE GESTIÓN CONTABLE DEL MINISTERIO DE EDUCACIÓN NACIONAL. </t>
  </si>
  <si>
    <t xml:space="preserve">PRESTAR SERVICIOS PROFESIONALES A LA SUBD. DE GESTIÓN FINANCIERA DEL MEN, CONCRETAMENTE EN EL GRUPO DE RECAUDO, PARA EL DESARROLLO DE LAS ACTIVIDADES DE FISCALIZACIÓN DE LOS APORTES PARAFISCALES DERIVADOS DE LA LEY 21 DE 1982. </t>
  </si>
  <si>
    <t>PRESTAR SERVICIOS PROFESIONALES A LA SUBDIRECCIÓN DE GESTIÓN FINANCIERA, EN EL GRUPO DE CONTABILIDAD, PARA LA EJECUCIÓN DE ACTIVIDADES DEL PROCESO DE GESTIÓN CONTABLE DEL MINISTERIO DE EDUCACIÓN NACIONAL.</t>
  </si>
  <si>
    <t xml:space="preserve">PRESTAR SERVICIOS PROFESIONALES A LA SUBDIRECCIÓN DE GESTIÓN FINANCIERA, EN EL GRUPO DE RECAUDO, EN LA GESTIÓN DEL PROCESO DE ADMINISTRACIÓN DE LOS INGRESOS DERIVADOS DE LA LEY 21 DE 1982. </t>
  </si>
  <si>
    <t xml:space="preserve">PRESTAR SERVICIOS PROFESIONALES A LA SUBDIRECCIÓN DE GESTIÓN FINANCIERA, CONCRETAMENTE EN EL GRUPO DE TESORERÍA, EJECUTANDO ACTIVIDADES DEL PROCESO DE ADMINISTRACIÓN DE INGRESOS PROPIOS DEL MEN Y APOYANDO LAS DEMAS TRANSACCIONES DEL GRUPO. </t>
  </si>
  <si>
    <t xml:space="preserve">PRESTAR SERVICIOS PROFESIONALES JURÍDICOS A LA SUBD.DE GESTIÓN FINANCIERA DEL MEN, APOYANDO EL PROCESO DE RECAUDO Y CARTERA SOBRE LOS INGRESOS PROPIOS DE LA ENTIDAD ESTABLECIDOS ESPECIALM. EN LA LEY 21 DE 1982 LA LEY 1697 DE 2013, Y NORMATIVIDAD VIGENTE. </t>
  </si>
  <si>
    <t xml:space="preserve">SERVICIOS PROFESIONALES A LA SUBDIRECCIÓN DE GESTIÓN FINANCIERA DEL MEN CONCRETAMENTE EN EL GRUPO DE RECAUDO PARA EL DESARROLLO DE LAS ACTIVIDADES DE FISCALIZACIÓN DE LOS APORTES PARAFISCALES DERIVADOS DE LA LEY 21 DE 1982. </t>
  </si>
  <si>
    <t xml:space="preserve">PRESTACIÓN DE SERVICIOS DE APOYO A LA GESTIÓN EN LA PLANEACIÓN, ORGANIZACIÓN Y EJECUCIÓN OPERATIVA DE LA AGENDA TEMÁTICA DEL DESPACHO DELVICEMINISTERIO DE EDUCACIÓN PREESCOLAR, BÁSICA Y MEDIA. </t>
  </si>
  <si>
    <t>PRESTAR SERVI. PROFESIONALES PARA ORIENTAR AL VICEMINISTERIO DE ED. PREESCOLAR, BYM Y SUS DIRECCIONES EN LO RELACIONADO CON LOS PROCESOS DE CONTRATACIÓN QUE SE PLANEEN Y ADELANTEN, EN SUS ETAPAS PRECONTRACTUAL, CONTRACTUAL Y POSCONTRACTUAL.</t>
  </si>
  <si>
    <t xml:space="preserve">PRESTACIÓN DE SERV PROF PARA ORIENTAR AL VICEMINISTERIO DE EDUCACIÓN PREESCOLAR, BYM EN LA GESTIÓN PRESUPUESTAL, FINANCIERA Y CONTABLE, CON EL OBJETIVO DE OPTIMIZAR EL SEGUIMIENTO A LA EJECUCIÓN PRESUPUESTAL Y PLAN DE ADQUISICIONES </t>
  </si>
  <si>
    <t xml:space="preserve">SERVICIOS PROFESIONALES AL VICE DE EPBM ORIENTADO EN LA ESTRUCTURACION DE RESPUESTAS QUE DESDE EL PUNTO DE VISTA TECNICO Y ADMINISTRATIVO DEBEN REALIZARSE POR ESTE DESPACHO A USUARIOS INTERNOS Y EXTERNOS Y PARTES INTERESADAS - </t>
  </si>
  <si>
    <t>PRESTACIÓN DE SERVICIOS PROFESIONALES AL VICEMINISTERIO DE EDUCACIÓN PREESCOLAR, BÁSICA Y MEDIA PARA ACOMPAÑAR Y APOYAR LA CONCEPCIÓN Y DISEÑO DE LAS ESTRATÉGIAS PARA MEJORAR LA CALIDAD DE LA EDUCACION QUE RECIBEN LOS ESTUDIANTES.</t>
  </si>
  <si>
    <t>PRESTACIÓN DE SERV PROF PARA ORIENTAR AL VICEM DE EDUCACIÓN PREESCOLAR, BÁSICA Y MEDIA EN RELACIÓN CON LA GESTIÓN Y EL SEGUIMIENTO A LOS PLANES DE DESARROLLO, PROGRAMAS Y PROYECTOS A EJECUTAR DESDE LAS DIFERENTES DIRECCIONES ADSCRITAS</t>
  </si>
  <si>
    <t>CONTRATAR SERVICIOS PROFESIONALES PARA ORIENTAR AL VICE EPBM EN LA COORDINACION SEGUIMIENTO Y ATENCION INTERNA PARA EL CUMPLIMIENTO DE LAS ACTIVIDADES COMPROMISOS Y GESTIONES DE COMPETENCIA DEL DESPACHO -</t>
  </si>
  <si>
    <t>PREST DE SERV PROF. PARA APOYAR EN MATERIA ADTIVA. Y FINANCIERA A LA DIR. DE COBERTURA Y EQUIDAD, ESPECIALMENTE EN EL SEGUIMIENTO ADTIVO Y FINANCIERO DE LA IMPLEMENT DE ESTRATEGIAS DE ACCESO Y PERMANENCIA, EN LA CONTRATACIÓN, SUPERV LIQUID</t>
  </si>
  <si>
    <t xml:space="preserve">PREST DE SERVICIOS PROF. PARA APOYAR EN MATERIA ADTIVA. Y FINANCIERA A LA DIR. DE COBERTURA Y EQUIDAD, ESPECIALMENTE EN EL SEGUIMIENTO ADTIVO Y FINANCIERO DE LA IMPLEMENT DE ESTRATEGIAS DE ACCESO Y PERMANENCIA, EN LA CONTRATACIÓN, SUPERV LIQUID </t>
  </si>
  <si>
    <t>PRESTAR SERVICIOS PROFESIONALES A LA DIRECCIÓN DE COBERTURA Y EQUIDAD PARA EL ANÁLISIS DE DATOS DE INFORMACIÓN Y CRUCES DE BASES DE DATOS, QUE PERMITA CONTAR CON EVIDENCIA Y FORTALEZCA LAS ESTRATEGIAS DE ACCESO Y PERMANENCIA.</t>
  </si>
  <si>
    <t xml:space="preserve">CONTRATACIÓN VUELOS CHARTER </t>
  </si>
  <si>
    <t xml:space="preserve">PAPELERIA Y SUMINISTROS DE OFICINA </t>
  </si>
  <si>
    <t>GASTOS DE VIAJE POR DESPLAZAMIENTOS FUERA DE LA CIUDAD A NIVEL NACIONAL</t>
  </si>
  <si>
    <t>SUMINISTRO DE TIQUETES AÉREOS</t>
  </si>
  <si>
    <t>Sedes contratadas para mejoramiento, ampliadas y/o construidas</t>
  </si>
  <si>
    <t>DISEÑAR Y/O REALIZAR OBRAS DE MEJORAMIENTO A LA INFRAESTRUCTURA EDUCATIVA</t>
  </si>
  <si>
    <t>se ajustó objeto</t>
  </si>
  <si>
    <t>Realizar_interventoría_técnica,_administrativa_y_financiera_a_las_obras_y_contratos_relacionados_con_el_mejoramiento_de_infraestructura_educativa</t>
  </si>
  <si>
    <t>INTERVENTORÍA A OBRAS DE MEJORAMIENTO Y/O ADECUACIÓN DE INFRAESTRUCTURA ESTRUCTURA EDUCATIVA</t>
  </si>
  <si>
    <t>PRESTAR SERVICIOS PROF AL MEN DIRECCIONADOS A ORIENTAR ASISTIR Y ACOMPAÑAR EL DESARROLLO DE ACTIVIDADES RELACIONADAS CON LA GESTIÓN ADMINISTRATIVA Y COORDINACIÓN DERIVADAS DE LOS ESQUEMAS Y/O PROYECTOS QUE EJECUTAN OBRAS DE INFRAEST EDUCATIVA.</t>
  </si>
  <si>
    <t xml:space="preserve">PREST SERVICIOS PROF AL MEN, DIREC AL DESAR DE ACTIV RELACIO CON LA GEST EN LA DEFI DE LINEA, POLÍT PÚBLI Y COORD QUE SE DERIVEN DE LOS ESQUEMAS Y/O PROYECTOS, A TRAVÉS DE LAS CUALES SE EJECUTAN OBRAS DE INFRAE EDUCATIVA. </t>
  </si>
  <si>
    <t xml:space="preserve">PREST SERV PROF AL MEN, DIREC AL DESAR DE ACTIV RELACIO CON LA GEST EN LA DEFI DE LINEA, POLÍT PÚBLI Y COORD QUE SE DERIVEN DE LOS ESQUEMAS Y/O PROYECTOS, A TRAVÉS DE LAS CUALES SE EJECUTAN OBRAS DE INFRAE EDUCATIVA. </t>
  </si>
  <si>
    <t xml:space="preserve">SERVICIOS PROFESIONALES JURIDICOS AL MEN APOYANDO EL DESARROLLO DE ACTIVIDADES INHERENTES A LA GESTION CONTRACTUAL Y ADMINISTRATIVA DE LA SUBDIRECCION DE ACCESO PARA ESQUEMAS Y/O PROYECTOS DE INFRAESTRUCTURA EDUCATIVA </t>
  </si>
  <si>
    <t>PRESTAR SERVICIOS PROF AL MEN ENFOCADOS AL SEGUIMIENTO VERIFICACIÓN Y CIERRE DEL DESARROLLO DE LAS ACTIVID Y ACCIONES QUE SE DERIVEN DE LOS ESQUEMAS Y/O PROY EN LAS REGIONES ASIGNADAS A TRAVÉS DE LAS CUALES SE EJECUTAN OBRAS DE INFRAESTRUCT EDUCATIVA</t>
  </si>
  <si>
    <t xml:space="preserve">PRESTACION DE SERVICIOS PROFESIONALES AL MEN, ENFOCADOS AL SEGUIMIENTO, VERIFICACIÓN Y CIERRE DEL DESARROLLO DE LAS ACTIVIDADES Y ACCIONES QUE SE DERIVEN DE LOS ESQUEMAS Y/O PROYECTOS D EOBRAS DE INFRAES. EDUCATIVA. SOLICITUD </t>
  </si>
  <si>
    <t xml:space="preserve">PSP AL MEN, PARA APOYAR LA CONSOLIDACIÓN, REPORTE, ACTUALIZACIÓN Y ANÁLISIS DE LA INFORMACIÓN QUE DÉ CUENTA DE LA EJECUCIÓN Y AVANCE DE LOS ESQUEMAS Y/O PROYECTOS DE INFRAESTRUCTURA EDUCATIVA. RAD 2398 - CESION DE CONTRATO </t>
  </si>
  <si>
    <t xml:space="preserve">PRESTSAR SERVICIOS PROFESIONALES AL MEN, PARA APOYAR LA CONSOLIDACIÓN, REPORTE, ACTUALIZACIÓN Y ANÁLISIS DE LA INFORMACIÓN QUE DÉ CUENTA DE LA EJECUCIÓN Y AVANCE DE LOS ESQUEMAS Y/O PROYECTOS DE INFRAESTRUCTURA EDUCATIVA. RAD 2398 - CESION DE CONTRATO </t>
  </si>
  <si>
    <t>PRESTAR SUS SERVICIOS PROF AL MEN PARA CONTRIBUIR Y APOYAR CON LA PLANEACION IMPLEMENT Y SEGUIMIENTO AL DESARROLLO DE ACTIV Y ACCIONES QUE SE GENEREN CON OCASIÓN A LOS PROYEC DE INFRAESTRUCTURA EDUCATIVA DERIVADOS DEL MECANISMO DE OBRAS POR IMPUESTOS</t>
  </si>
  <si>
    <t xml:space="preserve">PRESTAR SERVICIOS PROFESIONALES AL MINISTERIO DE EDUCACIÓN NACIONAL PARA APOYAR EL SEGUIMIENTO Y REPORTE DE LA INFORMACIÓN RELACIONADA CON LA GESTIÓN, PLANEACIÓN, INTEGRACIÓN DE RECURSOS Y PROY DE METAS DE LOS PROY DE INFR. EDUC. </t>
  </si>
  <si>
    <t>APOYAR LA CONSOLIDACION REPORTE ACTUALIZACION Y ANALISIS DE LA INFORMACION QUE DE CUENTA DE LA EJECUCION Y AVANCE DE LOS ESQUEMAS Y/O PROYECTOS DE INFRAESTRUCTURA EDUCATIVA RAD IE-07648</t>
  </si>
  <si>
    <t xml:space="preserve">APOYAR LA CONSOLIDACION REPORTE ACTUALIZACION Y ANALISIS DE LA INFORMACION QUE DE CUENTA DE LA EJECUCION Y AVANCE DE LOS ESQUEMAS Y/O PROYECTOS DE INFRAESTRUCTURA EDUCATIVA </t>
  </si>
  <si>
    <t xml:space="preserve">PREST SERV PROF AL MEN, ENFOCADOS AL SEGUIMIENTO, VERIFICACIÓN Y CIERRE DEL DESARROLLO DE LAS ACTIV Y ACCIO QUE SE DERIVEN DE LOS ESQUEMAS Y/O PROY EN LAS REG ASIG A TRAVÉS DE LAS CUA SE EJEC OBRAS DE INFRA EDUCTIVA. SOLICITUD </t>
  </si>
  <si>
    <t xml:space="preserve">PREST SERVICIOS PROF AL MEN, ENFOCADOS AL SEGUIMIENTO, VERIFICACIÓN Y CIERRE DEL DESARROLLO DE LAS ACTIV Y ACCIO QUE SE DERIVEN DE LOS ESQUEMAS Y/O PROY EN LAS REG ASIG A TRAVÉS DE LAS CUA SE EJEC OBRAS DE INFRA EDUCTIVA. SOLICITUD RDO. </t>
  </si>
  <si>
    <t xml:space="preserve">PRESTAR SERVICIOS PROFESIONALES AL MEN, RESPECTO DE LOS ASPECTOS FINANCIEROS Y CONTABLES PARA CONTRIBUIR CON EL CONTROL Y SEGUIMIENTO DE LOS DIFERENTES CONTRATOS Y/O CONVENIOS A TRAVÉS DE LOS CUALES SE REALIZAN PROY DE INFR EDUCATIVA. </t>
  </si>
  <si>
    <t xml:space="preserve">PRESTAR SERV PROF AL MEN, ENFOCADOS AL SEGUIMIENTO, VERIFICACIÓN Y CIERRE DEL DESARROLLO DE LAS ACTIV Y ACCIONES QUE SE DERIVEN DE LOS ESQUEMAS N LAS REGIONES ASIGNADAS, A TRAVÉS DE LAS CUALES SE EJECUTAN OBRAS DE INFRAESTRUCTURA. </t>
  </si>
  <si>
    <t xml:space="preserve">PRESTAR SERVICIOS PROF AL MEN, ENFOCADOS AL SEGUIMIENTO, VERIFICACIÓN Y CIERRE DEL DESARROLLO DE LAS ACTIV Y ACCIONES QUE SE DERIVEN DE LOS ESQUEMAS N LAS REGIONES ASIGNADAS, A TRAVÉS DE LAS CUALES SE EJECUTAN OBRAS DE INFRAESTRUCTURA. </t>
  </si>
  <si>
    <t xml:space="preserve">PRESTAR SUS SERV PROF. AL MEN PARA APOYAR TÉCNICA Y ADMINISTRATIVAM. A LA SUPERVISIÓN EN LO RELACIONADO CON REVISIÓN, CONSOLIDACIÓN, DIGITALIZACIÓN DE LA INFORM. PARA LA EJECUCIÓN,CIERRE Y LIQ DE CTOS DE INFRAEST. EDUCATIVA. </t>
  </si>
  <si>
    <t xml:space="preserve">PRESTAR SUS SERVICIOS PROF. AL MEN PARA APOYAR TÉCNICA Y ADMINISTRATIVAM. A LA SUPERVISIÓN EN LO RELACIONADO CON REVISIÓN, CONSOLIDACIÓN, DIGITALIZACIÓN DE LA INFORM. PARA LA EJECUCIÓN,CIERRE Y LIQ DE CTOS DE INFRAEST. EDUCATIVA. </t>
  </si>
  <si>
    <t xml:space="preserve">PRESTAR SERVICIOS PROFESIONALES AL MEN PARA COLABORAR Y APOYAR, A LA SUBDIRECCIÓN DE ACCESO, O LA QUE HAGA SUS VECES, EN EL SEGUIMIENTO, ANÁLISIS, Y CONSOLIDACIÓN DE LA INFORMACIÓN RELACIONADA CON LOS PROYECTOS ESPECIALES. </t>
  </si>
  <si>
    <t>PREST SERV PROF ORI, ASIS Y ACOMP AL MEN EN LA PLAN, EJECU, SEGUI Y CONT DEL ANÁL DE INFORM PARA CLIEN INTE Y EXTE QUE SE DERIVEN DE LOS ESQUEMAS Y/0 PROY DE INFRA EDUC A CARGO DEL MINISTERIO. SOLICITUD</t>
  </si>
  <si>
    <t xml:space="preserve">PREST SERVICIOS PROF ORI, ASIS Y ACOMP AL MEN EN LA PLAN, EJECU, SEGUI Y CONT DEL ANÁL DE INFORM PARA CLIEN INTE Y EXTE QUE SE DERIVEN DE LOS ESQUEMAS Y/0 PROY DE INFRA EDUC A CARGO DEL MINISTERIO. SOLICITUD </t>
  </si>
  <si>
    <t xml:space="preserve">PRESTAR SERVICIOSPROF. PARA APOYAR EN LO JURÍDICO A LA SUPERV. FRENTE A LA EJECUCIÓN DE LOS CONVENIOS Y/O CONTRATOS, A TRAVÉS DE LAS CUALES SE EJECUTAN OBRAS DE INFRAEST. EDUCATIVA ASÍ COMO DE SUS ACTIVIDADES CONEXAS, EN LAS QUE EL MEN PARTICIPE. </t>
  </si>
  <si>
    <t>PRESTAR SERV PROF. PARA APOYAR EN LO JURÍDICO A LA SUPERV. FRENTE A LA EJECUCIÓN DE LOS CONVENIOS Y/O CONTRATOS, A TRAVÉS DE LAS CUALES SE EJECUTAN OBRAS DE INFRAEST. EDUCATIVA ASÍ COMO DE SUS ACTIVIDADES CONEXAS, EN LAS QUE EL MEN PARTICIPE.</t>
  </si>
  <si>
    <t xml:space="preserve">SERVICIOS PROFESIONALES EN TEMAS JURIDICOS DE SEGUIMIENTO Y VERIFICACION ACTIVIDADES Y ACCIONES DERIVEN DE ESQUEMAS Y O PROYECTOS DE OBRAS DE INFRAESTRUCTURA EDUCATIVA ACTIVIDADES CONEXAS EN LAS QUE SE PARTICIPE DE MANERA DIRECTA O INDIRECTA </t>
  </si>
  <si>
    <t xml:space="preserve">SERV PROF EN TEMAS JURIDICOS DE SEGUIMIENTO Y VERIFICACION ACTIVIDADES Y ACCIONES DERIVEN DE ESQUEMAS Y O PROYECTOS DE OBRAS DE INFRAESTRUCTURA EDUCATIVA ACTIVIDADES CONEXAS EN LAS QUE SE PARTICIPE DE MANERA DIRECTA O INDIRECTA </t>
  </si>
  <si>
    <t>Consultorías de las sedes educativas</t>
  </si>
  <si>
    <t>CONTRATAR DISEÑOS PARA MEJORAMIENTO O AMPLIACIÓN DE INFRAESTRUCTURA EDUCATIVA (CUMBRE AGRARIA)</t>
  </si>
  <si>
    <t xml:space="preserve">pendiente definir valor </t>
  </si>
  <si>
    <t>REALIZAR LA INTERVENTORÍA A DISEÑOS DE INFRAESTRUCTURA EDUCATIVA</t>
  </si>
  <si>
    <t>Diagnostico de las sedes educativas</t>
  </si>
  <si>
    <t>DIAGNÓSTICO DE ESTADO DE ESTRUCTURAS DE OBRAS (obinc)</t>
  </si>
  <si>
    <t>INTERVENTORÍA A LA EJECUCIÓN DE OBRAS DE INFRAESTRUCTURA EDUCATIVA (obinc)</t>
  </si>
  <si>
    <t>Informes y/o comites de seguimiento mensual apoyo a la Supervisión del Contrato 1380 de 2015</t>
  </si>
  <si>
    <t xml:space="preserve">PRESTAR SERVICIOS PROFESIONALES PARA APOYO A LA SUPERVISIÓN DEL CONTRATO 1380 DE2015 </t>
  </si>
  <si>
    <t xml:space="preserve">Abril </t>
  </si>
  <si>
    <t>Número de beneficiarios atendidos con modelos educativos flexibles</t>
  </si>
  <si>
    <t xml:space="preserve">otro </t>
  </si>
  <si>
    <t xml:space="preserve">
Población Vulnerable</t>
  </si>
  <si>
    <t xml:space="preserve">contrato </t>
  </si>
  <si>
    <t>_IMPLEMENTACIÓN_DE_ESTRATEGIAS_DE_ACCESO_Y_PERMANENCIA_EDUCATIVA_EN_CONDICIONES_DE_EQUIDAD_PARA_LA_POBLACIÓN_VULNERABLE_A_NIVEL_NACIONAL</t>
  </si>
  <si>
    <t>Realizar interventoría administrativa, financiera, jurídica, pedagógica y técnica a los convenios y contratos asociados a la implementación de modelos educativos flexibles para niños, niñas, jóvenes y adultos en las ETC.</t>
  </si>
  <si>
    <t>Servicio educación formal por modelos educativos flexibles</t>
  </si>
  <si>
    <t xml:space="preserve">REALIZAR LA INTERVENTORÍA ADMINISTRATIVA, JURÍDICA, FINANCIERA Y TÉCNICO -PEDAGÓGICA A LOS CONVENIOS Y  CONTRATOS QUE SE SUSCRIBAN DURANTE LA VIGENCIA 2019 EN LOS DIFERENTES TEMAS DE LA  SUBDIRECCIÓN DE PERMANENCIA </t>
  </si>
  <si>
    <t>C-2201-0700-15-0-2201030-02</t>
  </si>
  <si>
    <t>OTROS SERVICIOS PROFESIONALES Y TÉCNIOS N.C.P</t>
  </si>
  <si>
    <t>Número de beneficiarios atendidos con modelos educativos flexibles para la poblacion victima del conflicto armado</t>
  </si>
  <si>
    <t xml:space="preserve">proyecto de inversión </t>
  </si>
  <si>
    <t>Víctimas del Conflicto Armado</t>
  </si>
  <si>
    <t>_FORTALECIMIENTO_DE_LA_PERMANENCIA_EN_LA_EDUCACIÓN_PREESCOLAR_BÁSICA_Y_MEDIA_PARA_LOS_NIÑOS_NIÑAS_ADOLESCENTES_JÓVENES_Y_ADULTOS_VÍCTIMAS_DEL_CONFLICTO_EN_SITUACIONES_DE_RIESGO_Y_O_EMERGENCIA_NACIONAL</t>
  </si>
  <si>
    <t>Realizar interventoría administrativa, financiera, jurídica, pedagógica y técnica a los convenios y contratos para la atención de niños, niñas, adolescentes y jóvenes víctimas con Modelos Educativos</t>
  </si>
  <si>
    <t>C-2201-0700-11-0-2201058-02</t>
  </si>
  <si>
    <t>Residencias escolares fortalecidas y cualificadas en el servicio educativo</t>
  </si>
  <si>
    <t>Número de sedes educativas apoyadas en la implementación de acciones para el fortalecimiento de la estrategia de residencia escolar</t>
  </si>
  <si>
    <t>Realizar interventoría administrativa, financiera, jurídica, pedagógica y técnica a los convenios y contratos para la implementación de modelos educativos flexibles, que permiten la atención de la población vulnerable y víctima del conflicto.</t>
  </si>
  <si>
    <t>Servicio de apoyo para la implementación del servicio de internado escolar</t>
  </si>
  <si>
    <t>C-2201-0700-11-0-2201053-02</t>
  </si>
  <si>
    <t>Número de entidades territoriales con estrategias para la prevención de riesgos sociales en los entornos escolares implementadas</t>
  </si>
  <si>
    <t>Realizar interventoría administrativa, financiera, jurídica, pedagógica y técnica a los convenios y contratos asociados a los planes de Acción que permitan la atención educativa a población vulnerable y víctima del conflicto armado.</t>
  </si>
  <si>
    <t>Servicio de fomento para la prevención de riesgos sociales en entornos escolares</t>
  </si>
  <si>
    <t>C-2201-0700-11-0-2201054-02</t>
  </si>
  <si>
    <t>Más y mejor educación en la Colombia Rural</t>
  </si>
  <si>
    <t xml:space="preserve">Número de Beneficiarios atendidos con modelos educativos flexibles </t>
  </si>
  <si>
    <t>Desarrollar programas de formación situada a docentes, orientados a mejorar competencias pedagógicas para la implementación de MEF en las ETC / Financiar el proceso de implementación de Modelos Educativos Flexibles en las instituciones educativas focalizadas.</t>
  </si>
  <si>
    <t>FORTALECER LA PERMANENCIA DE LOS ESTUDIANTES EN EL SISTEMA EDUCATIVO A TRAVÉS DE LA IMPLEMENTACIÓN DE MODELOS EDUCATIVOS FLEXIBLES  CON DOCENTES CAPACITADOS Y MATERIAL EDUCATIVO PERTINENTE</t>
  </si>
  <si>
    <t xml:space="preserve">Número de beneficiarios atendidos con modelos educativos flexibles </t>
  </si>
  <si>
    <t>Apoyar técnica y financieramente la Implementación de modelos educativos flexibles para niños, niñas, jóvenes y adultos en las Entidades Territoriales Certificadas.</t>
  </si>
  <si>
    <t xml:space="preserve">Diseñar e implementar una estrategia de intervención educativa rural integral en las entidades territoriales priorizados, en el marco de la formulación de la la política educativa rural integral. </t>
  </si>
  <si>
    <t>_De_aquí_a_2030_asegurar_que_todos_los_jóvenes_y_una_proporción_considerable_de_los_adultos_tanto_hombres_como_mujeres_estén_alfabetizados_y_tengan_nociones_elementales_de_aritmética_</t>
  </si>
  <si>
    <t>Más y mejor Educación rural</t>
  </si>
  <si>
    <t xml:space="preserve">Conpes 3931 </t>
  </si>
  <si>
    <t>IMPLEMENTAR ESTRATEGIAS  DE  EDUCACIÓN PARA LA POBLACIÓN JÓVEN Y ADULTA EN PROCESO DE REINCORPORACIÓN Y DE LAS COMUNIDADES ALEDAÑAS A LOS ESPACIOS TERRITORIALES DE CAPACITACIÓN Y REINCORPORACIÓN.</t>
  </si>
  <si>
    <t>Reducir la tasa de analfabetismo en la población de 15 años y más</t>
  </si>
  <si>
    <t>Número de personas beneficiarias con modelos de alfabetización</t>
  </si>
  <si>
    <t>Víctimas del Conflicto Armado
Población Vulnerable</t>
  </si>
  <si>
    <t xml:space="preserve">informe matrícula </t>
  </si>
  <si>
    <t>Desarrollar programas y/o estrategias educativas orientadas a alfabetizar a jóvenes y adultos vulnerables y víctimas del conflicto armado.</t>
  </si>
  <si>
    <t xml:space="preserve">Servicio de alfabetización </t>
  </si>
  <si>
    <t>PRESTACIÓN DE SERVICIOS PARA LA IMPLEMENTACIÓN DEL PROGRAMA FLEXIBLE DE ALFABETIZACIÓN MEDIANTE EL CICLO I DEL MODELO EDUCATIVO "A CRECER" EN LAS ENTIDADES TERRITORIALES PRIORIZADAS POR EL MINISTERIO DE EDUCACIÓN NACIONAL, PARA LA ATENCIÓN DE JÓVENES Y ADULTOS VULNERABLES, VÍCTIMAS DEL CONFLICTO ARMADO Y EN CONDICIÓN DE POBREZA ABSOLUTA, EN DESARROLLO DEL PROGRAMA NACIONAL DE ALFABETIZACIÓN</t>
  </si>
  <si>
    <t>C-2201-0700-11-0-2201032-02</t>
  </si>
  <si>
    <t>Disminuir la Brecha de la cobertura neta entre zona rural y urbana en los niveles de preescolar, básica y media.</t>
  </si>
  <si>
    <t>7,5%</t>
  </si>
  <si>
    <t>9,01%</t>
  </si>
  <si>
    <t xml:space="preserve">Porcentaje de avance del documento base de la política integral de educación rural </t>
  </si>
  <si>
    <t xml:space="preserve">Población rural </t>
  </si>
  <si>
    <t>* Documento borrador con el componente análisis de la situación (30%) se cumple en el mes de junio de 2019.
* Documento borrador con el componente de planeación de la política (30%) se cumple en el mes de septiembre de 2019.
* Documento borrador con el elmentos base de la política integral de educación rural desde la perpectiva de las estrategias de permanencia (Subdirección de Permanencia) en educación básica y media (40%) se cumple en el mes de diciembre de 2019.</t>
  </si>
  <si>
    <t>Generar documentos técnicos financieros, jurídicos y administrativos, para la implementación de estrategias para la prevención de la deserción escolar.</t>
  </si>
  <si>
    <t>Número de entidades territoriales asistidas en educación inicial, preescolar, básica y media</t>
  </si>
  <si>
    <t>PREST DE SERV PROF. A LA SUBD. DE PERMANENCIA PARA DSLLO. DE ACTIV. RELACIONADAS CON PREPARACIÓN, PLANEACIÓN Y DEFINICIÓN DE PROYECTOS ESTRATÉG PARA LA GARANTÍA DEL ACCESO Y PERMANENCIA, EN PARTICULAR ED RURAL, ED PARA ADULTOS Y PROYECT TRASV.</t>
  </si>
  <si>
    <t>C-2201-0700-15-0-2201006-02</t>
  </si>
  <si>
    <t>CONTRATO DE PRESTACION DE SERVICIOS</t>
  </si>
  <si>
    <t>PC1071 APOYAR TECNICAMENTE A LA SUBD DE PERMANENCIA EN PLANEAC EJECUC MONITOREO SEGUIMIENTO Y EVALUAC PROGR PROYEC Y ESTRAT EDUCAT DE ACCESO PERMANENCIA Y ATENCION A POBLACION VULNERABLE Y VICTIMA MEDIO RURAL Y JOVENES Y ADULTOS COLOMBIA RAD IE003913</t>
  </si>
  <si>
    <t>PREST. DE SERV PROF. PARA APOYAR A LA SUBD. DE PERMANENCIA EN LA PLANEACIÓN, EJECUCIÓN, MONITOREO, SEGUIMIENTO Y EVALUACIÓN DE PROGRAMAS, PROYECTOS Y ESTRATEGIAS EDUC. DE ACCESO, PERMANENCIA Y ATENCIÓN A POBLACIÓN VULNERABLE Y VICTIMAS. RAD IE1352</t>
  </si>
  <si>
    <t>Aunar esfuerzos para apoyar a las entidades territoriales certificadas y establecimientos educativos públicos de Cauca, Chocó, Tumaco y Buenaventura, en la implementación de la estrategia de alfabetización — ciclo lectivo especial integrado 1-, a través del modelo etnoeducativo de alfabetización para comunidades negras del pacífico colombiano</t>
  </si>
  <si>
    <t xml:space="preserve">Case </t>
  </si>
  <si>
    <t>enero</t>
  </si>
  <si>
    <t xml:space="preserve">Porcentaje de avance del documento con estrategia de movilización hacia procesos de educación de adultos </t>
  </si>
  <si>
    <t xml:space="preserve">Adultos iletrados </t>
  </si>
  <si>
    <t>* Definición de estrategias de movilización para implementar procesos de alfabetación de personas mayores 15 años, con el fin de cumplir la defenida en el PND respecto a lareducción de la tasa de 5,2 a 4,2 (30%) se cumple en el mes junio de 2019.
* Descripción y costeo de cada una de las estretegias antes mencionadas (30%) se cumple en el mes septiembre de 2019.
* Documento borrador con las estrategias de movialización (40%) se cumple en el mes de diciembre de 2019.</t>
  </si>
  <si>
    <t>PREST DE SERV PROF PARA APOY A LA SUBD DE PERM EN LA PLAN, EJEC, MONIT, SEGUIM Y EVALUA DE PROG, PROY Y ESTRAT EDUC DE ACCESO, PERMAN Y ATENCIÓN A POBL VULNER Y VÍCTIMA MEDIO RURAL Y PARA JÓV Y ADUL EN COLOMBIA. RAD 002117</t>
  </si>
  <si>
    <t>CONTRATO DE PRESTACION DE SERVICIOS - PROFESIONALES</t>
  </si>
  <si>
    <t>Número de secretarías de educación acompañadas para la construcción de planes de permanencia</t>
  </si>
  <si>
    <t xml:space="preserve">Proyecto de inversión </t>
  </si>
  <si>
    <t>Es la población de 0 a 11 grado, más 99(aceleración del aprendizaje)
Sector Oficial</t>
  </si>
  <si>
    <t xml:space="preserve">documento </t>
  </si>
  <si>
    <t>Realizar soporte técnico en el manejo de sistemas de información para la prevención de la deserción escolar como el SIMPADE y a las matrices de seguimiento a la implementación y estrategias y orientaciones normativas para la permanencia.</t>
  </si>
  <si>
    <t xml:space="preserve">Transferencia a tecnología </t>
  </si>
  <si>
    <t>transferencia</t>
  </si>
  <si>
    <t>C-2201-0700-15-0-2201048-02</t>
  </si>
  <si>
    <t>Realizar actualizaciones de las variables de registro y caracterización del SIMAT.</t>
  </si>
  <si>
    <t>Porcentaje de avance del documento base de lineamiento sobre movilidad escolar en el país</t>
  </si>
  <si>
    <t>* Caracterización del estado de la movilidad escolar de las entidades territoriales (40%) se cunple en el mes de junio de 2019.
* Aticulación entre Ministerio de Transporte, Agencia Nacional de Seguridad Vial y Ministerio Educación Nacional para la identificación de los medios transporte no convecionales y su normatización (40%) se cumple en el mes de noviembre de 2019.
* Documento borrador para la implementación de la estrategia de movilidad escolar (20%) se cumple en el mes de diciembre de 2019.</t>
  </si>
  <si>
    <t>PREST DE SERV PROF PARA APOYAR A LA SUBD DE PERMANENCIA EN EL FORTALECIMIENTO Y MEJORAMIENTO DE LAS ESTRATEGIAS DE PERMANENCIA COMO TRANSP ESCOLAR Y JORNADA ESCOLAR COMPLEMENTARIA, ASI COMO SEGUIM IMPLEMENT PROGRAMAS DE PERMANENCIA RAD IE002150</t>
  </si>
  <si>
    <t>PREST SERV PROF A LA SUBD DE PERMANENCIA PARA EL DESARROLLO DE ACTIVIDADES RELACIONADAS CON LA PREPARACIÓN Y DEFINICIÓN DE PROYECTOS ESTRATÉGICOS PARA LA GARANTÍA DEL ACCESO Y LA PERMANENCIA DE POB EN CONDICIONES DE VULNERABILIDAD. RDO.2019-IE-002072</t>
  </si>
  <si>
    <t>Bienestar y equidad en el acceso a la educación</t>
  </si>
  <si>
    <t>INTERNO</t>
  </si>
  <si>
    <t>Proceso liderado desde la Dirección de Calidad.</t>
  </si>
  <si>
    <t>Dotar de canastas educativas básicas a los establecimientos educativos focalizados, para el desarrollo de modelos y estrategias educativas pertinentes para la población rural y víctimas del conflicto armado. / Apoyar técnicamente y financieramente la implementación de modelos educativos pertinentes para la estrategia de residencia escolar.</t>
  </si>
  <si>
    <t>FORTALECER LA PERMANENCIA DE LOS ESTUDIANTES INTERNOS EN LAS SEDES EDUCATIVAS DE LAS ENTIDADES TERRITORIALES CERTIFICADAS FOCALIZADAS QUE IMPLEMENTAN LA ESTRATEGIA DE INTERNADO ESCOLAR A TRAVÉS DE ACTIVIDADES COMPLEMENTARIAS Y EL SUMINISTRO DE CANASTA EDUCATIVA QUE PROMUEVA EL APROVECHAMIENTO DE LA JORNADA DE LA RESIDENCIA ESCOLAR PARA LA POBLACIÓN RURAL Y VÍCTIMA DEL CONFLICTO ARMADO.</t>
  </si>
  <si>
    <t>Número de entidades y organizaciones asistidas técnicamente</t>
  </si>
  <si>
    <t xml:space="preserve">población del Sistema de Responsabilidad Penal Adolescente </t>
  </si>
  <si>
    <t>PRESTACIÓN DE SERVICIOS PROF A LA SUBDIRECCIÓN DE PERMANENCIA PARA EL DESARROLLO DE ACTIV RELACIONADAS CON LA PREPARACIÓN Y DEFINICIÓN DE PROY ESTRATÉGICOS PARA LA GARANTÍA DEL ACCESO Y LA PERMANENCIA DE POBLACIONES EN CONDICIONES DE VULNERABILIDAD.</t>
  </si>
  <si>
    <t>PREST DE SERV PROF. PARA APOYAR JURÍDICAMENTE A LA SUBD. DE PERMANENCIA EN TODOS TEMAS RELACIONADOS CON LOS PROGRAMAS INHERENTES AL SERVICIO EDUCATIVO, LA CONTRATACIÓN; ASÍ COMO LA REVISIÓN DE LOS REPORTES DE INFORMACIÓN RAD IE 001495</t>
  </si>
  <si>
    <t>Orientar_a_las_Secretarías_de_Educación_en_visitas_de_acompañamiento_para_la_implementación_de_estrategias_de_acceso_y_permanencia,_tales_como_MEF_rurales,_SRPA,_entre_otros</t>
  </si>
  <si>
    <t>Orientar a las Secretarías de Educación en visitas de acompañamiento para la implementación de estrategias de acceso y permanencia, tales como MEF rurales, SRPA, entre otros</t>
  </si>
  <si>
    <t>Socializar_con_las_secretarías_de_educación_certificadas_los_ajustes_a_lineamientos_y_referentes_técnicos_realizados_a_las_diferentes_estrategias_de_permanencia.</t>
  </si>
  <si>
    <t>Socializar con las secretarías de educación certificadas los ajustes a lineamientos y referentes técnicos realizados a las diferentes estrategias de permanencia.</t>
  </si>
  <si>
    <t>PRESTAR SERVICIOS PROFESIONALES PARA APOYAR LA PLANEACIÓN, IMPLEMENTACIÓN Y SEGUIMIENTO AL DESARROLLO DE LAS ACTIVIDADES Y ACCIONES DE LAS ESTRATEGIAS DE PERMANENCIA CON ENFASIS EN EL PROGRAMA DE ALIMENTACIÓN ESCOLAR. RAD 2019IE001036</t>
  </si>
  <si>
    <t>PRESTACIÓN DE SERVICIOS PROFESIONALES PARA ORIENTAR AL DESPACHO DEL VICEMINISTERIO DE EDUCACIÓN PREESCOLAR, BÁSICA Y MEDIA, EN MATERIA DE LINEAMIENTOS TÉCNICOS DE EDUCACIÓN Y FUNGIR COMO ENLACE FRENTE A LAS ÁREAS MISIONALES. SOLICITUD 2019IE001405</t>
  </si>
  <si>
    <t>ORIENTAR AL MEN EN LA IMPLEMENTACIÓN DE ESTRATEGIAS PARA LA PROMOCIÓN DE ESPACIOS DE DIÁLOGO Y PARTICIPACIÓN SOCIAL, HACIENDO ESPECIAL ÉNFASIS EN JUVENTUD Y APOYO A LA RESPUESTA DE LOS REQUER REALIZADOS POR LA VICEP DE LA REPÚBLICA. RAD 001407</t>
  </si>
  <si>
    <t>PC-649 VICE EPBM ORIENTAR DISEÑO DE LINEAMIENTOS HERRAMIENTAS ENFOQUE DIFERENCIAL DIRIGIDAS A FACILITAR Y FORTALECER ATENCION EDUCATIVA DE NIÑOS NIÑAS Y ADOLESCENTES DE PUEBLOS Y COMUNIDADES INDIGENAS AFROS RAIZALES PALENQUEROS Y RROM - RAD IE001413</t>
  </si>
  <si>
    <t>PC-648 SERVICIOS PROFESIONALES AL VICE DE EPBM Y SUS DIRECCIONES PARA ASISTIR Y ORIENTAR EN LA ESTRUCTURACION Y GESTION DE POLITICAS Y LINEAS ESTRATEGICAS DEL DESPACHO - RAD IE 001410</t>
  </si>
  <si>
    <t>PC-650 APOYO AL VICE DE EPBM EN LA ASISTENCIA Y ORIENTACION DE LA PROPUESTA DE LA ESTRUCTURA BASICA DEL PROGRAMA PAE EN LAS ZONAS RURALES DEL PAIS - RAD IE 001415</t>
  </si>
  <si>
    <t>PREST. DE SERV PROF. PARA APOYAR AL VICEMINISTERIO DE EDUCACIÓN PREESCOLAR, BYM EN LA ELABORACIÓN DE LAS PROPUESTAS QUE EL VICEM PRESENTE A LOS COOPERANTES O ASOCIADOS ESTRATÉGICOS DEL DESPACHO ACOMPAÑANDO LAS REUNIONES QUE SE ADELANTEN RAD IE 001637</t>
  </si>
  <si>
    <t>PRESTAR SERV PROF. PARA REALIZAR LA GESTIÓN Y APOYO ADMINISTRATIVO REQUERIDO EN EL SEGUIMIENTO A LAS ACTIVIDADES Y ACCIONES INHERENTES A LA EJECUCION DEL PROGRAMA -PAE Y LAS ACTIVIDADES ASIGANDAS DESDE LA DIRECCIÓN DE COBERTURA Y EQUIDAD RAD IE001701</t>
  </si>
  <si>
    <t>PRESTACION DE SERVICIOS PROFESIONALES PARA EL DESARROLLO DE LAS ACTIVIDADES Y/O ESTRATEGIAS INTERNAS - EXTERNAS DE LOS EVENTOS, ENCUENTROS Y JORNADAS QUE SE DESARROLLEN EN CUMPLIMIENTO DE LAS NECESIDADES DEL MINISTERIO DE EDUCACION NACIONAL</t>
  </si>
  <si>
    <t>Prestar Servicios Profesionales para apoyar la gestión de las políticas de acceso y permanencia marco de app cooperación y la sociedad civil en temas de emergencias, migración y desastres naturales. Rdo. 2019-IE-002195.</t>
  </si>
  <si>
    <t>PC 725 - SERVICIOS PROFESIONALES AL VICE DE EPBM ORIENTADO EN LA ESTRUCTURACION DE RESPUESTAS QUE DESDE EL PUNTO DE VISTA TECNICO Y ADMINISTRATIVO DEBEN REALIZARSE POR ESTE DESPACHO A USUARIOS INTERNOS Y EXTERNOS Y PARTES INTERESADAS - RAD IE 003150</t>
  </si>
  <si>
    <t>PREST SERV PROF AL MEN, PARA ASISTIR, ORIENT Y ACOMP EN TEMAS JURÍDICOS RELACIONADOS CON EL DESARROLLO E IMPLEM DE LA NORM EN LA ATEN EDUC PRESTADA POR TERCEROS PARTICULARES Y APOYAR LAS ETC QUE TENGAN CONT DEL SERVICIOS SOLICITUD RAD 2019-IE-4133</t>
  </si>
  <si>
    <t>PRESTAR SERVICIOS DE APOYO A LA DIR DE COBERTURA Y EQUIDAD EN LA GENERACIÓN DE INFORMACIÓN DE MATRICULA E INST EDUC DENTRO DEL PROCESO DE GESTIÓN DE LA COBERTURA PARA LAS ETC ASÍ COMO EN LA IMPLEMENTACIÓN Y ARTICULACIÓN DE LOS SISTEMAS DE INFORMACIÓN</t>
  </si>
  <si>
    <t>PREST SERV PROF SUBD PERM DESARR ACTIV RELAC PREPAR Y DEF PROY ESTRAT PARA GAR ACC Y LA PERM DE POBLAC EN COND DE VULNER, EN PART AL FORTAL DE LAS FAM EN LA PREV DE LA DESERC ESCOLAR Y LA CONS DE HERRAM PARA APOYO A LA SUPERV CONT.</t>
  </si>
  <si>
    <t>PRESTAR SERVICIOS DE APOYO A LA SUBD. DE ACCESO EN LA ASISTENCIA TÉCNICA Y FUNCIONAL EN EL SISTEMA INTEGRADO DE MATRICULA SIMAT A LAS ET CERTIFICADAS, ASI COMO EN EL SEGUIMIENTO Y EVALUACIÓN DE LA ETAPA DEL PROCESO DE GESTIÓN DE COBERTURA. RAD 2798</t>
  </si>
  <si>
    <t>Número Entidades territoriales con estrategias para la prevención de riesgos sociales en los entornos escolares implementadas</t>
  </si>
  <si>
    <t>Realizar un proceso de formación situado a directivos docentes y docentes en educación en riesgo de minas, prevención del reclutamiento y utilización de NNA, prevención de la delincuencia y otros riesgos sociales. / Dotar de materiales educativos para la estrategia de atención a población vulnerable y victima del conflicto armado: educación en riesgo de minas , prevención del reclutamiento y utilización de NNA, prevención de la delincuencia y otros riesgos sociales.</t>
  </si>
  <si>
    <t>CAPACITACIÓN Y ENTREGA DE MATERIAL PEDAGOGICO A DOCENTES, DIRECTIVOS DOCENTES Y EQUIPOS TECNICOS DE LAS SECRETARIAS DE EDUCACIÓN DE LAS ENTIDADES TERRITORIALES CERTIFICADAS, EN ESTRATEGIAS PARA MITIGAR LA DESERCIÓN ESCOLAR POR RIESGOS SOCIALES Y SOCIONATURALES EN LA POBLACION VULNERABLE Y VICTIMA DEL CONFLICTO ARMADO INTERNO.</t>
  </si>
  <si>
    <t>Número de entidades territoriales certificadas con asistencia técnica para el fortalecimiento de la estrategia educativa del sistema de responsabilidad penal para adolescentes</t>
  </si>
  <si>
    <t>Realizar procesos de formación a docentes, directivos docentes y funcionarios de secretarías de educación focalizadas para atención pertinente a población en el Sistema de Responsabilidad Penal.</t>
  </si>
  <si>
    <t>Entidades Territoriales certificadas con asistencia técnica para el fortalecimiento de la estrategia educativa del sistema de responsabilidad penal para adolescentes</t>
  </si>
  <si>
    <t>Recurso bloqueado a la fecha - Destinado para el SRPA</t>
  </si>
  <si>
    <t xml:space="preserve">Contrato </t>
  </si>
  <si>
    <t>C-2201-0700-15-0-2201055-02</t>
  </si>
  <si>
    <t>OTRAS CONTRATACIONES</t>
  </si>
  <si>
    <t>_Dirección_de_Calidad_para_la_Educación_PBM</t>
  </si>
  <si>
    <t xml:space="preserve">Dirección de Calidad EPBM </t>
  </si>
  <si>
    <t>4.1. De aquí a 2030, asegurar que todas las niñas y todos los niños terminen la enseñanza primaria y secundaria, que ha de ser gratuita, equitativa y de calidad y producir resultados de aprendizaje pertinentes y efectivos.</t>
  </si>
  <si>
    <t>Todos por una educación de calidad</t>
  </si>
  <si>
    <t>Educadores que hacen parte de los programas de formación  (contínua y postgradual)</t>
  </si>
  <si>
    <t>Programa Todos a Aprender</t>
  </si>
  <si>
    <t>Porcentaje de implementación de la ruta de formación y acompañamiento a docentes para la transformación de sus prácticas de aula con énfasis en los grados transición a 6</t>
  </si>
  <si>
    <t>Metas PND</t>
  </si>
  <si>
    <t>Establecimientos educativos acompañados en el Programa Todos a Aprender</t>
  </si>
  <si>
    <t>Guía de acompañamiento
Reporte de implementación de actividades de acompañamiento</t>
  </si>
  <si>
    <t>_MEJORAMIENTO_DE_LA_CALIDAD_EDUCATIVA_PREESCOLAR_BÁSICA_Y_MEDIA_NACIONAL</t>
  </si>
  <si>
    <t>13-0</t>
  </si>
  <si>
    <t>_Realizar_asistencia_técnica_para_el_acompañamiento_y_revisión_a_las_Secretarias_de_Educación_en_la_definición_e_implementación_de_los_planes_territoriales_de_formación_docente</t>
  </si>
  <si>
    <t>2019-0916</t>
  </si>
  <si>
    <t>ENCARGO FIDUCIARIO PARA ADMINISTRACION DE LOS RECURSOS PARA EL PAGO DE LOS REEMBOLSOS A LOS TUTORES DEL PTA DEL MEN.</t>
  </si>
  <si>
    <t>C-2201-0700-13-0-2201006-02</t>
  </si>
  <si>
    <t>ADQUISICIÓN DE BIENES Y SERVICIOS</t>
  </si>
  <si>
    <t>A-02-02-02-008-003-09----</t>
  </si>
  <si>
    <t>2019-0917</t>
  </si>
  <si>
    <t>APOYO A LA GESTIÓN DEL MACRO PROCESO DE APOYO DEL PROGRAMA PARA LA EXCELENCIA DOCENTE Y ACADÉMICA TODOS A APRENDER DEL MEN, CON SUS COMPONENTES ADMINISTRATIVOS, FINANCIEROS, JURÍDICOS, CONTRACTUALES Y TÉCNICO OPERATIVO.</t>
  </si>
  <si>
    <t>Educadores que hagan parte de los programas de formación  (contínua y postgradual)</t>
  </si>
  <si>
    <t>Número de  Maestras de preescolar que reciben formación y acompañamiento situado a través del Programa Todos a Aprender </t>
  </si>
  <si>
    <t>Docentes de transición en sedes acompañadas en el Programa Todos a Aprender</t>
  </si>
  <si>
    <t>Listado de maestras de preescolar que reciben formación y acompañamiento situado</t>
  </si>
  <si>
    <t>Aplican los mismos rubros presupuestales de la actividad: Porcentaje de implementación de la ruta de formación y acompañamiento a docentes para la transformación de sus prácticas de aula con énfasis en los grados 1 a 6</t>
  </si>
  <si>
    <t>Porcentaje de implementación de la ruta de Formación y acompañamiento a docentes para la transformación de sus prácticas de aula con énfasis en el ciclo complementario de ENS</t>
  </si>
  <si>
    <t>Escuelas Normales Superiores</t>
  </si>
  <si>
    <t>Guía de acompañamiento
Reporte de implementación de actividades de acompañamiento con énfasis en el ciclo complementario de ENS</t>
  </si>
  <si>
    <t>Aplican los mismos rubros presupuestales de la actividad: Porcentaje de implementación de la ruta de formación y acompañamiento a docentes para la transformación de sus prácticas de aula con énfasis en los grados 1 a 7</t>
  </si>
  <si>
    <t>Número de Educadores en procesos de formación</t>
  </si>
  <si>
    <t>Docentes y directivos docentes en establecimientos educativos acompañados en el Programa Todos a Aprender</t>
  </si>
  <si>
    <t>Listado de educadores que reciben formación y acompañamiento situado</t>
  </si>
  <si>
    <t>_Formar_a_docentes_y_directivos_docentes_en_el_mejoramiento_de_prácticas_de_aulas</t>
  </si>
  <si>
    <t>Servicio de fortalecimiento a las capacidades de los docentes de educación preescolar, básica y media</t>
  </si>
  <si>
    <t>PRESTACIÓN DE SERVICIOS PARA LA ORGANIZACIÓN, ADMINISTRACIÓN Y EJECUCIÓN DE ACCIONES LOGÍSTICAS PARA LA REALIZACIÓN DE EVENTOS DEL PROGRAMA PARA LA EXCELENCIA DOCENTE Y ACADÉMICA “TODOS A APRENDER "</t>
  </si>
  <si>
    <t>C-2201-0700-13-0-2201009-02</t>
  </si>
  <si>
    <t>2019-0918</t>
  </si>
  <si>
    <t>NOMINA</t>
  </si>
  <si>
    <t>Nomina</t>
  </si>
  <si>
    <t>C-2201-0700-13-0-2201009-01</t>
  </si>
  <si>
    <t>A-01-01--------</t>
  </si>
  <si>
    <t>PRESTAR SERV PROFESIONALES PARA APOYAR AL PROGRAMA TODOS A APRENDER EN LA APLICACIÓN DE MODELOS ECONOMÉTRICOS PARA EL DISEÑO Y SEGUIMIENTO DE LOS INDICADORES DEL PROGRAMA, EN COORDINACIÓN CON LA DIRECCIÓN DE CALIDAD DE ED PREESC BASICA Y MEDIA. RAD</t>
  </si>
  <si>
    <t>RESTACIÓN DE SERVICIOS PROFESIONALES PARA COORDINAR LAS ACTIVIDADES FINANCIERAS, ADMINISTRATIVAS Y CONTRACTUALES DEL COMPONENTE OPERATIVO DEL PROGRAMA TODOS A APRENDER. RAD</t>
  </si>
  <si>
    <t>PRESTACIÓN DE SERVICIOS PROFESIONALES PARA REALIZAR ACTIVIDADES DE ARTICULACIÓN ENTRE LA GERENCIA DEL PROGRAMA TODOS A APRENDER, DESDE SUS COMPONENTES MISIONAL Y TERRITORIAL, CON LAS DIFERENTES ÁREAS DEL MINISTERIO DE EDUCACIÓN.</t>
  </si>
  <si>
    <t>PRESTAR SERVICIOS PROFESIONALES PARA APOYAR LA GESTIÓN DEL PTA EN EL DESARROLLO DE LAS ACCIONES ADMINISTRATIVAS QUE SOPORTAN LA OPERACIÓN DEL PROGRAMA EN RELACIÓN CON LAS ENTIDADES TERRITORIALES FOCALIZADAS DE LAS ZONAS 3, 4 Y 5</t>
  </si>
  <si>
    <t>PRESTAR SERVICIOS PROFESIONALES PARA LA APLICACIÓN PARA APOYAR AL PROGRAMA TODOS A APRENDER EN LA IMPLEMENTACIÓN, ANÁLISIS Y MEJORA DE LOS INSTRUMENTOS PEDAGÓGICOS APLICADOS. RAD 4596</t>
  </si>
  <si>
    <t>PRESTAR SERVICIOS PROFESIONALES PARA APOYAR LA GESTIÓN DEL PTA EN EL DESARROLLO DE LAS ACCIONES ADMINISTRATIVAS QUE SOPORTAN LA OPERACIÓN DEL PROGRAMA EN RELACIÓN CON LAS ENTIDADES TERRITORIALES FOCALIZADAS DE LAS ZONAS QUE SE ASIGNE.</t>
  </si>
  <si>
    <t>PRESTAR LOS SERVICIOS PROFESIONALES PARA APOYAR AL PROGRAMA TODOS A APRENDER EN LA IMPLEMENTACIÓN DE ESTRATEGIAS DE FORMACIÓN DOCENTE EN LAS COMPETENCIAS Y ENFOQUES QUE SE LE ASIGNEN. SOLICITUD 2019IE04970.</t>
  </si>
  <si>
    <t>PC 0297 SERVICIOS PROFESIONALES PARA APOYAR AL PROGRAMA TODOS A APRENDER EN LA IMPLEMENTACION DE ESTRATEGIAS DE FORMACION DOCENTE EN LAS COMPETENCIAS Y ENFOQUES QUE SE LE ASIGNEN - RAD IE 004963</t>
  </si>
  <si>
    <t>PRESTAR SERVICIOS PROFESIONALES PARA LIDERAR Y COORDINAR LOS PROCESOS DE GESTIÓN DE LA INFORMACIÓN DEL PROGRAMA TODOS A APRENDER RAD 5113</t>
  </si>
  <si>
    <t>PRESTAR SERVICIOS PROFESIONALES AL PROGRAMA TODOS A APRENDER APOYANDO EL DESARROLLO DE LAS ACTIVIDADES MISIONALES DEL COMPONENTE PEDAGÓGICO.-5118</t>
  </si>
  <si>
    <t>PRESTAR LOS SERVICIOS PROFESIONALES PARA APOYAR AL PROGRAMA TODOS A APRENDER EN LA IMPLEMENTACIÓN DE ESTRATEGIAS DE FORMACIÓN DOCENTE EN LAS COMPETENCIAS Y ENFOQUES QUE SE LE ASIGNEN. RAD 5152</t>
  </si>
  <si>
    <t>PC 792 SERVICIOS PROFESIONALES PARA APOYAR AL PROGRAMA TODOS A APRENDER EN LA IMPLEMENTACION DE ESTRATEGIAS DE FORMACION DOCENTE EN LAS COMPETENCIAS Y ENFOQUES QUE SE LE ASIGNEN RAD IE 005185</t>
  </si>
  <si>
    <t>PRESTAR SERVICIOS PROFESIONALES PARA EL SEGUIMIENTO, REGISTRO Y RETROALIMENTACIÓN DE LAS ESTRATEGIAS DE INTERVENCIÓN DEL PROGRAMA TODOS A APRENDER. RAD 5220</t>
  </si>
  <si>
    <t>PC 284 SERVICIOS PROFESIONALES PARA APOYAR A LA GERENCIA DEL PROGRAMA TODOS A APRENDER EN LA COORDINACION DEL COMPONENTE PEDAGOGICO DEL PROGRAMA RAD IE 005219</t>
  </si>
  <si>
    <t>PRESTAR SERVICIOS PROFESIONALES PARA APOYAR AL PROGRAMA TODOS A APRENDER EN LA GENERACIÓN Y APLICACIÓN DE PROCESOS QUE PERMITAN MAYOR EFICACIA EN EL ANÁLISIS DE INFORMACIÓN DEL PROGRAMA. RAD 8787</t>
  </si>
  <si>
    <t>PRESTAR SERVICIOS PROFESIONALES PARA APOYAR LA GESTIÓN DEL PTA EN EL DESARROLLO DE LAS ACCIONES ADMINISTRATIVAS QUE SOPORTAN LA OPERACIÓN DEL PROGRAMA EN RELACIÓN CON LAS ENTIDADES TERRITORIALES FOCALIZADAS DE LAS ZONAS QUE SE ASIGNE. RAD 8788</t>
  </si>
  <si>
    <t>PRESTAR SERVICIOS PROFESIONALES PARA APOYAR LA GESTIÓN DEL PTA EN EL DESARROLLO DE LAS ACCIONES ADMINISTRATIVAS QUE SOPORTAN LA OPERACIÓN DEL PROGRAMA EN RELACIÓN CON LAS ENTIDADES TERRITORIALES FOCALIZADAS DE LAS ZONAS QUE SE ASIGNE. RAD 2019IE12228</t>
  </si>
  <si>
    <t>2019-1059</t>
  </si>
  <si>
    <t xml:space="preserve">Aunar esfuerzos para promover la innovación educativa mediamnte el uso de tecnologia de la información y metodologias innovadoras en busca de mejorar la calidad de la educación en Colombia </t>
  </si>
  <si>
    <t>Número de Establecientos Educativos de bajo desempeño  acompañados por el Programa Todos a Aprender</t>
  </si>
  <si>
    <t>Metas PND
 Conpes 3739 y 3799</t>
  </si>
  <si>
    <t>Establecimientos educativos acompañados en el Programa Todos a Aprender en los grados transición a sexto.</t>
  </si>
  <si>
    <t>Listado de Establecimientos que reciben acompañamiento en los grados transición a sexto</t>
  </si>
  <si>
    <t>_Acompañar_a_educadores_para_el_fortalecimiento_de_su_práctica_de_aula_en_proyectos_pedagógicos,_competencias_básicas,_socioemocionales_y_comunicativas.</t>
  </si>
  <si>
    <t xml:space="preserve">GARANTIZAR LOS RECURSOS PARA EL PAGO DE VIÁTICOS POR DESPLAZAMIENTO DE LOS EQUIPOS DE LA DIRECCIÓN DE CALIDAD EPBM </t>
  </si>
  <si>
    <t>A-02-02-02-006-004-----</t>
  </si>
  <si>
    <t>Número de EE de bajo desempeño  acompañados por el Programa Todos a Aprender</t>
  </si>
  <si>
    <t>A-02-02-02-006-003-01----</t>
  </si>
  <si>
    <t>GARANTIZAR LOS RECURSOS PARA EL PAGO DE TIQUETES  POR DESPLAZAMIENTO DE LOS EQUIPOS DE LA DIRECCIÓN DE CALIDAD EPBM</t>
  </si>
  <si>
    <t>SUMINISTRO DE PRODUCTOS DE PAPELERIA Y UTILES DE OFICINA A PRECIOS UNITAROS FIJOS PARA EL MEN.</t>
  </si>
  <si>
    <t>Número de textos entregados en PTA en zona Rural</t>
  </si>
  <si>
    <t>Proyecto de Inversión
Plan Nacional de Desarrollo
Programas de la Direección
PTA</t>
  </si>
  <si>
    <t>Sedes educativas rurales focalizadas en el marco del programaTodo a Aprender</t>
  </si>
  <si>
    <t>Actas de entrega de material (libros de texto).
Listado de colegios con textos entregados</t>
  </si>
  <si>
    <t>_Adquisición,_entrega_y_uso_de_recursos_educativos_escolares_(Libros,_textos,_guías,_cuadernillos_de_trabajo,_videos,_entre_otros)_de_conformidad_con_los_lineamientos_técnicos_del_sector</t>
  </si>
  <si>
    <t>PREST SERV PARA APOYAR LA SUPERV TECN, ADTIVA, FINANCIERA Y JURIDICA A LOS CONTRATOS Y/O ORDENES DE COMPRA QUE SUSCRIBA Y/O EJECUTE EL MEN</t>
  </si>
  <si>
    <t>C-2201-0700-13-0-2201027-02</t>
  </si>
  <si>
    <t>Número de textos entregados en PTA zona Urbana</t>
  </si>
  <si>
    <t>2019-738</t>
  </si>
  <si>
    <t>CONTRATAR EL SERVICIO DE IMPRESIÓN ALISTAMIENTO Y DISTRIBUCIÓN DE MATERIAL PEDAGÓGICO SEGMENTO 1 AL AMPARO DEL ACUERDO MARCO DE PRECIOS VIGENTE PARA EL PROGRAMA TODOS APRENDER 2.0 (1) - VF</t>
  </si>
  <si>
    <t>Número de textos entregados en PTA</t>
  </si>
  <si>
    <t>2019-737</t>
  </si>
  <si>
    <t>Subdirección de Fomento de Competencias</t>
  </si>
  <si>
    <t>Porcentaje de estudiantes oficiales con jornada única</t>
  </si>
  <si>
    <t>1.	Según reporte de matrícula del mes marzo, se cuenta con 1.052.583 estudiantes en Jornada Única correspondientes al 14,5% de la matrícula oficial del país.
2.	Hasta la fecha se han acompañado y asesorado en la implementación de los cuatro componentes de Jornada Única a 24 Secretarias de Educación.
3.	En el marco del desarrollo del encuentro de líderes técnicos de las ETC del país. Se presentó la línea general del programa para el cuatrienio, trabajando en la proyección de acciones para el fortalecimiento del programa en el marco de la atención integral.</t>
  </si>
  <si>
    <t>OAPF: No se cuenta con el catálogo de indicadores en el cual se establece la fórmula, por lo tanto no se puede establecer a que correponde el 10% de avance que se esta reportando 
DCPBM. Se remite el Catálogo de Indicadores</t>
  </si>
  <si>
    <t>Jornada Única</t>
  </si>
  <si>
    <t xml:space="preserve">Documento orientaciones para la implementación integral de la jornada única en secretarías de educación y establecimientos educativos. </t>
  </si>
  <si>
    <t>Plan Nacional de Desarrollo
Proyecto de Inversión</t>
  </si>
  <si>
    <t>Secretarías de Educación certificadas del país</t>
  </si>
  <si>
    <t xml:space="preserve">Todo el país </t>
  </si>
  <si>
    <t xml:space="preserve">Un Documento orientador </t>
  </si>
  <si>
    <t>_Prestar_asistencia_técnica_para_el_acompañamiento_a_la_Secretaria_de_Educación_en_la_implementación_de_la_gestión_institucional,_el_fortalecimiento_de_las_competencias_básicas_y_la_formación_para_la_ciudadanía</t>
  </si>
  <si>
    <t xml:space="preserve">Tiquetes para el acompañamiento pedagógico y la asistencia técnica a SE con énfasis en la ruralidad </t>
  </si>
  <si>
    <t xml:space="preserve">Viáticos para el acompañamiento pedagógico y la asistencia técnica a SE con énfasis en la ruralidad </t>
  </si>
  <si>
    <t>Documento tecnico para la estrategia de acompañamiento integral para EE en Jornada Única, con metodologías y herramientas pedagógicas desde una perspectiva integral.</t>
  </si>
  <si>
    <t xml:space="preserve">Alcance nacional </t>
  </si>
  <si>
    <t>Documento técnico con el diseño de la estrategia de acompañamiento pedagógico a EE desde una perspectiva integral y orientaciones para la implementación.</t>
  </si>
  <si>
    <t>2019-0927</t>
  </si>
  <si>
    <t>PRESTACIÓN DE SERVICIOS PROFESIONALES PARA APOYAR LA GESTIÓN TÉCNICA EN LA IMPLEMENTACIÓN DEL PROGRAMA JORNADA ÚNICA EN LAS ENTIDADES TERRITORIALES CERTIFICADAS Y ESTABLECIMIENTOS EDUCATIVOS FOCALIZADOS.</t>
  </si>
  <si>
    <t xml:space="preserve">	2019-0929</t>
  </si>
  <si>
    <t>PRESTACIÓN DE SERVICIOS PROFESIONALES PARA ORIENTAR LA ESTRUCTURACIÓN  E IMPLEMENTACIÓN DEL PROGRAMA JORNADA ÚNICA EN LAS ENTIDADES TERRITORIALES CERTIFICADAS Y ESTABLECIMIENTOS EDUCATIVOS FOCALIZADOS.</t>
  </si>
  <si>
    <t xml:space="preserve">	2019-0930</t>
  </si>
  <si>
    <t>PRESTACIÓN DE SERVICIOS PROFESIONALES PARA APOYAR LA GESTIÓN DE LOS PROCESOS INTERNOS Y EXTERNOS  ASOCIADOS A LA IMPLEMENTACIÓN DEL PROGRAMA JORNADA ÚNICA EN LAS ENTIDADES TERRITORIALES CERTIFICADAS Y ESTABLECIMIENTOS EDUCATIVOS FOCALIZADOS.</t>
  </si>
  <si>
    <t xml:space="preserve">Número de Secretarias de educación certificadas acompañadas con la estrategia de acompañamiento integral de Jornada Única </t>
  </si>
  <si>
    <t>Actas, informes de acompañamiento, listados de asistencias.</t>
  </si>
  <si>
    <t>2019-0863</t>
  </si>
  <si>
    <t xml:space="preserve">Acompañar técnicamente a las instituciones educativas en la implementación del programa jornada única </t>
  </si>
  <si>
    <t xml:space="preserve">Pendiente </t>
  </si>
  <si>
    <t>Aunar esfuerzos técnicos, operativos y administrativos para diseñar, producir y socializar materiales, metodologías y herramientas que orienten a los establecimientos educativos, entidades territoriales y aliados del MEN hacia la implementación de una visión integral de la Jornada Única que favorezca en los estudiantes tiempos significativos y de calidad para aprender, compartir y disfrutar en el marco de trayectorias completas y transiciones efectivas.</t>
  </si>
  <si>
    <t xml:space="preserve">	2019-0931</t>
  </si>
  <si>
    <t>PRESTACIÓN DE SERVICIOS PROFESIONALES PARA APOYAR EL DESARROLLO DE ACCIONES DE FORTALECIMIENTO Y ACOMPAÑAMIENTO PEDAGÓGICO  ASOCIADAS A LA IMPLEMENTACIÓN DEL PROGRAMA JORNADA ÚNICA EN LAS ENTIDADES TERRITORIALES CERTIFICADAS Y ESTABLECIMIENTOS EDUCATIVOS FOCALIZADOS.</t>
  </si>
  <si>
    <t xml:space="preserve">	2019-0932</t>
  </si>
  <si>
    <t>PRESTACIÓN DE SERVICIOS PROFESIONALES PARA COORDINAR LA DEFINICIÓN E IMPLEMENTACIÓN DE ESTRATEGIAS DE FORMACIÓN Y ACOMPAÑAMIENTO PEDAGÓGICO PARA EL FORTALECIMIENTO DE LOS PROCESOS DE ENSEÑANZA Y APRENDIZAJE Y LA GESTIÓN TERRITORIAL ASOCIADAS A LA IMPLEMENTACIÓN DEL PROGRAMA JORNADA ÚNICA EN LAS ENTIDADES TERRITORIALES CERTIFICADAS Y ESTABLECIMIENTOS EDUCATIVOS FOCALIZADOS.</t>
  </si>
  <si>
    <t xml:space="preserve">	2019-0933</t>
  </si>
  <si>
    <t xml:space="preserve">	2019-0934</t>
  </si>
  <si>
    <t>PRESTACIÓN DE SERVICIOS PROFESIONALES PARA APOYAR LA DEFINICIÓN, GESTIÓN Y SEGUIMIENTO DE LAS LÍNEAS ESTRATÉGICAS Y PLANES DE ACCIÓN RELACIONADOS CON LA IMPLEMENTACIÓN DEL PROGRAMA JORNADA ÚNICA, ESPECIALMENTE EN LO CONCERNIENTE A LA OPERACIÓN DE LA GERENCIA ESTRATÉGICA DEL PROGRAMA.</t>
  </si>
  <si>
    <t xml:space="preserve">	2019-0935</t>
  </si>
  <si>
    <t>Porcentaje de colegios oficiales rurales en las categorías A+ y A de la Prueba Saber 11 </t>
  </si>
  <si>
    <t>Número de textos entregados en jornada única de la zona rural</t>
  </si>
  <si>
    <t>Proyecto de Inversión
Plan Nacional de Desarrollo
Programas de la Direección
EE con Jornada única</t>
  </si>
  <si>
    <t>Población Rural</t>
  </si>
  <si>
    <t>Actas de entrega e informe de gestión</t>
  </si>
  <si>
    <t xml:space="preserve">	2019-0947</t>
  </si>
  <si>
    <t>PRESTACIÓN DE SERVICIOS PROFESIONALES PARA BRINDAR ASISTENCIA TÉCNICA, REALIZAR SEGUIMIENTO Y APOYAR LA GESTION DE LAS ENTIDADES TERRITORIALES,  EN LA IMPLEMENTACIÓN DEL PROGRAMA JORNADA ÚNICA EN LAS ENTIDADES TERRITORIALES CERTIFICADAS Y ESTABLECIMIENTOS EDUCATIVOS FOCALIZADOS.</t>
  </si>
  <si>
    <t>Porcentaje de colegios oficiales en las categorías A+ y A de la Prueba Saber 11 </t>
  </si>
  <si>
    <t>Número de textos entregados en jornada única de la zona urbana</t>
  </si>
  <si>
    <t>Sedes educativas focalizadas en el marco del programa Jornada Única</t>
  </si>
  <si>
    <t>Comités semanales de seguimiento, Informes de gestión, recepción, verificación, validación y aprobación de actas de entrega de material (libros de texto).</t>
  </si>
  <si>
    <t xml:space="preserve">CONTRATAR EL SERVICIO DE IMPRESIÓN ALISTAMIENTO Y DISTRIBUCIÓN DE MATERIAL PEDAGÓGICO SEGMENTO 1 AL AMPARO DEL ACUERDO MARCO DE PRECIOS VIGENTE PARA JORNADA UNICA </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</si>
  <si>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</si>
  <si>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 xml:space="preserve">Bilingüismo
</t>
  </si>
  <si>
    <t>Número de docentes formados en actualización pedagógica o metodológica o uso nuevas tecnologías en inglés</t>
  </si>
  <si>
    <t xml:space="preserve">PND
</t>
  </si>
  <si>
    <t xml:space="preserve">Docentes rurales.
</t>
  </si>
  <si>
    <t>Listado de Docentes formados,
Reportes de seguimiento y Actas de reuniòn</t>
  </si>
  <si>
    <t>2019-0864</t>
  </si>
  <si>
    <t>Aunar esfuerzos académicos, técnicos, operativos, económicos y administrativos para  fortalecer los procesos de la enseñanza-aprendizaje del inglés como lengua extranjera a docentes a estudiantes del sector oficial.</t>
  </si>
  <si>
    <t>2019-1001</t>
  </si>
  <si>
    <t>PRESTACIÓN DE SERVICIOS PROFESIONALES PARA APOYAR A LA DIRECCIÓN DE CALIDAD DE EDUCACIÓN PARA LA EDUCACIÒN PREESCOLAR, BÀSICA Y MEDIA EN LA PLANEACIÓN E IMPLEMENTACIÓN DE ESTRATEGIAS, PROYECTOS Y PROGRAMAS PARA EL FORTALECIMIENTO DE LOS PROCESOS DE ENSEÑANZA Y APRENDIZAJE DEL IDIOMA INGLÉS.</t>
  </si>
  <si>
    <t xml:space="preserve">	2019-1003</t>
  </si>
  <si>
    <t>Prestación de Servicios profesionales para orientar a la Dirección de Calidad para la educación Preescolar, Básica y Media en la estructuración, implementación y seguimiento a  las estrategias, proyectos y programas para el fortalecimiento de los procesos de enseñanza y aprendizaje del idioma ingles.</t>
  </si>
  <si>
    <t xml:space="preserve">	2019-1004</t>
  </si>
  <si>
    <t>PRESTACIÓN DE SERVICIOS PROFESIONALES PARA APOYAR A LA DIRECCIÓN DE CALIDAD DE EDUCACIÓN PARA LA EDUCACIÒN PREESCOLAR, BÀSICA Y MEDIA EN LA IMPLEMENTACIÓN DE ESTRATEGIAS, PROYECTOS Y PROGRAMAS PARA EL FORTALECIMIENTO DE LOS PROCESOS DE ENSEÑANZA Y APRENDIZAJE DEL IDIOMA INGLÉS.</t>
  </si>
  <si>
    <t xml:space="preserve">Número de textos entregados a la estrategia Bilinguismo a la zona rural </t>
  </si>
  <si>
    <t>Proyecto de Inversión
Plan Nacional de Desarrollo
EE con Jornada única</t>
  </si>
  <si>
    <t>Sedes  educativas rurales focalizadas en el marco del programa Bilingüismo</t>
  </si>
  <si>
    <t>Número de textos entregados a la estrategia Bilinguismo a la zona Urbana</t>
  </si>
  <si>
    <t>Sedes  educativas oficiales focalizadas en el marco del programa Bilingüismo</t>
  </si>
  <si>
    <t xml:space="preserve">CONTRATAR EL SERVICIO DE IMPRESIÓN ALISTAMIENTO Y DISTRIBUCIÓN DE MATERIAL PEDAGÓGICO SEGMENTO BILINGUSIMO </t>
  </si>
  <si>
    <t>PNLE</t>
  </si>
  <si>
    <t>Número de Mediadores acompañados pedagógicamente para fortalecer procesos de lectura, escritura y oralidad.</t>
  </si>
  <si>
    <t>Docentes de los establecimientos educativos focalizados en la estrategia vive tu biblioteca escolar</t>
  </si>
  <si>
    <t>Lista de asistencia a talleres y encuentros de formación</t>
  </si>
  <si>
    <t xml:space="preserve">	2019-0997</t>
  </si>
  <si>
    <t xml:space="preserve">Prestación de servicios profesionales para apoyar a la Subdirección de Fomento de Competencias, en el desarrollo, implementación, seguimiento y evaluación de las líneas estratégicas  de los programas y proyectos del  Plan Nacional de Lectura y Escritura. PNLE </t>
  </si>
  <si>
    <t xml:space="preserve">	2019-0998</t>
  </si>
  <si>
    <t>PRESTACIÓN DE SERVICIOS PROFESIONALES PARA APOYAR LOS PROCESOS DE ESTRUCTURACIÓN, IMPLEMENTACIÓN Y SEGUIMIENTO A PLANES, ESTRATEGIAS Y ACCIONES PEDAGÓGICAS REQUERIDAS PARA FORTALECER LA APROPIACIÓN DE LAS LÍNEAS ESTRATÉGICAS DEL PLAN NACIONAL DE LECTURA PNLE.</t>
  </si>
  <si>
    <t xml:space="preserve">	2019-1000</t>
  </si>
  <si>
    <t>PRESTACIÓN DE SERVICIOS PROFESIONALES PARA ORIENTAR LA IMPLEMENTACIÓN DE LAS LÍNEAS Y PROGRAMAS ESTRATÉGICAS DEL PLAAN NACIONAL DE LECTURA Y ESCRITURA - PNLE.</t>
  </si>
  <si>
    <t>Número de sedes educativos con colecciones bibliográficas entregadas para fortalecer procesos de lectura, escritura y oralidad.</t>
  </si>
  <si>
    <t xml:space="preserve">Plan Nacional de Desarrollo
</t>
  </si>
  <si>
    <t>Establecimientos educativos oficiales del país en la zonas rurales y enfocado en primera infancia</t>
  </si>
  <si>
    <t>Actas de entrega</t>
  </si>
  <si>
    <t>2019-0865</t>
  </si>
  <si>
    <t>Aunar esfuerzos técnicos y financieros para implementar los proyectos del Plan Nacional de Lectura y Escritura del Ministerio de Educación Nacional para fortalecer las competencias comunicativas de las comunidades educativas del país.</t>
  </si>
  <si>
    <t>2019-1207</t>
  </si>
  <si>
    <t>REALIZACIÓN DE LA FERIA INTERNACIONAL DEL LIBRO DE BOGOTÁ 2019, DE CONFORMIDAD CON LO ESTIPULADO EN EL ARTÍCULO 14 DE LA LEY 98 DE 1993</t>
  </si>
  <si>
    <t>A-02-02-02-008-005-09-6---</t>
  </si>
  <si>
    <t xml:space="preserve">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t>
  </si>
  <si>
    <t>Instituciones educativas fortalecidas como entornos escolares para la Convivencia y la ciudadanía</t>
  </si>
  <si>
    <t>En la propuesta técnica de implementación pedagógica del proceso de acompañamiento a establecimientos educativos para el desarrollo de Competencias Ciudadanas y Socioemocionales, se realizó el Segundo Ciclo de Formación a los formadores del Grupo PTA, quienes tiene como misión formar a los tutores quienes implementarán la propuesta en las entidades territoriales focalizadas.</t>
  </si>
  <si>
    <t>OAPF: No cumple con lo establecido en la guía de seguimiento al PAI: punto 2.2.1.2 •	El avance es acumulativo, se debe reportar sumando el avance del mes con el reporte del periodo anterior.
DCPBM: Se solicita ajustar lìnea base a 0</t>
  </si>
  <si>
    <t xml:space="preserve">Programas Transversales </t>
  </si>
  <si>
    <t xml:space="preserve">Número de entidades territoriales certificadas en educación que implementan sus planes de acción de convivencia escolar territorial </t>
  </si>
  <si>
    <t>Ley  1620 de 2013</t>
  </si>
  <si>
    <t>Secretarías de educación certificadas.</t>
  </si>
  <si>
    <t xml:space="preserve">Plan territorial de convivencia  escolar. 
Actas de comités territoriales por ETC </t>
  </si>
  <si>
    <t xml:space="preserve">	2019-0994</t>
  </si>
  <si>
    <t xml:space="preserve"> PRESTACIÓN DE SERVICIOS PROFESIONALES PARA APOYAR TÈCNICAMENTE LA ESTRUCTURACIÓN E IMPLEMENTACIÓN DE ESTRATEGIAS PARA EL FORTALECIMIENTO DEL SISTEMA NACIONAL DE CONVIVENCIA ESCOLAR Y LA EDUCACIÓN PARA LA PAZ</t>
  </si>
  <si>
    <t>2019-0996</t>
  </si>
  <si>
    <t>PRESTACIÓN DE SERVICIOS PROFESIONALES PARA APOYAR  EL PROCESO DE SOCIALIZACIÓN  Y APROPACIÓN DEL SISTEMA NACIONAL DE CONVIVENCIA ESCOLAR EN LAS ENTIDADES TERRITORIALES CERTIFICADAS.</t>
  </si>
  <si>
    <t>Fabrica de software sistema de convivencia</t>
  </si>
  <si>
    <t>Fabrica de Software</t>
  </si>
  <si>
    <t>2019-0873</t>
  </si>
  <si>
    <t>Aunar esfuerzos para implementar estrategias pedagógicas y de movilización social que fortalezcan las competencias ciudadanas y socioemocionales en los establecimientos educativos focalizados y promuevan la educación inclusiva e intercultural con grupos étnicos focalizado</t>
  </si>
  <si>
    <t>Número de personas de la comunidad educativa que participan en entornos escolares para la convivencia</t>
  </si>
  <si>
    <t xml:space="preserve">Ley  1620 de 2013 y otras relacionadas con prevención particularmente de violencias </t>
  </si>
  <si>
    <t>EE focalizados que no tengan PTA  con ruralidad dispersa y en entidades territoriales con altos índices de embarazo en adolescencia y consumo de SPA</t>
  </si>
  <si>
    <t>Listados de asistencias de personas de la comunidad educativa de lo EE focalizados</t>
  </si>
  <si>
    <t>2019-0882</t>
  </si>
  <si>
    <t>Aunar esfuerzos para implementar estrategias que promuevan la educación inclusiva,  intercultural y el fortalecimiento de las lenguas nativas, así como acompañar el desarrollo  de exhortos de Ley de Víctimas</t>
  </si>
  <si>
    <t xml:space="preserve">Viáticos equipo </t>
  </si>
  <si>
    <t xml:space="preserve">Número de Establecimientos educativos que implementan alianzas familia - colegio y fortalecen las escuelas familia </t>
  </si>
  <si>
    <t>Ley General de Educación 
Ley 1404 de 2010</t>
  </si>
  <si>
    <t>Establecimientos educativos focalizados que no tengan PTA  con ruralidad dispersa y en entidades territoriales con altos índices de embarazo en adolescencia y consumo de SPA</t>
  </si>
  <si>
    <t xml:space="preserve">Proyectos formulados por los EE. Actas y listas de asistencia directivos docentes y familias </t>
  </si>
  <si>
    <t>C-2201-0700-13-0-2201006-</t>
  </si>
  <si>
    <t>A----------</t>
  </si>
  <si>
    <t xml:space="preserve">Porcentaje de estudiantes que fortalecen competencias socioemocionales y ciudadanas a través de la estrategia  de formación , acompañamiento y evaluación. </t>
  </si>
  <si>
    <t xml:space="preserve">ODS 4.7 Normatividad Vigente </t>
  </si>
  <si>
    <t>EE focalizados con  PTA y   con ruralidad dispersa y en entidades territoriales con altos índices de embarazo en adolescencia y consumo de SPA Estudiantes grados 5°, 9° y 11°</t>
  </si>
  <si>
    <t xml:space="preserve">Informe de evaluación recopilado por EE focalizado .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</si>
  <si>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</si>
  <si>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Brecha entre los porcentajes de establecimientos no oficiales y oficiales en niveles A+, A y B, en pruebas Saber 11</t>
  </si>
  <si>
    <t>Se continúa en la construcción de itemas de la primera fase clasificatoria de la estrategia Supérate con el Saber por parte de los equipos técnicos de Referentes y Evaluación. Al 29 de abril se cuenta con 254 Items.
Se realizó la revisión y validación de algunos items. Esta validación la realizaron el Colegio Canapro, el Liceo Alta Blanca y el Instituto Nacional de Metrología.
Se cuenta con propuesta económica para acuerdo interadministrativo con INFOTIC.</t>
  </si>
  <si>
    <t xml:space="preserve">OAPF: No cumple con lo establecido en la guía de seguimiento al PAI: punto 2.2.1.2 •	El avance es acumulativo, se debe reportar sumando el avance del mes con el reporte del periodo anterior.
DCPBM: Se solicita ajustar a vance cuantitativo a 35,4
</t>
  </si>
  <si>
    <t>Gestión Institucional</t>
  </si>
  <si>
    <t>Número de proyectos comunitarios propios, etnoeducativos, interculturales apoyados tecnica y financieramente en el marco de la ruta de formulación, diseño e implementación de PEC</t>
  </si>
  <si>
    <t>Ley General de Ediucacíom Titulo III Capítulo III
Ley 21 de 1991
Decreto 804 de 1995 recopilado en el Decreto 1075 de 2015
Proceso de construcción del Sistema Educativo Indígena Propio SEIP</t>
  </si>
  <si>
    <t xml:space="preserve">Contratos y convenios realizados
Productos entregados de los convenios y contratos realizados 
</t>
  </si>
  <si>
    <t>Número Secretarías de Educación capacitadas y acompañadas en la implementación del sistema de gestión de la calidad educativa (SIGCE)</t>
  </si>
  <si>
    <t xml:space="preserve">Procesos y procedimientos secretaría de educación </t>
  </si>
  <si>
    <t>SE con más bajos resultados en pruebas SABER/ISCE
25 SE con Sigce
35 SE Con gestión Institucional y educativa</t>
  </si>
  <si>
    <t>Protocolos de capacitación y asistencia técnica, listas de asistencias y actas.</t>
  </si>
  <si>
    <t xml:space="preserve">Fabrica de software SIGCE </t>
  </si>
  <si>
    <t>Tiquetes para la asistencia técnica</t>
  </si>
  <si>
    <t>Viáticos para la asistencia técnica a las SE y EE</t>
  </si>
  <si>
    <t>AUNAR ESFUERZOS TÉCNICOS, ADMINISTRATIVOS, HUMANOS Y FINANCIEROS PARA FORTALECER LAS CAPACIDADES INSTITUCIONALES, DE GESTIÓN Y ORGANIZATIVAS DE LAS SECRETARÍAS DE EDUCACIÓN CERTIFICADAS DEL PAÍS, A FIN DE CONTRIBUIR EN LA ARTICULACIÓN DE ACCIONES MISIONALES A NIVEL TERRITORIAL Y AL CUMPLIMIENTO DE LAS METAS DEL PLAN NACIONAL DE DESARROLLO.   -convenio OEI Guia 34</t>
  </si>
  <si>
    <t>2019-880</t>
  </si>
  <si>
    <t>2019-0878</t>
  </si>
  <si>
    <t>REALIZAR LA IMPLEMENTACIÓN DE LAS ESTRATEGÍAS DE CUALIFICACIÓN Y FORTALECIMIENTO SITUADO DE LA PRÁCTICA PEDAGÓGICA CON MAESTROS DE PREESCOLAR EN LOS TERRITORIOS PRIORIZADOS Y estructurar la política de educación inclusiva, la política de Bienestar docente y  actualizar  los referentes curriculares a fin de mejorar los proceso de enseñanza y aprendizaje en las áreas obligatorias y fundamentales</t>
  </si>
  <si>
    <t>Documento validado política de educación inclusiva PBM</t>
  </si>
  <si>
    <t>Convenciones internacionales suscritas por el Estado Colombiano para el desarrollo de la educación inclusiva Convenciones internacionales  de la educación inclusiva 
Ley 115 de 1994
Decreto 1421 de 2017
Ley 1404 de 2010</t>
  </si>
  <si>
    <t>Documento de política construido y discutido</t>
  </si>
  <si>
    <t xml:space="preserve">Bolsa logística para el desarrollo de 2 eventos de intercambio de experiencias en el desarrollo e implementación de proyectos propios, interculturales y etnoeducativos.  Un encuentro dirigido a pueblos indígenas y un encuentro dirigido a comunidades afrocolombianas </t>
  </si>
  <si>
    <t xml:space="preserve">	2019-0984</t>
  </si>
  <si>
    <t>PRESTACIÓN DE SERVICIOS PROFESIONALES PARA APOYAR LOS PROCESOS DE RECLACIONADOS CON LA  IMPLEMENTACIÓN DE POLÍTICAS, PLANES Y PROYECTOS ESTRATÉGICOS Y PEDAGÓGICOS RELACIONADOS CON EDUCACIÓN INCLUSIVA Y DIVERSIDAD, EN PARTICULAR EL CUMPLIMIENTO DE LO DISPUESTO EN EL DECRETO 1421 DE 2017.</t>
  </si>
  <si>
    <t>2019-0985</t>
  </si>
  <si>
    <t>PRESTACIÓN DE SERVICIOS PROFESIONALES PARA ORIENTAR LA ESTRUCTURACIÓN, DIVULGACIÓN Y APROPIACIÓN DE LA POLITICA DE EDUCACIÓN INCLUSIVA Y  DIVERSIDAD EN LAS ENTIDADES TERRITORIALES CERTIFICADAS Y ESTABLECIMIENTOS EDUCATIVOS DEL PAÍS.</t>
  </si>
  <si>
    <t>2019-0986</t>
  </si>
  <si>
    <t>PRESTACIÓN DE SERVICIOS PROFESIONALES PARA APOYAR LOS PROCESOS DE ESTRUCTURACIÓN, ELABORACIÓN Y SEGUIMIENTO A LA IMPLEMENTACIÓN DE POLÍTICAS, PLANES Y PROYECTOS ESTRATÉGICOS Y PEDAGÓGICOS RELACIONADOS CON EDUCACIÓN INCLUSIVA Y DIVERSIDAD.</t>
  </si>
  <si>
    <t xml:space="preserve">	2019-1032</t>
  </si>
  <si>
    <t xml:space="preserve">PRESTAR SERVICIOS PROFESIONALES PARA APOYAR A LA SUBDIRECCION DE FORMENTO DE COMPETENCIAS EN LOS PROCESOS DE CONCERTACION DE LA POLITICA EDUCATIVA DE LOS GRUPOS ETNICOS Y SU ARTICULACION CON LAS ENTIDADES TERRITORIALES CERTIFICADAS. </t>
  </si>
  <si>
    <t>2019-0868</t>
  </si>
  <si>
    <t xml:space="preserve"> REALIZAR EL DISEÑO DE UNA ESTRATEGIA QUE PERMITA ACOMPAÑAR Y FORTALECER A LAS FAMILIAS EN TORNO A SU ROL DE CUIDADO Y CRIANZA EN EL ENTORNO EDUCATIVO, QUE INCLUYA UNA PROPUESTA DE PLATAFORMA WEB PARA DIVULGAR E IMPLEMENTAR DICHA ESTRATEGIA.</t>
  </si>
  <si>
    <t xml:space="preserve">Formación docente </t>
  </si>
  <si>
    <t>Número de SE participando en procesos de análisis de Planes Territoriales de Formación Docente</t>
  </si>
  <si>
    <t xml:space="preserve">Ley 1075 de 2015  (Que incorpora el Decreto 709 de 1996, sobre formación de docentes)
Directiva Ministerial No. 65 de 2015 </t>
  </si>
  <si>
    <t>Secretarías de Educación</t>
  </si>
  <si>
    <t>Listas de asistencia</t>
  </si>
  <si>
    <t>Número de SE participado en procesos de análisis de Planes Territoriales de Formación Docente</t>
  </si>
  <si>
    <t>Logistica  PTFD</t>
  </si>
  <si>
    <t>Número de directivos docentes y orientadores formados en liderazgo</t>
  </si>
  <si>
    <t>Recomendaciones de la OCDE y UNESCO para el Desarrollo Profesional Docente (DPD)</t>
  </si>
  <si>
    <t>Establecimientos educativos Rurales
Establecmientos JU</t>
  </si>
  <si>
    <t>Lista de directivos y orientadores</t>
  </si>
  <si>
    <t>_Definir_e_implementar_estrategia_de_actualización_para_docentes_y_directivos_docentes</t>
  </si>
  <si>
    <t>2019-885</t>
  </si>
  <si>
    <t>Aunar esfuerzos técnicos y financieros para el diseño, implementación y evaluación de la Escuela de Liderazgo dirigida a directivos docentes y orientadores de instituciones educativas oficiales del país</t>
  </si>
  <si>
    <t xml:space="preserve">Contrato interadministrativo para la línea de formación en Liderazgo dirigida a directivos docentes y orientadores de instituciones educativas oficiales del País. </t>
  </si>
  <si>
    <t>2019-0950</t>
  </si>
  <si>
    <t xml:space="preserve">PRESTAR SERVICIOS PROFESIONALES PARA APOYAR TÉCNICAMENTE  EL DESARROLLO DE LAS ACTIVIDADES RELACIONADAS AL PROGRAMA DE FORMACIÓN DE DOCENTES Y DIRECTIVOS,  PARTICULARMENTE EN LO RELACIONADO CON LA FORMACIÓN CONTINUA DE EDUCADORES. </t>
  </si>
  <si>
    <t xml:space="preserve">	2019-0952</t>
  </si>
  <si>
    <t>Número de educadores participando en cursos para el ascenso y reubicación en el marco de la ECDF</t>
  </si>
  <si>
    <t>Punto 10 del acuerdo MEN - Fecode (junio de 2017)
Dirigido a la segunda cohorte 2016 - 2017</t>
  </si>
  <si>
    <t>Lista de educadores.</t>
  </si>
  <si>
    <t>Convenio MEN - ICETEX: 
Constituir un Fondo en administración, denominado "Formación para la Excelencia" bajo la modalidad de administración que permita la formación de educadores en cumplimiento del Decreto XXXX de 2018.
Recursos 2018.
Convenio MEN - ICETEX</t>
  </si>
  <si>
    <t xml:space="preserve">Número de créditos educativos adjudicados en programas de formación posgradual </t>
  </si>
  <si>
    <t>Proyecto de inversión 
Plan Nacional de Desarrollo</t>
  </si>
  <si>
    <t>Docentes rurales.
Primera Infancia .
Directivos Docentes.</t>
  </si>
  <si>
    <t>Base de datos de educadores beneficiados</t>
  </si>
  <si>
    <t>CONSTITUIR UN FONDO EN ADMINISTRACIÓN PARA FOMENTAR LA EXCELENCIA - Recursos superior</t>
  </si>
  <si>
    <t>PRESTACIÓN DE SERVICIOS PROFESIONALES PARA APOYAR LA  PLANEACIÓN E IMPLEMENTACIÓN DE LAS ACCIONES Y ESTRATEGIAS RELACIONADAS CON EL PROGRAMA DE FORMACIÓN DOCENTE.</t>
  </si>
  <si>
    <t xml:space="preserve">APOYAR TÉCNICAMENTE A LA DIRECCIÓN DE CALIDAD PARA LA EDUCACIÓN PREESCOLAR, BÁSICA Y MEDIA EN EL DESARROLLO DE LAS ACTIVIDADES RELACIONADAS AL PROGRAMA DE  BECAS POSGRADUALES PARA DOCENTES </t>
  </si>
  <si>
    <t>PRESTACIÓN DE SERVICIOS PROFESIONALES  PARA ORIENTAR LA  PLANEACIÓN E IMPLEMENTACIÓN DE LAS ACCIONES Y ESTRATEGIAS RELACIONADAS CON EL PROGRAMA DE FORMACIÓN DOCENTE, EN PARTICULAR LO RELACIONADO CON LIDERAZGO PARA DOCENTES Y DIRECTIVOS.</t>
  </si>
  <si>
    <t xml:space="preserve"> APOYAR LAS ACCIONES Y ESTRATEGIAS RELACIONADAS CON LA FORMACIÓN DE EDUCADORES.</t>
  </si>
  <si>
    <t>Número de ENS participando en procesos de fortalecimiento.</t>
  </si>
  <si>
    <t>Marco normativo para el fortalecimiento de las ENS (2018).
Recomendaciones para el fortalecimiento de la gobernanza de las Ens (OCDE, 2018)</t>
  </si>
  <si>
    <t>Normales superiores del país</t>
  </si>
  <si>
    <t>Lista de ENS. PPT. Documento base.</t>
  </si>
  <si>
    <t xml:space="preserve">Logistica </t>
  </si>
  <si>
    <t xml:space="preserve">Apuesta por una educación Media con Calidad y pertinencia para los jóvenes Colombianos </t>
  </si>
  <si>
    <t>Estudiantes de educación media con doble titulación (T)</t>
  </si>
  <si>
    <t>• Se realizaron 4 videoconferencias con los centros SENA de la Región Andina, Departamento de Antioquia, Departamento de Atlántico, Valle y Caldas:      que han permitido reconocer las particularidades de la implementación de los programas técnicos en territorio; así como las buenas prácticas que se pueden implementar en otras regiones.
• Asimismo, se realizó mesa técnica  entre el Ministerio de Educación y SENA para definir procedimientos en la articulación curricular en los establecimientos educativos que se encuentran implementando programas técnicos en articulación.  
•	Estructuración metodológica para la realización de las 4 mesas regionales que se llevarán a cabo en el mes de mayo con el objetivo de empezar a realizar estructuración y ajustes al documento de lineamientos de calidad en la formación técnica</t>
  </si>
  <si>
    <t>Media</t>
  </si>
  <si>
    <t>Lineamientos de calidad programa de doble titulación</t>
  </si>
  <si>
    <t xml:space="preserve">Política para fomentar la doble titulación 
Agenda de competitividad </t>
  </si>
  <si>
    <t>Documento de Lineamientos para la formación técnica en Media  SENA-MEN, Actas de reunión mesas técnicas con SENA y listados de asistencia.</t>
  </si>
  <si>
    <t>2019-0988</t>
  </si>
  <si>
    <t>PRESTACIÓN DE SERVICIOS PROFESIONALES PARA APOYAR PEDAGÓGICAMENTE LOS PROCESOS DE ESTRUCTURACIÓN, ELABORACIÓN Y SEGUIMIENTO A LA IMPLEMENTACIÓN DE POLÍTICAS, PLANES Y PROYECTOS ESTRATÉGICOS DE LA EDUCACIÓN MEDIA</t>
  </si>
  <si>
    <t>Secretarias de Educación que reciben asistencia tecnica para el fortalecimiento de sus procesos de Orientación Socio-ocupacional</t>
  </si>
  <si>
    <t xml:space="preserve">Secretarias focalizadas </t>
  </si>
  <si>
    <t>Base de datos Secretarias acompañadas, actas de reunión y listado de asistencia, Metodología de acompañamiento.</t>
  </si>
  <si>
    <t xml:space="preserve">	2019-0989</t>
  </si>
  <si>
    <t>PRESTACIÓN DE SERVICIOS PROFESIONALES PARA COORDINAR LA ESTRUCTURACIÓN, DESARROLLO E IMPLEMENTACIÓN DE LA ESTRATEGIA DE DOBLE TITULACIÓN ENTRE EL MINISTERIO DE EDUCACIÓN NACIONAL Y EL SENA.</t>
  </si>
  <si>
    <t xml:space="preserve">	2019-0990</t>
  </si>
  <si>
    <t>PRESTACIÓN DE SERVICIOS PROFESIONALES PARA APOYAR LA ESTRUCTURACIÓN Y SEGUIMIENTO A LA IMPLEMENTACIÓN DE LAS ESTRATEGIAS DE EDUCACIÓN MEDIA EN ORIENTACIÓN SOCIO-OCUPACIONAL, SISTEMA DE SEGUIMIENTO A EGRESADOS Y FORTALECIMIENTO DE COMPETENCIAS.</t>
  </si>
  <si>
    <t>Acompañar_a_docentes_y_directivos_docentes_de_instituciones_educativas_de_media_técnica_en_la_implementación_del_lineamiento_curricular_de_la_especialidad.</t>
  </si>
  <si>
    <t>2019-0904</t>
  </si>
  <si>
    <t xml:space="preserve">Implementar la estrategia de acompañamiento en  orientación socio ocupacional,  bajo tres niveles de llegada: Entidades territoriales, docentes orientadores y estudiantes. </t>
  </si>
  <si>
    <t>TIQUETES</t>
  </si>
  <si>
    <t xml:space="preserve">VIATICOS </t>
  </si>
  <si>
    <t>Estudiantes de Media que participen en la estrategia para el fortalecimiento de competencias básicas y socioemocionales.</t>
  </si>
  <si>
    <t>Secretarias focalizadas por resultados Saber 11</t>
  </si>
  <si>
    <t>Bases de datos colegios focalizados, listados estudiantes atendidos.</t>
  </si>
  <si>
    <t xml:space="preserve">	2019-0991</t>
  </si>
  <si>
    <t>PRESTACIÓN DE SERVICIOS PROFESIONALES PARA APOYAR LA EJECUCIÓN Y EL SEGUIMIENTO A LAS ACTIVIDADES TÉCNICAS, ADMINISTRATIVAS Y FINANCIERAS DEL PROYECTO DE FORTALECIMIENTO DE LA EDUCACIÓN MEDIA.</t>
  </si>
  <si>
    <t>_Acompañar_in_situ_a_docentes_y_directivos_docentes_de_los_grados_noveno,_décimo_y_once_para_el_fortalecimiento_de_su_práctica_docente</t>
  </si>
  <si>
    <t>2019-0905</t>
  </si>
  <si>
    <t>Adición al convenio 267 de 2006 (FEM)  para promover el desarrollo de competencias básicas y socioemocionales de estudiantes de la educación media</t>
  </si>
  <si>
    <t>2019-1043</t>
  </si>
  <si>
    <t>IMPRESIÓN Y DISTRIBUCIÓN DE MATERIAL PEDAGÓGICO PARA EL FORTALECIMIENTO EDUCATIVO PARA LA EDUCACIÓN INICIAL EN EL MARCO DE LA ATENCIÓN INTEGRAL  Y DE COMPETENCIAS SOCIO EMOCIONALES PARA LA EDUCACIÓN MEDIA (BM)</t>
  </si>
  <si>
    <t>Número de Establecimientos educativos acompañados en el marco de la estrategia de Innovación y Pertinencia de la Educación Media Rural</t>
  </si>
  <si>
    <t>Base datos,  Documento del programa de acompañamiento</t>
  </si>
  <si>
    <t>2019-0906</t>
  </si>
  <si>
    <t xml:space="preserve"> Implementar participativamente acciones que contribuyan a la innovación agropecuaria para el fortalecimiento de las capacidades de las comunidades educativas, de educación media en zonas rurales. </t>
  </si>
  <si>
    <t xml:space="preserve">	2019-0992</t>
  </si>
  <si>
    <t>PRESTACIÓN DE SERVICIOS PROFESIONALES PARA APOYAR PEDAGÓGICAMENTE Y TÉCNICAMENTE LAS ESTRATEGIAS PARA EL FORTALECIMIENTO DE LA EDUCACIÓN MEDIA A NIVEL NACIONAL.</t>
  </si>
  <si>
    <t>Un Plan para la implementación de ecosistemas de innovación en Educación Media</t>
  </si>
  <si>
    <t>Documento Modelo de Ecosistema, actas de reunión interinctitucionales y listados de asistencia.</t>
  </si>
  <si>
    <t>2019-0907</t>
  </si>
  <si>
    <t>Aunar esfuerzos para desarrollar 2 ecosistemas de innovación para fortalecer la educación media.</t>
  </si>
  <si>
    <t>definir unidad de medidad</t>
  </si>
  <si>
    <t>Curriculo para la Innovaciòn en artes</t>
  </si>
  <si>
    <t>Apoyo a la contrucciòn del documentode polìtica de calidad y pertienencia en Educaciòn Media</t>
  </si>
  <si>
    <t xml:space="preserve">Porcentaje de avance en el Diseño  del  Sistema de Seguimiento a Egresados de la Educación Media </t>
  </si>
  <si>
    <t>Mapa de fuentes y completitud de  información, Documento técnico casos de uso y prototipo del sistema.</t>
  </si>
  <si>
    <t>Fabrica de Software Sistema de Seguimiento  a egresados de la educación Media</t>
  </si>
  <si>
    <t>Se ajustó la inidad de medida</t>
  </si>
  <si>
    <t>Subdirección de Referentes de calidad Educativa</t>
  </si>
  <si>
    <t>Evaluación</t>
  </si>
  <si>
    <t>Número de informes con los resultados del proceso de evaluación de  los educadores regidos por el decreto 1278 de 2002</t>
  </si>
  <si>
    <t>Proyecto de inversión
PND
PDE</t>
  </si>
  <si>
    <t>Docentes regidos por el Decreto 1278 de 2002</t>
  </si>
  <si>
    <t xml:space="preserve">Base de datos de los puntajes finales de los docentes que presentaron la prueba ECDF
Informes de gestión
</t>
  </si>
  <si>
    <t>_Establecer_el_proceso_de_evaluación_de_los_docentes_regidos_por_el_decreto_1278_de_2012</t>
  </si>
  <si>
    <t>Servicio de evaluación para docentes</t>
  </si>
  <si>
    <t>2019-0911</t>
  </si>
  <si>
    <t>CONTRATO INTERADMINISTRATIVO DERIVADO CON EL FIN DE LLEVAR A CABO LA tercera ETAPA DEL PROCESO DE EVALUACIÓN DE CARÁCTER DIAGNÓSTICO FORMATIVA - ECDF, PARA DOCENTES Y DIRECTIVOS DOCENTES REGIDOS POR EL DECRETO LEY 1278 DE 2002,  CORRESPONDIENTE A LA PLANEACIÓN TÉCNICA DE LA PRUEBA, GESTIÓN DE LA APLICACIÓN, PROCESAMIENTO Y CALIFICACIÓN, Y DEFINICIÓN DE LA RUTA PARA ATENCIÓN DE RECLAMACIONES, DE ACUERDO CON LA RESOLUCIÓN 18.407 DE 2018 Y DEMÁS ACTOS QUE LA MODIFIQUEN, SUSTITUYAN O COMPLEMENTEN.</t>
  </si>
  <si>
    <t>C-2201-0700-13-0-2201011-02</t>
  </si>
  <si>
    <t>Se sugiere eliminiar</t>
  </si>
  <si>
    <t>2019-0912</t>
  </si>
  <si>
    <t>CONTRATO INTERADMINISTRATIVO DERIVADO CON EL FIN DE LLEVAR A CABO LA cuarta ETAPA DEL PROCESO DE EVALUACIÓN DE CARÁCTER DIAGNÓSTICO FORMATIVA - ECDF, PARA DOCENTES Y DIRECTIVOS DOCENTES REGIDOS POR EL DECRETO LEY 1278 DE 2002,  CORRESPONDIENTE A LA PLANEACIÓN TÉCNICA DE LA PRUEBA, GESTIÓN DE LA APLICACIÓN, PROCESAMIENTO Y CALIFICACIÓN, Y DEFINICIÓN DE LA RUTA PARA ATENCIÓN DE RECLAMACIONES, DE ACUERDO CON LA RESOLUCIÓN 18.407 DE 2018 Y DEMÁS ACTOS QUE LA MODIFIQUEN, SUSTITUYAN O COMPLEMENTEN.</t>
  </si>
  <si>
    <t>_Prestar_asistencia_técnica_para_el_acompañamiento_y_socialización_de_los_referentes,_orientaciones,_documentos_para_la_construcción_curricular_y_el_sistema_de_evaluación_nacional</t>
  </si>
  <si>
    <t>PREST DE SERV PARA APOYAR LA ELABORACIÓN, Y ADMÓN DE BASES DE DATOS DE LAS EVALUACIONES A ESTUDIANTES, DOCENTES Y ESTABLECIMIENTOS EDUCATIVOS Y ELABORACIÓN DE REPORTES ESTADÍSTICOS, PERFILES DE E.T.CERTIFICADAS. RAD 1292</t>
  </si>
  <si>
    <t xml:space="preserve">	2019-1008</t>
  </si>
  <si>
    <t>PRESTACIÓN DE SERVICIOS PROFESIONALES PARA APOYAR PEDAGÓGICAMENTE A LA SUBDIRECCIÓN DE REFERENTES Y EVALUACIÓN EN LA PLANEACIÓN, ESTRUCTURACIÓN, ACTUALIZACIÓN, IMPLEMENTACIÓN Y SOCIALIZACIÓN DE LOS REFERENTES DE CALIDAD PRODUCIDOS EN LA DEPENDENCIA</t>
  </si>
  <si>
    <t xml:space="preserve">	2019-1024</t>
  </si>
  <si>
    <t>PRESTACIÓN DE SERVICIOS PROFESIONALES PARA APOYAR TECNICAMENTE A LA SUBDIRECCIÓN DE REFERENTES Y  EVALUACIÓN EN EL MANEJO DE LOS SISTEMAS DE INFORMACIÓN DE LA ESTRATEGIA DE DOTACIÓN DE MATERIALES EDUCATIVOS.</t>
  </si>
  <si>
    <t xml:space="preserve">	2019-1025</t>
  </si>
  <si>
    <t xml:space="preserve">PRESTACIÓN DE SERVICIOS PROFESIONALES PARA APOYAR LAS ACCIONES TÉCNICAS,  ADMINISTRATIVAS Y LÓGISTICAS PARA EL DESARROLLO DE EVENTOS RELACIONADOS CON LOS PROGRAMAS Y ESTRATEGIAS DIRIGIDOS AL MEJORAMIENTO DE LOSAPRENDIZAJES.  </t>
  </si>
  <si>
    <t xml:space="preserve">	2019-1026</t>
  </si>
  <si>
    <t>PRESTACIÓN DE SERVICIOS PROFESIONALES PARA APOYAR LA EVALUACIÓN DE MODELOS EDUCATIVOS FLEXIBLES, LA GENERACIÓN DE PRÁCTICAS PARA EL DESARROLLO DE COMPETENCIAS COMPLEMENTARIAS EN LA COMUNIDAD EDUCATIVA, Y LA ESTRUCTURACIÓN, REVISIÓN, SEGUIMIENTO Y MONITOREO DE ESTRATEGIAS, PROGRAMAS O PROYECTOS A CARGO DE LA SUBDIRECCIÓN.</t>
  </si>
  <si>
    <t>2019-1005</t>
  </si>
  <si>
    <t>PRESTACIÓN DE SERVICIOS PROFESIONALES PARA APOYAR A LA SUBDIRECCIÓN DE REFERENTES Y EVALUACIÓN EN LA GESTIÒN DE PETICIONES CIUDADANAS RELACIONADAS CON LOS PROGRAMAS DE LA DEPENDENCIA</t>
  </si>
  <si>
    <t xml:space="preserve">	2019-1027</t>
  </si>
  <si>
    <t>PRESTACIÓN DE SERVICIOS PROFESIONALES PARA APOYAR LA PLANEACIÓN, FORMULACIÓN, EJECUCIÓN Y SEGUIMIENTO A LOS PROCESOS DE EVALUACIÒN DE ESTUDIANTES Y EDUCADORES, Y EL USO PEDAGÓGICO DE RESULTADOS A NIVEL INSTITUCIONAL Y TERRITORIAL.</t>
  </si>
  <si>
    <t>Se continúa en la construcción de temas de la primera fase clasificatoria de la estrategia Supérate con el Saber por parte de los equipos técnicos de Referentes y Evaluación. Al 29 de abril se cuenta con 254 Items.
Se realizó la revisión y validación de algunos items. Esta validación la realizaron el Colegio Canapro, el Liceo Alta Blanca y el Instituto Nacional de Metrología.
Se cuenta con propuesta económica para acuerdo interadministrativo con INFOTIC.</t>
  </si>
  <si>
    <t>OAPF: No cumple con lo establecido en la guía de seguimiento al PAI: punto 2.2.1.2 •	El avance es acumulativo, se debe reportar sumando el avance del mes con el reporte del periodo anterior.
DCPBM: Se solicita ajustar el avance cuantitativo a 14%</t>
  </si>
  <si>
    <t xml:space="preserve">Pruebas Saber 3º, 5º y 9º reestructuradas  </t>
  </si>
  <si>
    <t xml:space="preserve">Estudiantes de los grados 3o, 5o y 9o </t>
  </si>
  <si>
    <t>Informe y actas</t>
  </si>
  <si>
    <t>_Realizar_estudio_de_monitoreo_de_la_calidad_educativa_en_el_desarrollo_de_los_aprendizajes_y_los_factores_asociados_que_inciden_en_esta.</t>
  </si>
  <si>
    <t>Servicio de evaluación de la calidad de la educación preescolar, básica o media.</t>
  </si>
  <si>
    <t>2019-0913</t>
  </si>
  <si>
    <t>Planeación, aplicación muestral, calificación y divulgación los resultados de las pruebas saber 3,5 y 9 en los establecimientos educativos del país.</t>
  </si>
  <si>
    <t>C-2201-0700-13-0-2201007-02</t>
  </si>
  <si>
    <t>2019-1088</t>
  </si>
  <si>
    <t>Aunar esfuerzos técnicos, administrativos y financieros para fortalecer las capacidades de investigación de docentes orientadores y docentes de educación preescolar, básica y media en la producción de recursos educativos digitales – RED.</t>
  </si>
  <si>
    <t xml:space="preserve">OAPF: No cumple con lo establecido en la guía de seguimiento al PAI: punto 2.2.1.2 •	El avance es acumulativo, se debe reportar sumando el avance del mes con el reporte del periodo anterior.
DCPBM: Se solicita ajustar el avance cuantitativo a 14%
</t>
  </si>
  <si>
    <t>Número de niños de establecimientos rurales participando en estrategias de seguimiento al aprendizaje</t>
  </si>
  <si>
    <t>Proyecto de inversión
PND
PDE
Decreto Ley 1278 de 2002</t>
  </si>
  <si>
    <t>Estudiantes de los grados de 3º, 5º, 7º, 9º, 11º de los establecimientos  educativos oficiales rurales del país.</t>
  </si>
  <si>
    <t>Base de datos de los estudiantes participantes dela estrategia de seguimiento al aprendizaje.        Informe de gestión.</t>
  </si>
  <si>
    <t>Fábrica Software supérate con el Saber  y mejoramiento de contenido</t>
  </si>
  <si>
    <t>Acciones logísticas para el desarrollo de semifinal y final dela estrategia de seguimiento al aprendizaje</t>
  </si>
  <si>
    <t>Número de niños de establecimientos Urbanos  participando en estrategias de seguimiento al aprendizaje</t>
  </si>
  <si>
    <t>Estudiantes de los grados de 3º, 5º, 7º, 9º, 11º de los establecimientos  educativos oficiales urbanos del país.</t>
  </si>
  <si>
    <t>Viaticos</t>
  </si>
  <si>
    <t xml:space="preserve">Coordinación Referentes  </t>
  </si>
  <si>
    <t>Número de lineamientos curriculares u orientaciones  diseñados</t>
  </si>
  <si>
    <t>Plan Nacional de Desarrollo
OCDE
Ley 1741 de 2014, Ley 1874 de 2017, Ley 1834 de 2017, Ley 1916 de 2018, Ley 1864 de 2017, Ley 1170 de 2007
Ley 115/94 y Dec. 3011</t>
  </si>
  <si>
    <t xml:space="preserve">Documentos diseñados </t>
  </si>
  <si>
    <t>Revisar_los_modelos_educativos_flexibles_presentados_al_MEN,_atendiendo_los_criterios_establecidos_en_la_matriz_de_evaluación_y_a_la_luz_de_los_conceptos_emitidos_por_cada_equipo_disciplinar_y_la_coordinación_de_referente.</t>
  </si>
  <si>
    <t>Servicio de evaluación de los modelos educativos flexibles</t>
  </si>
  <si>
    <t xml:space="preserve">Actualización y validación de referentes curriculares para el mejoramiento de los proceso de enseñanza y aprendizaje Artísticas, Edu Físca y Virtual </t>
  </si>
  <si>
    <t>C-2201-0700-13-0-2201059-02</t>
  </si>
  <si>
    <t>No  de lineamientos curriculares u orientaciones  diseñados</t>
  </si>
  <si>
    <t>2019-1007</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</si>
  <si>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EDUCACIÓN FÍSICA, RECREACIÓN Y DEPORTES.</t>
  </si>
  <si>
    <t xml:space="preserve">	2019-1009</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</si>
  <si>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MATEMATICAS.</t>
  </si>
  <si>
    <t xml:space="preserve">	2019-1010</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</si>
  <si>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SOCIALES Y LA PROMOCIÓN DEL PENSAMIENTO CRÍTICO.</t>
  </si>
  <si>
    <t>Número de Modelos Educativos flexibles Diseñados</t>
  </si>
  <si>
    <t>Ley 1388/2010, ley 1392/2010, ley 1616/2013, Decreto 1470/2013,  Conpes Guajira, Rroom</t>
  </si>
  <si>
    <t>96 SEC</t>
  </si>
  <si>
    <t>Documento con el diagnóstico y fundamentación de Modelos Educativos Flexibles étnicos (Guajira y Rrom)</t>
  </si>
  <si>
    <t>_Actualización_y_diseño_de_lineamientos_técnicos_en_los_diferentes_niveles_de_educación_PBM</t>
  </si>
  <si>
    <t>Documentos de lineamientos técnicos</t>
  </si>
  <si>
    <t>Construcción, revisión y/o actualización de los modelos educativos flexibles</t>
  </si>
  <si>
    <t>C-2201-0700-13-0-2201005-02</t>
  </si>
  <si>
    <t>No de asistencias técnicas efectuadas a las ETC para el desarrollo de la estrategia educativa dirigida a los estudiantes en condición de enfermedad.</t>
  </si>
  <si>
    <t xml:space="preserve">Ley 1388/2010, ley 1392/2010, ley 1616/2013, Decreto 1470/2013, </t>
  </si>
  <si>
    <t>Ciudades con aulas hospitalarias y con docentes que realizan Apoyo Académico Especial en cualquiera de sus modalidades</t>
  </si>
  <si>
    <t>ETC fortalecidas en la normatividad sobre la educación de estudiantes en condición de enfermedad</t>
  </si>
  <si>
    <t>Porcentaje de revisión y actualización del Modelo Educativo Escuela Nueva</t>
  </si>
  <si>
    <t>Modelo educativo escuela nueva
PMI
PND</t>
  </si>
  <si>
    <t xml:space="preserve">Documento con concepto de calidad del Modelo Educativo Escuela Nueva.
Documento con ruta para la actualización del Modelo Educativo Escuela Nueva.
</t>
  </si>
  <si>
    <t>2019-1011</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</si>
  <si>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NATURALES - QUÍMICA.</t>
  </si>
  <si>
    <t xml:space="preserve">	2019-1012</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</si>
  <si>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SOCIALES, PARTICULARMENTE EN LO RELACIONADO CON EL CUMPLIMIENTO DE LA LEY DE HISTORIA.</t>
  </si>
  <si>
    <t xml:space="preserve">	2019-1013</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</si>
  <si>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LENGUAJE.</t>
  </si>
  <si>
    <t xml:space="preserve">	2019-1014</t>
  </si>
  <si>
    <t xml:space="preserve">PRESTACIÓN DE SERVICIOS PROFESIONALES PARA APOYOR A LA SUBDIRECCIÓN DE REFERENTES Y EVALUACIÓN EN LA GENERACIÓN, ESTRUCTURACIÓN Y ARTICULACIÓN DE UN SISTEMA NACIONAL DE EVALUACIÓN Y LA IMPLEMENTACIÓN DE ESTRATEGIAS, PROGRAMAS Y PROYECTOS RELACIONADOS CON LOS PROCESOS DE ENSEÑANZA Y APRENDIZAJE EN EL ÁREA DE MATEMÁTICAS. </t>
  </si>
  <si>
    <t xml:space="preserve">	2019-1021</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</si>
  <si>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EDUCACIÓN ARTÍSTICA.</t>
  </si>
  <si>
    <t>2019-1015</t>
  </si>
  <si>
    <t>PRESTACIÓN DE SERVICIOS PROFESIONALES PARA APOYAR LOS PROCESOS DE EVALUACIÓN DE MODELOS EDUCATIVOS FLEXIBLES, DESARROLLO Y EVALUACIÓN DE PROCESOS ADMINISTRATIVOS Y PEDAGÓGICOS DE LA COORDINACIÓN DE REFERENTES DE LA SUBDIRECCIÓN DE REFERENTES Y EVALUACIÓN DE LA CALIDAD EDUCATIVA.</t>
  </si>
  <si>
    <t> Porcentaje de  construcción de política pública en recursos educativos</t>
  </si>
  <si>
    <t>Artículo 102 de la Ley 115</t>
  </si>
  <si>
    <t xml:space="preserve">Documento con diagnóstico de la gestión de los recursos educativos en las  ETC y en el MEN
Documento con ruta para la construcción de la política en recursos educativos </t>
  </si>
  <si>
    <t xml:space="preserve">	2019-1016</t>
  </si>
  <si>
    <t xml:space="preserve">PRESTACIÓN DE SERVICIOS PROFESIONALES PARA APOYAR JURIDICAMENTE A LA SUBDIRECCIÓN DE REFERENTES Y EVALUACIÓN EN LA IMPLEMENTACIÓN DE LA ESTRATEGIA DE DOTACIÓN DE MATERIALES EDUCATIVOS PARA EL SISTEMA EDUCATIVO NACIONAL EN EL MARCO DE LOS PROGRAMAS DEL MINISTERIO. </t>
  </si>
  <si>
    <t> Porcentaje de construcción de política pública en recursos educativos</t>
  </si>
  <si>
    <t xml:space="preserve">	2019-1023</t>
  </si>
  <si>
    <t xml:space="preserve">PRESTACIÓN DE SERVICIOS PROFESIONALES PARA APOYAR ADMINISTRATIVA Y FINANCIERAMENTE A LA SUBDIRECCIÓN DE REFERENTES Y EVALUACIÓN EN LA IMPLEMENTACIÓN DE LA ESTRATEGIA DE DOTACIÓN DE MATERIALES EDUCATIVOS PARA EL SISTEMA EDUCATIVO NACIONAL EN EL MARCO DE LOS PROGRAMAS DEL MINISTERIO </t>
  </si>
  <si>
    <t xml:space="preserve">	2019-1034</t>
  </si>
  <si>
    <t>PRESTACIÓN DE SERVICIOS PARA ORIENTAR  EL PROCESO DE  ACTUALIZACIÓN DE LINEAMIENTOS CURRICULARES, EN ARTICULACIÓN CON OTROS ELEMENTOS CURRICULARES COMO LA EVALUACIÓN FORMATIVA, LOS RECURSOS EDUCATIVOS Y CONTENIDOS.</t>
  </si>
  <si>
    <t>Programa para el Desarrollo de Competencias Básicas</t>
  </si>
  <si>
    <t>Foro Educativo Nacional desarrollado</t>
  </si>
  <si>
    <t>Ley 715 de 2001</t>
  </si>
  <si>
    <t>Comunidad Educativa del país</t>
  </si>
  <si>
    <t xml:space="preserve">Documento orientador del FEN2019, Agenda, lista de asistencias Foro Educativo Nacional </t>
  </si>
  <si>
    <t>_Promover_la_reflexión_sobre_el_estado_actual_y_retos_de_la_política_educativa_que_garanticen_la_pertinencia,_equidad_y_calidad_de_la_educación_-_Foro_Educativo</t>
  </si>
  <si>
    <t>Servicio de educación informal</t>
  </si>
  <si>
    <t xml:space="preserve">Logistica Foro </t>
  </si>
  <si>
    <t>C-2201-0700-13-0-2201049-02</t>
  </si>
  <si>
    <t>PREST SERV PROF APOYAR A LA SUBD DE FOM DE COMP EN LA IMPLEM Y ARTIC DE LOS PROC Y PROG EN LOS NIVELES DE PREESCOLAR, BÁSICA Y MEDIA Y SU RELACIONAMIENTO CON LOS PROYECTOS ESTRATEGICOS DEL MEN. SOLICITUD RDO. 2019-IE-001258.</t>
  </si>
  <si>
    <t>PRESTACIÓN DE SERVICIOS PROFESIONALES PARA APOYAR A LA SUBDIRECCIÓN DE FOMENTO DE COMPETENCIAS EN LA GESTIÒN DE PETICIONES CIUDADANAS RELACIONADAS CON LOS PROGRAMAS DE LA DEPENDENCIA</t>
  </si>
  <si>
    <t xml:space="preserve">Apoyo a la superv logistica </t>
  </si>
  <si>
    <t>Interventoria Logistica</t>
  </si>
  <si>
    <t>Convalidaciones</t>
  </si>
  <si>
    <t>Número de Solicitudes de convalidaciones de estudios realizados en el exterior atendidas</t>
  </si>
  <si>
    <t xml:space="preserve">* Decreto 5012 (Articulo 14.12 y 14.15)
* Conpes  "Estrategia de Atención de la Migración desde Venezuela a Colombia"
* Planes de Mejoramiento con Control Interno
</t>
  </si>
  <si>
    <t>Estudiante provenientes de Países donde Colombia tiene suscrito Convenios Internacionales</t>
  </si>
  <si>
    <t>Reportes del Sistema de Información del proceso de Convalidación de Estudios de PBYM</t>
  </si>
  <si>
    <t>Desarrollo_de_estrategias_de_seguimiento_a_los_aprendizajes</t>
  </si>
  <si>
    <t>Fábrica Software Actualizar y hacer las mejoras necesarias al Sistema de Información del Proceso de Convalidación de Estudios</t>
  </si>
  <si>
    <t>2019-0680</t>
  </si>
  <si>
    <t>PC 0680 APOYAR LA GESTION DEL PROCESO Y TRAMITE DE CONVALIDACIONES DE ESTUDIOS REALIZADOS EN EL EXTERIOR CORRESPONDIENTES A LOS NIVELES DE EDUCACION PREESCOLAR BASICA Y MEDIA RAD IE 005019</t>
  </si>
  <si>
    <t>PRESTACIÓN DE SERVICIOS PROFESIONALES PARA APOYAR LA GESTIÓN DEL PROCESO Y TRÁMITE DE CONVALIDACIONES DE ESTUDIOS REALIZADOS EN EL EXTERIOR CORRESPONDIENTES A LOS NIVELES DE EDUCACIÓN PREESCOLAR, BÁSICA Y MEDIA. RAD 1256</t>
  </si>
  <si>
    <t>2019-0685</t>
  </si>
  <si>
    <t>PC 685 - SERVICIOS PROFESIONALES PARA APOYAR JURIDICAMENTE EL TRAMITE DE CONVALIDACIONES DE ESTUDIOS REALIZADOS EN EL EXTERIOR CORRESPONDIENTE A LA EDUCACION PBM - RADICADO IE 001293</t>
  </si>
  <si>
    <t>Colegios privados</t>
  </si>
  <si>
    <t>Porcentaje en el avance de implementación de la nueva aplicación EVI</t>
  </si>
  <si>
    <t>Plan Nacional de Desarrollo
Ley 715 de 2001
Decreto 1075 de 2015</t>
  </si>
  <si>
    <t>Nivel Nacional</t>
  </si>
  <si>
    <t>Reportes de uso del aplicativo por parte de los colegios privados del país</t>
  </si>
  <si>
    <t>Fábrica Software Actualizar y hacer las mejoras necesarias al Sistema de Información de colegios privados</t>
  </si>
  <si>
    <t>Eventos de asistencia técnica:
Eventos regionales dirigidos a secretarías de educación sobre la nueva aplicación EVI.</t>
  </si>
  <si>
    <t>Número de establecimientos educativos beneficiados y acompañados con la estrategia Aulas Sin Fronteras</t>
  </si>
  <si>
    <t>Plan Nacional de Desarrollo
Paro civico Chocó</t>
  </si>
  <si>
    <t>Listados de directivos docentes participando de la estrategia.
Listados de Establcemientos educativos beneficiados con la estrategia.</t>
  </si>
  <si>
    <t>2019-0903</t>
  </si>
  <si>
    <t xml:space="preserve">Aulas sin Fronteras </t>
  </si>
  <si>
    <t>Número de asistencias técnicas a establecimientos educativos privados sobre temas de Calidad Educativa.</t>
  </si>
  <si>
    <t>Informes de comisiones y listas de asistencia</t>
  </si>
  <si>
    <t xml:space="preserve">	2019-1029</t>
  </si>
  <si>
    <t>PRESTACIÓN DE SERVICIOS PROFESIONALES PARA APOYAR TECNICAMENTE LA IMPLEMENTACIÓN DE ESTRATEGIAS, PROYECTOS Y PROGRAMAS RELACIONADAS CON ESTABLECIMIENTOS EDUCATIVOS NO OFICALES.</t>
  </si>
  <si>
    <t>Resolución de tarifas para colegios privados 2020 y actualización de Guía 4.</t>
  </si>
  <si>
    <t>Emisión de resolución de tarifas para colegios privados 2020 y actualización de Guía 4.</t>
  </si>
  <si>
    <t>Equipo Colegio privaados</t>
  </si>
  <si>
    <t>Porcentaje  de experiencias pedagógicas  de establecimientos educativos privados socializadas a nivel nacional</t>
  </si>
  <si>
    <t>30 Experiencias pedagógicas de colegios privados visibilizadas en medios virtuales del Ministerio de Educación.</t>
  </si>
  <si>
    <t>Equipo Colegio privados</t>
  </si>
  <si>
    <t>Secretarías de Educación acompañadas en la implementación de estrategias de Calidad</t>
  </si>
  <si>
    <t>Proyecto de Inversión
Ley 715 de 2001</t>
  </si>
  <si>
    <t>Actas de trabajo en la secretaría de educación
Listados de asistencias</t>
  </si>
  <si>
    <t>PC 689 - SERVICIOS PROFESIONALES PARA APOYAR JURIDICAMENTE LOS PROCESOS DE ESTRUCTURACION ELABORACION Y EJECUCION DE POLITICAS PLANES Y PROYECTOS ESTRATEGICOS DE LA DIRECCION DE CALIDAD PBM COMO SU INTERRELACION CON LAS SUBDIRECCIONES - RAD IE 001262</t>
  </si>
  <si>
    <t>PRESTACIÓN DE SERVICIOS PROFESIONALES PARA APOYAR JURÍDICAMENTE A LA DIRECCIÓN DE CALIDAD EN LA ESTRUCTURACIÓN Y GESTIÓN DE LOS PROCESOS DE SELECCIÓN A CARGO DE LA DEPENDENCIA. RAD IE.001496</t>
  </si>
  <si>
    <t>PRESTACIÓN DE SERVICIOS PROFESIONALES PARA APOYAR LA PLANEACIÓN Y GESTIÓN FINANCIERA DE LA DIRECCIÓN DE CALIDAD PARA LA EDUCACIÓN PREESCOLAR, BÁSICA Y MEDIA. SOLICITUD RDO. 2019-IE-001264.</t>
  </si>
  <si>
    <t>PREST SERV PROF APOY EL DISEÑO DEL PLAN DE ACC DE LA DIREC DE CAL, HACER SEGUI A SU IMPLEMENT Y AL CUMPLI DE COMPROMI Y METAS DE INDICAD DEL SISTEMA DE SEGU A PROY DE INV (SPI), PLAN NAL DE DESARROLLO (PND), ENTRE OTROS. SOLICITUD RDO. 2019-IE-001261</t>
  </si>
  <si>
    <t>PREST. DE SERV PROFESIONALES PARA APOYAR EL SEGUIMIENTO A ESTRATEGIAS, PROGRAMAS Y PROYECTOS DE LA DIRECCIÓN DE CALIDAD, ESPECIALMENTE EN LA SISTEMATIZACIÓN DE INFORMAC Y ELABORACIÓN DE REPORTES REQUERIDOS POR CLIENTES INTERNOS Y EXTERNOS. RAD 001444</t>
  </si>
  <si>
    <t>APOYAR ADMINISTRATIVAMENTE A LA DIRECCIÓN DE CALIDAD EN EL SEGUIMIENTO A LA GESTIÓN DOCUMENTAL, A LAS SUPERVISIONES CONTRACTUALES Y A LA EJECUCIÓN DEL PLAN DE COMISIONES. SOLICITUD 2019IE001290</t>
  </si>
  <si>
    <t>2019-0923</t>
  </si>
  <si>
    <t>PRESTACIÓN DE SERVICIOS PROFESIONALES PARA APOYAR PEDAGÓGICAMENTE A LA DIRECCIÓN DE CALIDAD PARA LA EDUCACIÓN PREESCOLAR, BÁSICA Y MEDIA EN SUS PROCESOS DE ESTRUCTURACIÓN, ELABORACIÓN Y SEGUIMIENTO A LA IMPLEMENTACIÓN DE POLÍTICAS, PLANES Y PROYECTOS ESTRATÉGICOS DE LA DEPENDENCIA.</t>
  </si>
  <si>
    <t xml:space="preserve">	2019-0925</t>
  </si>
  <si>
    <t xml:space="preserve">PRESTACIÓN DE SERVICIOS PROFESIONALES PARA APOYAR JURÍDICAMENTE LA ESTRUCTURACIÓN, ANÁLISIS Y SEGUIMIENTO DE LAS RESPUESTAS A SOLICITUDES DE ENTIDADES PÚBLICAS Y PRIVADAS RELACIONADAS CON LAS POLÍTICAS, PLANES Y PROYECTOS ESTRATÉGICOS DE LA DIRECCIÓN DE CALIDAD PARA LA EDUCACIÓN PREESCOLAR, BÁSICA Y MEDIA Y SUS RESPECTIVAS SUBDIRECCIONES. </t>
  </si>
  <si>
    <t>VICE - PRESTACIÓN DE SERVICIOS PROFESIONALES PARA ORIENTAR AL DESPACHO DEL VICEMINISTERIO DE EDUCACIÓN PREESCOLAR, BÁSICA Y MEDIA, EN MATERIA DE LINEAMIENTOS TÉCNICOS DE EDUCACIÓN Y FUNGIR COMO ENLACE FRENTE A LAS ÁREAS MISIONALES. SOLICITUD 2019IE001405</t>
  </si>
  <si>
    <t>VICE - ORIENTAR AL MEN EN LA IMPLEMENTACIÓN DE ESTRATEGIAS PARA LA PROMOCIÓN DE ESPACIOS DE DIÁLOGO Y PARTICIPACIÓN SOCIAL, HACIENDO ESPECIAL ÉNFASIS EN JUVENTUD Y APOYO A LA RESPUESTA DE LOS REQUER REALIZADOS POR LA VICEP DE LA REPÚBLICA. RAD 001407</t>
  </si>
  <si>
    <t>VICE -PC 647 - SERVICIOS PROFESIONALES PARA ORIENTAR AL VICE DE EPBM EN LA COORDINACION SEGUIMIENTO Y ATENCION INTERNA PARA EL CUMPLIMIENTO DE ACTIVIDADES COMPROMISOS Y GESTIONES DE COMPETENCIA DEL DESPACHO - RAD IE 001411</t>
  </si>
  <si>
    <t>VICE -PC-649 VICE EPBM ORIENTAR DISEÑO DE LINEAMIENTOS HERRAMIENTAS ENFOQUE DIFERENCIAL DIRIGIDAS A FACILITAR Y FORTALECER ATENCION EDUCATIVA DE NIÑOS NIÑAS Y ADOLESCENTES DE PUEBLOS Y COMUNIDADES INDIGENAS AFROS RAIZALES PALENQUEROS Y RROM - RAD IE001413</t>
  </si>
  <si>
    <t>VICE  -PC-648 SERVICIOS PROFESIONALES AL VICE DE EPBM Y SUS DIRECCIONES PARA ASISTIR Y ORIENTAR EN LA ESTRUCTURACION Y GESTION DE POLITICAS Y LINEAS ESTRATEGICAS DEL DESPACHO - RAD IE 001410</t>
  </si>
  <si>
    <t>VICE -PC-650 APOYO AL VICE DE EPBM EN LA ASISTENCIA Y ORIENTACION DE LA PROPUESTA DE LA ESTRUCTURA BASICA DEL PROGRAMA PAE EN LAS ZONAS RURALES DEL PAIS - RAD IE 001415</t>
  </si>
  <si>
    <t>VICE  -PRESTACIÓN DE SERVICIOS DE APOYO A LA GESTIÓN EN LA PLANEACIÓN, ORGANIZACIÓN Y EJECUCIÓN OPERATIVA DE LA AGENDA TEMÁTICA DEL DESPACHO DELVICEMINISTERIO DE EDUCACIÓN PREESCOLAR, BÁSICA Y MEDIA. SOLICITUD 2019IE001409</t>
  </si>
  <si>
    <t>VICE -PREST. DE SERV PROF. PARA APOYAR AL VICEMINISTERIO DE EDUCACIÓN PREESCOLAR, BYM EN LA ELABORACIÓN DE LAS PROPUESTAS QUE EL VICEM PRESENTE A LOS COOPERANTES O ASOCIADOS ESTRATÉGICOS DEL DESPACHO ACOMPAÑANDO LAS REUNIONES QUE SE ADELANTEN RAD IE 001637</t>
  </si>
  <si>
    <t>VICE  -PRESTAR SERVI. PROFESIONALES PARA ORIENTAR AL VICEMINISTERIO DE ED. PREESCOLAR, BYM Y SUS DIRECCIONES EN LO RELACIONADO CON LOS PROCESOS DE CONTRATACIÓN QUE SE PLANEEN Y ADELANTEN, EN SUS ETAPAS PRECONTRACTUAL, CONTRACTUAL Y POSCONTRACTUAL.RAD IE1353</t>
  </si>
  <si>
    <t>VICE  -PRESTACIÓN DE SERV PROF PARA ORIENTAR AL VICEMINISTERIO DE EDUCACIÓN PREESCOLAR, BYM EN LA GESTIÓN PRESUPUESTAL, FINANCIERA Y CONTABLE, CON EL OBJETIVO DE OPTIMIZAR EL SEGUIMIENTO A LA EJECUCIÓN PRESUPUESTAL Y PLAN DE ADQUISICIONES RAD IE001354</t>
  </si>
  <si>
    <t>VICE  -PRESTACION DE SERVICIOS PROFESIONALES PARA EL DESARROLLO DE LAS ACTIVIDADES Y/O ESTRATEGIAS INTERNAS - EXTERNAS DE LOS EVENTOS, ENCUENTROS Y JORNADAS QUE SE DESARROLLEN EN CUMPLIMIENTO DE LAS NECESIDADES DEL MINISTERIO DE EDUCACION NACIONAL</t>
  </si>
  <si>
    <t>VICE  -PC 725 - SERVICIOS PROFESIONALES AL VICE DE EPBM ORIENTADO EN LA ESTRUCTURACION DE RESPUESTAS QUE DESDE EL PUNTO DE VISTA TECNICO Y ADMINISTRATIVO DEBEN REALIZARSE POR ESTE DESPACHO A USUARIOS INTERNOS Y EXTERNOS Y PARTES INTERESADAS - RAD IE 003150</t>
  </si>
  <si>
    <t>VICE - PRESTACIÓN DE SERVICIOS PROFESIONALES AL VICEMINISTERIO DE EDUCACIÓN PREESCOLAR, BÁSICA Y MEDIA PARA ACOMPAÑAR Y APOYAR LA CONCEPCIÓN Y DISEÑO DE LAS ESTRATÉGIAS PARA MEJORAR LA CALIDAD DE LA EDUCACION QUE RECIBEN LOS ESTUDIANTES. RAD</t>
  </si>
  <si>
    <t>VICE - PARA LA PROYECCIÓN Y ORIENTACION JURÍDICA DE RESPUESTAS QUE DEBAN REALIZARSE A REQUERIMIENTOS DE ENTES DE CONTROL INTERNO Y EXTERNOS, PETICIONES Y EN LOS CASOS EN QUE SEA NECESARIO ACOMPAÑAR A LA COORDINACIÓN EN VISITAS Y AUDITORIAS ADMINISTRATIVA.</t>
  </si>
  <si>
    <t>VICE - PREST SERV PROF AL VEPBYM PARA ORIENTAR EN LA INFORMACIÓN ESTRATÉGICA QUE PERMITA LA ADOPCIÓN DE DECISIONES DE POLÍTICA PÚBLICA, ASÍ COMO EN LA ESTRUCTURACIÓN DE METAS Y SU SEGUIMIENTO DE CUMPLIMIENTO. RAD 12772</t>
  </si>
  <si>
    <t xml:space="preserve">Viaticos </t>
  </si>
  <si>
    <t xml:space="preserve">Red MHCP </t>
  </si>
  <si>
    <t>VES</t>
  </si>
  <si>
    <t>_Dirección_de_Calidad_para_la_ES</t>
  </si>
  <si>
    <t>SUBDIRECCIÓN DE ASEGURAMIENTO DE LA CALIDAD DE LA EDUCACIÓN SUPERIOR</t>
  </si>
  <si>
    <t>_De_aquí_a_2030_asegurar_el_acceso_igualitario_de_todos_los_hombres_y_las_mujeres_a_una_formación_técnica_profesional_y_superior_de_calidad_incluida_la_enseñanza_universitaria_</t>
  </si>
  <si>
    <t>Agenda de impulso a la educación superior</t>
  </si>
  <si>
    <t>% de implementación de los componentes del nuevo sistema de aseguramiento (procesos, metodologías, herramientas, sistema de información e instrumentos de evaluación).</t>
  </si>
  <si>
    <t>Fortalecimiento del Sistema de Aseguramiento de la calidad</t>
  </si>
  <si>
    <t>Banco de elegibles para integrar las Salas de Evaluación de la CONACES, consolidado.</t>
  </si>
  <si>
    <t>Compromisos Internos</t>
  </si>
  <si>
    <t>Documento de avance del diseño y pilotaje de la Escuela de Aseguramiento de la Calidad</t>
  </si>
  <si>
    <t>_INCREMENTO_DE_LA_CALIDAD_EN_LA_PRESTACIÓN_DEL_SERVICIO_PUBLICO_DE_EDUCACIÓN_SUPERIOR_EN_COLOMBIA_NACIONAL</t>
  </si>
  <si>
    <t>Apoyo,_asistencia_técnica_y_servicios_de_acompañamiento_a_las_IES_en_los_procesos_de_mejoramiento_de_la_calidad_para_la_Educación Superior</t>
  </si>
  <si>
    <t>Servicio de acreditación de la calidad de la educación superior o
terciaria</t>
  </si>
  <si>
    <t>Prestación de servicios para realizar la convocatoria de integrantes de la CONACES</t>
  </si>
  <si>
    <t>C-2202-0700-32-0-2202010-02</t>
  </si>
  <si>
    <t>REVISIÓN PROCESOS Y PROCEDIMIENTOS</t>
  </si>
  <si>
    <t>INSPECCIÓN Y VIGILANCIA</t>
  </si>
  <si>
    <t>1. Contratación de la empresa desarrolladora 
2. Diagnostico del sistema SACES actual 
3. Diseño para desarrollo del nuevo Sistema 
4. Desarrollo de la fase 1</t>
  </si>
  <si>
    <t>PLATAFORMA SACES
REVISIÓN PROCESOS Y PROCEDIMIENTOS</t>
  </si>
  <si>
    <t>Otorgar_Registro_Calificado_para_programas_académicos_nuevos</t>
  </si>
  <si>
    <t>ESCUELA DE FORMACIÓN DEL SAC</t>
  </si>
  <si>
    <t>ASEGURAMIENTO</t>
  </si>
  <si>
    <t>1. Formalización de contrato interadministrativo 
2. Diseño escuela de Aseguramiento de la Calidad
3. Formación de pares y certificación</t>
  </si>
  <si>
    <t>ESCUELA DE FORMACIÓN DEL SAC
PRESTACIÓN DE SERVICIOS</t>
  </si>
  <si>
    <t>Banco de pares estructurado</t>
  </si>
  <si>
    <t>Evaluar_condiciones_de_calidad_con_el_apoyo_del_CNA_para_decidir_sobre_la_acreditación_de_alta_calidad_de_programas_académicos_e_Instituciones_de_Educación_Superior.</t>
  </si>
  <si>
    <t>PLC 1057 REC 10 CSF PRESTAR SERVICIOS DE APOYO A LA GESTIÓN ADMINISTRATIVA Y TÉCNICA OPERATIVA PARA LA REVISIÓN DOCUMENTAL DE LAS SOLICITUDES DE REGISTRO CALIFICADO,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EDUCACIÓN SUPERIOR</t>
  </si>
  <si>
    <t xml:space="preserve">Número de actividades de acompañamiento a las IES, planeadas y realizadas por el CNA </t>
  </si>
  <si>
    <t>PLC 0023 REC 16 SSF 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t>
  </si>
  <si>
    <t>A-03-03-04-021</t>
  </si>
  <si>
    <t>DIRECCIÓN</t>
  </si>
  <si>
    <t>PLC 1148 REC 16 SSF 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t>
  </si>
  <si>
    <t>GASTOS ADMINISTRATIVOS (PAPELERÍA, FOTOCOPIAS)</t>
  </si>
  <si>
    <t>1. Identificación y depuración de IES Públicas y Privadas que realizaron reporte 
2. Realización de requerimientos para actualización del reporte y envío de soportes 
3. Realización de visitas 
4. Informe detallado de visitas</t>
  </si>
  <si>
    <t>PRESTACIÓN DE SERVICIOS
GASTOS ADMINISTRATIVOS</t>
  </si>
  <si>
    <t>PC ADMINISTRATIVA</t>
  </si>
  <si>
    <t>Apoyo a la Supervisión del contrato de movilización y operación logística de eventos - Gastos de Viaje y Desplazamiento</t>
  </si>
  <si>
    <t xml:space="preserve">Número de decretos expedidos que regulan el nuevo sistema de aseguramiento de la calidad de la ES </t>
  </si>
  <si>
    <t>META PND 2018 - 2022</t>
  </si>
  <si>
    <t>PC 0293 REC 16 SSF PRESTAR SERVICIOS PROFESIONALES PARA ACOMPAÑAR, ORIENTAR Y ASISTIR A LA SUBDIRECCIÓN DE ASEGURAMIENTO DE LA CALIDAD DE LA EDUCACIÓN SUPERIOR EN TEMAS RELACIONADOS CON REGISTROS CALIFICADOS, CONVALIDACIONES RAD IE 003003</t>
  </si>
  <si>
    <t>A-03-03-04-020</t>
  </si>
  <si>
    <t>PRESTACIÓN DE SERVICIOS - ASEGURAMIENTO</t>
  </si>
  <si>
    <t>ASEGURAMIENTO - CONACES</t>
  </si>
  <si>
    <t>SAYAGO PORRAS PAUL ANDRES</t>
  </si>
  <si>
    <t xml:space="preserve">1. Expedición de la nueva resolución de convalidaciones 
2. Implementación del nuevo sistema de información para el proceso de convalidaciones 
3. Diseño e implementación de la operación del nuevo modelo de Convalidaciones (incluye fortalecimiento del SIG) 
4. Implementación de la estrategia de comunicaciones para el nuevo modelo de Convalidaciones </t>
  </si>
  <si>
    <t>PRESTACIÓN DE SERVICIOS
RESPUESTAS PQR CONVALIDACIONES</t>
  </si>
  <si>
    <t>DIRECCIÓN DE LA CALIDAD PARA LA EDUCACIÓN SUPERIOR</t>
  </si>
  <si>
    <t>Analizar_la_información_de_la_Educación_Superior_a_través_de_múltiples_metodologías_con_el_fin_de_apoyar_el_mejoramiento_continuo_en_términos_de_calidad</t>
  </si>
  <si>
    <t>Servicio de asistencia técnica en calidad de la educación superior o terciara</t>
  </si>
  <si>
    <t>PLC 286 REC 10 PRESTAR SERVICIOS PROFESIONALES PARA ACOMPAÑAR, ORIENTAR Y ASISTIR A LA DIRECCIÓN DE CALIDAD PARA LA EDUCACIÓN SUPERIOR, EN EL ANÁLISIS, REVISIÓN Y ACTUALIZACIÓN DE LA NORMATIVA ASOCIADA CON LA EDUCACIÓN SUPERIOR EN EL PAÍS, EN ESPECIAL EN LO CONCERNIENTE AL DECRETO DEL SISTEMA DE ASEGURAMIENTO DE LA CALIDAD.</t>
  </si>
  <si>
    <t>C-2202-0700-32-0-2202014-02</t>
  </si>
  <si>
    <t>ANTOLINEZ FRANCO JOHAN STEPHEN</t>
  </si>
  <si>
    <t>PLC 368 REC 10 PRESTAR SERVICIOS PROFESIONALES PARA ACOMPAÑAR A LA DIRECCIÓN DE CALIDAD PARA LA EDUCACIÓN SUPERIOR, EN EL ALISTAMIENTO Y REVISIÓN JURÍDICA PARA LA IMPLEMENTACIÓN DE LA MODIFICACIÓN NORMATIVA RESPECTO AL PROYECTO DE DECRETO DEL SISTEMA DE ASEGURAMIENTO DE LA CALIDAD</t>
  </si>
  <si>
    <t>SAÚL CARANTÓN TORRES</t>
  </si>
  <si>
    <t>293 PRESTAR SERVICIOS PROFESIONALES PARA ACOMPAÑAR ORIENTAR Y ASISTIR JURÍDICAMENTE A LA DIRECCIÓN DE CALIDAD PARA LA EDUCACIÓN SUPERIOR EN LA REVISIÓN Y ELABORACIÓN DE PROYECTOS NORMATIVOS COMO PROYECTOS DE LEY, DECRETOS, RESOLUCIONES, Y ACTOS ADMINISTRATIVOS DE CARÁCTER GENERAL Y PARTICULAR RELACIONADOS CON EL REGISTRO CALIFICADO, LA ACREDITACIÓN DE ALTA CALIDAD, CONVALIDACIONES, TRÁMITES INSTITUCIONALES E INSPECCIÓN Y VIGILANCIA, ASÍ COMO REALIZAR SEGUIMIENTO A LOS REQUERIMIENTOS RELACIONADOS CON ESTOS TEMAS</t>
  </si>
  <si>
    <t>GUTIERREZ CHAVEZ DORENA ISABEL</t>
  </si>
  <si>
    <t xml:space="preserve">Número de Documentos, referentes, lineamientos, guías y resoluciones de calidad para la educación superior publicados y socializados.
</t>
  </si>
  <si>
    <t>PC 295 SSF REC 16 PRESTAR SERVICIOS PROFESIONALES PARA ACOMPAÑAR EN GESTIÓN FINANCIERA PRESUPUESTAL Y ADMINISTRATIVA DEL SISTEMA DE ASEGURAMIENTO DE LA CALIDAD DE LA EDUCACIÓN SUPERIOR ASÍ COMO LIDERAR Y REALIZAR SEGUIMIENTO Y REPORTE RAD IE 002762</t>
  </si>
  <si>
    <t>CELY RODRIGUEZ GUSTAVO</t>
  </si>
  <si>
    <t>289 PRESTAR SERVICIOS PROFESIONALES PARA LA PROYECCIÓN Y REVISIÓN DE ACTOS ADMINISTRATIVOS DE ASEGURAMIENTO DE LA CALIDAD, COMO EL APOYO JURÍDICO EN LAS REUNIONES O REQUERIMIENTOS EN LOS CUALES PARTICIPE LA DIRECCIÓN.</t>
  </si>
  <si>
    <t>LUIS ALBERTO SANABRIA</t>
  </si>
  <si>
    <t>669 CNA - PRESTAR SERVICIOS PROFESIONALES PARA APOYAR AL CONSEJO NACIONAL DE ACREDITACIÓN EN LOS PROCESOS DE INTERNACIONALIZACIÓN DEL CNA Y EN TEMAS DE COOPERACIÓN TÉCNICA INTERNACIONAL</t>
  </si>
  <si>
    <t>PORTILLA VILLOTA RICARDO ANDRES</t>
  </si>
  <si>
    <t>CNA - PRESTAR SERVICIOS PROFESIONALES PARA APOYAR AL CONSEJO NACIONAL DE ACREDITACIÓN EN LOS PROCESOS DE INTERNACIONALIZACIÓN DEL CNA Y EN TEMAS DE COOPERACIÓN TÉCNICA INTERNACIONAL</t>
  </si>
  <si>
    <t>PEÑA GARZON MARIA CAMILA</t>
  </si>
  <si>
    <t>332 PREST SERVIC PROFES PARA APOY A LA SECRET TÉCN DEL CNA, EN LA ADMIN FUNCIONAL DEL APLICATIVO SACES CNA, BAJO LOS LINEAMIENTOS INFORMÁT EMITIDOS POR LA OFIC DE TECN Y SIST DE INFORMACI DEL MINISTERIO DE EDUCACIÓN.</t>
  </si>
  <si>
    <t>JIMENEZ ROMERO YADIRA</t>
  </si>
  <si>
    <t>333 PREST SERVIC PROFES PARA APOY A LOS CONSEJ DEL CNA EN REVIS INFORM PARES Y PREPARAC DE INFORMAC E INSUMOS PARA CONCEPT FINAL DE EVALUA DE LOS PROC DE ACREDIT DE PROGR ACADÉM EN ÁREAS DE CIENC  SOCIA, JURÍD Y HUM, LICENCIAT Y ENFOC A EDUCAC</t>
  </si>
  <si>
    <t>CEPEDA JIMENEZ MARCEL CAMILO</t>
  </si>
  <si>
    <t>335 PREST SERVIC PROFES PARA APOY A LOS CONSEJ DEL CNA EN REVIS INFORM PARES Y PREPAR DE INFOR E INSUMOS PARA CONCEPT FINAL DE EVALUA DE LOS PROC DE ACRED DE PROGR ACADÉM EN ÁREAS DE CIENC BÁSIC Y ECON Y ADMIN, ASI COMO EN PROC DE ACREDITAC INSTITUC</t>
  </si>
  <si>
    <t>BASTIDAS RODRIGUEZ JOSE ALEJANDRO</t>
  </si>
  <si>
    <t>334 PREST DE SERVIC PROFES PARA APOY A LOS CONSEJ DEL CNA EN REVIS DE INFO DE PARES Y PREPAR DE INFORMAC PARA CONCEPT DE PROCES DE ACREDIT DE PROGR ACADÉM EN LAS ÁREAS DE CIENCIAS DE LA SALUD, INGENIER Y PROGR TÉCN Y TECNOLÓG</t>
  </si>
  <si>
    <t>GUTIERREZ BALLEN MARTHA ANDREA</t>
  </si>
  <si>
    <t>336 PRESTACIÓN DE SERVICIOS DE APOYO ADMINISTRATIVO AL CONSEJO NACIONAL DE ACREDITACIÓN (CNA).</t>
  </si>
  <si>
    <t>LIZARAZO NEIRA FELIPE ALBERTO</t>
  </si>
  <si>
    <t>330 PRESTAR SERVICIOS PROFESIONALES PARA GESTIONAR EL PROCESO DE ACREDITACIÓN DE ALTA CALIDAD DE PROGRAMAS E INSTITUCIONES DE EDUCACIÓN SUPERIOR Y CONTRIBUIR AL ADECUADO FUNCIONAMIENTO DEL CONSEJO NACIONAL DE ACREDITACIÓN - CNA</t>
  </si>
  <si>
    <t>SANCHEZ RAMOS LUIS MIGUEL</t>
  </si>
  <si>
    <t>CONTRATO DE ARRENDAMIENTO PARA DIFERENTES ÁREAS DEL MINISTERIO DE EDUCACIÓN NACIONAL</t>
  </si>
  <si>
    <t>PACHECO CANO DIANA CAROLINA</t>
  </si>
  <si>
    <t>Prestación del servicio de transporte aéreo nacional e internacional en rutas propias o de otros operadores para el desplazamiento de los colaboradores del MEN en cumplimiento de sus funciones</t>
  </si>
  <si>
    <t>GARCIA SILVA CARLOS ANDRES</t>
  </si>
  <si>
    <t>SUAREZ MORALES DANNY MAURICIO</t>
  </si>
  <si>
    <t>PLC 1125 Prestación del servicio de transporte aéreo nacional e internacional en rutas propias o de otros operadores para el desplazamiento de los colaboradores del MEN en cumplimiento de sus funciones</t>
  </si>
  <si>
    <t>CHAPARRO DEL PORTILLO KELLY JOHANA</t>
  </si>
  <si>
    <t>VILLEGAS OYOLA SANTIAGO</t>
  </si>
  <si>
    <t>APROPIACION DISPONIBLE DE RECURSOS PARA GASTOS ADMINISTRATIVOS DE SERVICIOS DE FOTOCOPIAS PARA CNA</t>
  </si>
  <si>
    <t>PREST DEL SERV INTEGRAL DE ASEO Y CAFETERIA CON SUMINISTRO DE MANO DE OBRA MAQUINARIA Y/O EQUIPOS E INSUMOS PARA LA REALIZACION DE ESTAS LABORES EN INSTALACIONES DEL EDIF SEDE DEL MEN Y SEDES ANEXAS</t>
  </si>
  <si>
    <t>QUIROGA RODRIGUEZ PAOLA ANDREA</t>
  </si>
  <si>
    <t>DISPONIBILIDAD DE RECURSOS PARA GASTOS ADMINISTRATIVOS DE SERVICIOS DE PAPELERIA</t>
  </si>
  <si>
    <t>RODRIGUEZ ALBARRACIN NYDIA CAROLINA</t>
  </si>
  <si>
    <t>APROPIACIÓN DISPONIBLE PARA GASTOS ADMINISTRATIVOS DE SERVICIOS DE TONER PARA EL CNA</t>
  </si>
  <si>
    <t>AVILA DIAZ LAURA FERNANDA</t>
  </si>
  <si>
    <t>DISPONIBILIDAD DE RECURSOS PARA GASTOS ADMINISTRATIVOS DE SERVICIOS PÚBLICOS PARA CNA</t>
  </si>
  <si>
    <t>RESPUESTAS PQR CONVALIDACIONES</t>
  </si>
  <si>
    <t>COBRANZA NACIONAL DE CREDITOS S.A.S</t>
  </si>
  <si>
    <t>1. Informe diagnóstico y plan de trabajo sobre las medidas preventivas y/o vigilancia especial adoptadas en el marco de la Ley 1740 corte a diciembre 31 de 2018.  
2. Planeación y ejecución de visitas a IES con medidas preventivas y/o de vigilancia especial 
3. Informe de gestión y resultados (consolidado de las visitas de seguimiento y actos administrativos proferidos por el MEN.)</t>
  </si>
  <si>
    <t>FIRMA JURÍDICA
PRESTACIÓN DE SERVICIOS
TIQUETES</t>
  </si>
  <si>
    <t>APROPIACION DISPONIBLE PARA ATENDER GASTOS POR HONORARIOS DE LOS CONSEJEROS DEL CNA</t>
  </si>
  <si>
    <t>FIRMA JURÍDICA</t>
  </si>
  <si>
    <t>PRESTACIÓN DE SERVICIOS</t>
  </si>
  <si>
    <t>PREVENTIVA</t>
  </si>
  <si>
    <t xml:space="preserve">Inspector In situ </t>
  </si>
  <si>
    <t>APROPIACION DISPONIBLE PARA ATENDER GASTOS POR DESPLAZAMIENTOS DE LOS CONSEJEROS DEL CNA</t>
  </si>
  <si>
    <t>GOMEZ PACHECO ALVARO ALFONSO</t>
  </si>
  <si>
    <t>Hernando Castellanos Franco</t>
  </si>
  <si>
    <t>APROPIACION DISPONIBLE PARA ATENDER GASTOS POR DESPLAZAMIENTOS DEL EQUIPO QUE APOYA EL CNA</t>
  </si>
  <si>
    <t>MARTINEZ HERNANDEZ JENNY DIRLEY</t>
  </si>
  <si>
    <t>RECURSOS POR COMPROMETER</t>
  </si>
  <si>
    <t>HERNANDEZ OLIVEROS DORA CECILIA</t>
  </si>
  <si>
    <t>365 PRESTAR SERVICIOS PROFESIONALES PARA ACOMPAÑAR A LA DIRECCIÓN DE CALIDAD PARA LA EDUCACIÓN SUPERIOR EN LOS TEMAS ACADÉMICOS Y TÉCNICOS RELACIONADOS CON EL CONSEJO NACIONAL DE EDUCACIÓN SUPERIOR — CESU, LA SECRETARÍA TÉCNICA DE LA COMISIÓN PERMANENTE DEL SAC, LAS REUNIONES CON ASCUN, CUERPOS CONSULTIVOS, ASÍ COMO OTRAS ASOCIACIONES DE EDUCACIÓN SUPERIOR Y APOYAR EN EL DISEÑO DE LAS BASES CONCEPTUALES, NORMATIVAS Y TÉCNICAS PARA LA REESTRUCTURACIÓN DEL SISTEMA DE ASEGURAMIENTO DE LA CALIDAD.</t>
  </si>
  <si>
    <t>A-03-03-04-022</t>
  </si>
  <si>
    <t>Carlos Ceballos</t>
  </si>
  <si>
    <t>ROSERO ZAMBRANO MYRIAN ALEJANDRA</t>
  </si>
  <si>
    <t xml:space="preserve">Saydy Marcela Sanchez </t>
  </si>
  <si>
    <t>Tania Camila Barbosa Solano</t>
  </si>
  <si>
    <t>INVESTIGACIONES</t>
  </si>
  <si>
    <t>Harvey Oswaldo Gonzalez Bernal</t>
  </si>
  <si>
    <t>1. Planeación y ejecución de visitas a operadores y personas jurídicas no autorizadas 
2. Realización de comités para la toma de decisiones</t>
  </si>
  <si>
    <t xml:space="preserve"> APROPIACION DISPONIBLE PARA ATENDER GASTOS DE DESPLAZAMIENTO PARA LOS MIEMBROS DEL CESU</t>
  </si>
  <si>
    <t>BRICEÑO GAMARRA ANA CAROLINA</t>
  </si>
  <si>
    <t xml:space="preserve">Karen Margarita López de Armas </t>
  </si>
  <si>
    <t>366 PRESTAR SERVICIOS PROFESIONALES PARA APOYAR LA REALIZACIÓN DE LAS SESIONES DEL CONSEJO NACIONAL DE EDUCACIÓN SUPERIOR – CESU, ASOCIACIONES ACADÉMICAS Y DEMÁS REUNIONES DEL VICEMINISTERIO DE EDUCACIÓN SUPERIOR, ASÍ COMO LA ATENCIÓN DE REQUERIMIENTOS QUE SE PRESENTEN A NIVEL INTERNO Y EXTERNO EN TÉRMINOS DE OPORTUNIDAD.</t>
  </si>
  <si>
    <t xml:space="preserve">Diana Marcela Zabala Valbuena </t>
  </si>
  <si>
    <t>INTERVENTORÍA - LICITACIÓN 1 (Contratos de operador y fiducia)</t>
  </si>
  <si>
    <t>1. Informe descriptivo de los programas de derecho a visitar  
2. Propuesta Plan de Trabajo visitas programas de derecho 
3.Capacitación pares e implementación de visitas</t>
  </si>
  <si>
    <t>FIDUCIA - OPERADOR - INTERVENTORÍA
PLATAFORMA SACES</t>
  </si>
  <si>
    <t>PLATAFORMA SACES (CONVALIDACIONES, INSPECC Y VIGILANCIA Y SACES)</t>
  </si>
  <si>
    <t>PLC 0023 REC 10 CSF 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t>
  </si>
  <si>
    <t>OTROS SERVICIOS AUXILIARES</t>
  </si>
  <si>
    <t>A-02-02-02-008-005-09-6</t>
  </si>
  <si>
    <t>FIDUCIA - LICITACIÓN 1 - ADMINISTRACIÓN DE RECURSOS (HONORARIOS Y GASTOS DE DESPLAZAMIENTO)</t>
  </si>
  <si>
    <t>PLC 1148 REC 10 CSF 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t>
  </si>
  <si>
    <t>OPERADOR - LICITACIÓN 1 (REVISIÓN COMPLETITUD-RC  Y VISITAS DE PARES)</t>
  </si>
  <si>
    <t>HERNANDEZ HOYOS SERGIO AGUSTIN</t>
  </si>
  <si>
    <t>Acompañar_y_socializar_información_institucional_y_sectorial_en_el_ejercicio_de_la_calidad_de_la_educación_Superior</t>
  </si>
  <si>
    <t>APROPIACION DISPONIBLE PARA ATENDER GASTOS DE DESPLAZAMIENTO PARA EL INCREMENTO DE LA CALIDAD EN LA PRESTACIÓN DEL SERVICIO PUBLICO DE EDUCACIÓN SUPERIOR</t>
  </si>
  <si>
    <t>A-02-02-02-006-004</t>
  </si>
  <si>
    <t>APROPIACION DISPONIBLE DE RECURSOS PARA GASTOS ADMINISTRATIVOS DE SERVICIOS DE FOTOCOPIAS PARA LA DIRECCIÓN DE CALIDAD PARA LA EDUCACIÓN SUPERIOR</t>
  </si>
  <si>
    <t>APROPIACIÓN DISPONIBLE PARA GASTOS ADMINISTRATIVOS DE SERVICIOS DE TONER PARA LA DIRECCIÓN DE CALIDAD PARA LA EDUCACIÓN SUPERIOR</t>
  </si>
  <si>
    <t>TIPOS DE IMPRENTA, PLANCHAS O CILINDROS, PREPARADOS PARA LAS ARTES GRÁFICAS, PIEDRAS LITOGRÁFICAS IMPRESAS U OTROS ELEMENTOS DE IMPRESIÓN</t>
  </si>
  <si>
    <t>A-02-02-01-003-002-08</t>
  </si>
  <si>
    <t>CHARTER MINISTRA</t>
  </si>
  <si>
    <t>CUPO 1 DIRECCIÓN</t>
  </si>
  <si>
    <t>Prestar servicios profesionales para la revisión, ajustes y formulación de referentes, lineamientos y guías de calidad para la eduación superior</t>
  </si>
  <si>
    <t xml:space="preserve">PRESTAR LOS SERVICIOS PARA REALIZAR EL DIAGNÓSTICO, ACTUALIZACIÓN DE ANTECEDENTES Y CONTEXTO DE LA INTERNACIONALIZACIÓN DE LA EDUCACIÓN SUPERIOR
</t>
  </si>
  <si>
    <t>Prestación de Servicios para realizar los ajustes al micrositio del SAC en el portal Colombia Aprende</t>
  </si>
  <si>
    <t>A-02-02-02-008-03-04-</t>
  </si>
  <si>
    <t>SUBDIRECCIÓN DE INSPECCIÓN Y VIGILANCIA</t>
  </si>
  <si>
    <t>Acompañar_y_socializar_información_institucional_y_sectorial_en_el_ejercicio_de_Inspección_y_Vigilancia_de_las_Instituciones_de_Educación_Superior_en_el_marco_de_la_calidad.</t>
  </si>
  <si>
    <t>Servicio de inspección y vigilancia del sector educativo</t>
  </si>
  <si>
    <t>C-2202-0700-32-0-2202045-02</t>
  </si>
  <si>
    <t>Número de guías de información sobre sistemas educativos de paises con mayor demanda en convalidaciones, publicadas y socializadas</t>
  </si>
  <si>
    <t>Guías de información sobre sistemas educativos de paises con mayor demanda en convalidaciones, publicadas y socializadas</t>
  </si>
  <si>
    <t>745 PRESTAR SERVICIOS PROFESIONALES PARA APOYAR A LA SUBDIRECCIÓN DE ASEGURAMIENTO DE LA CALIDAD DE LA ES EN EL DESARROLLO DE LAS ACTIVIDADES RELACIONADAS CON LA CONVALIDACIÓN DE TÍTULOS DE ES OBTENIDOS EN EL EXTERIOR</t>
  </si>
  <si>
    <t xml:space="preserve">AUNAR ESFUERZOS PARA LA EJECUCIÓN DE UNA ESTRATEGIA DE COMUNICACIONES QUE POSICIONE A NIVEL NACIONAL E INTERNACIONAL EL SISTEMA DE ASEGURAMIENTO DE LA CALIDAD DE LA EDUCACIÓN SUPERIOR DE COLOMBIA, DE CARA AL ANALISIS DE LOS SERVICIOS DE ACREDITACIÓN DE LA CALIDAD DE LA EDUCACIÓN SUPERIOR EN EL MUNDO, ASÍ COMO FORTALECER EL SERVICIO DE INFORMACIÓN DE LA EDUCACIÓN SUPERIOR O TERCIARIA PARA LAS INSTITUCIONES DE EDUCACIÓN SUPERIOR (IES) COLOMBIANAS DENTRO DE LA GESTIÓN DE INTERNACIONALIZACIÓN.
</t>
  </si>
  <si>
    <t>Número de pares de Acreditación de Alta Calidad capacitados a través del curso de pares en modalidad B-Learning.</t>
  </si>
  <si>
    <t>670 CNA - PREST SERVIC PROFES AL CNA EN PROCES RELACION CON LA ACRED, COMO LA IMPLEM DEL PROY ESTRATÉG ESCUELA DE PARES, LA ACTUALIZACIÓN DEL WEBSITE DEL CNA Y LA ESTRUCTURACIÓN DE LAS PIEZAS COMUNICACIONALES Y ACADÉM</t>
  </si>
  <si>
    <t>CNA - PREST SERVIC PROFES AL CNA EN PROCES RELACION CON LA ACRED, COMO LA IMPLEM DEL PROY ESTRATÉG ESCUELA DE PARES, LA ACTUALIZACIÓN DEL WEBSITE DEL CNA Y LA ESTRUCTURACIÓN DE LAS PIEZAS COMUNICACIONALES Y ACADÉM</t>
  </si>
  <si>
    <t>Número de participaciones en procesos de evaluación externa de certificación del modelo de acreditación colombiano con alcance al sistema nacional de acreditación con dos entes internacionales</t>
  </si>
  <si>
    <t>331 PREST SERVIC PROFES PARA APOY LA IMPLEM Y SEGUIM DE ACTIV DEL PLAN DE ACCION Y EL PLAN DE MEJORAM DEL CNA Y EN EL MARCO DEL ASEGUR INTER DE CALIDAD DE PROC DE AUTOEVAL Y EVAL EXTERNA REALIZADOS POR EL CNA CON ORGAN  NAL E INTERNAL</t>
  </si>
  <si>
    <t>PC 848 SSF REC 16 PRESTAR SERVICIOS PROFESIONALES PARA APOYAR A LA SECRETARÍA TÉCNICA Y AL CONSEJO NACIONAL DE ACREDITACIÓN EN LOS PROCESOS DE GESTIÓN DE VISITAS DE EVALUACIÓN EXTERNA CON FINES DE ACREDITACIÓN RAD IE 002762</t>
  </si>
  <si>
    <t>Porcentaje  de solicitudes atendidas de registro calificado radicadas por las IES en SACES para el año 2019</t>
  </si>
  <si>
    <t>Reporte de segumiento por etapas a las solicitudes de registro calificado radicadas por las IES en SACES</t>
  </si>
  <si>
    <t>595 PRESTAR SERVIC PROFES DE ACOMPAÑAR Y ORIENTAR A LA SUBD DE ASEGURAM DE LA CALIDAD DE LA ES EN EL SEGUIM A LOS PROC Y PROCEDIM DE REGISTRO CALIFIC Y ACREDITAC DE ALTA CALIDAD PARA EL MEJORAM DEL SIST DE ASEGURAM DE LA CALIDAD DE LA ES - SACES</t>
  </si>
  <si>
    <t>1222 PRESTAR SERVICIOS PROFESIONALES PARA EJECUTAR LA ESCUELA DE PARES Y APOYAR PROYECTOS TRANSVERSALES EN LA SUBDIRECCIÓN DE ASEGURAMIENTO DE LA CALIDAD PARA LA EDUCACIÓN SUPERIOR</t>
  </si>
  <si>
    <t>596 PREST SERVIC PROFES EN LA SUB DE ASEGUR DE CALIDAD PARA LA ES, APOYANDO FORMULAC, ORGANIZAC, EJECUC Y CONTROL DE ACTIVID RELACION CON PROGRAM DE SALA DE SALUD Y BIENEST PRESENTAD POR LAS IES PARA SOLICIT, RENOV Y MODIFI DE REGIST CALIFIC</t>
  </si>
  <si>
    <t>1194 PRESTAR SERVICIOS DE APOYO EN LA EJECUCIÓN CONTRACTUAL Y EN LAS ACTUACIONES ADMINISTRATIVAS DE LA SUBDIRECCIÓN DE ASEGURAMIENTO DE LA CALIDAD PARA LA EDUCACIÓN SUPERIOR</t>
  </si>
  <si>
    <t>597 PRESTACIÓN DE SERVICIOS PROFESIONALES PARA ASISTIR A LA SUBDIRECCIÓN DE ASEGURAMIENTO DE LA CALIDAD PARA LA ES EN REPORTE ESTADÍSTICO, ANÁLISIS DE REGISTRO CALIFICADO, SEGUIMIENTO Y MONITOREO DE DATOS DE ORIENTACIÓN A LA TOMA DE DECISIONES</t>
  </si>
  <si>
    <t>587 PREST SERVIC PROFES PARA ACOMP Y ORIENT A LA SUBD DE ASEGURAM DE LA CALIDAD DE LA ES EN TEMAS RELACIONADOS CON REGISTROS CALIFICADOS, TRÁMITES INSTITUCIONALES, ACREDITACIONES DE ALTA CALIDAD Y ACTUACIONES DE ORDEN JURÍDICO</t>
  </si>
  <si>
    <t>588 PREST SERVIC PROFES PARA ACOMP Y ORIENT A LA SUBD DE ASEGURAM DE LA CALIDAD DE LA ES EN TEMAS RELACIONADOS CON REGISTROS CALIFICADOS, TRÁMITES INSTITUCIONALES, ACREDITACIONES DE ALTA CALIDAD Y ACTUACIONES DE ORDEN JURÍDICO</t>
  </si>
  <si>
    <t>591 PREST SERVIC PROFES PARA ACOMP Y ORIENT A LA SUBD DE ASEGURAM DE LA CALIDAD DE LA ES EN TEMAS RELACIONADOS CON REGISTROS CALIFICADOS, TRÁMITES INSTITUCIONALES, ACREDITACIONES DE ALTA CALIDAD Y ACTUACIONES DE ORDEN JURÍDICO</t>
  </si>
  <si>
    <t>700 PREST DE SERV PROFES PARA APOYAR A LA SUBD DE ASEGURAM EN LA PLANEAC Y SEGUIM DE LOS PROCES RELACION CON REGISTROS CALIFICADOS Y EN LAS ACTUACIONES DE ORDEN JURÍDICO DE LOS TEMAS DE ASEGURAM DE LA CALIDAD DEL SISTEMA DE EDUCACIÓN</t>
  </si>
  <si>
    <t>701 PRES SERVIC PROFES PARA APOYAR A LA SUBD DE ASEGURAM DE LA CALIDAD EN LA FORMULAC, EJECUC Y CONTROL DE PLANES, PROYECT, PROGRAM Y ACTIVID RELAC CON LOS TRÁMIT INHERENTES A REGISTRO CALIFICADO Y DEMÁS FUNCIONES DE LA DEPEND</t>
  </si>
  <si>
    <t>598 PRESTAR SERVICIOS PROFESIONALES A LA SUBDIRECCIÓN DE ASEGURAMIENTO DE LA CALIDAD DE LA ES EN LO RELACIONADO CON SEGUIMIENTO DE LAS RESOLUCIONES DE LOS TRÁMITES DE REGISTRO CALIFICADO Y ACREDITACIÓN EN ALTA CALIDAD</t>
  </si>
  <si>
    <t>APROPIACION DISPONIBLE DE RECURSOS PARA GASTOS ADMINISTRATIVOS DE SERVICIOS DE FOTOCOPIAS PARA CONACES</t>
  </si>
  <si>
    <t>APROPIACION DISPONIBLE PARA ATENDER GASTOS POR HONORARIOS DE LOS MIEMBROS DE LAS SALAS CONACES</t>
  </si>
  <si>
    <t>APROPIACION DISPONIBLE PARA ATENDER GASTOS POR DESPLAZAMIENTO ORIENTADOS AL FORTALECIMIENTO DEL ASEGURAMIENTO DE LA CALIDAD DE LA EDUCACIÒN SUPERIOR</t>
  </si>
  <si>
    <t>APROPIACION DISPONIBLE PARA ATENDER GASTOS POR DESPLAZAMIENTO DE LOS MIEMBROS DE LAS SALAS DE CONACES</t>
  </si>
  <si>
    <t>HERNANDEZ RONCANCIO DIEGO ALEJANDRO</t>
  </si>
  <si>
    <t>contratistas</t>
  </si>
  <si>
    <t>CSU</t>
  </si>
  <si>
    <t>GUZMAN ROJAS BETTY MARCELA</t>
  </si>
  <si>
    <t>CHITIVA PADILLA INGRID XIOMARA</t>
  </si>
  <si>
    <t>MORENO MARTINEZ RUBEN DARIO</t>
  </si>
  <si>
    <t>TORRES RAMIREZ DIANA MILENA</t>
  </si>
  <si>
    <t>BOTIA HERNANDEZ NANCY JUDITH</t>
  </si>
  <si>
    <t>PLC 1056 REC 10 CSF ADMINISTRAR LOS RECURSOS DESTINADOS AL PAGO DE HONORARIOS Y GASTOS DE VIAJE DE LOS PARES ACADÉMICOS, DEL PROYECTO DE MEJORAMIENTO DE LA CALIDAD DE LA EDUCACIÓN SUPERIOR, ESPECÍFICAMENTE LO CORRESPONDIENTE A EVALUAR, CERTIFICAR Y ACREDITAR LA CALIDAD DE LA EDUCACIÓN SUPERIOR.</t>
  </si>
  <si>
    <t>SERVICIOS AUXILIARES A LOS SERVICIOS FINANCIEROS DISTINTOS DE LOS SEGUROS Y LAS PENSIONES</t>
  </si>
  <si>
    <t>A-02-02-02-007-01-05-04</t>
  </si>
  <si>
    <t>LARA ZARATE JAIRO HUMBERTO</t>
  </si>
  <si>
    <t>GIL MARTHA LILIANA</t>
  </si>
  <si>
    <t>OPERADOR: ADICIÓN AL CONTRATO 1062 DE 2016 SUSCRITO CON ÓPTIMA S.A.</t>
  </si>
  <si>
    <t>AMADOR VIDAL GLORIA</t>
  </si>
  <si>
    <t>FIDUCIA: ADICIÓN AL CONTRATO N° 1188 DE 2016 SUSCRITO CON FIDUPREVISORA</t>
  </si>
  <si>
    <t>PEREZ HERRERA DEYANIRA</t>
  </si>
  <si>
    <t>ESTAMPILLA</t>
  </si>
  <si>
    <t>PRESTAR LOS SERVICIOS PARA LA OPERACION TIC DEL MINISTERIO DE EDUCACION NACIONAL NECESARIOS PARA SOPORTAR SUS PROCESOS, ASEGURAR LA CONTINUIDAD EN LA OPERACION TI, SU DISPONIBILIDAD Y RENDIMIENTO</t>
  </si>
  <si>
    <t>CHAPARRO LOPEZ ALBA MERY</t>
  </si>
  <si>
    <t>Evaluar_los_Títulos_presentados_para_convalidación_a_fin_de_establecer_la_procedencia_y_equivalencia</t>
  </si>
  <si>
    <t>Adición Contrato 1218 de 2018 "PRESTARLOS SERVICIOS PARA LA OPERAC1ÓN TIC DEL MINISTERIO DE EDUCAC1ÓN NACI0NAL NECESARI0S PARA SOPORTAR SUS PROCESOS,
ASEGURAR LA CONTINUIDAD EN LA OPERAC1ÓN TI, SU DISPONIBILIDAD Y RENDIMIENTO.</t>
  </si>
  <si>
    <t>TOBAR ARIAS CLAUDIA PATRICIA</t>
  </si>
  <si>
    <t>Autorizar_funcionamiento_de_programas_académicos_e_instituciones,_mediante_el_otorgar_personerías_jurídicas_para_la_creación_de_nuevas_IES.</t>
  </si>
  <si>
    <t>LOZANO SANCHEZ BIBIANA GERTRUDIS</t>
  </si>
  <si>
    <t>COMBARIZA ARIZA ANGELICA LILIANA</t>
  </si>
  <si>
    <t>INTERVENTORÍA: REALIZAR LA INTERVENTORÍA TECNICA- OPERATIVA, ADMINISTRATIVA, JURÍDICA Y FINANCIERA AL CONTRATO RESULTANTE DE LA LICITACIÒN PÙBLICA LP-MEN XXXXXX  CUYO OBJETO ES “ PRESTAR  APOYO OPERATIVO Y ADMINISTRATIVO QUE PERMITA LA REVISIÓN DE LA COMPLETITUD DE LAS SOLICITUDES DE REGISTRO CALIFICADO, Y EL TRAMITE PARA LA REALIZACIÓN DE VISITAS DE LOS PARES ACADÉMICOS A INSTITUCIONES DE EDUCACIÓN SUPERIOR E INSTITUCIONES PRESTADORAS DEL SERVICIO DE SALUD, PARA LA ATENCION DE SOLICITUDES DE REGISTRO CALIFICADO, ACREDITACIÓN DE ALTA CALIDAD E INSPECCIÓN Y VIGILANCIA DE EDUCACIÓN SUPERIOR.</t>
  </si>
  <si>
    <t>ROMERO BOLIVAR JHON JAIRO</t>
  </si>
  <si>
    <t>PLC 1061 REC 10 CSF INTERV TÉC, ADMIN, FINANC Y JURÍD A LOS CONT CON OBJ: “PREST APOYO OPER Y ADMIN A LAS SOLICIT DE RC Y ACREDIT DE ALTA CALIDAD Y REALIZAC DE VISITAS DE PARES ACADÉM A IES, IPS, INSP Y VIGIL” Y “ADMIN LOS RECURSOS DE LA CALIDAD DE LA ES, PARA EVALUAR, CERTIFIC Y ACREDIT LA CALIDAD”</t>
  </si>
  <si>
    <t>BAZURTO AGUDELO JUAN DANIEL</t>
  </si>
  <si>
    <t>FIDUCIA: ADMINISTRAR LOS RECURSOS DESTINADOS AL PAGO DE HONORARIOS Y GASTOS DE VIAJE DE LOS PARES ACADÉMICOS, DEL PROYECTO DE MEJORAMIENTO DE LA CALIDAD DE LA EDUCACIÓN SUPERIOR, ESPECÍFICAMENTE LO CORRESPONDIENTE A EVALUAR, CERTIFICAR Y ACREDITAR LA CALIDAD DE LA EDUCACIÓN SUPERIOR.</t>
  </si>
  <si>
    <t>ROMERO DUARTE ANGELA PATRICIA</t>
  </si>
  <si>
    <t>GARCIA BECERRA INGRID CAROLINA</t>
  </si>
  <si>
    <t>ADICIÓN AL CONTRATO 1188 DE 2016 CON EL OBJETO DE ADMINISTRAR LOS RECURSOS DEL PROYECTO DE MEJORAMIENTO DE LA CALIDAD DE LA EDUCACIÓN SUPERIOR, ESPECÍFICAMENTE EL DE EVALUAR, CERTIFICAR Y ACREDITAR LA CALIDAD DE LA EDUCACION SUPERIOR A TRAVÉS DE PARES ACADEMICOS.</t>
  </si>
  <si>
    <t>LINDO LOZANO CAROLINA</t>
  </si>
  <si>
    <t>DIRECCIÓN FOMENTO</t>
  </si>
  <si>
    <t>PRESTACIÓN DE SERVICIOS PROF</t>
  </si>
  <si>
    <t>RENDON SALDARRIAGA MARIA ISABEL</t>
  </si>
  <si>
    <t>VICEMINISTERIO</t>
  </si>
  <si>
    <t>VEGA TORRES FABIAN ALONSO</t>
  </si>
  <si>
    <t>ADICIÓN AL CONTRATO 1062 DE 2016 CON EL OBJETO DE APOYO OPERATIVO Y ADMINIS PARA LA REVISIÓN DE LA COMPLET DE LAS SOLICIT DE RC Y LA CONTRAT Y REALIZAC DE VISITAS DE PARES ACADÉM A IES E IPS, PARA EL TRÁMITE DE SOLICIT DE RC, ACREDITAC E INSPEC Y VIGIL DE ES</t>
  </si>
  <si>
    <t>ORTIZ  BLANCO JORGE</t>
  </si>
  <si>
    <t>OPERADOR: PRESTAR APOYO OPERATIVO Y ADMINISTRATIVO PARA LA REVISIÓN DOCUMENTAL DE LAS SOLICITUDES DE REGISTRO CALIFICADO, Y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EDUCACIÓN SUPERIOR.</t>
  </si>
  <si>
    <t>RUEDA DELGADO GABRIEL</t>
  </si>
  <si>
    <t>Prestación de servicios para acompañar a la Dirección de Calidad para la Educación Superior en el seguimiento y atención de PQR´S, relacionadas con el aseguramiento de la calidad.</t>
  </si>
  <si>
    <t>LOGÍSTICA</t>
  </si>
  <si>
    <t>Autorizar_funcionamiento_de_programas_e_instituciones,_mediante_el_otorgar_personerías_jurídicas_para_la_creación_de_nuevas_IES.</t>
  </si>
  <si>
    <t>Servicio de evaluación de la calidad de la educación superior o
terciara</t>
  </si>
  <si>
    <t>C-2202-0700-32-0-2202017-02</t>
  </si>
  <si>
    <t>Otorgar_Registro_Calificado_para_programas_nuevos</t>
  </si>
  <si>
    <t>GASTOS DESPLAZAMIENTO</t>
  </si>
  <si>
    <t>Prestación de servicios para acompañar a la Dirección de Calidad para la Educación Superior en la revisión, ajustes e implementación del Sistema de Aseguramiento de la Calidad</t>
  </si>
  <si>
    <t>PAPELERÍA</t>
  </si>
  <si>
    <t xml:space="preserve">Porcentaje de avance en el diseño e implementación de una estrategia para la correcta conservacion y destinación de bienes y rentas de las IES </t>
  </si>
  <si>
    <t>PLC 1230 REC 10 CSF PRESTAR SERVICIOS PROFESIONALES PARA EJECUTAR LAS ACTIVIDADES REQUERIDAS CON OCASIÓN DE LAS MEDIDAS PREVENTIVAS Y DE VIGILANCIA ESPECIAL ORDENADAS A LAS IES EN EL MARCO DE LA LEY 1740 DE 2014 Y APOYAR EL SEGUIMIENTO FINANCIERO, ADMINISTRATIVO Y CONTABLE CON MIRAS A QUE SE REALICE UN ADECUADO MANEJO DE EJECUCIÓN DE LOS RECURSOS APROPIADOS EN EL PRESUPUESTO DE VICEMINISTERIO DE EDUCACIÓN SUPERIOR, DENTRO DEL SISTEMA DE CALIDAD DE LA EDUCACIÓN SUPERIOR.</t>
  </si>
  <si>
    <t>Fortalecimiento de acciones preventivas y de vigilancia en la prestación del servicio por IES</t>
  </si>
  <si>
    <t>Apoyo,_asistencia_técnica_y_servicios_de_acompañamiento_a_las_IES_en_los_procesos_de_inspección_y_vigilancia_de_la_Educación_Superior.</t>
  </si>
  <si>
    <t>PLC 324 Prestar servicios profesionales jurídicos en la Subdirección de Inspección y Vigilancia para apoyar en las respuestas a las quejas, consultas y derechos de petición presentadas por los usuarios del servicio público de educación superior.</t>
  </si>
  <si>
    <t>ORTIZ JUAN PAULO</t>
  </si>
  <si>
    <t>PLC 325 Prestación de servicios de apoyo a la gestión de Subdirección de Inspección y Vigilancia en las actividades administrativas y de seguimiento a trámites y solicitudes.</t>
  </si>
  <si>
    <t>AGUILAR FAJARDO JAHIR</t>
  </si>
  <si>
    <t>PLC 326 Prestar servicios profesionales jurídicos en la Subdirección de Inspección y Vigilancia para apoyar en las respuestas a las quejas, consultas y derechos de petición presentadas por los usuarios del servicio público de educación superior.</t>
  </si>
  <si>
    <t>MELO ROMAN ARTURO</t>
  </si>
  <si>
    <t>PLC 327 REC 10 CSF Prestar servicios profesionales jurídicos en la Subdirección de Inspección y Vigilancia para apoyar en las respuestas a las quejas, consultas y derechos de petición presentadas por los usuarios del servicio público de educación superior.</t>
  </si>
  <si>
    <t>GOMEZ GAMA JULIANA</t>
  </si>
  <si>
    <t>jlopezg</t>
  </si>
  <si>
    <t>PLC 319 Prestar servicios profesionales para asistir y orientar jurídicamente a la Subdirección de Inspección y Vigilancia en el desarrollo de las investigaciones preliminares y administrativas de carácter sancionatorio que se adelanten contra Instituciones de Educación Superior.</t>
  </si>
  <si>
    <t>ESTRATEGIA</t>
  </si>
  <si>
    <t>PLC 377 REC 10 CSF Prestación de servicios profesionales jurídicos para apoyar a la Subdirección de Inspección y Vigilancia en la gestión y sustanciación de investigaciones administrativas, así como en la proyección de respuestas a solicitudes, quejas, consultas y peticiones.</t>
  </si>
  <si>
    <t>PLC 378 REC 10 CSF Prestación de servicios profesionales jurídicos para apoyar a la Subdirección de Inspección y Vigilancia en la gestión y sustanciación de investigaciones administrativas, así como en la proyección de respuestas a solicitudes, quejas, consultas y peticiones.</t>
  </si>
  <si>
    <t>RICARDO OCHOA</t>
  </si>
  <si>
    <t>SUBDIRECCIÓN ADMINISTRATIA</t>
  </si>
  <si>
    <t>PLC 458 Prestación de servicios profesionales jurídicos para apoyar a la Subdirección de Inspección y Vigilancia en la gestión y sustanciación de investigaciones administrativas, así como en la proyección de respuestas a solicitudes, quejas, consultas y peticiones.</t>
  </si>
  <si>
    <t>ortiz castaño ana ilma</t>
  </si>
  <si>
    <t>PLC 1228 REC 10 CSF Prestar servicios profesionales de apoyo y acompañamiento jurídico a la Subdirección de Inspección y Vigilancia en el desarrollo de las actividades de prevención e investigación a su cargo.</t>
  </si>
  <si>
    <t>PLC 551 Prestar servicios profesionales para apoyar a la Subdirección de Inspección y Vigilancia en los asuntos economicos, financieros y contables en el marco de las funciones preventivas e investigativas que se adelanten a las Instituciones de Educación Superior.</t>
  </si>
  <si>
    <t>PLC 1245 Prestar servicios profesionales para apoyar a la Subdirección de Inspección y Vigilancia en los asuntos economicos, financieros y contables en el marco de las funciones preventivas e investigativas que se adelanten a las Instituciones de Educación Superior.</t>
  </si>
  <si>
    <t>VALLEJO CUBILLOS JAVIER DARIO</t>
  </si>
  <si>
    <t>PLC 1229 REC 10 CSF PRESTACIÓN DE SERVICIOS JURÍDICOS PROFESIONALES PARA LA PROYECCIÓN, Y ELABORACIÓN DE RESPUESTAS A REQUERIMIENTOS DE ENTES DE CONTROL INTERNO Y EXTERNOS, PETICIONES Y EN LOS CASOS EN QUE SEA NECESARIO ACOMPAÑAR A LA COORDINACIÓN EN VISITAS Y AUDITORIAS ADMINISTRATIVAS.</t>
  </si>
  <si>
    <t>ALVARO ANDRÉS JARAMILLO</t>
  </si>
  <si>
    <t>PLC 1230 REC 10 CSF PRESTACIÓN DE SERVICIOS JURÍDICOS PROFESIONALES PARA LA PROYECCIÓN, Y ELABORACIÓN DE RESPUESTAS A REQUERIMIENTOS DE ENTES DE CONTROL INTERNO Y EXTERNOS, PETICIONES Y EN LOS CASOS EN QUE SEA NECESARIO ACOMPAÑAR A LA COORDINACIÓN EN VISITAS Y AUDITORIAS ADMINISTRATIVAS.</t>
  </si>
  <si>
    <t>PENAGOS PAEZ SANDRA VICTORIA</t>
  </si>
  <si>
    <t>PLC 320 Prestación de servicios profesionales jurídicos para apoyar a la Subdirección de Inspección y Vigilancia en la gestión y sustanciación de investigaciones administrativas, así como en la proyección de respuestas a solicitudes, quejas, consultas y peticiones.</t>
  </si>
  <si>
    <t>BASE DE DATOS COLCIENCIAS</t>
  </si>
  <si>
    <t>PLC 321 Prestación de servicios profesionales jurídicos para apoyar a la Subdirección de Inspección y Vigilancia en la gestión y sustanciación de investigaciones administrativas, así como en la proyección de respuestas a solicitudes, quejas, consultas y peticiones.</t>
  </si>
  <si>
    <t>PLC 552 Prestar servicios profesionales jurídicos en la Subdirección de Inspección y Vigilancia para apoyar en las respuestas a las quejas, consultas y derechos de petición presentadas por los usuarios del servicio público de educación superior.</t>
  </si>
  <si>
    <t>PLC 328 Prestar servicios profesionales jurídicos de apoyo a la gestión de La Subdirección de Inspección y Vigilancia sobre inscripción de rectores y representantes legales, reformas estatutarias y actividades administrativas y de seguimiento a trámites y solicitudes a su cargo.</t>
  </si>
  <si>
    <t>Integración de los sistemas de información de educación superior</t>
  </si>
  <si>
    <t xml:space="preserve">Porcentaje de avance en el diseño y desarrollo del Nuevo sistema de información para el sistema de aseguramiento de la calidad </t>
  </si>
  <si>
    <t>Evaluar_las_condiciones_de_calidad_de_los_Programas_académicos_con_registro_calificado_vigente_evaluados_fin_de_establecer_la_procedencia_y_equivalencia</t>
  </si>
  <si>
    <t>PRESTAR LOS SERVICIOS PARA LA REVISIÓN, AJUSTE Y ACTUALIZACIÓN DE LOS PROCESOS Y PROCEDIMIENTOS DE LA DIRECCIÓN DE CALIDAD PARA LA EDUCACIÓN SUPERIOR</t>
  </si>
  <si>
    <t>Apoyar_las_actividades_relacionadas_con_los_diferentes_trámites_y_solicitudes_administrativas_en_el_ejercicio_de_las_funciones_de_inspección_y_vigilancia</t>
  </si>
  <si>
    <t>Porcentaje de avance en el diseño y pilotaje del programa de formación de la Escuela de Aseguramiento de la Calidad (Diseño, metodología, implementación, formación)</t>
  </si>
  <si>
    <t>367 PREST SERVIC PROFES PARA ACOMP, ORIENT Y ASISTIR A LA DCES EN EL DISEÑO DE LAS BASES CONCEPTUALES, NORMATIVAS Y TÉCNICAS PARA LA REESTRUCTURACIÓN DEL SISTEMA DE ASEGURAMIENTO DE LA CALIDAD.</t>
  </si>
  <si>
    <t>Prestación de Servicios para realizar el diseño y el pilotaje del programa de formación de la Escuela de Aseguramiento de la Calidad</t>
  </si>
  <si>
    <t>294 PRESTAR SERVICIOS PROFESIONALES PARA ACOMPAÑAR A LA DIRECCIÓN DE CALIDAD PARA LA EDUCACIÓN SUPERIOR EN EL SEGUIMIENTO A LOS OBJETIVOS INSTITUCIONALES Y ACCIONES ESTRATÉGICAS DE LA DEPENDENCIA, EN EL MARCO DE LA TRANSFORMACIÓN DEL SISTEMA DE ASEGURAMIENTO DE LA CALIDAD A TRAVES DE LA CONSTRUCCIÓN DE LINEAMIENTOS, REFERENTES Y GUIAS DE CALIDAD PARA LA EDUCACIÓN SUPERIOR, ASÍ COMO EN EL DISEÑO E IMPLEMENTACIÓN DE LA ESCUELA Y DEL NUEVO SISTEMA DE ASEGURAMIENTO DE LA CALIDAD</t>
  </si>
  <si>
    <t>Porcentaje de IES con requerimientos de verificación Y análisis sobre derechos pecuniarios (IES sin reporte o sin justificación del incremento por encima de IPC)</t>
  </si>
  <si>
    <t>Informes de seguimiento a los trámites realizados sobre derechos pecuniarios</t>
  </si>
  <si>
    <t>Apoyar_las_actividades_relacionadas_con_las_actuaciones_administrativas_en_ejercicio_de_las_funciones_preventivo_y_sancionatorio_de_inspección_y_vigilancia.</t>
  </si>
  <si>
    <t>REC 10 CSF APROPIACION DISPONIBLE PARA ATENDER GASTOS DE DESPLAZAMIENTO PARA EL INCREMENTO DE LA CALIDAD EN LA PRESTACIÓN DEL SERVICIO PUBLICO DE EDUCACIÓN SUPERIOR</t>
  </si>
  <si>
    <t>APROPIACION DISPONIBLE DE RECURSOS PARA GASTOS ADMINISTRATIVOS DE SERVICIOS DE FOTOCOPIAS PARA LA SUBDIRECCIÓN DE INSPECCIÓN Y VIGILANCIA</t>
  </si>
  <si>
    <t>APROPIACIÓN DISPONIBLE PARA GASTOS ADMINISTRATIVOS DE SERVICIOS DE TONER PARA LA SUBDIRECCIÓN DE INSPECCIÓN Y VIGILANCIA</t>
  </si>
  <si>
    <t>Porcentaje de IES con requerimientos de verificación y análisis sobre derechos pecuniarios (IES sin reporte o sin justificación del incremento por encima de IPC)</t>
  </si>
  <si>
    <t>PLC 329 Prestar servicios profesionales en la Subdirección de Inspección y Vigilancia para la elaboración de análisis económicos, financieros, contables y contractuales.</t>
  </si>
  <si>
    <t xml:space="preserve">Porcentaje de implementación de nuevo modelo de Convalidaciones </t>
  </si>
  <si>
    <t xml:space="preserve">Informe de avance de implementación de nuevo modelo de Convalidaciones </t>
  </si>
  <si>
    <t>705 PREST SERVIC PROFES PARA ACOMP, ORIENT Y ASIST LEGALMENTE PARA LA SUSTANCIAC, TRÁMITE, CONSULTA, ELABORAC DE CONCEPT TÉCNIC Y ATENC DE ASUNTOS LEGALES RELAC CON LA CONVALID DE TÍTUL DE ES ASIGNADOS A LA SUB DE ASEGURAM</t>
  </si>
  <si>
    <t>602 PRESTAR SERVICIOS PROFESIONALES PARA ASISTIR A LA SUBDIRECCIÓN DE ASEGURAMIENTO DE LA CALIDAD PARA LA EDUCACIÓN SUPERIOR EN REPORTE ESTADÍSTICO, ANÁLISIS, SEGUIMIENTO Y MONITOREO DE DATOS DE ORIENTACIÓN A LA TOMA DE DECISIONES</t>
  </si>
  <si>
    <t>603 PRESTAR SERVICIOS PROFESIONALES PARA APOYAR A LA SUBD DE ASEGURAMIENTO DE LA CALIDAD DE LA ES EN LO RELACIONADO CON EL ESTUDIO Y ANÁLISIS DE LOS SISTEMAS EDUCATIVOS DE OTRO PAÍSES EN LO REFERENTE AL TRÁMITE DE CONVALIDACIONES</t>
  </si>
  <si>
    <t>710 PRESTAR SERVICIOS PROFESIONALES PARA APOYAR A LA SUB DE ASEGURAM DE LA CALIDAD DE LA ES EN LO RELACIONADO CON EL ESTUDIO Y ANÁLISIS DE LOS SISTEMAS EDUCATIVOS DE OTRO PAÍSES EN LO REFERENTE AL TRÁMITE DE CONVALIDACIONES</t>
  </si>
  <si>
    <t>PLC 709 REC 16 SSF PREST SERVIC PROFES PARA APOYAR A LA SUB DE ASEGURAM EN EL SOPORTE AL ACCESO A LA INFORMAC, BUEN USO Y PRÁCT DE LAS TECNOLOG DE LA INFORMAC Y LA COMUNICA, ESTRUCTURAC, MEJORA Y BUEN FUNCIONAM DEL SIST DE INFORMAC DE CONVALIDAC</t>
  </si>
  <si>
    <t>713 PREST SERVIC PROFES PARA APOYAR A LA SUB DE ASEGURAM EN EL DESARROLLO DE LAS ACTIVIDADES RELACIONADAS CON LA CONVALIDACIÓN DE TÍTULOS DE EDUCACIÓN SUPERIOR OBTENIDOS EN EL EXTERIOR</t>
  </si>
  <si>
    <t>PLC 711 REC 16 SSF PREST SERVIC PROFES PARA APOYAR A LA SUB DE ASEGURAM EN EL DESARROLLO DE LAS ACTIVIDADES RELACIONADAS CON LA CONVALIDACIÓN DE TÍTULOS DE EDUCACIÓN SUPERIOR OBTENIDOS EN EL EXTERIOR</t>
  </si>
  <si>
    <t>PLC 714 REC 16 SSF PREST SERVIC PROFES PARA APOYAR A LA SUB DE ASEGURAM EN EL DESARROLLO DE LAS ACTIVIDADES RELACIONADAS CON LA CONVALIDACIÓN DE TÍTULOS DE EDUCACIÓN SUPERIOR OBTENIDOS EN EL EXTERIOR</t>
  </si>
  <si>
    <t>1204 PRESTAR SERVICIOS PROFESIONALES PARA REVISAR, ANALIZAR Y ATENDER OPORTUNAMENTE CONSULTAS, PETICIONES, QUEJAS, RECLAMOS Y DEMÁS DOCUMENTOS CARGADOS EN EL SISTEMA DE GESTIÓN DOCUMENTAL GESDOC CONVALIDACIONES, ASÍ COMO REVISAR LOS RECURSOS DE REPOSICIÓN INTERPUESTOS CONTRA LOS ACTOS ADMINISTRATIVOS DE CONVALIDACIÓN PROFERIDOS POR LA SUBDIRECCIÓN DE ASEGURAMIENTO DE LA CALIDAD DE LA EDUCACIÓN SUPERIOR</t>
  </si>
  <si>
    <t>708 PRESTAR SERVICIOS PROFESIONALES PARA REVISAR, ANALIZAR Y ATENDER OPORTUNAMENTE CONSULTAS, PETICIONES, QUEJAS, RECLAMOS Y DEMÁS DOCUMENTOS CARGADOS EN EL SISTEMA DE GESTIÓN DOCUMENTAL GESDOC CONVALIDACIONES, ASÍ COMO REVISAR LOS RECURSOS DE REPOSICIÓN INTERPUESTOS CONTRA LOS ACTOS ADMINISTRATIVOS DE CONVALIDACIÓN PROFERIDOS POR LA SUBDIRECCIÓN DE ASEGURAMIENTO DE LA CALIDAD DE LA EDUCACIÓN SUPERIOR</t>
  </si>
  <si>
    <t>PLC 712 REC 16 SSF PREST SERVIC PROFES PARA APOYAR A LA SUB DE ASEGURAM EN EL DESARROLLO DE LAS ACTIVIDADES RELACIONADAS CON LA CONVALIDACIÓN DE TÍTULOS DE EDUCACIÓN SUPERIOR OBTENIDOS EN EL EXTERIOR</t>
  </si>
  <si>
    <t>742 PRESTAR SERVICIOS PROFESIONALES PARA APOYAR A LA SUB DE ASEGURAMIENTO DE LA CALIDAD DE LA ES EN EL DESARROLLO DE LAS ACTIVIDADES RELACIONADAS CON LA CONVALIDACIÓN DE TÍTULOS DE EDUCACIÓN SUPERIOR OBTENIDOS EN EL EXTERIOR</t>
  </si>
  <si>
    <t xml:space="preserve">600 PRESTAR SERVICIOS PROFES PARA REVISAR, BRINDAR CONCEPTO JURÍD, ANALIZAR Y ATENDER  CONSULTAS, PETICIONES, QUEJAS, RECLAMOS Y DEMÁS DOCUM EN EL SIST DE GEST DOCUM, CONVALIDAC, ASÍ COMO REVISAR ACTOS ADMINISTRAT DE CONVALIDAC </t>
  </si>
  <si>
    <t>PLC 706 REC 16 SSF PREST SERV PROF PARA REVISAR, BRINDAR CONCEP JURÍD, ANALIZ Y ATEND CONSUL, PETIC, QUEJAS, RECLAM Y DEMÁS DOCUM CARGADOS EN EL SIST DE GEST DOCUM DE CONVALID, Y REVISAR ACTOS ADMIN DE CONVAL PROFER POR LA SUB DE ASEGURAM</t>
  </si>
  <si>
    <t>PLC 707 REC 16 SSF PREST SERVIC PROFES PARA REVISAR, BRINDAR CONCEP JURÍD, ANALIZ Y ATEND CONSUL, PETIC, QUEJAS, RECLAM Y DEMÁS DOCUM CARGADOS EN EL SIST DE GEST DOCUM DE CONVALIDAC, Y REVISAR ACTOS ADMINISTRAT DE CONVAL PROFE POR LA SUBD DE ASEGURAM</t>
  </si>
  <si>
    <t>APOYO A LA SUBDIRECCIÓN DE ASEGURAMIENTO DE LA CALIDAD DE LA EDUCACIÓN SUPERIOR EN EL DESARROLLO DE LAS ACTIVIDADES RELACIONADAS CON LA CONVALIDACIÓN DE TÍTULOS DE EDUCACIÓN SUPERIOR OBTENIDOS EN EL EXTERIOR RAD 5278</t>
  </si>
  <si>
    <t>599 PRESTAR SERVICIOS PROFESIONALES PARA APOYAR A LA SUBDIRECCIÓN DE ASEGURAMIENTO DE LA CALIDAD DE LA ES EN EL DESARROLLO DE LAS ACTIVIDADES RELACIONADAS CON LA CONVALIDACIÓN DE TÍTULOS DE ES OBTENIDOS EN EL EXTERIOR</t>
  </si>
  <si>
    <t>PC 0855 REC 16 SSF PRESTAR SERVICIOS PROFESIONALES PARA APOYAR A LA SUBDIRECCIÓN DE ASEGURAMIENTO DE LA CALIDAD DE LA EDUCACIÓN SUPERIOR EN EL DESARROLLO DE ACTIVIDADES RELACIONADAS CON LA CONVALIDACIÓN DE TÍTULOS DE EDUCACIÓN SUPERIOR RAD IE 003003</t>
  </si>
  <si>
    <t>PC 746 REC 16 SSF PRESTAR SERVICIOS PROFESIONALES PARA APOYAR A LA SUBDIRECCIÓN DE ASEGURAMIENTO DE LA CALIDAD DE LA EDUCACIÓN SUPERIOR EN EL DESARROLLO DE ACTIVIDADES RELACIONADAS CON LA CONVALIDACIÓN DE TÍTULOS DE EDUCACIÓN SUPERIOR RAD IE 002762</t>
  </si>
  <si>
    <t>601 PRESTAR SERVICIOS PROFESIONALES PARA REVISAR LOS RECURSOS DE REPOSICIÓN INTERPUESTOS CONTRA LOS ACTOS ADMINISTRATIVOS DE CONVALIDACIÓN PROFERIDOS POR LA SUBDIRECCIÓN DE ASEGURAMIENTO DE LA CALIDAD DE LA ES</t>
  </si>
  <si>
    <t>743 PRESTAR SERVICIOS PROFESIONALES PARA APOYAR A LA SUBDIRECCIÓN DE ASEGURAMIENTO DE LA CALIDAD DE LA ES EN EL DESARROLLO DE LAS ACTIVIDADES RELACIONADAS CON LA CONVALIDACIÓN DE TÍTULOS DE ES OBTENIDOS EN EL EXTERIOR</t>
  </si>
  <si>
    <t>PLC 716 REC 16 SSF PRESTAR SERVICIOS PROFESIONALES PARA APOYAR A LA SUB DE ASEGURAM EN EL DESARROLLO DE LAS ACTIVIDADES RELACIONADAS CON LA CONVALIDACIÓN DE TÍTULOS DE EDUCACIÓN SUPERIOR OBTENIDOS EN EL EXTERIOR.</t>
  </si>
  <si>
    <t>744 PRESTAR SERVICIOS PROFESIONALES PARA APOYAR A LA SUBDIRECCIÓN DE ASEGURAMIENTO DE LA CALIDAD DE LA ES EN EL DESARROLLO DE LAS ACTIVIDADES RELACIONADAS CON LA CONVALIDACIÓN DE TÍTULOS DE ES OBTENIDOS EN EL EXTERIOR</t>
  </si>
  <si>
    <t>PRESTAR SERVICIOS PROFESIONALES PARA APOYAR A LA SUBDIRECCIÓN DE ASEGURAMIENTO DE LA CALIDAD EN EL SOPORTE AL ACCESO A LA INFORMACIÓN, BUEN USO Y PRÁCTICAS DE LAS TECNOLOGÍAS DE LA INFORMACIÓN Y LA COMUNICACIÓN, ESTRUCTURACIÓN, MEJORA Y BUEN FUNCIONAMIENTO DEL SISTEMA DE INFORMACIÓN DE CONVALIDACIONES SUPERIOR</t>
  </si>
  <si>
    <t>PC 854 REC 16 SSF PRESTAR SERVICIOS PROFESIONALES PARA APOYAR A LA SUBDIRECCIÓN DE ASEGURAMIENTO DE LA CALIDAD DE LA EDUCACIÓN SUPERIOR EN EL DESARROLLO DE ACTIVIDADES RELACIONADAS CON LA CONVALIDACIÓN DE TÍTULOS DE EDUCACIÓN SUPERIOR RAD IE 003003</t>
  </si>
  <si>
    <t>PC 852 REC 16 SSF PRESTAR SERVICIOS PROFESIONALES PARA APOYAR A LA SUBDIRECCIÓN DE ASEGURAMIENTO DE LA CALIDAD DE LA EDUCACIÓN SUPERIOR EN EL DESARROLLO DE ACTIVIDADES RELACIONADAS CON LA CONVALIDACIÓN DE TÍTULOS DE EDUCACIÓN SUPERIOR RAD IE 003003</t>
  </si>
  <si>
    <t>PRESTAR LOS SERVICIOS ESPECIALIZADOS DE ATENCIÓN AL CIUDADANO POR LOS CANALES DEL CENTRO DE CONTACTO (TELEFONICOS Y VIRTUALES), QUE OFRECE EL MINISTERIO DE EDUCACION NACIONAL, DE CONFORMIDAD CON LOS PROCESOS ESTABLECIDOS EN LA LEY Y EN EL SISTEMA INTEGRADO DE GESTION (SIG).”</t>
  </si>
  <si>
    <t>Porcentaje de medidas preventivas y/o de vigilancia especial en IES, con decisión para mantener, adicionar, modificar o terminar.</t>
  </si>
  <si>
    <t>Informe para mantener medida o Acto administrativo expedido con la modificación, adición o terminación de la medida preventiva y / o de vigilancia especial.</t>
  </si>
  <si>
    <t>PLC 562 Prestar servicios profesionales de apoyo y acompañamiento jurídico a la Subdirección de Inspección y Vigilancia en el desarrollo de las actividades de prevención e investigación a su cargo.</t>
  </si>
  <si>
    <t>PLC 313 Prestar servicios profesionales para asistir y orientar a la Subdirección de Inspección y vigilancia en la planeación y realización de las actividades vinculadas a la función preventiva e investigativa en materia financiera, contable y presupuestal de las Instituciones de Educación Superior</t>
  </si>
  <si>
    <t>PLC 314 REC 10 CSF Prestar servicios profesionales para asistir y orientar a la subdirección de inspección y vigilancia en la verificación del cumplimiento y mantenimiento de las condiciones de calidad en que debe prestarse el servicio público de educación superior y en la implementación, adopción e institucionalización de prácticas de buen gobierno, la estructuración y consolidación de los indicadores de gestión para el seguimiento preventivo a las Instituciones de Educación Superior.</t>
  </si>
  <si>
    <t>PLC 315 Prestar servicios profesionales para apoyar a la Subdirección de Inspección y Vigilancia en los asuntos economicos, financieros y contables en el marco de las funciones preventivas e investigativas que se adelanten a las Instituciones de Educación Superior.</t>
  </si>
  <si>
    <t>PLC 316 Prestar servicios profesionales de apoyo y acompañamiento jurídico a la Subdirección de Inspección y Vigilancia en el desarrollo de las actividades de prevención e investigación a su cargo.</t>
  </si>
  <si>
    <t>PLC 317 REC 10 CSF Prestar servicios profesionales de apoyo y acompañamiento jurídico a la Subdirección de Inspección y Vigilancia en el desarrollo de las actividades de prevención e investigación a su cargo.</t>
  </si>
  <si>
    <t>PLC 318 Prestar servicios profesionales de apoyo y acompañamiento jurídico a la Subdirección de Inspección y Vigilancia en el desarrollo de las actividades de prevención e investigación a su cargo.</t>
  </si>
  <si>
    <t>PLC 375 REC 10 CSF Prestar servicios de apoyo jurídicos a la Subdirección de Inspección y Vigilancia para apoyar las actividades de carácter preventivo en las Instituciones de Educación Superior.</t>
  </si>
  <si>
    <t>PLC 376 REC 10 CSF Prestar servicios profesionales jurídicos a la Subdirección de Inspección y Vigilancia para apoyar las actividades de carácter preventivo en las Instituciones de Educación Superior.</t>
  </si>
  <si>
    <t>Porcentaje de procesos realizados a operadores y personas jurídicas no autorizadas, identificados por el MEN</t>
  </si>
  <si>
    <t>Procesos realizados a operadores y personas jurídicas no autorizadas, identificadas por el MEN</t>
  </si>
  <si>
    <t>PLC 322 Prestación de servicios profesionales jurídicos para apoyar a la Subdirección de Inspección y Vigilancia en la gestión y sustanciación de investigaciones administrativas, así como en la proyección de respuestas a solicitudes, quejas, consultas y peticiones.</t>
  </si>
  <si>
    <t>PLC 379 REC 10 CSF Prestar servicios profesionales a la Subdirección de Inspección y Vigilancia en los asuntos económicos, financieros y contables en relación con las funciones preventivas e investigativas a las Instituciones de Educación Superior</t>
  </si>
  <si>
    <t>REVISAR SI SE REEMPLAZA Y CAMBIAR PLC</t>
  </si>
  <si>
    <t>Prestar servicios de apoyo a la gestión de la Subdirección de Inspección y Vigilancia en las actividades administrativas y de seguimiento a trámites y solicitudes a su cargo.</t>
  </si>
  <si>
    <t>PLC 380 REC 10 CSF Prestar servicios profesionales jurídicos a la Subdirección de Inspección y Vigilancia para apoyar las actividades de carácter preventivo en las Instituciones de Educación Superior.</t>
  </si>
  <si>
    <t>Porcentaje de visitas de inspección y vigilancia realizadas a programas de derecho de IES no acreditadas</t>
  </si>
  <si>
    <t>Informes de visitas a programas de derecho de IES no acreditadas</t>
  </si>
  <si>
    <t>_Dirección_de_Fomento_de_la_ES</t>
  </si>
  <si>
    <t>Dirección de Fomento de la Educación Superior</t>
  </si>
  <si>
    <t>De aquí a 2030, asegurar el acceso igualitario de todos los hombres y las mujeres a una formación técnica, profesional y superior de calidad, incluida la enseñanza universitaria.</t>
  </si>
  <si>
    <t>Apuesta para impulsar una Educación superior incluyente y de Calidad</t>
  </si>
  <si>
    <t>Tasa de cobertura en educación superior</t>
  </si>
  <si>
    <t>Fortalecimiento de la Educación Superior pública</t>
  </si>
  <si>
    <t>Porcentanje de ejecución del contrato</t>
  </si>
  <si>
    <t>Estrategia del MEN</t>
  </si>
  <si>
    <t>Informe mensual de actividades</t>
  </si>
  <si>
    <t>_AMPLIACIÓN_DE_MECANISMOS_DE_FOMENTO_DE_LA_EDUCACIÓN_SUPERIOR_NACIONAL</t>
  </si>
  <si>
    <t>Realizar acompañamiento técnico y financiero a las IES en los procesos de regionalización, educación rural y programas estratégicos.</t>
  </si>
  <si>
    <t>Servicio de fomento para la regionalización en la Educación Superior o terciaria</t>
  </si>
  <si>
    <t>512</t>
  </si>
  <si>
    <t>Prestar serv prof para acompañar y orientar a los deleg de la ministra y designados del presidente en los consejos superiores y directivos de las ies públicas del país, así como realizar seguimiento a los resultados generados de las comisiones rad1808</t>
  </si>
  <si>
    <t>C-2202-0700-45-0-2202038-02</t>
  </si>
  <si>
    <t>A-02-02-02-008-03-09</t>
  </si>
  <si>
    <t>515</t>
  </si>
  <si>
    <t>Prestar serv prof. Para realizar la orientación y acompañamiento en temas de calidad y gestión en las ies públicas del país a los delegados de la ministra y designados del presidente en los consejos superiores y direct y apoyar la sec técnica</t>
  </si>
  <si>
    <t>510</t>
  </si>
  <si>
    <t>Servicios profesionales para presentar y apoyar la elaboracion de los informes financieros que requieren los delegados de la ministra y designados del presidente en consejos superiores y directivos de ies publicas asignadas</t>
  </si>
  <si>
    <t>513</t>
  </si>
  <si>
    <t>Prestar de servicios profesionales para apoyar en los temas pptales y financieros a los consejos superiores y directivos de las ies públicas del pais, a los cuales asisten los delegados de la ministra y designados del presidente asignadas</t>
  </si>
  <si>
    <t>394</t>
  </si>
  <si>
    <t>Apoyo a la gestion administrativa del equipo juridico financiero y de los delegados de la ministra ante los consejos superiores y directivos de las instituciones de educacion superior del pais</t>
  </si>
  <si>
    <t>514</t>
  </si>
  <si>
    <t>Prestar servicios profesionales para realizar orientación juridica a los delegados de la ministra y designados del presidente en los consejos superiores y directivos de las ies públicas del pais asignadas</t>
  </si>
  <si>
    <t>511</t>
  </si>
  <si>
    <t>Prest serv prof realizar acompa juríd a los delegados de la ministra y designa del presidente en los consejos sup y directi de las ies públicas del país, asi como realizar el seguimiento a los resultados de las comisiones</t>
  </si>
  <si>
    <t>728</t>
  </si>
  <si>
    <t>Prestar serv profesionales para apoyar al grupo de trabajo de delegados de la ministra en la gestión de la información y seguimiento a los consejos superiores que se llevan a cabo en las instituciones de educ. Superior públicas del país</t>
  </si>
  <si>
    <t>829</t>
  </si>
  <si>
    <t>Prestación de servicios profesionales para presentar y apoyar la elaboracion de los informes financieros que requieren los  delegados de la ministra y designados del presidente en los consejos superiores y directivos de las ies públicas del pais asignadas</t>
  </si>
  <si>
    <t>659</t>
  </si>
  <si>
    <t>Prestar servicios profesionales a la subdirección de gestión financiera del ministerio de educación nacional, concretamente en el grupo de recaudo, ejecutando actividades de verificación de los aportes derivados de la ley 1697 de 2013</t>
  </si>
  <si>
    <t>660</t>
  </si>
  <si>
    <t>392</t>
  </si>
  <si>
    <t>Prestar serv profesionales a la subd. De gestión financiera, en el grupo de recaudo, para el registro de las operaciones y la conciliación de información de los ingresos del men, en particular los recaudados mediante la ley 1697/201</t>
  </si>
  <si>
    <t>658</t>
  </si>
  <si>
    <t>663</t>
  </si>
  <si>
    <t>Prestar servicios profesionales a la subdirección de gestión financiera, en el grupo de recaudo ejecutando actividades del proceso de recaudo de los ingresos del men, enmarcados en la ley 1697 de 2013 y demás normatividad vigente</t>
  </si>
  <si>
    <t>662</t>
  </si>
  <si>
    <t>Servicios profesionales a la subdireccion de gestion financiera en el grupo de recaudo ejecutando actividades del proceso de recaudo en ingresos del men enmarcados en la ley 1697 de 2013 y demas normatividad vigente</t>
  </si>
  <si>
    <t>661</t>
  </si>
  <si>
    <t>81</t>
  </si>
  <si>
    <t>Prestar serv prof. Jurídicos a la subd.de gestión financiera del men, apoyando el proceso de recaudo y cartera sobre los ingresos propios de la entidad establecidos especialm. En la ley 21 de 1982 la ley 1697 de 2013</t>
  </si>
  <si>
    <t>1197</t>
  </si>
  <si>
    <t>Prestar servicios profesionales a la subdirección de gestión financiera del ministerio de educación nacional, concretamente en el grupo de recaudo, ejecutando actividades de verificación de los aportes derivados de la ley 1697 de 2013.</t>
  </si>
  <si>
    <t>234</t>
  </si>
  <si>
    <t xml:space="preserve">Orientar y acompañar a la Dirección de Fomento en la planeacion seguimiento analisis y control pptal y adtivo recursos inversion y funcionamiento apropiados en el presupuesto para desarrollo de proyectos fomento es y fortalezcan a las ies </t>
  </si>
  <si>
    <t>Prestar servicios profesionales para acompañar a la dirección de fomento de la educación superior en la formulación e implementación de planes, programas y proyectos relacionados con la educación superior, así como en las acciones transversales de la dirección, en relación a la revisión y elaboración de informes, solicitudes del congreso, atender y hacer seguimiento a los requerimientos de los entes de control</t>
  </si>
  <si>
    <t>769</t>
  </si>
  <si>
    <t>Prestar serv prof. Para apoyar al vicem de ed. Superior en la definición, estructuración, seguim. Control de sus líneas estratégicas, así como para garantizar la gestión y compromisos en dsllo de funciones y procesos propios del despacho</t>
  </si>
  <si>
    <t>783</t>
  </si>
  <si>
    <t>Prestar serv prof. Para apoyar jurídicam. A la dir de fomento para la e.superior en revisión y elaborac de actos admtivos de carácter gral y particular relac. Con temas propios de la direcc. Orientac y apoyo en elaborac y revision de insumo</t>
  </si>
  <si>
    <t>1049</t>
  </si>
  <si>
    <t>Prest Serv Prof para apoyar jurídicamente a la Dirección de Fomento para la Educación Superior en la proyección y revisión de insumos de respuestas que deban darse desde la Dirección de Fomento, requerimientos judiciales.</t>
  </si>
  <si>
    <t>Prestar servicios profesionales para orientar y acompañar al viceministerio de Educación Superior del Ministerio de Educación Nacional en la formulación de políticas y mecanismos de seguimiento a las IES del orden nacional tendientes a su fortalecimiento institucional y al mejoramiento de la calidad.</t>
  </si>
  <si>
    <t xml:space="preserve">Apoyo en temas estratégicos </t>
  </si>
  <si>
    <t>Porcentaje de avance de actividades de logística para socialización de estrategias de fortalecimiento y fomento de la Educación Superior</t>
  </si>
  <si>
    <t>Solicitud de eventos radicados</t>
  </si>
  <si>
    <t>Socializar estrategias y mecanismos de fomento de la Educación Superior a nivel región</t>
  </si>
  <si>
    <t>0023</t>
  </si>
  <si>
    <t>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t>
  </si>
  <si>
    <t>1148</t>
  </si>
  <si>
    <t>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t>
  </si>
  <si>
    <t>Porcentaje de ejecución de recursos destinados a desplazamientos en territorio para socialización e implementación de estrategias de fortalecimiento de la E.S</t>
  </si>
  <si>
    <t>Recursos ejecutados según reporte SIIF</t>
  </si>
  <si>
    <t>Prestación del servicio de transporte aéreo nacional e internacional en rutas propias o de otros operadores para el desplazamiento de los colaboradores del MEN en cumplimiento de sus funciones. DIR. FOMENTO</t>
  </si>
  <si>
    <t>A-02-02-02-006-04</t>
  </si>
  <si>
    <t>Prestación del servicio de transporte aéreo nacional e internacional en rutas propias o de otros operadores para el desplazamiento de los colaboradores del MEN en cumplimiento de sus funciones. DESPACHO MINISTRA</t>
  </si>
  <si>
    <t>Adición. Prestación del servicio de transporte aéreo nacional e internacional en rutas propias o de otros operadores para el desplazamiento de los colaboradores del MEN en cumplimiento de sus funciones</t>
  </si>
  <si>
    <t>0003</t>
  </si>
  <si>
    <t>Prestar el servicio de transporte aéreo – vuelos chárter en rutas nacionales no comerciales, con la finalidad de garantizar  el desplazamiento de la Ministra de Educación Nacional y/o su equipo de trabajo, a lugares de difícil acceso para el desarrollo de las actividades propias de su cargo</t>
  </si>
  <si>
    <t>Porcentaje de ejecución de recursos destinados a asistencias técnicas en region</t>
  </si>
  <si>
    <t>Comisiones legalizadas y pagadas según reporte SIIF</t>
  </si>
  <si>
    <t>GASTOS DE DESPLAZAMIENTO Y VIATICOS DEL VICE DE SUPERIOR - DIRECCION DE FOMENTO Y CONSEJOS SUPERIORES</t>
  </si>
  <si>
    <t>A-02-02-02-006</t>
  </si>
  <si>
    <t>Gastos de desplazamiento y viáticos del vice de superior - despacho ministra y secretaria Gral.</t>
  </si>
  <si>
    <t>Porcentaje de ejecución de recursos destinados a apoyo en la gestión</t>
  </si>
  <si>
    <t>Papelería y tóner</t>
  </si>
  <si>
    <t>Fotocopias</t>
  </si>
  <si>
    <t>Financiación de la Educación Superior pública</t>
  </si>
  <si>
    <t>Brindar asistencia técnica a las IES para la implementación de la política de educación inclusiva e intelectual.</t>
  </si>
  <si>
    <t>Servicio de asistencia técnica para el fomento de la Educación Superior</t>
  </si>
  <si>
    <t>Prestar servicios profesionales para apoyar la coordinación de acciones para el fortalecimiento de la política de educación superior al acceso, permanencia y graduación, en articulación con el programa generación e en los componentes de equidad - avance gradual en la gratuidad en la educación superior pública y el componente de excelencia</t>
  </si>
  <si>
    <t>C-2202-0700-45-0-2202046-02</t>
  </si>
  <si>
    <t>Implementación del Sistema Nacional de Cualificaciones</t>
  </si>
  <si>
    <t>Prestar Servicios Profesionales para brindar asistencia técnica y metodológica al MEN en la implementación del Marco Nacional de Cualificaciones -MNC- para Colombia, específicamente en lo relacionado con la usabilida</t>
  </si>
  <si>
    <t xml:space="preserve">Formación de capital humano de alto nivel </t>
  </si>
  <si>
    <t>Prestar servicios profesionales para orientar y acompañar a la dirección de fomento de la educación superior en el desarrollo del programa colombia científica, otros proyectos y acciones de cti en articulación con colciencias y en la estructuración y seguimiento de los proyectos de la dirección</t>
  </si>
  <si>
    <t>Prestar servicios profesionales para apoyar a la dirección de fomento para la educación superior y al viceministerio de educación superior en la definición, estructuración, seguimiento y control de sus líneas estratégicas orientadas a la implementación de las políticas y lineamientos en educación superior inclusiva e intelectual en el marco del plan nacional de desarrollo</t>
  </si>
  <si>
    <t>Catálogo de cualificaciones para las ocupaciones de economía naranja</t>
  </si>
  <si>
    <t>Cumplimiento de actividades Plan de trabajo orientado a la entrega del catálogo</t>
  </si>
  <si>
    <t>Acompañar o apoyar técnicamente a las IES en el desarrollo de programas académicos adaptados a las necesidades del sector productivo.</t>
  </si>
  <si>
    <t>Servicio de asistencia técnica para la pertinencia en la Educación Superior o terciara</t>
  </si>
  <si>
    <t xml:space="preserve">Aunar esfuerzos con el sector productivo para el diseño de cualificaciones en sectores priorizados </t>
  </si>
  <si>
    <t>C-2202-0700-45-0-2202015-02</t>
  </si>
  <si>
    <t>Número de IES para el diseño de la oferta pertinente y de calidad basada en cualificaciones</t>
  </si>
  <si>
    <t>Formalización de convenios</t>
  </si>
  <si>
    <t>Socializar estrategias y mecanismos sobre los sistemas de información relacionados con el fomento a la educación superior</t>
  </si>
  <si>
    <t>Servicio de información para la Educación Superior o terciaria implementado</t>
  </si>
  <si>
    <t>Aunar esfuerzos con la IES para el diseño de oferta académica basada en cualificaciones</t>
  </si>
  <si>
    <t>Prestar servicios profesionales a la subdirección de gestión administrativa en las actividades de apoyo transversal tributario, administrativo, financiero y operativo en el marco de los contratos de movilización y operación logística de eventos del ministerio de educación naciona</t>
  </si>
  <si>
    <t>C-2202-0700-45-0-2202043-02</t>
  </si>
  <si>
    <t>Desarrollo de las actividades y/o estrategias internas - externas de los eventos, encuentros y jornadas que se desarrollen en cumplimiento de las necesidades del ministerio de educacion nacional</t>
  </si>
  <si>
    <t>Porcentaje de avance de actividades de socialización de estrategias de fortalecimiento y fomento de la Educación Superior</t>
  </si>
  <si>
    <t xml:space="preserve">Prestación del servicio de transporte aéreo nacional e internacional en rutas propias o de otros operadores para el desplazamiento de los colaboradores del men en cumplimiento de sus funciones. </t>
  </si>
  <si>
    <t>Gastos de desplazamiento y viaticos del vice de superior - direccion de fomento y consejos superiores</t>
  </si>
  <si>
    <t>Brindar asistencia técnica para el diseño de estrategias de articulación entre la educación superior o terciaria y el  sector productivo.</t>
  </si>
  <si>
    <t xml:space="preserve">Servicio de articulación entre la Educación Superior o terciaria y el sector productivo. </t>
  </si>
  <si>
    <t>Prestar servicios profesionales para acompañar, orientar y brindar asistencia técnica al ministerio de educacion nacional en el diseño y desarrollo de estrategias para la implementación del sistema nacional de cualificaciones (snc)</t>
  </si>
  <si>
    <t>C-2202-0700-45-0-2202013-02</t>
  </si>
  <si>
    <t>Prestar servicios profesionales para brindar asistencia técnica y metodológica al Ministerio de Educación Nacional en la implementación del Marco Nacional de Cualificaciones (MNC), específicamente en diseño de cualificaciones en sectores priorizados y la armonización con el Sistema Nacional de Cualificaciones</t>
  </si>
  <si>
    <t>Apoyar la implementación de proyectos de transferencia de conocimiento en innovación y emprendimiento de IES públicas con asociaciones y/o actores productivos en el territorio o contextos rurales.</t>
  </si>
  <si>
    <t>Prestar servicios prof la subdireccion de apoyo a la gestion de las ies para desarrollar la agenda de impulso a la es en temas de ciencia tecnología e innovación soportando acciones a través del acompañamiento en la formulación ejecución seguimiento</t>
  </si>
  <si>
    <t>Porcentaje de avance en el proceso de adquisición de bases de datos de investigación MEN-Colciencias</t>
  </si>
  <si>
    <t>Convenio tripartito MEN-Colciencias y Fondo Caldas</t>
  </si>
  <si>
    <t>Aunar esfuerzos entre el MEN y Colciencias para fortalecer estrategias y acciones conjuntas para fomentar el desarrollo de las capacidades investigativas en las IES</t>
  </si>
  <si>
    <t>Subdirección de apoyo a la gestión de la IES</t>
  </si>
  <si>
    <t>Estudiantes matriculados en programas de maestría y doctorado</t>
  </si>
  <si>
    <t>Docentes y estudiantes de Licenciaturas de idiomas de las IES</t>
  </si>
  <si>
    <t>Listado de beneficiarios
Informes de Fulbright</t>
  </si>
  <si>
    <t>45-0</t>
  </si>
  <si>
    <t>Apoyar técnica y financieramente a los docentes de IES y estudiantes de Licenciaturas de idiomas en lo relacionado con la movilidad internacional.</t>
  </si>
  <si>
    <t>Servicio de fortalecimiento a las capacidades de los docentes o asistentes de Educación Superior o terciaria</t>
  </si>
  <si>
    <t>2202044</t>
  </si>
  <si>
    <t>Aunar esfuerzos técnicos, administrativos, académicos y financieros entre la comisión Fulbright Colombia y el ministerio de educación nacional, para fortalecer la enseñanza del inglés en las instituciones de educación superior colombianas a través del programa de asistentes de idiomas.</t>
  </si>
  <si>
    <t>C-2202-0700-45-0-2202044-02</t>
  </si>
  <si>
    <t>Afrodescendientes</t>
  </si>
  <si>
    <t>Apoyar técnica y financieramente a personas afrocolombianas con préstamos condonables para realizar estudios en los niveles de maerstría o doctorado en el exterior.</t>
  </si>
  <si>
    <t>Servicio de apoyo financiero para el acceso y permanencia a la Educación Superior o terciaria</t>
  </si>
  <si>
    <t>2202009</t>
  </si>
  <si>
    <t xml:space="preserve">Aunar esfuerzos financieros y académicos entre la Comisión Fulbright Colombia y el Ministerio de Educación Nacional, con el apoyo del ICETEX para ofrecer y desarrollar el programa de formación de líderes afrodescendientes a nivel posgrado en los Estados Unidos de América. </t>
  </si>
  <si>
    <t>C-2202-0700-45-0-2202009-02</t>
  </si>
  <si>
    <t>Tasa de tránsito inmediato a la educación superior en zonas rurales</t>
  </si>
  <si>
    <t>Cierre de brechas regionales y urbano rurales</t>
  </si>
  <si>
    <t xml:space="preserve">Número de proyectos en alianza con IES para ampliar oferta rural </t>
  </si>
  <si>
    <t xml:space="preserve">Documento del proyecto en alianza con IES para ampliar oferta rural </t>
  </si>
  <si>
    <t>2202038</t>
  </si>
  <si>
    <t>Realizar alianzas con IES para ampliar oferta rural</t>
  </si>
  <si>
    <t>IES públicas con proyectos destinados al mejoramiento de los factores de alta calidad</t>
  </si>
  <si>
    <t>Mesas de negociación con estudiantes</t>
  </si>
  <si>
    <t>IES Públicas</t>
  </si>
  <si>
    <t>Planes de Fomento</t>
  </si>
  <si>
    <t>777</t>
  </si>
  <si>
    <t>Prestar servicios profesionales para apoyar la estructuración y seguimiento de acuerdos de desempeño de las instituciones de educación superior públicas y plan bienal de regalias</t>
  </si>
  <si>
    <t>Porcentaje de avance del diseño e implementación del laboratorio virtual de innovación educativa para la educación superior</t>
  </si>
  <si>
    <t>Cumplimiento de actividades Plan de trabajo</t>
  </si>
  <si>
    <t>Diseñar e implementar estrategias de regionalización, acorde con las particularidades del territorio.</t>
  </si>
  <si>
    <t>Diseño e implementación del laboratorio virtual de innovación educativa para la educación superior</t>
  </si>
  <si>
    <t>Fortalecer a las Instituciones de Educación Superior públicas con el fin de fomentar la oferta regional.</t>
  </si>
  <si>
    <t>Aunar esfuerzos con las IES para para el fortalecimiento y mejoramiento del desempeño de las IES Públicas.</t>
  </si>
  <si>
    <t>$ 350.000.000.000</t>
  </si>
  <si>
    <t>Reconocimiento de la excelencia académica</t>
  </si>
  <si>
    <t>Estudiantes de alto rendimiento académico y bajos ingresos beneficiados por el componente de excelencia de Generación E</t>
  </si>
  <si>
    <t>Listado de beneficiarios
Estados de cuenta e informes de ICETEX</t>
  </si>
  <si>
    <t>2202014</t>
  </si>
  <si>
    <t>Prestar servicios profesionales en la subd de apoyo a la gestión de las ies en el desarrollo operativo para la implem de acciones para el fomento de la permanencia en la educ superior en los programas fomentados por el men</t>
  </si>
  <si>
    <t>Gradualidad en la gratuidad en el acceso a la educación superior para población vulnerable</t>
  </si>
  <si>
    <t>Prestar servicios a la Dirección de Fomento de la Educación Superior en el desarrollo de estrategias enfocadas en el fortalecimiento del acceso y permanencia de aspirantes a la ES asi como el seguimiento a la gestión contractual y financiera de fondos de Gratuidad, Excelencia, Pilo Paga</t>
  </si>
  <si>
    <t>Tasa de deserción anual en programas universitarios</t>
  </si>
  <si>
    <t>Estudiantes beneficiados por el componente de equidad de Generación E</t>
  </si>
  <si>
    <t>Estudiantes de IES públicas</t>
  </si>
  <si>
    <t>Prestar servicios profesionales a la Dirección de Fomento a la Educación Superior en el desarrollo de mediciones cuantitativas de las acciones desarrolladas por los Programas Generación E y Ser Pilo.</t>
  </si>
  <si>
    <t>Prestar servicios profesionales  en la Subdirección de Apoyo a la Gestión de las IES, para realizar seguimiento a las estrategias de acceso y permanencia en apoyo a los estudiantes</t>
  </si>
  <si>
    <t>Prestar servicios profesionales a la Subdirección de apoyo a la gestión de las IES en el desarrollo operativo y el seguimiento a estudiantes beneficiarios de los programas de acceso y permanencia en educación superior y de fondos en administración con el ICETEX</t>
  </si>
  <si>
    <t>Prestar servicios profesionales para apoyar a la subdirección de apoyo a la gestión de las ies en la definición y construcción de mecanismos conducentes a fortalecer los recursos de las instituciones de educación superior</t>
  </si>
  <si>
    <t>1035</t>
  </si>
  <si>
    <t>Prestar servicios profesionales para apoyar a la subdirección de apoyo a la gestión de las ies en la implementación, ejecución y seguimiento de la estrategia de fomento a la calidad de la educación superior</t>
  </si>
  <si>
    <t>Prestar servicios profesionales para apoyar a la subdirección de apoyo a la gestión de las ies en los temas relacionados con la educacion virtual y a distancia con las instituciones de educación superior y aliados</t>
  </si>
  <si>
    <t>Porcentaje de avance en la construcción de lineamientos para atención de violencia contra la mujer en las IES</t>
  </si>
  <si>
    <t>Documento con los lineamientos para atención de violencia contra la mujer en las IES</t>
  </si>
  <si>
    <t>1074</t>
  </si>
  <si>
    <t>Prestar servicios profesionales para el diseño de la estrategia de fortalecimiento a la e  ducación virtual y a distancia con las ies y aliados e implentación de la fase i de dicha estrategia</t>
  </si>
  <si>
    <t>1080</t>
  </si>
  <si>
    <t>Prestar servicios profesionales  en la subdirección de apoyo a la gestión de las ies en la implementación de acciones de educación superior inclusiva para el fomento del acceso, permanencia y graduación de las poblaciones de especial protección constitucional a la educación superior</t>
  </si>
  <si>
    <t>Diversificación de fuentes y portafolio de ICETEX</t>
  </si>
  <si>
    <t>Porcentaje de avance en el seguimiento a los fondos de ICETEX</t>
  </si>
  <si>
    <t>Informe mensual de seguimiento a los fondos de ICETEX</t>
  </si>
  <si>
    <t>Prestar servicios profesionales para apoyar a la subdirección de apoyo a la gestión de las ies en la implementación y seguimiento de los fondos en administración constituidos con icetex para financiar el acceso y la permanencia a la educación superior</t>
  </si>
  <si>
    <t>1090</t>
  </si>
  <si>
    <t>Prestar servicios profesionales para asesorar a la dirección de fomento en diseño e implementación de la eestrategia de la oferta de formación técnica y tecnológica</t>
  </si>
  <si>
    <t>1112</t>
  </si>
  <si>
    <t>Elaboración de conceptos técnicos para viabilidad de proyectos de infraestructura (fondo FINDETER, recursos IES públicas, recursos DNP SGR y otros</t>
  </si>
  <si>
    <t>Número IES con programas de bienestar y permanencia estudiantil con enfoque de educación inclusiva</t>
  </si>
  <si>
    <t>Programas de bienestar y permanencia estudiantil con enfoque de educación inclusiva</t>
  </si>
  <si>
    <t>Acompañar o apoyar técnicamente a las IES en la implementación de planes para el acceso y permanencia con enfoque de educación inclusiva.</t>
  </si>
  <si>
    <t>Fometar en las IES programas de bienestar y permanencia estudiantil con enfoque de educación inclusiva</t>
  </si>
  <si>
    <t>Diseñar e implementar acciones para el mejoramiento de las condiciones de calidad y planes para el acceso y permanencia con enfoque de educación inclusiva</t>
  </si>
  <si>
    <t xml:space="preserve">Fortalecimiento de la oferta de formación TyT </t>
  </si>
  <si>
    <t>Porcentaje de avance en el diseño de la estrategia para el  fortalecimiento de la formación técnica y tecnológica</t>
  </si>
  <si>
    <t>Acompañar o apoyar técnicamente a las IES en el fortalecimiento de la formación técnica y tecnológica.</t>
  </si>
  <si>
    <t>Diseño de la estrategia para el  fortalecimiento de la formación técnica y tecnológica</t>
  </si>
  <si>
    <t>Porcentaje de avance en la construcción de lineamientos para protocolos y atención de violencia contra la mujer en las IES</t>
  </si>
  <si>
    <t>1124</t>
  </si>
  <si>
    <t>Acompañamiento al Ministerio para fortalecer la política de Educación Inclusiva.</t>
  </si>
  <si>
    <t>Subdirección Desarrollo Sectorial</t>
  </si>
  <si>
    <t>Porcentaje de metodologías diseñadas de nuevos recursos para el fortalecimiento de las IES Públicas</t>
  </si>
  <si>
    <t>Acuerdos con estudiantes</t>
  </si>
  <si>
    <t>Documentos metodológicos de distribución de nuevos recursos para IES Públicas</t>
  </si>
  <si>
    <t>775</t>
  </si>
  <si>
    <t>Prestar servicios profesionales para apoyar el análisis, la modelación, consolidación de datos y seguimiento a la distribución de recursos al desempeño de las instituciones de educación superior públicas</t>
  </si>
  <si>
    <t>----775-_ADQUISICIONES_DIFERENTES_DE_ACTIVOS</t>
  </si>
  <si>
    <t>_Adquisición_de_bienes__y_servicios-_ADQUISICIONES_DIFERENTES_DE_ACTIVOS-_ADQUISICIÓN_DE_SERVICIOS-_SERVICIOS_PRESTADOS_A_LAS_EMPRESAS_Y_SERVICIOS_DE_PRODUCCIÓN-_OTROS_SERVICIOS_PROFESIONALES_CIENTÍFICOS_Y_TÉCNICOS-OTROS SERVICIOS PROFESIONALES Y TÉCNICOS N.C.P.--</t>
  </si>
  <si>
    <t>776</t>
  </si>
  <si>
    <t>Pres serv prof en la identif de necesidades y mecanismos de financiación necesarias para fortalecer la educación superior pública, así como apoyar la gestión y seguimiento de acciones para fortalecimiento de las nuevas ies publicas</t>
  </si>
  <si>
    <t>----776-_ADQUISICIONES_DIFERENTES_DE_ACTIVOS</t>
  </si>
  <si>
    <t>Integración de los sistemas de información de Educación Superior</t>
  </si>
  <si>
    <t>Porcentaje de avance  en la  validación y análisis de estadísticas  y  modelos sectoriales</t>
  </si>
  <si>
    <t xml:space="preserve">Plan de Acción </t>
  </si>
  <si>
    <t>Estadísticas y modelos sectoriales publicados y analizados</t>
  </si>
  <si>
    <t>Prestar apoyo técnico para la actualización y capacitación en los sistemas de información de Educación Superior.</t>
  </si>
  <si>
    <t>Prestar servicios profesionales para el análisis de los modelos de calidad y desempeño de la educación superior así cómo apoyar el monitoreo de la información sectorial</t>
  </si>
  <si>
    <t>----285-_ADQUISICIONES_DIFERENTES_DE_ACTIVOS</t>
  </si>
  <si>
    <t>Prestar servicios profesionales para la recolección, tratamiento y análisis de información para la formulación de planes, estrategias y actividades para el sector de educación superior</t>
  </si>
  <si>
    <t>----770-_ADQUISICIONES_DIFERENTES_DE_ACTIVOS</t>
  </si>
  <si>
    <t>774</t>
  </si>
  <si>
    <t>Prestar servicios profesionales de apoyo para la realización de actividades de cruces análisis y documentación de las metodologías herramientas fuentes de información del observatorio laboral para la educación</t>
  </si>
  <si>
    <t>----774-_ADQUISICIONES_DIFERENTES_DE_ACTIVOS</t>
  </si>
  <si>
    <t>856</t>
  </si>
  <si>
    <t>Prestar servicios profesionales para asesorar el calculo de los modelos de desempeño de la educacion superior y el analisis y monitoreo de informacion sectorial y costos de las ies publicas</t>
  </si>
  <si>
    <t>----856-_ADQUISICIONES_DIFERENTES_DE_ACTIVOS</t>
  </si>
  <si>
    <t>857</t>
  </si>
  <si>
    <t>Prestar serv prof. Para apoyar el análisis de información sectorial cargada en el snies y el spadies, así como apoyar el diseño analítico del modelo integrado para el seguimo individual en los sistemas de información de ed superior</t>
  </si>
  <si>
    <t>----857-_ADQUISICIONES_DIFERENTES_DE_ACTIVOS</t>
  </si>
  <si>
    <t xml:space="preserve">Porcentaje de avance en certificación del proceso estadístico </t>
  </si>
  <si>
    <t>Documentos metodológicos del proceso estadístico, certificado del proceso estadístico</t>
  </si>
  <si>
    <t>Preservar los Sistemas de Información que permiten el seguimiento y monitoreo al acceso, cobertura, calidad, pertinencia, permanencia, deserción y análisis financiero en IES.</t>
  </si>
  <si>
    <t>Recertificación de calidad de la operación estadística de Educación Superior y Certificar el tratamiento de datos y construcción de estudios censales y  formularios</t>
  </si>
  <si>
    <t>----1098-_ADQUISICIONES_DIFERENTES_DE_ACTIVOS</t>
  </si>
  <si>
    <t>Porcentaje de avance en el proceso de auditoría de los sistemas de información</t>
  </si>
  <si>
    <t>Documentos metodológicos y anexos técnicos como insumo para el proceso contractual.</t>
  </si>
  <si>
    <t>Realizar la auditoría Sistemas de Información para verificación de calidad de la información registrada.</t>
  </si>
  <si>
    <t>Realización de auditoría a la información reportada a la base integrada de SNIES 2019</t>
  </si>
  <si>
    <t>----1165-_ADQUISICIONES_DIFERENTES_DE_ACTIVOS</t>
  </si>
  <si>
    <t>Porcentaje de avance en el soporte funcional y técnico a la herramienta  HECAA</t>
  </si>
  <si>
    <t>Insumo de contratación y anexos técnicos en el contrato, contrato de actualización, licencia de actualización del software</t>
  </si>
  <si>
    <t>Realizar la actualización de los Sistemas de Información para el seguimiento y evaluación datos el acceso con calidad, permanencia y pertinencia en Educación</t>
  </si>
  <si>
    <t>Prestación de servicios de actualización de licencia, soporte básico, mejoras y soporte especializado de los módulos de la herramienta de cargue HECAA del Sistema Nacional De Información De Educación Superior ¿ SNIES implementados en el MEN</t>
  </si>
  <si>
    <t>----1114-_ADQUISICIONES_DIFERENTES_DE_ACTIVOS</t>
  </si>
  <si>
    <t xml:space="preserve">_Adquisición_de_bienes__y_servicios-_ADQUISICIONES_DIFERENTES_DE_ACTIVOS-_ADQUISICIÓN_DE_SERVICIOS-_SERVICIOS_PRESTADOS_A_LAS_EMPRESAS_Y_SERVICIOS_DE_PRODUCCIÓN-_OTROS_SERVICIOS_PROFESIONALES_CIENTÍFICOS_Y_TÉCNICOS-OTROS SERVICIOS PROFESIONALES Y TÉCNICOS N.C.P.-SERVICIOS DE CONSULTORÍA EN ADMINISTRACIÓN Y SERVICIOS DE GESTIÓN; SERVICIOS DE TECNOLOGÍA DE LA INFORMACIÓN-SERVICIOS DE DISEÑO Y DESARROLLO DE LA TECNOLOGÍA DE LA INFORMACIÓN (TI) </t>
  </si>
  <si>
    <t>Número de asistencias  funcionales y técnicas realizadas a instituciones con baja calidad en el reporte de información en SNIES</t>
  </si>
  <si>
    <t>Listados de asistencia a capacitaciones y asistencias técnicas, mesas de ayuda contestadas</t>
  </si>
  <si>
    <t>Servicios profesionales para apoyar la aplicacion de los procesos y procedimientos del protocolo de seguimiento al reporte de informacion y brindar soporte tecnico a las ies en manejo de sistemas de informacion</t>
  </si>
  <si>
    <t>----283-_ADQUISICIONES_DIFERENTES_DE_ACTIVOS</t>
  </si>
  <si>
    <t>Prestar los serv prof. Para apoyar el acompañam. Y asistencia a las instit. De ed. Superior en los procesos de análisis y actualiz. Contable, así como el cargue de la inform. Fciera y pptal en el snies y en el módulo de derechos pecuniarios</t>
  </si>
  <si>
    <t>----773-_ADQUISICIONES_DIFERENTES_DE_ACTIVOS</t>
  </si>
  <si>
    <t xml:space="preserve">Apoyo en gestión de la información estadística  de la dirección </t>
  </si>
  <si>
    <t>----NO-_ADQUISICIONES_DIFERENTES_DE_ACTIVOS</t>
  </si>
  <si>
    <t>1093</t>
  </si>
  <si>
    <t>Prestar serv prof. Para apoyar la gestión de la evolución de los sistemas de información de educación superior para avanzar hacia su integración, la operación funcional del observatorio laboral</t>
  </si>
  <si>
    <t>----1093-_ADQUISICIONES_DIFERENTES_DE_ACTIVOS</t>
  </si>
  <si>
    <t>1095</t>
  </si>
  <si>
    <t>Prestar servicios profesionales para apoyar la aplicación de los procesos y procedimientos del protocolo de seguimiento al reporte de información y brindar soporte técnico a las instituciones de educación superior en el manejo del snies.</t>
  </si>
  <si>
    <t>----1095-_ADQUISICIONES_DIFERENTES_DE_ACTIVOS</t>
  </si>
  <si>
    <t>1096</t>
  </si>
  <si>
    <t>Prestar servicios profesionales para apoyar el proceso de integracion de los sistemas de informacion de educacion superior tomando como unica entrada el sistema nacional de informacion de educacion superior snies</t>
  </si>
  <si>
    <t>----1096-_ADQUISICIONES_DIFERENTES_DE_ACTIVOS</t>
  </si>
  <si>
    <t>(en blanco)</t>
  </si>
  <si>
    <t>Funcionamiento</t>
  </si>
  <si>
    <t>_Dirección_de_Fortalecimiento_a_la_Gestión_Territorial_Calidad_para_la_Educación_PBM</t>
  </si>
  <si>
    <t>Fortalecimiento a la Gestión Territorial</t>
  </si>
  <si>
    <t xml:space="preserve">De aquí a 2030, asegurar que todas las niñas y todos los niños terminen la enseñanza primaria y secundaria, que ha de ser gratuita, equitativa y de calidad y producir resultados de aprendizaje pertinentes y efectivos. </t>
  </si>
  <si>
    <t xml:space="preserve">Número de ETC que se encuentran en estado crítico alto y crítico medio en el Indicador Global de Desempeño
</t>
  </si>
  <si>
    <t>Haciendo equipo por una mejor gestión educativa - Fortalecimiento de la gestión educativa de las entidades territoriales certificadas</t>
  </si>
  <si>
    <t>Porcentaje de avance en la  implementacion una estrategia de fortalecimiento territorial a las 50 ETCs priorizadas</t>
  </si>
  <si>
    <t>Documentos intermedios de avance / Documento con el diseño y línea de implementación de una estrategia de fortalecimiento territorial a las 50 ETC priorizadas</t>
  </si>
  <si>
    <t>_FORTALECIMIENTO_A_LA_GESTIÓN_TERRITORIAL_DE_LA_EDUCACIÓN_INICIAL_PREESCOLAR_BÁSICA_Y_MEDIA_NACIONAL</t>
  </si>
  <si>
    <t>12-0</t>
  </si>
  <si>
    <t xml:space="preserve"> Apoyar la implementación de  estrategias de bienestar laboral</t>
  </si>
  <si>
    <t>CONVENIO OEI</t>
  </si>
  <si>
    <t>C-2201-0700-12-0-2201006-02</t>
  </si>
  <si>
    <t>Apoyar la gestión educativa de las Secretarias de educación certificadas a través de la optimización de los procesos y las líneas de trabajo de la Subdirección</t>
  </si>
  <si>
    <t xml:space="preserve"> Elaborar estudios técnicos y financieros de homologación  sobre las deudas laborales en las ETC</t>
  </si>
  <si>
    <t>Desarrollar_el_sistema_de_información_para_la_formulación,_seguimiento_y_análisis_de_resultados_del_acompañamiento_técnico_a_las_entidades_territoriales_certificadas.</t>
  </si>
  <si>
    <t>C-2201-0700-12-0-2201048-02</t>
  </si>
  <si>
    <t>Apoyo a la supervisión Convenio OEI</t>
  </si>
  <si>
    <t>Realizar_monitoreo_y_seguimiento_a_la_gestión_de_los_recursos_financieros_en_las_entidades_territoriales_certificadas_a_través_de_mesas_de_trabajo_y/o_visitas_a_las_entidades_territoriales_certificadas_para_garantizar_el_seguimiento.</t>
  </si>
  <si>
    <t>C-2201-0700-12-0-2201015-02</t>
  </si>
  <si>
    <t>Haciendo equipo por una mejor gestión educativa - Artiuclación de los sistemas de información sectoriales</t>
  </si>
  <si>
    <t>Proveer_mejoras,_asistencia_y_desarrollo_a_los_sistemas_de_información_para_el_monitoreo_y_seguimiento_de_los_recursos_financieros.</t>
  </si>
  <si>
    <t>Haciendo equipo por una mejor gestión educativa - Educación Sostenible</t>
  </si>
  <si>
    <t>Efectuar  seguimiento a la vacantes definitivas de los docentes y directivos docentes para su reporte en la Oferta Pública de Empleos de Carrera Docente</t>
  </si>
  <si>
    <t>Servicio de implementación del concurso docente y directivo docente</t>
  </si>
  <si>
    <t>C-2201-0700-12-0-2201016-02</t>
  </si>
  <si>
    <t>Apoyar en gestión del talento humano a las entidades territoriales certificadas</t>
  </si>
  <si>
    <t>Realizar seguimiento a las audiencias públicas de provisión de vacante, mediante visitas y acompañamiento a las Entidades Territoriales Certificadas para verificar la transparencia del proceso de acuerdo a  la normatividad.</t>
  </si>
  <si>
    <t>Proveer desarrollo, soporte y mantenimiento de los aplicativos Banco de la Excelencia para la provisión de vacantes definitivas y matriz de identificación de necesidades de docentes por perfil</t>
  </si>
  <si>
    <t>Haciendo equipo por una mejor gestión educativa - Mejoramiento de la calidad de vida de los maestros</t>
  </si>
  <si>
    <t>% de avance en la estructuración de herramientas para la coordinación de la Asistencia Técnica Integral del VPBM</t>
  </si>
  <si>
    <t>FORTALECIMIENTO A LA GESTIÓN TERRITORIAL DE LA EDUCACIÓN INICIAL, PREESCOLAR, BÁSICA Y MEDIA. NACIONAL</t>
  </si>
  <si>
    <t>Documentos intermedios de avance / Informe consolidado de asistencia técnica integral coordinado por la Subdirección de fortalecimiento institucional en la vigencia 2019</t>
  </si>
  <si>
    <t xml:space="preserve">VIÁTICOS DEL DSPACHO DE VPBM </t>
  </si>
  <si>
    <t xml:space="preserve">Viáticos </t>
  </si>
  <si>
    <t>A-02-02-02----</t>
  </si>
  <si>
    <t>PRESTACIÓN DE SERVICIOS PROFESIONALES PARA APOYAR EL SEGUIMIENTO A LOS PROCESOS DE GESTIÓN Y ARTICULACIÓN INTERINSTITUCIONAL Y TERRITORIAL EN EL MARCO DE LAS LÍNEAS ESTRATÉGICAS DE LA SUBDIRECCIÓN DE FORTALECIMIENTO INSTITUCIONAL.</t>
  </si>
  <si>
    <t>PRESTACIÓN DE SERVICIOS PROFESIONALES PARA APOYAR A LA SUBDIRECCIÓN DE FORTALECIMIENTO INSTITUCIONAL EN LA PLANEACIÓN, EJECUCIÓN Y SEGUIMIENTO DE LA ASISTENCIA TÉCNICA A LAS ENTIDADES TERRITORIALES, ASÍ COMO PARA APOYAR LA ARTICULACION CON LAS AREAS DEL MINISTERIO PARA EL CUMPLIMINETO DE LOS OBJETIVOS DEL PLAN DE DESARROLLO Y DE LA POLITICA EDUCATIVA</t>
  </si>
  <si>
    <t xml:space="preserve">PENDIENTE PROGRAMAR </t>
  </si>
  <si>
    <t>ABOGADO CON EXPERIENCIA EN CONTRATACIÓN  - PRESTAR SERVICIOS PROFESIONALES PARA ASESORAR AL VICEMINISTERIO DE EDUCACIÓN PREESCOLAR, BÁSICA Y MEDIA Y SUS DIRECCIONES EN LO RELACIONADO CON LOS PROCESOS DE CONTRATACIÓN QUE SE PLANEEN Y ADELANTEN, DESDE LA ESTRUCTURACIÓN DEL ESTUDIOS PREVIO HASTA LA LIQUIDACIÓN DE LOS CONTRATOS.</t>
  </si>
  <si>
    <t xml:space="preserve"> TIQUETES SUBDIRECCIÓN DE FORTALECIMIENTO INSTITUCIONAL</t>
  </si>
  <si>
    <t>VIÁTICOS  SUBDIRECCIÓN DE FORTALECIMIENTO INSTITUCIONAL</t>
  </si>
  <si>
    <t>PRESTACIÓN DE SERVICIOS PROFESIONALES PARA APOYAR EL SEGUIMIENTO A LOS PROCESOS DE GESTIÓN Y ARTICULACIÓN AL INTERIOR DEL VICEMINISTERIO DE PREESCOLAR BÁSICA Y MEDIA PARA FAVORECER EL FORTALECIMIENTO TERRITORIAL EN EL MARCO DE LAS LÍNEAS ESTRATÉGICAS DE LA SUBDIRECCIÓN DE FORTALECIMIENTO INSTITUCIONAL</t>
  </si>
  <si>
    <t>PRESTACIÓN DE SERVICIOS PROFESIONALES PARA ASESORAR A LA SUBDIRECCIÓN DE FORTALECIMIENTO INSTITUCIONAL EN LA PLANEACIÓN, EJECUCIÓN Y SEGUIMIENTO DE LA ASISTENCIA TÉCNICA A LAS ENTIDADES TERRITORIALES, ASÍ COMO PARA APOYAR LA ARTICULACION CON LAS AREAS DEL MINISTERIO PARA EL CUMPLIMINETO DE LOS OBJETIVOS DEL PLAN DE DESARROLLO Y DE LA POLITICA EDUCATIVA</t>
  </si>
  <si>
    <t>Documentos intermedios de avance / Documento estructura  técnica y funcionameinto para la herramienta de información</t>
  </si>
  <si>
    <t>PRESTACIÓN DE SERVICIOS PROFESIONALES PARA APOYAR A LA SUBDIRECCIÓN DE FORTALECIMIENTO INSTITUCIONAL EN LA GESTIÓN DE LA INFORMACIÓN ASOCIADA AL PROCESO DE ASISTENCIA TÉCNICA, CONFORME LOS LINEAMIENTOS DEL VICEMINISTERIO DE EDUCACIÓN PREESCOLAR BÁSICA Y MEDIA, PARA LOGRAR DE MANERA ESTRATÉGICA LOS OBJETIVOS DEL PLAN DE DESARROLLO Y DE LA POLÍTICA EDUCATIVA.</t>
  </si>
  <si>
    <t>PRESTACIÓN DE SERVICIOS PROFESIONALES PARA APOYAR LOS PROCESOS DE PLANEACIÓN, GESTION Y SEGUIMIENTO  PARA FAVORECER EL FORTALECIMIENTO TERRITORIAL EN EL MARCO DE LAS LÍNEAS ESTRATÉGICAS DE LA SUBDIRECCIÓN DE FORTALECIMIENTO INSTITUCIONAL</t>
  </si>
  <si>
    <t>Se verifica que los indicadores de la Dimensión a mediano plazo, no tienn avances, favor ajustar</t>
  </si>
  <si>
    <t>Porcentaje de avance en la  implementacion una estrategia para la cualificación de las secretarias de educación</t>
  </si>
  <si>
    <t>Documentos intermedios de avance / Documento técnico con desarrollo de una estrategia para la cualificación de las secretarias de educación</t>
  </si>
  <si>
    <t>Desarrollar_un_aplicativo_para_la_identificación,_documentación_y_reconocimiento_de_buenas_prácticas_en_gestión_educativa</t>
  </si>
  <si>
    <t>PRESTACIÓN DE SERVICIOS PROFESIONALES PARA APOYAR EL PROCESO DE ASISTENCIA TECNICA INTEGRAL AL INTERIOR DEL VICEMINISTERIO DE PREESCOLAR BÁSICA Y MEDIA PARA FAVORECER EL FORTALECIMIENTO TERRITORIAL EN EL MARCO DE LAS LÍNEAS ESTRATÉGICAS DE LA SUBDIRECCIÓN DE FORTALECIMIENTO INSTITUCIONAL</t>
  </si>
  <si>
    <t>PRESTACIÓN DE SERVICIOS PROFESIONALES PARA DESARROLLAR UNA ESTRATEGIA DE COACHING EDUCATIVO Y ACOMPAÑAMIENTO A LAS SECRETARIAS DE EDUCACIÓN CERTIFICADAS DEL PAÍS, BRINDANDO APOYO ESTRATÉGICO CON EL FIN DE LOGRAR UN RELACIONAMIENTO INTEGRAL QUE CONLLEVE AL CUMPLIMIENTO TANTO DE OBJETIVOS COMO METAS TRAZADAS POR EL MINISTERIO DE EDUCACION NACIONAL</t>
  </si>
  <si>
    <t>PRESTACIÓN DE SERVICIOS PROFESIONALES PARA APOYAR EL SEGUIMIENTO A LOS PROCESOS DE GESTIÓN Y ARTICULACIÓN AL INTERIOR DEL VICEMINISTERIO DE PREESCOLAR BÁSICA Y MEDIA PARA FAVORECER EL FORTALECIMIENTO TERRITORIAL EN EL MARCO DE LAS LÍNEAS ESTRATÉGICAS DE LA SUBDIRECCIÓN DE FORTALECIMIENTO</t>
  </si>
  <si>
    <t>Realizar_seguimiento_al_ejercicio_de_la_supervisión,_inspección,_vigilancia_y_control_por_parte_de_las_entidades_territoriales_certificadas</t>
  </si>
  <si>
    <t xml:space="preserve">PRESTAR LOS SERVICIOS DE GESTION LOGISTICA PARA EL DESARROLLO DE LOS TALLERES ORIENTADOS  AL FORTALECIMIENTO DE LA GESTION DE LAS ENTIDADES TERRITORIALES </t>
  </si>
  <si>
    <t xml:space="preserve">PENDIENTE POR PROGRAMAR </t>
  </si>
  <si>
    <t>SUPERVISIÓN AL CONTRATO DE LOGÍSTICA</t>
  </si>
  <si>
    <t>INTERVENTORÍA LOGÍSTICA JUEGOS NACIONALES DEL MAGISTERIO</t>
  </si>
  <si>
    <t xml:space="preserve">PRESTAR LOS SERVICIOS DE GESTION LOGISTICA PARA LOS TALLERES Y EVENTOS DE LA SUBDIRECCION DE FORTALECIMIENTO </t>
  </si>
  <si>
    <t>Monitoreo y Control</t>
  </si>
  <si>
    <t xml:space="preserve">Porcentaje de ETC con plan de seguimiento implementado </t>
  </si>
  <si>
    <t>Acto legislativo 01 de 2001, acto legislativo 04 de 2007, Ley 715 de 2001, Decreto 028 de 2008 y reglamentarios.</t>
  </si>
  <si>
    <t>Plan de seguimiento</t>
  </si>
  <si>
    <t>PRESTACIÓN DE SERVICIOS PROFESIONALES PARA APOYAR A LA SUBDIRECCIÓN DE MONITOREO Y CONTROL EN LAS FUNCIONES Y PROCESOS RELACIONADOS CON EL SEGUIMIENTO AL USO DE RECURSOS FINANCIEROS DEL SECTOR EDUCATIVO EN LAS ENTIDADES TERRITORIALES CERTIFICADAS.</t>
  </si>
  <si>
    <t>PRESTACIÓN DE SERVICIOS PROFESIONALES PARA ACONSEJAR, ASISTIR Y COORDINAR LAS ACTIVIDADES FINANCIERAS DEL PROGRAMA DE ALIMENTACIÓN ESCOLAR EN EL DEPARTAMENTO DE LA GUAJIRA, DE CONFORMIDAD CON LA MEDIDA CAUTELAR CORRECTIVA DE ASUNCION TEMPORAL DE LA COMPETENCIA</t>
  </si>
  <si>
    <t>PRESTACIÓN DE SERVICIOS PROFESIONALES PARA APOYAR LAS ACTIVIDADES DE LA SUBDIRECCIÓN DE MONITOREO Y CONTROL RELACIONADAS CON EL SEGUIMIENTO, MONITOREO Y CONTROL AL USO DE LOS RECURSOS DEL SECTOR EDUCACIÓN SGP EN LAS ENTIDADES TERRITORIALES CERTIFICADAS, ASÍ COMO APOYAR LOS PROCESOS DE PLANEACIÓN DE LA SUBDIRECCIÓN.</t>
  </si>
  <si>
    <t>PRESTACIÓN DE SERVICIOS PROFESIONALES PARA ORIENTAR LAS ACTIVIDADES DE LA SUBDIRECCIÓN DE MONITOREO Y CONTROL EN CUANTO AL SEGUIMIENTO AL USO DE RECURSOS DEL SECTOR EDUCATIVO, LIDERAR FUNCIONALMENTE EL SISTEMA DE INFORMACIÓN DE FONDOS DE SERVICIOS EDUCATIVOS Y EL FORTALECIMIENTO DEL PROCESO DE SEGUIMIENTO A LAS CUENTAS MAESTRAS.</t>
  </si>
  <si>
    <t>SUMINISTRO Y PAGO DE VIATICOS PARA LOS DESPLAZAMIENTOS HACIA LAS ENTIDADES TERRITORIALES</t>
  </si>
  <si>
    <t xml:space="preserve">Porcentaje de ETC capacitadas en fortalecimiento en el uso y administración de los recursos </t>
  </si>
  <si>
    <t>Ley 715 de 2001, Decreto 028 de 2008 y reglamentarios.</t>
  </si>
  <si>
    <t xml:space="preserve">Listados de Asistencia a talleres y Memorias, orientaciones, guías, actas y respuesta a comunicaciones, </t>
  </si>
  <si>
    <t>DESARROLLO Y MANTENIMIENTO DE SOFTWARE Y SISTEMAS DE INFORMACION SECTORIALES</t>
  </si>
  <si>
    <t xml:space="preserve">PRESTAR LOS SERVICIOS DE GESTION LOGISTICA PARA EL DESARROLLO DE LOS TALLERES A DESARROLLAR PARA EL FORTALECIMIENTO DE LA GESTION DE LAS ENTIDADES TERRITORIALES </t>
  </si>
  <si>
    <t>PRESTACIÓN DE SERVICIOS DE APOYO A LA GESTIÓN EN LA PLANEACIÓN, ORGANIZACIÓN Y EJECUCIÓN OPERATIVA DE LA AGENDA TEMÁTICA DE LA VICEMINISTRA DE EDUCACIÓN PREESCOLAR, BÁSICA Y MEDIA.</t>
  </si>
  <si>
    <t xml:space="preserve">PRESTAR SERVICIOS PROFESIONALES DE APOYO A LA DIRECCION DE FORTALECIMIENTO PARA EL TRAMITE Y SEGUIMIENTO A LAS COMISIONES DE SERVICIOS NECESARIAS PARA LA CORRECTA EJECUCION DEL PROYECTO DE INVERSION </t>
  </si>
  <si>
    <t>vuelos chárter en rutas nacnales no comerc, con la finalidad de gtizar  el desplaz de la Ministra de Edu Nacional y/o su equipo de trabajo, a lugares de difícil acceso para el dllo de las activ propias de su cargo</t>
  </si>
  <si>
    <t xml:space="preserve"> GASTOS DE VIAJE (TIQUETES) PARA LOS DESPLAZAMIENTOS HACIA LAS ENTIDADES TERRITORIALES</t>
  </si>
  <si>
    <t>Porcentaje de avance en la implementación de un sistema de información integral</t>
  </si>
  <si>
    <t>PRESTACIÓN DE SERVICIOS PROFESIONALES A LA SUBDIRECCIÓN DE MONITOREO Y CONTROL PARA APOYAR Y ORIENTAR EN LAS FUNCIONES RELACIONADAS CON LA ACTUALIZACIÓN, CAPACITACIÓN Y MEJORAMIENTO CONTINUO DE LA CALIDAD DE LA INFORMACIÓN DEL SISTEMA DE INFORMACIÓN DIRECTORIO DE ESTABLECIMIENTOS EDUCATIVOS - DUE</t>
  </si>
  <si>
    <t>PRESTACIÓN DE SERVICIOS PROFESIONALES A LA SUBDIRECCIÓN DE MONITOREO Y CONTROL PARA ORIENTAR Y APOYAR EL CARGUE, MANTENIMIENTO, CAPACITACIÓN Y MEJORA CONTINUA EN LA CALIDAD DE LA INFORMACIÓN DEL SISTEMA DE INFORMACIÓN NACIONAL DE EDUCACIÓN PREESCOLAR, BÁSICA Y MEDIA – SINEB</t>
  </si>
  <si>
    <t xml:space="preserve">Porcentaje de avance en la implementación del esquema de validación al reporte de cuentas maestras del sector </t>
  </si>
  <si>
    <t>Ley 715 de 2001
Ley 1753 de 2015 (art 140)
Resolución 12829 del 30 junio _ 2017
Resolución 3739 del 05 marzo _2018 
Resolución 660 del 06 de marzo_ 2018
Resolución 2248 del 30 de julio _2018</t>
  </si>
  <si>
    <t xml:space="preserve">
 Reportes validados  de información bancaria</t>
  </si>
  <si>
    <t>PRESTACIÓN DE SERVICIOS PROFESIONALES DE ACOMPAÑAMIENTO TECNICO A LA SUBDIRECCIÓN DE MONITOREO Y CONTROL FRENTE AL MEJORAMIENTO, MANTENIMIENTO Y ARTICULACIÓN DE LOS SISTEMAS DE INFORMACIÓN ADMINISTRADOS FUNCIONALMENTE POR EL AREA, ASI COMO DEFINIR ESTRATEGIAS DE CALIDAD Y EXPLOTACIÓN DE DATOS PARA EL DESARROLLO DE LAS ACTIVIDADES RELACIONADOS CON EL PROCESO DE MONITOREO Y CONTROL.</t>
  </si>
  <si>
    <t xml:space="preserve">Porcentaje de solicitudes de reconocimiento de deudas laborales resueltas </t>
  </si>
  <si>
    <t xml:space="preserve"> Ley 1450 de 2011 (artículo 148) 
Ley 1753 de 2015 (artículo 59)</t>
  </si>
  <si>
    <t xml:space="preserve">Oficios de certificación y/o rechazo de los montos de la deuda </t>
  </si>
  <si>
    <t>PRESTACIÓN DE SERVICIOS PROFESIONALES PARA ORIENTAR Y APOYAR A LA SUBDIRECCIÓN DE MONITOREO Y CONTROL EN EL PROCESO DE SEGUIMIENTO A LAS ENTIDADES TERRITORIALES EN RELACIÓN CON EL MEJORAMIENTO DE LA GESTIÓN EDUCATIVA QUE PERMITA UN ADECUADO USO DE LOS RECURSOS ASIGNADOS POR EL SISTEMA GENERAL DE PARTICIPACIONES ASÍ COMO EN LA FUNCIÓN DE ANÁLISIS Y CUANTIFICACIÓN  DE LAS SOLICITUDES DE DEUDAS LABORALES DE LAS SECRETARÍAS DE EDUCACIÓN CERTIFICADAS EN EL MARCO DEL PROCESO DE SANEAMIENTO DE LAS DEUDAS DEL SECTOR</t>
  </si>
  <si>
    <t>PRESTACIÓN DE SERVICIOS PROFESIONALES PARA ORIENTAR JURÍDICAMENTE A LA SUBDIRECCIÓN DE MONITOREO Y CONTROL EN EL DESARROLLO DE SUS FUNCIONES MISIONALES, EN ESPECIAL LAS RELACIONADAS CON EL PROCESO DE SANEAMIENTO DE DEUDAS LABORALES DEL SECTOR EDUCATIVO Y ESTRATEGIAS DE SEGUIMIENTO AL USO DE RECURSOS FINANCIEROS NECESARIOS PARA LA PRESTACIÓN DEL SERVICIO EDUCATIVO EN LAS ENTIDADES TERRITORIALES CERTIFICADAS.</t>
  </si>
  <si>
    <t>PRESTACIÓN DE SERVICIOS PROFESIONALES PARA APOYAR Y ORIENTAR JURÍDICAMENTE EL DESARROLLO DE LAS FUNCIONES DE LA SUBDIRECCIÓN DE MONITOREO Y CONTROL EN RELACIÓN CON EL PROCESO DE SANEAMIENTO DE DEUDAS LABORALES DEL SECTOR EDUCATIVO.</t>
  </si>
  <si>
    <t>PRESTACIÓN DE SERVICIOS PROFESIONALES PARA ORIENTAR JURÍDICAMENTE A LA SUBDIRECCIÓN DE MONITOREO Y CONTROL EN EL DESARROLLO DE SUS FUNCIONES Y EN RELACIÓN CON EL PROCESO DE SANEAMIENTO DE DEUDAS LABORALES DEL SECTOR EDUCATIVO.</t>
  </si>
  <si>
    <t>PRESTACIÓN DE SERVICIOS PROFESIONALES A LA SUBDIRECCIÓN DE MONITOREO Y CONTROL PARA APOYAR EL DESARROLLO DE LAS FUNCIONES EN RELACIÓN CON EL ANÁLISIS Y CUANTIFICACIÓN DE LAS SOLICITUDES DE DEUDAS LABORALES DE LAS SECRETARÍAS DE EDUCACIÓN CERTIFICADAS EN EL MARCO DEL PROCESO DE SANEAMIENTO DE LAS DEUDAS DEL SECTOR.</t>
  </si>
  <si>
    <t xml:space="preserve">PLANEACIÓN </t>
  </si>
  <si>
    <t>Realización de un taller de líderes de inspección y vigilancia convocando a las 96 secretarías de educación</t>
  </si>
  <si>
    <t>DESPACHO</t>
  </si>
  <si>
    <t>RECURSOS HUMANOS DEL SECTOR</t>
  </si>
  <si>
    <t>Porcentaje de Vacantes provistas  por listas de elegibles departamentales y nacionales de convocatoria  2016</t>
  </si>
  <si>
    <t>Mejoramiento en la calidad educativa por mérito</t>
  </si>
  <si>
    <t>Población que cumpla los requisitos para el ejercicio de la profesión docente</t>
  </si>
  <si>
    <t>Cruces de información de los sistemas oficiales</t>
  </si>
  <si>
    <t>PRESTACIÓN DE SERVICIOS PROFESIONALES PARA APOYAR Y ORIENTAR A LA DIRECCIÓN DE FORTALECIMIENTO A LA GESTIÓN TERRITORIAL Y A LA SUBDIRECCIÓN DE RECURSOS HUMANOS DEL SECTOR EDUCATIVO, EN EL DESARROLLO DE CADA UNA DE LAS ETAPAS ESTABLECIDAS EN LOS CONCURSOS DE MÉRITOS PARA PROVEER CARGOS DOCENTES Y DIRECTIVOS DOCENTES DE ESTABLECIMIENTOS EDUCATIVOS ESTATALES ADMINISTRADOS POR LAS ENTIDADES TERRITORIALES CERTIFICADAS Y EL SISTEMA ESPECIAL DE CARRERA DOCENTE, CONFORME A LA NORMATIVA VIGENTE.</t>
  </si>
  <si>
    <t>PRESTACIÓN DE SERVICIOS PROFESIONALES PARA APOYAR A LA DIRECCIÓN DE FORTALECIMIENTO A LA GESTIÓN TERRITORIAL, EN LOS PROCESOS DE CONCERTACIÓN Y
NEGOCIACIÓN COLECTIVA CON LAS ORGANIZACIONES SINDICALES DE DOCENTE, DIRECTIVOS DOCENTES Y ADMINISTRATIVOS DEL SECTOR EDUCATIVO, Y EN TEMAS RELACIONADOS CON LA REGLAMENTACIÓN, DESARROLLO Y APLICACIÓN DE LAS NORMAS DEL SISTEMA ESPECIAL DE CARRERA DOCENTE Y DEL SISTEMA GENERAL DE CARRERA ADMINISTRATIVA DEL PERSONAL DE LAS INSTITUCIONES EDUCATIVAS OFICIALES.</t>
  </si>
  <si>
    <t>Porcentaje de avance de seguimiento a los procesos asociados a la seguridad social de los educadores</t>
  </si>
  <si>
    <t>Mejoramiento de los procesos asociados a la seguridad social de los educadores</t>
  </si>
  <si>
    <t>ETC</t>
  </si>
  <si>
    <t>Informes de avances y actas de reuniones</t>
  </si>
  <si>
    <t>Diseñar documentos de política y de estrategias de seguridad social.</t>
  </si>
  <si>
    <t>PRESTACIÓN DE SERVICIOS PROFESIONALES PARA APOYAR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 SOCIALES DEL MAGISTERIO</t>
  </si>
  <si>
    <t>C-2201-0700-12-0-2201004-02</t>
  </si>
  <si>
    <t>Apoyo a supervisión Fomag</t>
  </si>
  <si>
    <t>Porcentaje de avance en la realización de los juegos deportivos zonales y encuentro folclórico del magisterio.</t>
  </si>
  <si>
    <t>Compromiso FECODE</t>
  </si>
  <si>
    <t>ETC focalizadas para programas nacionales de bienestar laboral del sector educativo</t>
  </si>
  <si>
    <t xml:space="preserve">Informe con resultados de los juegos, memorias, fotografias, </t>
  </si>
  <si>
    <t>PRESTACIÓN DE SERVICIOS PROFESIONALES PARA APOYAR A LA SUBDIRECCIÓN DE RECURSOS HUMANOS DEL SECTOR EDUCATIVO, EN LA ESTRATEGIA DE BIENESTAR LABORAL DOCENTE, MEJORAMIENTO DEL AMBIENTE ESCOLAR Y LAS RELACIONES ENTRE LOS ACTORES DE LA EDUCACIÓN EN LAS ENTIDADES TERRITORIALES CERTIFICADAS.</t>
  </si>
  <si>
    <t>Porcentaje de avance en plan de modernización BANEX versión 4,0</t>
  </si>
  <si>
    <t>Mejoramiento de los procesos de gestión de recursos Humanos en las Entidades Territoriales</t>
  </si>
  <si>
    <t>Versión 4,0 del Sistema Banco Nacional de la Excelencia</t>
  </si>
  <si>
    <t xml:space="preserve">BANCO DE LA EXCELENCIA </t>
  </si>
  <si>
    <t>Porcentaje de avance en la elaboración del documento  de definición de bienestar laboral del sector educactivo</t>
  </si>
  <si>
    <t>Constitución Política; Decreto 1953 de 2014 y Decreto 2406 de 2007; Ley 70 de 1993; Decreto 1122 de 1998</t>
  </si>
  <si>
    <t>Revisión conceptual y teórica sobre definición de Bienestar</t>
  </si>
  <si>
    <t>Documento de definición de bienestar.</t>
  </si>
  <si>
    <t>Formulación Política de Bienestar</t>
  </si>
  <si>
    <t>SUPERVISIÓN AL CONTRATO DE LOGÍSTICA PARA TALLER DE ASISTENCIA TÉCNICA</t>
  </si>
  <si>
    <t xml:space="preserve">Logística del Desarrollo de Juegos Deportivos </t>
  </si>
  <si>
    <t>DESARROLLO DE LOS JUEGOS DEPORTIVOS  NACIONALES ZONALES Y ENCUENTRO FOLCLORICO DOCENTES MAGISTERIO</t>
  </si>
  <si>
    <t xml:space="preserve">PRESTACIÓN DE SERVICIOS PROFESIONALES PARA APOYAR A LA DIRECCIÓN DE FORTALECIMIENTO A LA GESTIÓN TERRITORIAL Y SUS SUBDIRECCIONES EN EL  SEGUIMIENTO A LA EJECUCIÓN DE LOS RECURSOS FINANCIEROS, LA GESTION ADMINISTRATIVA Y PLANEACIÓN DE LOS PROCESOS LOGÍSTICOS. </t>
  </si>
  <si>
    <t xml:space="preserve">PRESTACIÓN DE SERVICIOS PROFESIONALES ESPECIALIZADOS PARA ASISTIR, ORIENTAR Y ASESORAR A LA SUBDIRECCIÓN DE RECURSOS HUMANOS DEL SECTOR EDUCATIVO EN EL SEGUIMIENTO Y APOYO EN LA ADMINISTRACIÓN DE PERSONAL DEL SECTOR EDUCATIVO VELANDO  POR EL CUMPLIMIENTO DE LAS NORMAS QUE REGULAN LA ADMINISTRACIÓN DE LAS MISMAS Y GARANTIZANDO UNA ADECUADA GESTIÓN DE LOS RECURSOS HUMANOS DEL SECTOR EDUCATIVO.  ACOMPAÑAR LOS PROCESOS PARA EL MEJORAMIENTO DE LAS RELACIONES  ENTRE LOS ACTORES DE LA EDUCACIÓN EN LAS ENTIDADES TERRITORIALES  CERTIFICADAS Y OTROS PROYECTOS DE ORDEN ESTRATÉGICO  DE LA SUBDIRECCIÓN.   DISEÑAR, FORMULAR, EJECUTAR, MONITOREAR Y EVALUAR PROYECTOS ESTRATÉGICOS QUE ESTÉN EN EL MARCO DE LA MISIÓN DE LA SUBDIRECCIÓN.
</t>
  </si>
  <si>
    <t>PRESTACIÓN DE SERVICIOS PROFESIONALES PARA APOYAR Y HACER SEGUIMIENTO A LA GESTIÓN ADMINISTRATIVA Y LINEAS DE ACCIÓN DE  LA DIRECCIÓN DE FORTALECIMIENTO A LA GESTIÓN TERRITORIAL Y SUS SUBDIRECCIONES  Y APOYAR LA IMPLEMENTACIÓN DE ESTRATEGIAS DE FORTALECIMIENTO A LA GESTIÓN DE LAS ENTIDADES TERRITORIALES.</t>
  </si>
  <si>
    <t>Porcentaje de avance en la construcción del estatuto CNARP (Comunidades  negras, afrocolombianos, raizal y palenqueras)</t>
  </si>
  <si>
    <t>Pueblos étnicos</t>
  </si>
  <si>
    <t>Actas de concertación y listados de asistencia. La Norma SEIP.</t>
  </si>
  <si>
    <t>PRESTAR SERVICIOS PARA APOYAR TÉCNICAMENTE A LA DIRECCIÓN DE FORTALECIMIENTO A LA GESTIÓN TERRITORIAL EN PROCESOS DE CONCERTACIÓN DE LA POLÍTICA EDUCATIVA DE LOS GRUPOS ÉTNICOS Y SU ARTICULACIÓN CON LAS ENTIDADES TERRITORIALES CERTIFICADAS, EN ESPECIAL A LO RELACIONADO CON LOS PROCESOS PEDAGÓGICOS.</t>
  </si>
  <si>
    <t>PRESTAR SERVICIOS PROFESIONALES PARA APOYAR A LA DIRECCIÓN DE FORTALECIMIENTO A LA GESTIÓN TERRITORIAL EN LOS PROCESOS DE CONCERTACIÓN DE LA POLÍTICA EDUCATIVA DE LOS GRUPOS ÉTNICOS Y SU ARTICULACIÓN CON LAS ENTIDADES TERRITORIALES CERTIFICADAS, EN ESPECIAL A LO RELACIONADO CON PUEBLOS INDÍGENAS.</t>
  </si>
  <si>
    <t>SUMINISTRO Y PAGO DE VIATICOS Y GASTOS DE VIAJE (TIQUETES) PARA LOS DESPLAZAMIENTOS DEL EQUIPO HUMANO DEL GRUPO DE ATENCION EDUCATIVA GRUPOS ETNICOS</t>
  </si>
  <si>
    <t xml:space="preserve">viáticos </t>
  </si>
  <si>
    <t>Porcentaje de Estudios técnicos de planta realizados de las ETC focalizadas</t>
  </si>
  <si>
    <t>Gestión del talento humano de los establecimientos oficiales en las ETC</t>
  </si>
  <si>
    <t>Estudios técnicos de planta</t>
  </si>
  <si>
    <t>PRESTACIÓN DE SERVICIOS PROFESIONALES PARA APOYAR A LA SUBDIRECCIÓN DE RECURSOS HUMANOS DEL SECTOR EDUCATIVO, EN LA ESTRATEGIA DE BIENESTAR LABORAL DOCENTE Y EN EL ACOMPAÑAMIENTO EN LA IMPLEMENTACIÓN DE LA POLÍTICA GARANTÍA DE LA VIDA Y EJERCICIO DOCENTE PARA EL MEJORAMIENTO DE LAS RELACIONES ENTRE LOS ACTORES DE LA EDUCACIÓN EN LAS ENTIDADES TERRITORIALES CERTIFICADAS. ASÍ MISMO APOYAR A LA SUBDIRECCION DE RECURSOS HUMANOS DEL SECTOR EDUCATIVO, EN EL PROCESO DE ADMINISTRACIÓN DE RECURSOS HUMANOS EN LOS SUBPROCESOS DE PLANTAS DE PERSONAL PARA FORTALECER LA GESTION DE LAS ENTIDADES TERRITORIALES CERTIFICADAS EN EDUCACION.</t>
  </si>
  <si>
    <t>PRESTAR SERVICIOS PROFESIONALES PARA ORIENTAR JURÍDICAMENTE A LA SUBDIRECCCION DE RECURSOS HUMANOS DEL SECTOR EDUCATIVO EN LO RELACIONADO CON LAS LINEAS DE ACCIÓN Y FUNCIONES MISIONALES EN EL MARCO DE LA PRESTACIÓN DEL SERVICIO PÚBLICO EDUCATIVO.</t>
  </si>
  <si>
    <t>MANTENIMIENTO Y DESARROLLO DEL SISTEMA DE INFORMACION BANCO DE LA EXCELENCIA - FABRICA DE SOFTWARE</t>
  </si>
  <si>
    <t>PRESTACIÓN DE SERVICIOS PROFESIONALES PARA APOYAR A LA SUBDIRECCIÓN DE RECURSOS HUMANOS DEL SECTOR EDUCATIVO, EN LA CONSOLIDACIÓN Y ANÁLISIS DE LA INFORMACIÓN DEL RECURSO HUMANO DEL SECTOR EDUCATIVO, EN EL DISEÑO Y ESTRUCTURACIÓN DE ANÁLISIS TÉCNICOS RELACIONADOS CON INCENTIVOS, POLÍTICAS DE BIENESTAR, PLANTA DOCENTE Y ADMINISTRACIÓN DE CARRERA DOCENTE, Y DEMÁS PROYECTOS ESTRATÉGICOS DE LA SUBDIRECCIÓN.</t>
  </si>
  <si>
    <t>PRESTACIÓN DE SERVICIOS PROFESIONALES PARA APOYAR A LA SUBDIRECCIÓN DE RECURSOS HUMANOS DEL SECTOR EDUCATIVO, EN LA ESTRATEGIA DE CREACIÓN DE POLÍTICA DE DATOS Y CONSTRUCCIÓN DE INFORMACIÓN.</t>
  </si>
  <si>
    <t>Porcentaje de Vacantes cubiertas por Banco</t>
  </si>
  <si>
    <t xml:space="preserve">Informes de Seguimiento a la provisión </t>
  </si>
  <si>
    <t>PRESTACIÓN DE SERVICIOS PROFESIONALES PARA APOYAR Y ORIENTAR A LA SUBDIRECCIÓN DE RECURSOS HUMANOS DEL SECTOR EDUCATIVO EN EL PROCESO PARA LA PROVISIÓN DE LOS TIPOS DE EMPLEO DEL SISTEMA ESPECIAL DE CARRERA DOCENTE Y LAS DEMAS ACTIVIDADES RELACIONADAS CON LA ADMINISTRACIÓN DEL RECURSO HUMANO DEL SECTOR EDUCATIVO.</t>
  </si>
  <si>
    <t>PRESTAR SERVICIOS PROFESIONALES A LA SUBDIRECCIÓN DE RECURSOS HUMANOS DEL SECTOR EDUCATIVO PARA APOYAR LA ADMINISTRACIÓN, OPERACIÓN, EVOLUCIÓN Y SOPORTE FUNCIONAL DE LOS SISTEMAS DE INFORMACIÓN QUE DEMANDE LA ADECUADA ADMINISTRACIÓN DEL RECURSO HUMANO DEL SECTOR EDUCATIVO DENTRO DEL PROYECTO DE FORTALECIMIENTO DE LA GESTIÓN DE LAS SECRETARÍAS DE EDUCACIÓN Y SUS ESTABLECIMIENTOS EDUCATIVOS</t>
  </si>
  <si>
    <t>Aumentar la tasa de cobertura neta en educación media</t>
  </si>
  <si>
    <t>Porcentaje de Estudios tecnicos de homologación</t>
  </si>
  <si>
    <t>ETC - MEN</t>
  </si>
  <si>
    <t>Informe de Estudios de homologación</t>
  </si>
  <si>
    <t>PRESTACIÓN DE SERVICIOS PROFESIONALES PARA APOYAR A LA SUBDIRECCIÓN DE RECURSOS HUMANOS DEL SECTOR EDUCATIVO, EN LOS PROCESOS DE REVISIÓN DE ESTUDIOS TÉCNICOS Y FINANCIEROS PARA EL RECONOCIMIENTO DE DEUDAS LABORALES DEL SECTOR EDUCATIVO EN LAS ENTIDADES TERRITORIALES CERTIFICADAS Y EN LA ADMINISTRACIÓN DE RECURSOS HUMANOS EN LOS SUBPROCESOS DE PLANTAS DE PERSONAL PARA FORTALECER LA GESTIÓN DE LAS ENTIDADES TERRITORIALES.</t>
  </si>
  <si>
    <t>PRESTACIÓN DE SERVICIOS PROFESIONALES PARA ASESORAR Y ORIENTAR JURIDICAMENTE A LA DIRECCCION DE FORTALECIMIENTO A LA GESTION TERRITORIAL Y SUS SUBDIRECCIONES, EN LO RELACIONADO CON LAS LABORES DE MONITOREO Y CONTROL DE LOS RECURSOS FINANCIEROS DEL SECTOR; SEGUIMIENTO DE LAS ACTIVIDADES RELACIONADAS CON EL FONDO DE PRESTACIONES SOCIALES DEL MAGISTERIO; Y LA POLITICA DE INSPECCIÓN Y VIGILANCIA, VELANDO POR EL CUMPLIMIENTO DE LAS NORMAS SOBRE LA PRESTACIÓN DEL SERVICIO PÚBLICO EDUCATIVO</t>
  </si>
  <si>
    <t>PRESTACIÓN DE SERVICIOS PROFESIONALES ESPECIALIZADOS PARA APOYAR AL VICEMINISTERIO DE EDUCACIÓN PREESCOLAR, BÁSICA Y MEDIA EN LA ELABORACIÓN DE UNA PROPUESTA DE LA ESTRUCTURA BASICA DEL PROGRAMA PAE EN LAS ZONAS RURALES DEL PAÍS, A PARTIR DE 4 EXPERIENCIAS EXISTENTES EN EL PAIS.</t>
  </si>
  <si>
    <t>TIQUETES SUBDIRECCIÓN DE RECURSOS HUMANOS DEL SECTOR</t>
  </si>
  <si>
    <t xml:space="preserve">ADMINISTRATIVA </t>
  </si>
  <si>
    <t>VIÁTICOS SUBDIRECCIÓN DE RECURSOS HUMANOS DEL SECTOR</t>
  </si>
  <si>
    <t>Etnoeducación</t>
  </si>
  <si>
    <t>Educación para la equidad de los grupos étnicos</t>
  </si>
  <si>
    <t xml:space="preserve">Documentos normativos expedidos </t>
  </si>
  <si>
    <t>Pueblos Indígenas</t>
  </si>
  <si>
    <t xml:space="preserve"> Documento expedido</t>
  </si>
  <si>
    <t>_FORTALECIMIENTO_DE_LA_EDUCACIÓN_CON_ENFOQUE_DIFERENCIAL_PARA_LOS_NIÑOS_NIÑAS_Y_JÓVENES_DE_LOS_GRUPOS_ÉTNICOS_A_NIVEL_NACIONAL</t>
  </si>
  <si>
    <t>14-0</t>
  </si>
  <si>
    <t>Realizar Sesiones de CONTCEPI, Subcomisiones o Mesas de diálogo para promover la formulación, concertación e implementación del Sistema Educativo Indígena Propio - SEIP.</t>
  </si>
  <si>
    <t>APOYAR LOGISTICA, TÉCNICA Y LEGALMENTE LA PROTOCOLIZACIÓN Y EXPEDICIÓN DE LA NORMA QUE PERMITIRÁ LA IMPLEMENTACIÓN DEL SEIP.</t>
  </si>
  <si>
    <t>C-2201-0700-14-0-2201004-02</t>
  </si>
  <si>
    <t>Desarrollar Talleres y/o Mesas de diálogo, consulta y concertación para consolidar los documentos de política publica educativa para el Pueblo Rrom</t>
  </si>
  <si>
    <t>APOYAR OPERATIVO, PEDAGÓGICO Y JURÍDICO LA PROTOCOLIZACIÓN DE LOS LINEAMIENTOS  DE POLÍTICA  PÚBLICA EDUCATIVA  DEL PUEBLO RROOM PARA SU IMPLEMENTACIÓN</t>
  </si>
  <si>
    <t>Realizar espacios de diálogo, consulta y concertación con las Autoridades, Consejos Comunitarios de Comunidades Negras, Afrocolombianas, Palenqueras y Raizales para acompañamiento y seguimiento de la política educativa.</t>
  </si>
  <si>
    <t>APOYAR OPERATIVA, PEDAGÓGICA Y JJURIDICAMENTE LA PROTOCOLIZACIÓN DE LOS LINEAMIENTOS DE POLITICA PUBLICA EDUCATIVA DE LAS COMUNIDADES NEGRAS, AFROCOLOMBIANAS, RAIZALES Y PALENQUERAS PARA SU IMPLEMENTACIÓN</t>
  </si>
  <si>
    <t>Documentos normativos publicados</t>
  </si>
  <si>
    <t>(pueblos indigenas, comunidades negras, afrocolombianas, raizales y palenqueras, y Pueblo Rrom)</t>
  </si>
  <si>
    <t>Documentos publicados</t>
  </si>
  <si>
    <t>Publicar los avances normativos, lineamientos de política educativa y sociolingüística</t>
  </si>
  <si>
    <t>APOYAR OPERATIVA, PEDAGÓGICA Y JJURIDICAMENTE LA  PROCOLIZACIÓN DE LA REGLAMENTACIÓN DE LOS ARTÍCULOS 17, 20, 21 DE LA LEY 1381 DE 2010 O LEY DE LENGUAS NATIVAS BAJO LA RESPONSABILIDAD DEL MEN, LO CUAL INCLUYE EL PLAN DE FORMACIÓN DE INTERPRETES Y TRADUCTORES, ORIENTACIONES PARA LA ELABORACIÓN DE MATERIALES BILIGUES E INVESTIGACIÓN EN LENGUAS NATIVAS.</t>
  </si>
  <si>
    <t>Número de acompañamientos  para el desarrollo de modelos educativos interculturales</t>
  </si>
  <si>
    <t>ET con mayor presencia de atención educativa a Pueblos indigenas, comunidades negras, afrocolombianas, raizales y palenqueras, y Pueblo Rrom</t>
  </si>
  <si>
    <t xml:space="preserve">Actas de los talleres, listados de asistencia. Evidencias fotograficas </t>
  </si>
  <si>
    <t>Apoyar la gestión educativa de las Entidades Territoriales certificadas en la incorporación y articulación del plan sectorial de educación y los planes territoriales.</t>
  </si>
  <si>
    <t>Servicio de acompañamiento para el desarrollo de modelos educativos interculturales</t>
  </si>
  <si>
    <t>REALIZAR 5 TALLERES REGIONALES CON LAS SECRETARÍAS CERTIFICADAS EN EDUCACIÓN Y LAS ORGANIZACIONES DE LOS GRUPOS ÉTNICOS ( PUEBLOS INDIGENAS PARA SOCIALIZAR Y  ARTICULAR LOS AVANCES PARA LA IMPLEMENTACIÓN DE POLÍTICA PÚBLICA EDUCATIVA PARA LOS PUEBLOS INDIGENAS, CONCERTADA EN LAS INSTANCIAS DE REPRESENTACIÓN RESPECTIVAS.</t>
  </si>
  <si>
    <t>C-2201-0700-14-0-2201056-02</t>
  </si>
  <si>
    <t>Realizar Talleres de Fortalecimiento del componente educativo de los Planes de Salvaguarda para Pueblos Indígenas de Colombia .</t>
  </si>
  <si>
    <t>REALIZAR TALLERES DE FORTALECIMIENTO DEL COMPONENTE EDUCATIVO DE LOS PLANES DE SALVAGUARDA PARA PUEBLOS INDÍGENAS DE COLOMBIA .</t>
  </si>
  <si>
    <t>C-2201-0700-14-0-2201006-02</t>
  </si>
  <si>
    <t>Realizar talleres regionales con las Secretarías Certificadas en Educación y las Organizaciones de los Grupos étnicos para articular los avances de política pública educativa.</t>
  </si>
  <si>
    <t>REALIZAR 5 TALLERES REGIONALES CON LAS SECRETARÍAS CERTIFICADAS EN EDUCACIÓN Y LAS ORGANIZACIONES DE LOS GRUPOS ÉTNICOS ( PUEBLOS INDIGENAS, COMUNIDADES NEGRAS, AFROCOLOMBIANAS, RAIZALES Y PALENQUERAS, Y PUEBLO RROM) PARA SOCIALIZAR Y  ARTICULAR LOS AVANCES PARA LA IMPLEMENTACIÓN DE POLÍTICA PÚBLICA EDUCATIVA PARA LOS GRUPOS ÉTNICOS, CONCERTADA EN LAS INSTANCIAS DE REPRESENTACIÓN RESPECTIVAS.</t>
  </si>
  <si>
    <t>Ejecutar talleres regionales para la socialización del decreto que reglamenta el estatuto de profesionalización para etnoeducadores Negros,Afrocolombianos,Palenuquero y Raizal.</t>
  </si>
  <si>
    <t>EJECUTAR TALLERES REGIONALES PARA LA SOCIALIZACIÓN DEL DECRETO QUE REGLAMENTA EL ESTATUTO DE PROFESIONALIZACIÓN PARA ETNOEDUCADORES NEGROS, AFROCOLOMBIANOS, PALENQUERO Y RAIZAL.</t>
  </si>
  <si>
    <t>Interno</t>
  </si>
  <si>
    <r>
      <t xml:space="preserve">PORCENTAJE DE AVANCE DE IMPLEMENTACION DEL PROCESO 
</t>
    </r>
    <r>
      <rPr>
        <sz val="11"/>
        <color rgb="FFFF0000"/>
        <rFont val="Calibri"/>
        <family val="2"/>
        <scheme val="minor"/>
      </rPr>
      <t>Proceso implementado</t>
    </r>
  </si>
  <si>
    <t>Informes</t>
  </si>
  <si>
    <t>Contratación de servicios para la implementacion del proceso</t>
  </si>
  <si>
    <t>PRESTAR SERVICIOS PROFESIONALES PARA APOYAR A LA DIRECCIÓN DE FORTALECIMIENTO A LA GESTIÒN TERRITORIAL  EN LOS PROCESOS DE CONCERTACIÓN DE LA POLÍTICA EDUCATIVA DE LOS GRUPOS ÉTNICOS Y SU ARTICULACIÓN CON LAS ENTIDADES TERRITORIALES CERTIFICADAS</t>
  </si>
  <si>
    <t xml:space="preserve">Construir y adecuar instalaciones educativas que tengan en cuenta las necesidades de los niños y las personas con discapacidad y las diferencias de género, y que ofrezcan entornos de aprendizaje seguros, no violentos, inclusivos y eficaces para todos. </t>
  </si>
  <si>
    <t>Proceso implementado</t>
  </si>
  <si>
    <t>BRINDAR TIQUETES Y VIÁTICOS A LAS PERSONAS CONTRATADAS PARA DESARROLLAR SU LABOR</t>
  </si>
  <si>
    <t xml:space="preserve">Recursos Bloqueados </t>
  </si>
  <si>
    <t>PRESTAR SERVICIOS PROFESIONALES PARA APOYAR A LA DIRECCIÓN DE COBERTURA Y EQUIDAD, EN LA GESTIÓN DE FORMULACIÓN DE LAS POLITICAS DE ACCESO, BIENESTAR Y PERMANENCIA ESCOLAR</t>
  </si>
  <si>
    <t>FIDUCIA</t>
  </si>
  <si>
    <t>Charter</t>
  </si>
  <si>
    <t>2719, 8619, 11919, 12019 y 12119</t>
  </si>
  <si>
    <t>15219, 15319 y 15419</t>
  </si>
  <si>
    <t>24919, 25019, 25319</t>
  </si>
  <si>
    <t>24019, 24119, 24219, 24319, 24419, 24519</t>
  </si>
  <si>
    <t>66619, 66719, 292319, 292419, 292519, 292619, 297219, 292819, 292919, 379619, 379819, 380019, 380219, 380419, 382719, 392819, 392919, 383019</t>
  </si>
  <si>
    <t>Suma de Compromiso</t>
  </si>
  <si>
    <t>2201031</t>
  </si>
  <si>
    <t>2201032</t>
  </si>
  <si>
    <t>2201033</t>
  </si>
  <si>
    <t>2201042</t>
  </si>
  <si>
    <t>Valor 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</si>
</sst>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Red]\-&quot;$&quot;\ #,##0"/>
    <numFmt numFmtId="42" formatCode="_-&quot;$&quot;\ * #,##0_-;\-&quot;$&quot;\ * #,##0_-;_-&quot;$&quot;\ * &quot;-&quot;_-;_-@_-"/>
    <numFmt numFmtId="41" formatCode="_-* #,##0_-;\-* #,##0_-;_-* &quot;-&quot;_-;_-@_-"/>
    <numFmt numFmtId="43" formatCode="_-* #,##0.00_-;\-* #,##0.00_-;_-* &quot;-&quot;??_-;_-@_-"/>
    <numFmt numFmtId="164" formatCode="&quot;$&quot;\ #,##0"/>
    <numFmt numFmtId="165" formatCode="_-* #,##0_-;\-* #,##0_-;_-* &quot;-&quot;??_-;_-@_-"/>
    <numFmt numFmtId="166" formatCode="_(* #,##0_);_(* \(#,##0\);_(* &quot;-&quot;??_);_(@_)"/>
    <numFmt numFmtId="167" formatCode="0.0%"/>
    <numFmt numFmtId="168" formatCode="0.0"/>
    <numFmt numFmtId="169" formatCode="[$-F400]h:mm:ss\ AM/PM"/>
    <numFmt numFmtId="170" formatCode="[$$-240A]\ #,##0"/>
    <numFmt numFmtId="172" formatCode="_-[$$-240A]\ * #,##0.00_-;\-[$$-240A]\ * #,##0.00_-;_-[$$-240A]\ * &quot;-&quot;??_-;_-@_-"/>
  </numFmts>
  <fonts count="61">
    <font>
      <sz val="11"/>
      <color theme="1"/>
      <name val="Calibri"/>
      <family val="2"/>
      <scheme val="minor"/>
    </font>
    <font>
      <sz val="11"/>
      <color theme="1"/>
      <name val="Calibri"/>
      <family val="2"/>
      <scheme val="minor"/>
    </font>
    <font>
      <b/>
      <sz val="11"/>
      <color theme="1"/>
      <name val="Calibri"/>
      <family val="2"/>
      <scheme val="minor"/>
    </font>
    <font>
      <b/>
      <sz val="26"/>
      <color theme="0"/>
      <name val="Arial"/>
      <family val="2"/>
    </font>
    <font>
      <b/>
      <sz val="11"/>
      <name val="Arial Narrow"/>
      <family val="2"/>
    </font>
    <font>
      <sz val="10"/>
      <color theme="1"/>
      <name val="Calibri"/>
      <family val="2"/>
      <scheme val="minor"/>
    </font>
    <font>
      <sz val="12"/>
      <name val="Arial"/>
      <family val="2"/>
    </font>
    <font>
      <b/>
      <sz val="20"/>
      <color theme="4"/>
      <name val="Calibri"/>
      <family val="2"/>
      <scheme val="minor"/>
    </font>
    <font>
      <sz val="10"/>
      <name val="Arial"/>
      <family val="2"/>
    </font>
    <font>
      <b/>
      <sz val="20"/>
      <name val="Calibri"/>
      <family val="2"/>
      <scheme val="minor"/>
    </font>
    <font>
      <sz val="12"/>
      <color theme="1"/>
      <name val="Arial"/>
      <family val="2"/>
    </font>
    <font>
      <b/>
      <sz val="24"/>
      <color theme="0"/>
      <name val="Arial"/>
      <family val="2"/>
    </font>
    <font>
      <sz val="24"/>
      <name val="Arial"/>
      <family val="2"/>
    </font>
    <font>
      <b/>
      <sz val="12"/>
      <color theme="1"/>
      <name val="Calibri"/>
      <family val="2"/>
      <scheme val="minor"/>
    </font>
    <font>
      <b/>
      <sz val="12"/>
      <color theme="0"/>
      <name val="Arial"/>
      <family val="2"/>
    </font>
    <font>
      <b/>
      <sz val="12"/>
      <name val="Arial"/>
      <family val="2"/>
    </font>
    <font>
      <b/>
      <sz val="12"/>
      <color theme="1"/>
      <name val="Arial"/>
      <family val="2"/>
    </font>
    <font>
      <sz val="12"/>
      <color theme="1"/>
      <name val="Calibri"/>
      <family val="2"/>
      <scheme val="minor"/>
    </font>
    <font>
      <sz val="11"/>
      <color rgb="FFFF0000"/>
      <name val="Calibri"/>
      <family val="2"/>
      <scheme val="minor"/>
    </font>
    <font>
      <sz val="11"/>
      <color rgb="FF000000"/>
      <name val="Calibri"/>
      <family val="2"/>
    </font>
    <font>
      <sz val="11"/>
      <name val="Calibri"/>
      <family val="2"/>
    </font>
    <font>
      <sz val="11"/>
      <color theme="1"/>
      <name val="Arial"/>
      <family val="2"/>
    </font>
    <font>
      <sz val="10"/>
      <color theme="1"/>
      <name val="Arial"/>
      <family val="2"/>
    </font>
    <font>
      <sz val="11"/>
      <name val="Calibri"/>
      <family val="2"/>
      <scheme val="minor"/>
    </font>
    <font>
      <sz val="11"/>
      <color rgb="FFFF0000"/>
      <name val="Arial"/>
      <family val="2"/>
    </font>
    <font>
      <sz val="9"/>
      <color theme="1"/>
      <name val="Calibri"/>
      <family val="2"/>
      <scheme val="minor"/>
    </font>
    <font>
      <b/>
      <sz val="9"/>
      <color indexed="81"/>
      <name val="Tahoma"/>
      <family val="2"/>
    </font>
    <font>
      <sz val="9"/>
      <color indexed="81"/>
      <name val="Tahoma"/>
      <family val="2"/>
    </font>
    <font>
      <sz val="11"/>
      <color rgb="FF000000"/>
      <name val="Calibri"/>
      <family val="2"/>
      <scheme val="minor"/>
    </font>
    <font>
      <sz val="11"/>
      <name val="Calibri (Cuerpo)"/>
    </font>
    <font>
      <b/>
      <sz val="11"/>
      <name val="Calibri"/>
      <family val="2"/>
      <scheme val="minor"/>
    </font>
    <font>
      <sz val="11"/>
      <color rgb="FF00B050"/>
      <name val="Calibri"/>
      <family val="2"/>
      <scheme val="minor"/>
    </font>
    <font>
      <b/>
      <sz val="14"/>
      <color rgb="FFFF0000"/>
      <name val="Calibri (Cuerpo)"/>
    </font>
    <font>
      <b/>
      <sz val="11"/>
      <color rgb="FFFF0000"/>
      <name val="Calibri"/>
      <family val="2"/>
      <scheme val="minor"/>
    </font>
    <font>
      <sz val="11"/>
      <color rgb="FFFF0000"/>
      <name val="Calibri (Cuerpo)"/>
    </font>
    <font>
      <sz val="12"/>
      <color rgb="FFFF0000"/>
      <name val="Calibri"/>
      <family val="2"/>
      <scheme val="minor"/>
    </font>
    <font>
      <b/>
      <sz val="11"/>
      <color rgb="FF00B050"/>
      <name val="Calibri"/>
      <family val="2"/>
      <scheme val="minor"/>
    </font>
    <font>
      <b/>
      <sz val="16"/>
      <color rgb="FF000000"/>
      <name val="Tahoma"/>
      <family val="2"/>
    </font>
    <font>
      <sz val="16"/>
      <color rgb="FF000000"/>
      <name val="Tahoma"/>
      <family val="2"/>
    </font>
    <font>
      <sz val="16"/>
      <color rgb="FF000000"/>
      <name val="Calibri"/>
      <family val="2"/>
      <scheme val="minor"/>
    </font>
    <font>
      <sz val="10"/>
      <color rgb="FF000000"/>
      <name val="Arial"/>
      <family val="2"/>
    </font>
    <font>
      <sz val="15"/>
      <color rgb="FF000000"/>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
      <sz val="12"/>
      <color rgb="FF000000"/>
      <name val="Calibri"/>
      <family val="2"/>
      <scheme val="minor"/>
    </font>
    <font>
      <sz val="12"/>
      <name val="Calibri"/>
      <family val="2"/>
      <scheme val="minor"/>
    </font>
    <font>
      <sz val="11"/>
      <color rgb="FF000000"/>
      <name val="Arial Narrow"/>
      <family val="2"/>
    </font>
    <font>
      <sz val="9"/>
      <color indexed="8"/>
      <name val="Arial"/>
      <family val="2"/>
    </font>
    <font>
      <sz val="12"/>
      <color theme="0"/>
      <name val="Arial"/>
      <family val="2"/>
    </font>
    <font>
      <sz val="11"/>
      <color rgb="FF000000"/>
      <name val="&quot;Arial Narrow&quot;"/>
    </font>
    <font>
      <sz val="9"/>
      <name val="Arial"/>
      <family val="2"/>
    </font>
    <font>
      <sz val="8"/>
      <name val="Arial"/>
      <family val="2"/>
    </font>
    <font>
      <sz val="8"/>
      <color theme="1"/>
      <name val="Arial"/>
      <family val="2"/>
    </font>
    <font>
      <sz val="10"/>
      <color theme="0"/>
      <name val="Arial"/>
      <family val="2"/>
    </font>
    <font>
      <sz val="8"/>
      <color theme="0"/>
      <name val="Arial"/>
      <family val="2"/>
    </font>
    <font>
      <sz val="11"/>
      <name val="Arial"/>
      <family val="2"/>
    </font>
    <font>
      <b/>
      <sz val="10"/>
      <color indexed="81"/>
      <name val="Arial"/>
      <family val="2"/>
    </font>
    <font>
      <sz val="11"/>
      <color indexed="81"/>
      <name val="Tahoma"/>
      <family val="2"/>
    </font>
    <font>
      <b/>
      <sz val="10"/>
      <color indexed="81"/>
      <name val="Tahoma"/>
      <family val="2"/>
    </font>
  </fonts>
  <fills count="23">
    <fill>
      <patternFill patternType="none"/>
    </fill>
    <fill>
      <patternFill patternType="gray125"/>
    </fill>
    <fill>
      <patternFill patternType="solid">
        <fgColor theme="8"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4"/>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F1DD"/>
        <bgColor rgb="FFEAF1DD"/>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rgb="FFFFFFFF"/>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FF"/>
        <bgColor rgb="FFFFFFFF"/>
      </patternFill>
    </fill>
    <fill>
      <patternFill patternType="solid">
        <fgColor theme="4" tint="0.79998168889431442"/>
        <bgColor theme="4"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theme="0"/>
      </right>
      <top/>
      <bottom style="thin">
        <color indexed="64"/>
      </bottom>
      <diagonal/>
    </border>
    <border>
      <left style="medium">
        <color theme="0"/>
      </left>
      <right/>
      <top style="medium">
        <color theme="0"/>
      </top>
      <bottom style="thin">
        <color indexed="64"/>
      </bottom>
      <diagonal/>
    </border>
    <border>
      <left style="medium">
        <color theme="0"/>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medium">
        <color indexed="64"/>
      </top>
      <bottom style="thin">
        <color auto="1"/>
      </bottom>
      <diagonal/>
    </border>
    <border>
      <left/>
      <right/>
      <top/>
      <bottom style="thin">
        <color theme="4" tint="0.39997558519241921"/>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8" fillId="0" borderId="0"/>
    <xf numFmtId="0" fontId="1" fillId="0" borderId="0"/>
    <xf numFmtId="0" fontId="1" fillId="0" borderId="0"/>
    <xf numFmtId="9" fontId="8" fillId="0" borderId="0" applyFont="0" applyFill="0" applyBorder="0" applyAlignment="0" applyProtection="0"/>
    <xf numFmtId="42" fontId="8" fillId="0" borderId="0" applyFont="0" applyFill="0" applyBorder="0" applyAlignment="0" applyProtection="0"/>
  </cellStyleXfs>
  <cellXfs count="588">
    <xf numFmtId="0" fontId="0" fillId="0" borderId="0" xfId="0"/>
    <xf numFmtId="0" fontId="3" fillId="4" borderId="1" xfId="0" applyFont="1" applyFill="1" applyBorder="1" applyAlignment="1" applyProtection="1">
      <alignment vertical="center"/>
      <protection locked="0"/>
    </xf>
    <xf numFmtId="0" fontId="3" fillId="5" borderId="1" xfId="0" applyFont="1" applyFill="1" applyBorder="1" applyAlignment="1" applyProtection="1">
      <alignment vertical="center"/>
      <protection locked="0"/>
    </xf>
    <xf numFmtId="0" fontId="3" fillId="6" borderId="2" xfId="0" applyFont="1" applyFill="1" applyBorder="1" applyAlignment="1" applyProtection="1">
      <alignment vertical="center"/>
      <protection locked="0"/>
    </xf>
    <xf numFmtId="0" fontId="3" fillId="6" borderId="3" xfId="0" applyFont="1" applyFill="1" applyBorder="1" applyAlignment="1" applyProtection="1">
      <alignment vertical="center"/>
      <protection locked="0"/>
    </xf>
    <xf numFmtId="0" fontId="4" fillId="11"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pplyProtection="1">
      <alignment vertical="center" wrapText="1"/>
      <protection locked="0"/>
    </xf>
    <xf numFmtId="0" fontId="0" fillId="0" borderId="1" xfId="0" applyBorder="1"/>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horizontal="center" vertical="center" wrapText="1"/>
      <protection locked="0"/>
    </xf>
    <xf numFmtId="164"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164" fontId="0" fillId="0" borderId="1" xfId="0" applyNumberFormat="1" applyBorder="1" applyAlignment="1">
      <alignment vertical="center" wrapText="1"/>
    </xf>
    <xf numFmtId="1" fontId="0" fillId="0" borderId="1" xfId="2" applyNumberFormat="1" applyFont="1" applyBorder="1" applyAlignment="1">
      <alignment horizontal="center" vertical="center" wrapText="1"/>
    </xf>
    <xf numFmtId="3" fontId="0" fillId="0" borderId="1" xfId="0" applyNumberFormat="1" applyBorder="1" applyAlignment="1">
      <alignment horizontal="center" vertical="center" wrapText="1"/>
    </xf>
    <xf numFmtId="0" fontId="0" fillId="14" borderId="1" xfId="0" applyFill="1" applyBorder="1" applyAlignment="1">
      <alignment vertical="center" wrapText="1"/>
    </xf>
    <xf numFmtId="0" fontId="0" fillId="14" borderId="1" xfId="0" applyFill="1" applyBorder="1" applyAlignment="1" applyProtection="1">
      <alignment vertical="center" wrapText="1"/>
      <protection locked="0"/>
    </xf>
    <xf numFmtId="0" fontId="0" fillId="0" borderId="1" xfId="0" applyBorder="1" applyAlignment="1" applyProtection="1">
      <alignment vertical="top" wrapText="1"/>
      <protection locked="0"/>
    </xf>
    <xf numFmtId="0" fontId="0" fillId="14" borderId="1" xfId="0" applyFill="1" applyBorder="1" applyAlignment="1" applyProtection="1">
      <alignment vertical="top" wrapText="1"/>
      <protection locked="0"/>
    </xf>
    <xf numFmtId="164" fontId="0" fillId="14" borderId="1" xfId="0" applyNumberFormat="1" applyFill="1" applyBorder="1" applyAlignment="1" applyProtection="1">
      <alignment vertical="center" wrapText="1"/>
      <protection locked="0"/>
    </xf>
    <xf numFmtId="0" fontId="0" fillId="14" borderId="0" xfId="0" applyFill="1"/>
    <xf numFmtId="41" fontId="0" fillId="0" borderId="1" xfId="3" applyFont="1" applyBorder="1" applyAlignment="1">
      <alignment horizontal="center" vertical="center" wrapText="1"/>
    </xf>
    <xf numFmtId="164" fontId="0" fillId="14" borderId="1" xfId="0" applyNumberFormat="1" applyFill="1" applyBorder="1" applyAlignment="1">
      <alignment horizontal="center" vertical="center" wrapText="1"/>
    </xf>
    <xf numFmtId="0" fontId="0" fillId="14" borderId="1" xfId="0" applyFill="1" applyBorder="1" applyAlignment="1" applyProtection="1">
      <alignment horizontal="center" vertical="center" wrapText="1"/>
      <protection locked="0"/>
    </xf>
    <xf numFmtId="0" fontId="0" fillId="14" borderId="1" xfId="0" applyFill="1" applyBorder="1" applyAlignment="1">
      <alignment horizontal="center" vertical="center" wrapText="1"/>
    </xf>
    <xf numFmtId="3"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0" xfId="0" applyProtection="1">
      <protection locked="0"/>
    </xf>
    <xf numFmtId="0" fontId="2" fillId="10" borderId="1" xfId="0" applyFont="1" applyFill="1" applyBorder="1" applyAlignment="1" applyProtection="1">
      <alignment horizontal="center" vertical="center" wrapText="1"/>
      <protection locked="0"/>
    </xf>
    <xf numFmtId="164" fontId="0" fillId="14" borderId="0" xfId="0" applyNumberFormat="1" applyFill="1" applyProtection="1">
      <protection locked="0"/>
    </xf>
    <xf numFmtId="0" fontId="0" fillId="14" borderId="0" xfId="0" applyFill="1" applyProtection="1">
      <protection locked="0"/>
    </xf>
    <xf numFmtId="0" fontId="0" fillId="14" borderId="1" xfId="0" applyFill="1" applyBorder="1" applyProtection="1">
      <protection locked="0"/>
    </xf>
    <xf numFmtId="164" fontId="0" fillId="0" borderId="0" xfId="0" applyNumberFormat="1" applyProtection="1">
      <protection locked="0"/>
    </xf>
    <xf numFmtId="164" fontId="0" fillId="14" borderId="1" xfId="0" applyNumberFormat="1" applyFill="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64" fontId="0" fillId="0" borderId="1" xfId="0" applyNumberFormat="1" applyBorder="1" applyAlignment="1" applyProtection="1">
      <alignment vertical="center" wrapText="1"/>
      <protection locked="0"/>
    </xf>
    <xf numFmtId="164" fontId="0" fillId="0" borderId="1" xfId="0" applyNumberFormat="1" applyBorder="1" applyAlignment="1" applyProtection="1">
      <alignment horizontal="center" vertical="center" wrapText="1"/>
      <protection locked="0"/>
    </xf>
    <xf numFmtId="0" fontId="0" fillId="0" borderId="0" xfId="0" applyProtection="1"/>
    <xf numFmtId="0" fontId="2" fillId="7" borderId="1"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0" fillId="14" borderId="1" xfId="0" applyFill="1" applyBorder="1" applyAlignment="1" applyProtection="1">
      <alignment horizontal="center" vertical="center" wrapText="1"/>
    </xf>
    <xf numFmtId="0" fontId="2" fillId="12" borderId="1" xfId="0" applyFont="1" applyFill="1" applyBorder="1" applyAlignment="1" applyProtection="1">
      <alignment horizontal="center" vertical="center" wrapText="1"/>
    </xf>
    <xf numFmtId="1" fontId="0" fillId="0" borderId="1" xfId="2" applyNumberFormat="1" applyFont="1" applyBorder="1" applyAlignment="1" applyProtection="1">
      <alignment horizontal="right" vertical="center" wrapText="1"/>
    </xf>
    <xf numFmtId="41" fontId="0" fillId="14" borderId="1" xfId="3" applyFont="1" applyFill="1" applyBorder="1" applyAlignment="1" applyProtection="1">
      <alignment horizontal="center" vertical="center" wrapText="1"/>
    </xf>
    <xf numFmtId="165" fontId="0" fillId="0" borderId="1" xfId="1" applyNumberFormat="1" applyFont="1" applyBorder="1" applyAlignment="1" applyProtection="1">
      <alignment horizontal="center" vertical="center" wrapText="1"/>
    </xf>
    <xf numFmtId="0" fontId="0" fillId="0" borderId="1" xfId="0" applyBorder="1" applyAlignment="1" applyProtection="1">
      <alignment horizontal="left" vertical="center" wrapText="1"/>
    </xf>
    <xf numFmtId="1" fontId="0" fillId="0" borderId="1" xfId="2" applyNumberFormat="1" applyFont="1" applyBorder="1" applyAlignment="1" applyProtection="1">
      <alignment horizontal="center" vertical="center" wrapText="1"/>
    </xf>
    <xf numFmtId="41" fontId="0" fillId="0" borderId="1" xfId="3" applyFont="1" applyBorder="1" applyAlignment="1" applyProtection="1">
      <alignment horizontal="center" vertical="center" wrapText="1"/>
    </xf>
    <xf numFmtId="0" fontId="0" fillId="14" borderId="1" xfId="0" applyFill="1" applyBorder="1" applyAlignment="1" applyProtection="1">
      <alignment vertical="center" wrapText="1"/>
    </xf>
    <xf numFmtId="0" fontId="0" fillId="14" borderId="1" xfId="0" applyFill="1" applyBorder="1" applyProtection="1"/>
    <xf numFmtId="0" fontId="2" fillId="13" borderId="1" xfId="0" applyFont="1" applyFill="1" applyBorder="1" applyAlignment="1" applyProtection="1">
      <alignment horizontal="center" vertical="center" wrapText="1"/>
    </xf>
    <xf numFmtId="0" fontId="5" fillId="0" borderId="1" xfId="0" applyFont="1" applyBorder="1" applyAlignment="1" applyProtection="1">
      <alignment vertical="center" wrapText="1"/>
    </xf>
    <xf numFmtId="3" fontId="0" fillId="0" borderId="0" xfId="0" applyNumberFormat="1" applyProtection="1">
      <protection locked="0"/>
    </xf>
    <xf numFmtId="0" fontId="0" fillId="0" borderId="1" xfId="0" applyBorder="1" applyAlignment="1" applyProtection="1">
      <alignment horizontal="justify" vertical="top" wrapText="1"/>
    </xf>
    <xf numFmtId="3" fontId="0" fillId="0" borderId="1" xfId="0" applyNumberFormat="1" applyBorder="1" applyAlignment="1" applyProtection="1">
      <alignment horizontal="center" vertical="center" wrapText="1"/>
    </xf>
    <xf numFmtId="0" fontId="0" fillId="0" borderId="1" xfId="0" applyBorder="1" applyAlignment="1" applyProtection="1">
      <alignment vertical="top" wrapText="1"/>
    </xf>
    <xf numFmtId="0" fontId="0" fillId="0" borderId="1" xfId="0" applyBorder="1" applyAlignment="1" applyProtection="1">
      <alignment horizontal="center" vertical="center"/>
    </xf>
    <xf numFmtId="0" fontId="0" fillId="0" borderId="1" xfId="0" applyBorder="1" applyProtection="1"/>
    <xf numFmtId="0" fontId="3" fillId="2" borderId="1" xfId="0" applyFont="1" applyFill="1" applyBorder="1" applyAlignment="1" applyProtection="1">
      <alignment vertical="center"/>
    </xf>
    <xf numFmtId="0" fontId="3" fillId="3" borderId="1" xfId="0" applyFont="1" applyFill="1" applyBorder="1" applyAlignment="1" applyProtection="1">
      <alignment vertical="center"/>
    </xf>
    <xf numFmtId="0" fontId="3" fillId="4" borderId="1" xfId="0" applyFont="1" applyFill="1" applyBorder="1" applyAlignment="1" applyProtection="1">
      <alignment vertical="center"/>
    </xf>
    <xf numFmtId="0" fontId="3" fillId="5" borderId="1" xfId="0" applyFont="1" applyFill="1" applyBorder="1" applyAlignment="1" applyProtection="1">
      <alignment vertical="center"/>
    </xf>
    <xf numFmtId="0" fontId="4" fillId="11" borderId="1" xfId="0" applyFont="1" applyFill="1"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6" fillId="0" borderId="0" xfId="0" applyFo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center"/>
      <protection locked="0"/>
    </xf>
    <xf numFmtId="0" fontId="9" fillId="14" borderId="0" xfId="0" applyFont="1" applyFill="1" applyAlignment="1" applyProtection="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9" fontId="6" fillId="0" borderId="0" xfId="2" applyFont="1" applyAlignment="1" applyProtection="1">
      <alignment horizontal="center"/>
      <protection locked="0"/>
    </xf>
    <xf numFmtId="0" fontId="10" fillId="0" borderId="0" xfId="0" applyFont="1" applyAlignment="1" applyProtection="1">
      <alignment horizontal="left"/>
      <protection locked="0"/>
    </xf>
    <xf numFmtId="0" fontId="6" fillId="0" borderId="0" xfId="0" applyFont="1" applyAlignment="1" applyProtection="1">
      <alignment vertical="center"/>
      <protection locked="0"/>
    </xf>
    <xf numFmtId="0" fontId="10" fillId="0" borderId="0" xfId="0" applyFont="1" applyProtection="1">
      <protection locked="0"/>
    </xf>
    <xf numFmtId="0" fontId="6" fillId="0" borderId="0" xfId="0" applyFont="1" applyAlignment="1" applyProtection="1">
      <alignment horizontal="left"/>
      <protection locked="0"/>
    </xf>
    <xf numFmtId="0" fontId="9" fillId="14" borderId="0" xfId="0" applyFont="1" applyFill="1" applyAlignment="1" applyProtection="1">
      <alignment horizontal="center"/>
      <protection locked="0"/>
    </xf>
    <xf numFmtId="0" fontId="11" fillId="3" borderId="5" xfId="0" applyFont="1" applyFill="1" applyBorder="1" applyAlignment="1" applyProtection="1">
      <alignment horizontal="center" vertical="center"/>
      <protection locked="0"/>
    </xf>
    <xf numFmtId="0" fontId="12" fillId="14" borderId="0" xfId="0" applyFont="1" applyFill="1" applyAlignment="1" applyProtection="1">
      <alignment horizontal="center"/>
      <protection locked="0"/>
    </xf>
    <xf numFmtId="0" fontId="13" fillId="7" borderId="1" xfId="0"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wrapText="1"/>
    </xf>
    <xf numFmtId="0" fontId="13" fillId="9" borderId="1" xfId="0" applyFont="1" applyFill="1" applyBorder="1" applyAlignment="1" applyProtection="1">
      <alignment horizontal="center" vertical="center" wrapText="1"/>
    </xf>
    <xf numFmtId="0" fontId="13" fillId="10"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5" fillId="11" borderId="1" xfId="0" applyFont="1" applyFill="1" applyBorder="1" applyAlignment="1" applyProtection="1">
      <alignment horizontal="center" vertical="center" wrapText="1"/>
    </xf>
    <xf numFmtId="0" fontId="15" fillId="11" borderId="1" xfId="0" applyFont="1" applyFill="1" applyBorder="1" applyAlignment="1" applyProtection="1">
      <alignment horizontal="center" vertical="center" wrapText="1"/>
      <protection locked="0"/>
    </xf>
    <xf numFmtId="0" fontId="16" fillId="12" borderId="1" xfId="0" applyFont="1" applyFill="1" applyBorder="1" applyAlignment="1" applyProtection="1">
      <alignment horizontal="center" vertical="center" wrapText="1"/>
    </xf>
    <xf numFmtId="0" fontId="13" fillId="12" borderId="1" xfId="0" applyFont="1" applyFill="1" applyBorder="1" applyAlignment="1" applyProtection="1">
      <alignment horizontal="center" vertical="center" wrapText="1"/>
    </xf>
    <xf numFmtId="9" fontId="15" fillId="11" borderId="1" xfId="2" applyFont="1" applyFill="1" applyBorder="1" applyAlignment="1" applyProtection="1">
      <alignment horizontal="center" vertical="center" wrapText="1"/>
    </xf>
    <xf numFmtId="0" fontId="13" fillId="16" borderId="1" xfId="0" applyFont="1" applyFill="1" applyBorder="1" applyAlignment="1" applyProtection="1">
      <alignment horizontal="center" vertical="center" wrapText="1"/>
    </xf>
    <xf numFmtId="0" fontId="13" fillId="6" borderId="1" xfId="0" applyFont="1" applyFill="1" applyBorder="1" applyAlignment="1" applyProtection="1">
      <alignment horizontal="center" vertical="center" wrapText="1"/>
    </xf>
    <xf numFmtId="164" fontId="13" fillId="6" borderId="1" xfId="0" applyNumberFormat="1" applyFont="1" applyFill="1" applyBorder="1" applyAlignment="1" applyProtection="1">
      <alignment horizontal="center" vertical="center" wrapText="1"/>
    </xf>
    <xf numFmtId="1" fontId="13" fillId="6" borderId="1" xfId="0" applyNumberFormat="1"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3" fillId="0" borderId="0" xfId="0" applyFont="1" applyAlignment="1" applyProtection="1">
      <alignment horizontal="center" vertical="center" wrapText="1"/>
      <protection locked="0"/>
    </xf>
    <xf numFmtId="9" fontId="17" fillId="0" borderId="1" xfId="2" applyFont="1" applyFill="1" applyBorder="1" applyAlignment="1" applyProtection="1">
      <alignment vertical="center" wrapText="1"/>
    </xf>
    <xf numFmtId="9" fontId="17" fillId="0" borderId="1" xfId="2" applyFont="1" applyFill="1" applyBorder="1" applyAlignment="1" applyProtection="1">
      <alignment horizontal="center" vertical="center" wrapText="1"/>
    </xf>
    <xf numFmtId="0" fontId="8" fillId="15" borderId="0" xfId="0" applyFont="1" applyFill="1" applyAlignment="1" applyProtection="1">
      <alignment horizontal="center" vertical="center"/>
      <protection locked="0"/>
    </xf>
    <xf numFmtId="0" fontId="6" fillId="0" borderId="0" xfId="0" applyFont="1" applyAlignment="1" applyProtection="1">
      <alignment horizontal="left" vertical="center"/>
      <protection locked="0"/>
    </xf>
    <xf numFmtId="0" fontId="9" fillId="14" borderId="0" xfId="0" applyFont="1" applyFill="1" applyAlignment="1" applyProtection="1">
      <alignment horizontal="left" vertical="center"/>
      <protection locked="0"/>
    </xf>
    <xf numFmtId="3" fontId="6" fillId="0" borderId="0" xfId="0" applyNumberFormat="1" applyFont="1" applyProtection="1">
      <protection locked="0"/>
    </xf>
    <xf numFmtId="3" fontId="6" fillId="0" borderId="0" xfId="0" applyNumberFormat="1" applyFont="1" applyAlignment="1" applyProtection="1">
      <alignment horizontal="center"/>
      <protection locked="0"/>
    </xf>
    <xf numFmtId="10" fontId="0" fillId="0" borderId="1" xfId="0" applyNumberFormat="1" applyBorder="1" applyAlignment="1" applyProtection="1">
      <alignment horizontal="center" vertical="center" wrapText="1"/>
    </xf>
    <xf numFmtId="9" fontId="0" fillId="0" borderId="1" xfId="2" applyFont="1" applyBorder="1" applyAlignment="1" applyProtection="1">
      <alignment horizontal="center" vertical="center" wrapText="1"/>
    </xf>
    <xf numFmtId="10" fontId="17" fillId="0" borderId="1" xfId="2" applyNumberFormat="1" applyFont="1" applyFill="1" applyBorder="1" applyAlignment="1" applyProtection="1">
      <alignment horizontal="center" vertical="center" wrapText="1"/>
    </xf>
    <xf numFmtId="9" fontId="0" fillId="0" borderId="1" xfId="2" applyFont="1" applyBorder="1" applyAlignment="1" applyProtection="1">
      <alignment horizontal="right" vertical="center" wrapText="1"/>
    </xf>
    <xf numFmtId="0" fontId="7" fillId="14" borderId="0" xfId="0" applyFont="1" applyFill="1" applyAlignment="1" applyProtection="1">
      <alignment horizontal="center" vertical="center"/>
      <protection locked="0"/>
    </xf>
    <xf numFmtId="0" fontId="9" fillId="14" borderId="0" xfId="0" applyFont="1" applyFill="1" applyAlignment="1" applyProtection="1">
      <alignment horizontal="center" vertical="center"/>
      <protection locked="0"/>
    </xf>
    <xf numFmtId="166" fontId="0" fillId="0" borderId="1" xfId="1" applyNumberFormat="1" applyFont="1" applyBorder="1" applyAlignment="1" applyProtection="1">
      <alignment horizontal="center" vertical="center" wrapText="1"/>
    </xf>
    <xf numFmtId="42" fontId="0" fillId="14" borderId="1" xfId="4" applyFont="1" applyFill="1" applyBorder="1" applyAlignment="1" applyProtection="1">
      <alignment horizontal="center" vertical="center" wrapText="1"/>
    </xf>
    <xf numFmtId="0" fontId="19" fillId="14" borderId="1" xfId="0" applyFont="1" applyFill="1" applyBorder="1" applyAlignment="1" applyProtection="1">
      <alignment horizontal="justify" vertical="center" wrapText="1"/>
    </xf>
    <xf numFmtId="164" fontId="0" fillId="0" borderId="1" xfId="0" applyNumberFormat="1" applyBorder="1" applyAlignment="1" applyProtection="1">
      <alignment horizontal="center" vertical="center" wrapText="1"/>
    </xf>
    <xf numFmtId="1" fontId="0" fillId="0" borderId="1" xfId="0" applyNumberFormat="1" applyBorder="1" applyAlignment="1" applyProtection="1">
      <alignment horizontal="center" vertical="center" wrapText="1"/>
    </xf>
    <xf numFmtId="164" fontId="0" fillId="0" borderId="1" xfId="0" applyNumberFormat="1" applyBorder="1" applyAlignment="1" applyProtection="1">
      <alignment vertical="center" wrapText="1"/>
    </xf>
    <xf numFmtId="1" fontId="0" fillId="0" borderId="1" xfId="2" applyNumberFormat="1" applyFont="1" applyFill="1" applyBorder="1" applyAlignment="1" applyProtection="1">
      <alignment horizontal="center" vertical="center" wrapText="1"/>
    </xf>
    <xf numFmtId="0" fontId="19" fillId="0" borderId="1" xfId="0" applyFont="1" applyFill="1" applyBorder="1" applyAlignment="1" applyProtection="1">
      <alignment horizontal="justify" vertical="top" wrapText="1"/>
    </xf>
    <xf numFmtId="0" fontId="20" fillId="0" borderId="1" xfId="0" applyFont="1" applyFill="1" applyBorder="1" applyAlignment="1" applyProtection="1">
      <alignment horizontal="justify" vertical="center" wrapText="1"/>
    </xf>
    <xf numFmtId="0" fontId="0" fillId="0" borderId="1" xfId="0" applyFill="1" applyBorder="1" applyAlignment="1" applyProtection="1">
      <alignment horizontal="center" vertical="center" wrapText="1"/>
    </xf>
    <xf numFmtId="0" fontId="0" fillId="0" borderId="1" xfId="0" applyFill="1" applyBorder="1" applyAlignment="1" applyProtection="1">
      <alignment vertical="center" wrapText="1"/>
    </xf>
    <xf numFmtId="0" fontId="0" fillId="0" borderId="1" xfId="0" applyFont="1" applyBorder="1" applyAlignment="1" applyProtection="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left" vertical="center" wrapText="1"/>
      <protection locked="0"/>
    </xf>
    <xf numFmtId="0" fontId="21" fillId="17" borderId="1" xfId="0" applyFont="1" applyFill="1" applyBorder="1" applyAlignment="1">
      <alignment horizontal="center" vertical="center"/>
    </xf>
    <xf numFmtId="0" fontId="0" fillId="0" borderId="1" xfId="0" applyFill="1" applyBorder="1" applyAlignment="1" applyProtection="1">
      <alignment vertical="center" wrapText="1"/>
      <protection locked="0"/>
    </xf>
    <xf numFmtId="0" fontId="0" fillId="0" borderId="1" xfId="0" applyFill="1" applyBorder="1" applyAlignment="1" applyProtection="1">
      <alignment horizontal="center" vertical="center" wrapText="1"/>
      <protection locked="0"/>
    </xf>
    <xf numFmtId="164" fontId="0" fillId="0" borderId="1" xfId="0" applyNumberFormat="1" applyFill="1" applyBorder="1" applyAlignment="1" applyProtection="1">
      <alignment horizontal="center" vertical="center" wrapText="1"/>
    </xf>
    <xf numFmtId="1" fontId="0" fillId="0" borderId="1" xfId="0" applyNumberFormat="1" applyFill="1" applyBorder="1" applyAlignment="1" applyProtection="1">
      <alignment horizontal="center" vertical="center" wrapText="1"/>
    </xf>
    <xf numFmtId="164" fontId="0" fillId="0" borderId="1" xfId="0" applyNumberFormat="1" applyFill="1" applyBorder="1" applyAlignment="1" applyProtection="1">
      <alignment vertical="center" wrapText="1"/>
    </xf>
    <xf numFmtId="0" fontId="0" fillId="0" borderId="0" xfId="0" applyFill="1" applyProtection="1">
      <protection locked="0"/>
    </xf>
    <xf numFmtId="0" fontId="21" fillId="0" borderId="1" xfId="0" applyFont="1" applyFill="1" applyBorder="1" applyAlignment="1">
      <alignment horizontal="center" vertical="center"/>
    </xf>
    <xf numFmtId="0" fontId="22" fillId="0" borderId="7" xfId="0" applyFont="1" applyFill="1" applyBorder="1" applyAlignment="1">
      <alignment horizontal="left" vertical="center" wrapText="1"/>
    </xf>
    <xf numFmtId="0" fontId="0" fillId="0" borderId="1" xfId="0" quotePrefix="1" applyFont="1" applyBorder="1" applyAlignment="1" applyProtection="1">
      <alignment wrapText="1"/>
      <protection locked="0"/>
    </xf>
    <xf numFmtId="0" fontId="0" fillId="17" borderId="1" xfId="0" applyFill="1" applyBorder="1" applyAlignment="1" applyProtection="1">
      <alignment horizontal="center" vertical="center" wrapText="1"/>
      <protection locked="0"/>
    </xf>
    <xf numFmtId="0" fontId="0" fillId="0" borderId="1" xfId="0" applyBorder="1" applyAlignment="1">
      <alignment horizontal="center" vertical="center"/>
    </xf>
    <xf numFmtId="164" fontId="0" fillId="0" borderId="0" xfId="0" applyNumberFormat="1" applyFill="1" applyProtection="1">
      <protection locked="0"/>
    </xf>
    <xf numFmtId="164" fontId="0" fillId="0" borderId="0" xfId="0" applyNumberFormat="1" applyFill="1" applyBorder="1" applyAlignment="1" applyProtection="1">
      <alignment vertical="center" wrapText="1"/>
    </xf>
    <xf numFmtId="0" fontId="0" fillId="0" borderId="1" xfId="0" applyFont="1" applyBorder="1" applyAlignment="1" applyProtection="1">
      <alignment horizontal="right" vertical="center"/>
      <protection locked="0"/>
    </xf>
    <xf numFmtId="0" fontId="0" fillId="0" borderId="1" xfId="0" applyFont="1" applyBorder="1" applyAlignment="1" applyProtection="1">
      <alignment wrapText="1"/>
      <protection locked="0"/>
    </xf>
    <xf numFmtId="164" fontId="0" fillId="0" borderId="1" xfId="0" applyNumberFormat="1" applyFill="1" applyBorder="1" applyAlignment="1" applyProtection="1">
      <alignment horizontal="center" vertical="center" wrapText="1"/>
      <protection locked="0"/>
    </xf>
    <xf numFmtId="0" fontId="21" fillId="0" borderId="1" xfId="0" applyFont="1" applyFill="1" applyBorder="1" applyAlignment="1">
      <alignment horizontal="left" vertical="center" wrapText="1"/>
    </xf>
    <xf numFmtId="42" fontId="0" fillId="0" borderId="1" xfId="4" applyFont="1" applyFill="1" applyBorder="1" applyAlignment="1" applyProtection="1">
      <alignment horizontal="center" vertical="center" wrapText="1"/>
    </xf>
    <xf numFmtId="9" fontId="0" fillId="0" borderId="1" xfId="2" applyFont="1" applyFill="1" applyBorder="1" applyAlignment="1" applyProtection="1">
      <alignment horizontal="center" vertical="center" wrapText="1"/>
    </xf>
    <xf numFmtId="0" fontId="0" fillId="0" borderId="1" xfId="0"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164" fontId="13" fillId="0" borderId="0" xfId="0" applyNumberFormat="1" applyFont="1" applyAlignment="1" applyProtection="1">
      <alignment horizontal="center" vertical="center" wrapText="1"/>
      <protection locked="0"/>
    </xf>
    <xf numFmtId="0" fontId="0" fillId="0" borderId="1" xfId="0" applyFont="1" applyBorder="1" applyAlignment="1" applyProtection="1">
      <alignment vertical="center"/>
      <protection locked="0"/>
    </xf>
    <xf numFmtId="164" fontId="18" fillId="0" borderId="1" xfId="0" applyNumberFormat="1" applyFont="1" applyFill="1" applyBorder="1" applyAlignment="1" applyProtection="1">
      <alignment vertical="center" wrapText="1"/>
    </xf>
    <xf numFmtId="0" fontId="22" fillId="0" borderId="8" xfId="0" applyFont="1" applyFill="1" applyBorder="1" applyAlignment="1">
      <alignment horizontal="left" vertical="center" wrapText="1"/>
    </xf>
    <xf numFmtId="9" fontId="0" fillId="0" borderId="1" xfId="2" applyNumberFormat="1" applyFont="1" applyFill="1" applyBorder="1" applyAlignment="1" applyProtection="1">
      <alignment horizontal="center" vertical="center"/>
      <protection locked="0"/>
    </xf>
    <xf numFmtId="0" fontId="0" fillId="0" borderId="1" xfId="0" applyFill="1" applyBorder="1" applyAlignment="1" applyProtection="1">
      <alignment horizontal="left" vertical="center" wrapText="1"/>
      <protection locked="0"/>
    </xf>
    <xf numFmtId="0" fontId="23" fillId="0" borderId="1" xfId="0" applyFont="1" applyFill="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0" fontId="24" fillId="0" borderId="1" xfId="0" applyFont="1" applyFill="1" applyBorder="1" applyAlignment="1">
      <alignment horizontal="center" vertical="center"/>
    </xf>
    <xf numFmtId="164" fontId="18" fillId="0" borderId="1" xfId="0" applyNumberFormat="1" applyFont="1" applyFill="1" applyBorder="1" applyAlignment="1" applyProtection="1">
      <alignment horizontal="center" vertical="center" wrapText="1"/>
    </xf>
    <xf numFmtId="1" fontId="18" fillId="0" borderId="1" xfId="0" applyNumberFormat="1" applyFont="1" applyFill="1" applyBorder="1" applyAlignment="1" applyProtection="1">
      <alignment horizontal="center" vertical="center" wrapText="1"/>
    </xf>
    <xf numFmtId="0" fontId="0" fillId="0" borderId="1" xfId="0" applyFont="1" applyBorder="1" applyAlignment="1" applyProtection="1">
      <alignment vertical="center" wrapText="1"/>
      <protection locked="0"/>
    </xf>
    <xf numFmtId="0" fontId="0" fillId="0" borderId="1" xfId="0" applyFill="1" applyBorder="1" applyAlignment="1">
      <alignment horizontal="center" vertical="center" wrapText="1"/>
    </xf>
    <xf numFmtId="0" fontId="0" fillId="0" borderId="1" xfId="0" applyFill="1" applyBorder="1" applyAlignment="1">
      <alignment vertical="center" wrapText="1"/>
    </xf>
    <xf numFmtId="9" fontId="0" fillId="0" borderId="1" xfId="0" applyNumberFormat="1" applyFill="1" applyBorder="1" applyProtection="1">
      <protection locked="0"/>
    </xf>
    <xf numFmtId="0" fontId="0" fillId="0" borderId="1" xfId="0" applyFill="1" applyBorder="1" applyAlignment="1" applyProtection="1">
      <alignment wrapText="1"/>
      <protection locked="0"/>
    </xf>
    <xf numFmtId="0" fontId="0" fillId="0" borderId="1" xfId="0" applyFill="1" applyBorder="1" applyAlignment="1" applyProtection="1">
      <alignment horizontal="center" vertical="center"/>
      <protection locked="0"/>
    </xf>
    <xf numFmtId="1" fontId="0" fillId="0" borderId="1" xfId="2" applyNumberFormat="1" applyFont="1" applyFill="1" applyBorder="1" applyAlignment="1">
      <alignment horizontal="center" vertical="center" wrapText="1"/>
    </xf>
    <xf numFmtId="9" fontId="0" fillId="0" borderId="1" xfId="2" applyFont="1" applyFill="1" applyBorder="1" applyAlignment="1">
      <alignment horizontal="center" vertical="center" wrapText="1"/>
    </xf>
    <xf numFmtId="0" fontId="25" fillId="0" borderId="1" xfId="0" applyFont="1" applyFill="1" applyBorder="1" applyAlignment="1">
      <alignment vertical="center" wrapText="1"/>
    </xf>
    <xf numFmtId="9" fontId="25" fillId="0" borderId="1" xfId="2" applyFont="1" applyFill="1" applyBorder="1" applyAlignment="1" applyProtection="1">
      <alignment horizontal="center" vertical="center" wrapText="1"/>
      <protection locked="0"/>
    </xf>
    <xf numFmtId="0" fontId="25" fillId="0" borderId="1" xfId="0" applyFont="1" applyFill="1" applyBorder="1" applyAlignment="1" applyProtection="1">
      <alignment wrapText="1"/>
      <protection locked="0"/>
    </xf>
    <xf numFmtId="164" fontId="0" fillId="0" borderId="1"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164" fontId="0" fillId="0" borderId="1" xfId="0" applyNumberFormat="1" applyFill="1" applyBorder="1" applyAlignment="1">
      <alignment vertical="center" wrapText="1"/>
    </xf>
    <xf numFmtId="164" fontId="0" fillId="0" borderId="1" xfId="0" applyNumberFormat="1" applyFill="1" applyBorder="1" applyAlignment="1" applyProtection="1">
      <alignment vertical="center" wrapText="1"/>
      <protection locked="0"/>
    </xf>
    <xf numFmtId="0" fontId="0" fillId="0" borderId="1" xfId="0" applyFill="1" applyBorder="1" applyProtection="1">
      <protection locked="0"/>
    </xf>
    <xf numFmtId="9" fontId="25" fillId="0" borderId="1" xfId="2" applyFont="1" applyFill="1" applyBorder="1" applyAlignment="1" applyProtection="1">
      <alignment wrapText="1"/>
      <protection locked="0"/>
    </xf>
    <xf numFmtId="9" fontId="0" fillId="0" borderId="1" xfId="0" applyNumberFormat="1" applyFill="1" applyBorder="1" applyAlignment="1" applyProtection="1">
      <alignment horizontal="center" vertical="center"/>
      <protection locked="0"/>
    </xf>
    <xf numFmtId="0" fontId="25" fillId="0" borderId="1" xfId="0" applyFont="1" applyFill="1" applyBorder="1" applyAlignment="1">
      <alignment wrapText="1"/>
    </xf>
    <xf numFmtId="9" fontId="25" fillId="0" borderId="1" xfId="0" applyNumberFormat="1" applyFont="1" applyFill="1" applyBorder="1" applyAlignment="1" applyProtection="1">
      <alignment horizontal="center" vertical="center"/>
      <protection locked="0"/>
    </xf>
    <xf numFmtId="9" fontId="0" fillId="0" borderId="1" xfId="0" applyNumberFormat="1" applyFill="1" applyBorder="1" applyAlignment="1" applyProtection="1">
      <alignment vertical="center"/>
      <protection locked="0"/>
    </xf>
    <xf numFmtId="0" fontId="0" fillId="0" borderId="1" xfId="0" applyFill="1" applyBorder="1" applyAlignment="1">
      <alignment vertical="top" wrapText="1"/>
    </xf>
    <xf numFmtId="0" fontId="25" fillId="0" borderId="1" xfId="0" applyFont="1" applyFill="1" applyBorder="1" applyAlignment="1" applyProtection="1">
      <alignment horizontal="center" vertical="top" wrapText="1"/>
      <protection locked="0"/>
    </xf>
    <xf numFmtId="0" fontId="25" fillId="0" borderId="1" xfId="0" applyFont="1" applyFill="1" applyBorder="1" applyAlignment="1" applyProtection="1">
      <alignment horizontal="left" vertical="center" wrapText="1"/>
      <protection locked="0"/>
    </xf>
    <xf numFmtId="10" fontId="0" fillId="0" borderId="1" xfId="0" applyNumberFormat="1" applyFill="1" applyBorder="1" applyAlignment="1" applyProtection="1">
      <alignment vertical="center"/>
      <protection locked="0"/>
    </xf>
    <xf numFmtId="1" fontId="0" fillId="0" borderId="1" xfId="2" applyNumberFormat="1" applyFont="1" applyBorder="1" applyAlignment="1" applyProtection="1">
      <alignment horizontal="center" vertical="center" wrapText="1"/>
      <protection locked="0"/>
    </xf>
    <xf numFmtId="0" fontId="0" fillId="18" borderId="0" xfId="0" applyFill="1" applyProtection="1">
      <protection locked="0"/>
    </xf>
    <xf numFmtId="1" fontId="18" fillId="0" borderId="1" xfId="2" applyNumberFormat="1" applyFont="1" applyBorder="1" applyAlignment="1">
      <alignment horizontal="center" vertical="center" wrapText="1"/>
    </xf>
    <xf numFmtId="1" fontId="18" fillId="0" borderId="1" xfId="2" applyNumberFormat="1" applyFont="1" applyBorder="1" applyAlignment="1" applyProtection="1">
      <alignment horizontal="center" vertical="center" wrapText="1"/>
      <protection locked="0"/>
    </xf>
    <xf numFmtId="0" fontId="28" fillId="0" borderId="1" xfId="0" applyFont="1" applyBorder="1" applyAlignment="1" applyProtection="1">
      <alignment vertical="center" wrapText="1"/>
      <protection locked="0"/>
    </xf>
    <xf numFmtId="0" fontId="0" fillId="14" borderId="1" xfId="0" applyFill="1" applyBorder="1" applyAlignment="1" applyProtection="1">
      <alignment wrapText="1"/>
      <protection locked="0"/>
    </xf>
    <xf numFmtId="0" fontId="23" fillId="14" borderId="1" xfId="0" applyFont="1" applyFill="1" applyBorder="1" applyAlignment="1" applyProtection="1">
      <alignment horizontal="justify" vertical="center" wrapText="1"/>
    </xf>
    <xf numFmtId="0" fontId="23" fillId="14" borderId="1" xfId="0" applyFont="1" applyFill="1" applyBorder="1" applyAlignment="1" applyProtection="1">
      <alignment vertical="center" wrapText="1"/>
    </xf>
    <xf numFmtId="9" fontId="23" fillId="14" borderId="1" xfId="2" applyFont="1" applyFill="1" applyBorder="1" applyAlignment="1" applyProtection="1">
      <alignment horizontal="center" vertical="center" wrapText="1"/>
    </xf>
    <xf numFmtId="10" fontId="23" fillId="0" borderId="1"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justify" vertical="top" wrapText="1"/>
      <protection locked="0"/>
    </xf>
    <xf numFmtId="0" fontId="0" fillId="0" borderId="1" xfId="0" applyFill="1" applyBorder="1" applyAlignment="1">
      <alignment horizontal="center" vertical="center"/>
    </xf>
    <xf numFmtId="0" fontId="0" fillId="0" borderId="1" xfId="0" applyFill="1" applyBorder="1" applyAlignment="1">
      <alignment horizontal="justify" vertical="top" wrapText="1"/>
    </xf>
    <xf numFmtId="1" fontId="0" fillId="14" borderId="1" xfId="0" applyNumberFormat="1" applyFill="1" applyBorder="1" applyAlignment="1">
      <alignment horizontal="center" vertical="center" wrapText="1"/>
    </xf>
    <xf numFmtId="164" fontId="0" fillId="14" borderId="1" xfId="0" applyNumberFormat="1" applyFill="1" applyBorder="1" applyAlignment="1">
      <alignment vertical="center" wrapText="1"/>
    </xf>
    <xf numFmtId="9" fontId="23" fillId="0" borderId="1"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justify" vertical="center" wrapText="1"/>
      <protection locked="0"/>
    </xf>
    <xf numFmtId="0" fontId="23" fillId="14" borderId="1" xfId="0" applyFont="1" applyFill="1" applyBorder="1" applyAlignment="1" applyProtection="1">
      <alignment horizontal="justify" vertical="top" wrapText="1"/>
    </xf>
    <xf numFmtId="0" fontId="23" fillId="0" borderId="1" xfId="0" applyFont="1" applyFill="1" applyBorder="1" applyAlignment="1" applyProtection="1">
      <alignment horizontal="justify" vertical="center"/>
      <protection locked="0"/>
    </xf>
    <xf numFmtId="9" fontId="0" fillId="14" borderId="1" xfId="2" applyFont="1" applyFill="1" applyBorder="1" applyAlignment="1" applyProtection="1">
      <alignment horizontal="center" vertical="center" wrapText="1"/>
    </xf>
    <xf numFmtId="0" fontId="23" fillId="0" borderId="1" xfId="0" applyFont="1" applyBorder="1" applyAlignment="1" applyProtection="1">
      <alignment vertical="center" wrapText="1"/>
    </xf>
    <xf numFmtId="0" fontId="23" fillId="0" borderId="1" xfId="0" applyFont="1" applyBorder="1" applyAlignment="1" applyProtection="1">
      <alignment horizontal="justify" vertical="center" wrapText="1"/>
    </xf>
    <xf numFmtId="9" fontId="23" fillId="0" borderId="1" xfId="2" applyFont="1" applyBorder="1" applyAlignment="1" applyProtection="1">
      <alignment horizontal="center" vertical="center" wrapText="1"/>
    </xf>
    <xf numFmtId="10" fontId="0" fillId="14" borderId="1" xfId="0" applyNumberFormat="1" applyFill="1" applyBorder="1" applyAlignment="1" applyProtection="1">
      <alignment horizontal="center" vertical="center" wrapText="1"/>
      <protection locked="0"/>
    </xf>
    <xf numFmtId="9" fontId="0" fillId="14" borderId="1" xfId="0" applyNumberFormat="1" applyFill="1" applyBorder="1" applyAlignment="1" applyProtection="1">
      <alignment horizontal="center" vertical="center"/>
    </xf>
    <xf numFmtId="167" fontId="0" fillId="14" borderId="1" xfId="0" applyNumberFormat="1" applyFill="1" applyBorder="1" applyAlignment="1" applyProtection="1">
      <alignment horizontal="center" vertical="center"/>
    </xf>
    <xf numFmtId="1" fontId="0" fillId="14" borderId="1" xfId="2" applyNumberFormat="1" applyFont="1" applyFill="1" applyBorder="1" applyAlignment="1" applyProtection="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28" fillId="0" borderId="1" xfId="0" applyFont="1" applyFill="1" applyBorder="1" applyAlignment="1">
      <alignment vertical="top" wrapText="1"/>
    </xf>
    <xf numFmtId="0" fontId="0" fillId="0" borderId="9" xfId="0" applyFill="1" applyBorder="1" applyAlignment="1" applyProtection="1">
      <alignment horizontal="justify" vertical="center" wrapText="1"/>
      <protection locked="0"/>
    </xf>
    <xf numFmtId="10" fontId="0" fillId="14" borderId="1" xfId="0" applyNumberFormat="1" applyFill="1" applyBorder="1" applyAlignment="1" applyProtection="1">
      <alignment horizontal="center" vertical="center" wrapText="1"/>
    </xf>
    <xf numFmtId="0" fontId="0" fillId="14" borderId="1" xfId="0" applyFill="1" applyBorder="1" applyAlignment="1" applyProtection="1">
      <alignment wrapText="1"/>
    </xf>
    <xf numFmtId="0" fontId="0" fillId="14" borderId="1" xfId="0" applyFill="1" applyBorder="1" applyAlignment="1" applyProtection="1">
      <alignment horizontal="justify" vertical="top" wrapText="1"/>
    </xf>
    <xf numFmtId="1" fontId="5" fillId="14" borderId="10" xfId="4" applyNumberFormat="1" applyFont="1" applyFill="1" applyBorder="1" applyAlignment="1" applyProtection="1">
      <alignment horizontal="center" vertical="center" wrapText="1"/>
      <protection locked="0"/>
    </xf>
    <xf numFmtId="1" fontId="0" fillId="14" borderId="1" xfId="0" applyNumberFormat="1" applyFill="1" applyBorder="1" applyAlignment="1" applyProtection="1">
      <alignment horizontal="center" vertical="center" wrapText="1"/>
      <protection locked="0"/>
    </xf>
    <xf numFmtId="0" fontId="23" fillId="14" borderId="1" xfId="0" applyFont="1" applyFill="1" applyBorder="1" applyAlignment="1" applyProtection="1">
      <alignment vertical="center" wrapText="1"/>
      <protection locked="0"/>
    </xf>
    <xf numFmtId="9" fontId="0" fillId="14" borderId="1" xfId="0" applyNumberFormat="1" applyFill="1" applyBorder="1" applyAlignment="1" applyProtection="1">
      <alignment horizontal="center" vertical="center" wrapText="1"/>
    </xf>
    <xf numFmtId="0" fontId="0" fillId="14" borderId="1" xfId="0" applyFill="1" applyBorder="1" applyAlignment="1" applyProtection="1">
      <alignment horizontal="center" wrapText="1"/>
      <protection locked="0"/>
    </xf>
    <xf numFmtId="0" fontId="0" fillId="14" borderId="1" xfId="0" applyFill="1" applyBorder="1" applyAlignment="1" applyProtection="1">
      <alignment vertical="top" wrapText="1"/>
    </xf>
    <xf numFmtId="1" fontId="0" fillId="14" borderId="1" xfId="2" applyNumberFormat="1" applyFont="1" applyFill="1" applyBorder="1" applyAlignment="1">
      <alignment horizontal="center" vertical="center" wrapText="1"/>
    </xf>
    <xf numFmtId="0" fontId="0" fillId="14" borderId="1"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14" borderId="1" xfId="0" applyFill="1" applyBorder="1" applyAlignment="1">
      <alignment horizontal="center" vertical="center"/>
    </xf>
    <xf numFmtId="0" fontId="0" fillId="14" borderId="1" xfId="0" applyFill="1" applyBorder="1" applyAlignment="1" applyProtection="1">
      <alignment horizontal="center" vertical="center"/>
      <protection locked="0"/>
    </xf>
    <xf numFmtId="9" fontId="0" fillId="14" borderId="1" xfId="2" applyFont="1" applyFill="1" applyBorder="1" applyAlignment="1">
      <alignment horizontal="center" vertical="center" wrapText="1"/>
    </xf>
    <xf numFmtId="0" fontId="0" fillId="14" borderId="1" xfId="0" applyFont="1" applyFill="1" applyBorder="1" applyAlignment="1" applyProtection="1">
      <alignment horizontal="justify" vertical="top"/>
    </xf>
    <xf numFmtId="0" fontId="23" fillId="14" borderId="1" xfId="0" applyFont="1" applyFill="1" applyBorder="1" applyAlignment="1">
      <alignment vertical="center" wrapText="1"/>
    </xf>
    <xf numFmtId="0" fontId="0" fillId="14" borderId="1" xfId="0" applyFill="1" applyBorder="1" applyAlignment="1">
      <alignment wrapText="1"/>
    </xf>
    <xf numFmtId="9" fontId="0" fillId="14" borderId="1" xfId="0" applyNumberFormat="1" applyFill="1" applyBorder="1" applyAlignment="1" applyProtection="1">
      <alignment horizontal="center" vertical="center"/>
      <protection locked="0"/>
    </xf>
    <xf numFmtId="0" fontId="0" fillId="14" borderId="1" xfId="0" applyFill="1" applyBorder="1" applyAlignment="1" applyProtection="1">
      <alignment horizontal="justify" vertical="top" wrapText="1"/>
      <protection locked="0"/>
    </xf>
    <xf numFmtId="42" fontId="0" fillId="14" borderId="1" xfId="4" applyFont="1" applyFill="1" applyBorder="1" applyAlignment="1" applyProtection="1">
      <alignment horizontal="center" vertical="center" wrapText="1"/>
      <protection locked="0"/>
    </xf>
    <xf numFmtId="0" fontId="0" fillId="14" borderId="11" xfId="0" applyFill="1" applyBorder="1" applyAlignment="1">
      <alignment vertical="center" wrapText="1"/>
    </xf>
    <xf numFmtId="0" fontId="0" fillId="14" borderId="11" xfId="0" applyFill="1" applyBorder="1" applyAlignment="1" applyProtection="1">
      <alignment vertical="center" wrapText="1"/>
      <protection locked="0"/>
    </xf>
    <xf numFmtId="1" fontId="0" fillId="14" borderId="11" xfId="2" applyNumberFormat="1" applyFont="1" applyFill="1" applyBorder="1" applyAlignment="1">
      <alignment horizontal="center" vertical="center" wrapText="1"/>
    </xf>
    <xf numFmtId="0" fontId="0" fillId="14" borderId="11" xfId="0" applyFill="1" applyBorder="1" applyAlignment="1" applyProtection="1">
      <alignment horizontal="center" vertical="center" wrapText="1"/>
      <protection locked="0"/>
    </xf>
    <xf numFmtId="0" fontId="0" fillId="14" borderId="11" xfId="0" applyFill="1" applyBorder="1" applyAlignment="1">
      <alignment horizontal="center" vertical="center"/>
    </xf>
    <xf numFmtId="0" fontId="0" fillId="14" borderId="11" xfId="0" applyFill="1" applyBorder="1" applyAlignment="1">
      <alignment wrapText="1"/>
    </xf>
    <xf numFmtId="0" fontId="0" fillId="14" borderId="11" xfId="0" applyFill="1" applyBorder="1" applyAlignment="1">
      <alignment horizontal="center" vertical="center" wrapText="1"/>
    </xf>
    <xf numFmtId="164" fontId="0" fillId="14" borderId="11" xfId="0" applyNumberFormat="1" applyFill="1" applyBorder="1" applyAlignment="1">
      <alignment horizontal="center" vertical="center" wrapText="1"/>
    </xf>
    <xf numFmtId="1" fontId="0" fillId="14" borderId="11" xfId="0" applyNumberFormat="1" applyFill="1" applyBorder="1" applyAlignment="1">
      <alignment horizontal="center" vertical="center" wrapText="1"/>
    </xf>
    <xf numFmtId="168" fontId="0" fillId="14" borderId="1" xfId="2" applyNumberFormat="1" applyFont="1" applyFill="1" applyBorder="1" applyAlignment="1" applyProtection="1">
      <alignment horizontal="center" vertical="center" wrapText="1"/>
    </xf>
    <xf numFmtId="0" fontId="0" fillId="14" borderId="1" xfId="0" applyFill="1" applyBorder="1" applyAlignment="1" applyProtection="1">
      <alignment horizontal="left" vertical="center" wrapText="1"/>
      <protection locked="0"/>
    </xf>
    <xf numFmtId="9" fontId="0" fillId="14" borderId="1" xfId="2" applyFont="1" applyFill="1" applyBorder="1" applyAlignment="1" applyProtection="1">
      <alignment horizontal="center" vertical="center"/>
    </xf>
    <xf numFmtId="0" fontId="0" fillId="14" borderId="1" xfId="0" applyFill="1" applyBorder="1" applyAlignment="1" applyProtection="1">
      <alignment horizontal="left" vertical="top" wrapText="1"/>
      <protection locked="0"/>
    </xf>
    <xf numFmtId="168" fontId="0" fillId="14" borderId="1" xfId="0" applyNumberFormat="1" applyFill="1" applyBorder="1" applyAlignment="1" applyProtection="1">
      <alignment horizontal="center" vertical="center"/>
    </xf>
    <xf numFmtId="9" fontId="0" fillId="14" borderId="1" xfId="0" applyNumberFormat="1" applyFill="1" applyBorder="1" applyProtection="1"/>
    <xf numFmtId="0" fontId="0" fillId="0" borderId="1" xfId="0" applyBorder="1" applyAlignment="1" applyProtection="1">
      <alignment horizontal="justify" vertical="justify" wrapText="1"/>
    </xf>
    <xf numFmtId="164" fontId="0" fillId="14" borderId="1" xfId="0" applyNumberFormat="1" applyFill="1" applyBorder="1" applyAlignment="1" applyProtection="1">
      <alignment vertical="center" wrapText="1"/>
    </xf>
    <xf numFmtId="0" fontId="0" fillId="14" borderId="1" xfId="0" applyFill="1" applyBorder="1" applyAlignment="1" applyProtection="1">
      <alignment horizontal="justify" vertical="justify" wrapText="1"/>
    </xf>
    <xf numFmtId="0" fontId="0" fillId="0" borderId="1" xfId="0" applyFill="1" applyBorder="1" applyAlignment="1" applyProtection="1">
      <alignment horizontal="justify" vertical="center" wrapText="1"/>
    </xf>
    <xf numFmtId="1" fontId="0" fillId="14" borderId="1" xfId="0" applyNumberFormat="1" applyFill="1" applyBorder="1" applyAlignment="1" applyProtection="1">
      <alignment horizontal="center" vertical="center" wrapText="1"/>
    </xf>
    <xf numFmtId="1" fontId="0" fillId="0" borderId="1" xfId="0" applyNumberFormat="1" applyFill="1" applyBorder="1" applyAlignment="1" applyProtection="1">
      <alignment horizontal="justify" vertical="top" wrapText="1"/>
    </xf>
    <xf numFmtId="0" fontId="0" fillId="0" borderId="1" xfId="0" applyBorder="1" applyAlignment="1" applyProtection="1">
      <alignment horizontal="justify" vertical="center" wrapText="1"/>
    </xf>
    <xf numFmtId="0" fontId="0" fillId="0" borderId="1" xfId="0" applyBorder="1" applyAlignment="1" applyProtection="1">
      <alignment horizontal="justify" vertical="justify" wrapText="1"/>
      <protection locked="0"/>
    </xf>
    <xf numFmtId="1" fontId="0" fillId="0" borderId="1" xfId="0" applyNumberFormat="1" applyFill="1" applyBorder="1" applyAlignment="1" applyProtection="1">
      <alignment horizontal="justify" vertical="center" wrapText="1"/>
    </xf>
    <xf numFmtId="167" fontId="0" fillId="0" borderId="1" xfId="0" applyNumberFormat="1" applyBorder="1" applyAlignment="1" applyProtection="1">
      <alignment horizontal="center" vertical="center" wrapText="1"/>
    </xf>
    <xf numFmtId="9" fontId="0" fillId="0" borderId="1" xfId="2" applyNumberFormat="1" applyFont="1" applyBorder="1" applyAlignment="1" applyProtection="1">
      <alignment horizontal="center" vertical="center" wrapText="1"/>
    </xf>
    <xf numFmtId="9" fontId="0" fillId="0" borderId="1" xfId="0" applyNumberFormat="1" applyBorder="1" applyAlignment="1" applyProtection="1">
      <alignment horizontal="center" vertical="center" wrapText="1"/>
    </xf>
    <xf numFmtId="169" fontId="0" fillId="0" borderId="1" xfId="0" applyNumberFormat="1" applyBorder="1" applyAlignment="1" applyProtection="1">
      <alignment horizontal="justify" vertical="top" wrapText="1"/>
    </xf>
    <xf numFmtId="9" fontId="0" fillId="14" borderId="1" xfId="2" applyNumberFormat="1" applyFont="1" applyFill="1" applyBorder="1" applyAlignment="1" applyProtection="1">
      <alignment horizontal="center" vertical="center" wrapText="1"/>
    </xf>
    <xf numFmtId="10" fontId="0" fillId="0" borderId="1" xfId="2" applyNumberFormat="1" applyFont="1" applyBorder="1" applyAlignment="1" applyProtection="1">
      <alignment horizontal="center" vertical="center" wrapText="1"/>
    </xf>
    <xf numFmtId="0" fontId="0" fillId="14" borderId="1" xfId="0" applyFill="1" applyBorder="1" applyAlignment="1" applyProtection="1">
      <alignment vertical="center"/>
    </xf>
    <xf numFmtId="0" fontId="0" fillId="14" borderId="1" xfId="0" applyFont="1" applyFill="1" applyBorder="1" applyAlignment="1" applyProtection="1">
      <alignment vertical="top" wrapText="1"/>
    </xf>
    <xf numFmtId="0" fontId="0" fillId="14" borderId="1" xfId="0" applyFont="1" applyFill="1" applyBorder="1" applyAlignment="1" applyProtection="1">
      <alignment horizontal="justify" vertical="top" wrapText="1"/>
    </xf>
    <xf numFmtId="0" fontId="0" fillId="14" borderId="1" xfId="0" applyFont="1" applyFill="1" applyBorder="1" applyAlignment="1" applyProtection="1">
      <alignment vertical="center" wrapText="1"/>
    </xf>
    <xf numFmtId="0" fontId="23" fillId="0" borderId="1" xfId="0" applyFont="1" applyFill="1" applyBorder="1" applyAlignment="1" applyProtection="1">
      <alignment vertical="center" wrapText="1"/>
    </xf>
    <xf numFmtId="9" fontId="0" fillId="0" borderId="1" xfId="2" applyFont="1" applyBorder="1" applyAlignment="1" applyProtection="1">
      <alignment vertical="center" wrapText="1"/>
    </xf>
    <xf numFmtId="0" fontId="18" fillId="0" borderId="1" xfId="0" applyFont="1" applyBorder="1" applyAlignment="1" applyProtection="1">
      <alignment horizontal="center" vertical="center" wrapText="1"/>
      <protection locked="0"/>
    </xf>
    <xf numFmtId="2" fontId="0" fillId="0" borderId="1" xfId="2" applyNumberFormat="1" applyFont="1" applyBorder="1" applyAlignment="1" applyProtection="1">
      <alignment horizontal="center" vertical="center" wrapText="1"/>
    </xf>
    <xf numFmtId="9" fontId="0" fillId="0" borderId="1" xfId="2" applyFont="1" applyBorder="1" applyAlignment="1" applyProtection="1">
      <alignment wrapText="1"/>
      <protection locked="0"/>
    </xf>
    <xf numFmtId="3" fontId="0" fillId="0" borderId="1" xfId="2" applyNumberFormat="1" applyFont="1" applyBorder="1" applyAlignment="1" applyProtection="1">
      <alignment horizontal="center" vertical="center" wrapText="1"/>
    </xf>
    <xf numFmtId="3" fontId="18" fillId="19" borderId="1" xfId="2" applyNumberFormat="1"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8" fillId="0" borderId="1" xfId="0" applyFont="1" applyBorder="1" applyAlignment="1" applyProtection="1">
      <alignment horizontal="center" vertical="center" wrapText="1"/>
      <protection locked="0"/>
    </xf>
    <xf numFmtId="41" fontId="0" fillId="0" borderId="1" xfId="3" applyFont="1" applyFill="1" applyBorder="1" applyAlignment="1" applyProtection="1">
      <alignment horizontal="center" vertical="center" wrapText="1"/>
    </xf>
    <xf numFmtId="3" fontId="0" fillId="0" borderId="1" xfId="0" applyNumberForma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xf>
    <xf numFmtId="42" fontId="0" fillId="0" borderId="0" xfId="4" applyFont="1" applyFill="1" applyAlignment="1" applyProtection="1">
      <alignment vertical="center"/>
    </xf>
    <xf numFmtId="9" fontId="0" fillId="0" borderId="1" xfId="2" applyFont="1" applyFill="1" applyBorder="1" applyAlignment="1" applyProtection="1">
      <alignment horizontal="center" vertical="center" wrapText="1"/>
      <protection locked="0"/>
    </xf>
    <xf numFmtId="9" fontId="0" fillId="0" borderId="1" xfId="2" applyFont="1" applyBorder="1" applyAlignment="1">
      <alignment horizontal="center" vertical="center" wrapText="1"/>
    </xf>
    <xf numFmtId="0" fontId="0" fillId="17" borderId="1" xfId="0" applyFill="1" applyBorder="1" applyAlignment="1" applyProtection="1">
      <alignment vertical="center" wrapText="1"/>
    </xf>
    <xf numFmtId="0" fontId="0" fillId="0" borderId="1" xfId="3" applyNumberFormat="1" applyFont="1" applyBorder="1" applyAlignment="1">
      <alignment horizontal="center" vertical="center" wrapText="1"/>
    </xf>
    <xf numFmtId="9" fontId="0" fillId="0" borderId="1" xfId="2" applyFont="1" applyBorder="1" applyAlignment="1" applyProtection="1">
      <alignment horizontal="center" vertical="center" wrapText="1"/>
      <protection locked="0"/>
    </xf>
    <xf numFmtId="42" fontId="0" fillId="0" borderId="1" xfId="4" applyFont="1" applyFill="1" applyBorder="1" applyAlignment="1" applyProtection="1">
      <alignment wrapText="1"/>
      <protection locked="0"/>
    </xf>
    <xf numFmtId="0" fontId="0" fillId="0" borderId="1" xfId="0" applyFont="1" applyFill="1" applyBorder="1" applyAlignment="1" applyProtection="1">
      <alignment vertical="center" wrapText="1"/>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vertical="center" wrapText="1"/>
    </xf>
    <xf numFmtId="9" fontId="30" fillId="0" borderId="1" xfId="2" applyFont="1" applyBorder="1" applyAlignment="1">
      <alignment horizontal="center" vertical="center" wrapText="1"/>
    </xf>
    <xf numFmtId="9" fontId="23" fillId="0" borderId="1" xfId="2" applyFont="1" applyFill="1" applyBorder="1" applyAlignment="1" applyProtection="1">
      <alignment horizontal="center" vertical="center" wrapText="1"/>
    </xf>
    <xf numFmtId="9" fontId="31" fillId="0" borderId="1" xfId="2"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164" fontId="0" fillId="0" borderId="1" xfId="0" applyNumberFormat="1" applyFont="1" applyFill="1" applyBorder="1" applyAlignment="1" applyProtection="1">
      <alignment horizontal="center" vertical="center" wrapText="1"/>
    </xf>
    <xf numFmtId="1" fontId="0" fillId="0" borderId="1" xfId="0" applyNumberFormat="1" applyFont="1" applyFill="1" applyBorder="1" applyAlignment="1" applyProtection="1">
      <alignment horizontal="center" vertical="center" wrapText="1"/>
    </xf>
    <xf numFmtId="42" fontId="0" fillId="0" borderId="1" xfId="4" applyFont="1" applyFill="1" applyBorder="1" applyAlignment="1" applyProtection="1">
      <alignment wrapText="1"/>
    </xf>
    <xf numFmtId="0" fontId="0" fillId="0" borderId="0" xfId="0" applyFont="1" applyFill="1" applyProtection="1">
      <protection locked="0"/>
    </xf>
    <xf numFmtId="42" fontId="0" fillId="0" borderId="0" xfId="4" applyFont="1" applyFill="1" applyAlignment="1" applyProtection="1">
      <alignment horizontal="center" vertical="center"/>
    </xf>
    <xf numFmtId="0" fontId="0" fillId="5" borderId="1" xfId="0" applyFill="1" applyBorder="1" applyAlignment="1" applyProtection="1">
      <alignment vertical="center" wrapText="1"/>
    </xf>
    <xf numFmtId="0" fontId="2" fillId="5" borderId="1" xfId="0" applyFont="1" applyFill="1" applyBorder="1" applyAlignment="1" applyProtection="1">
      <alignment vertical="center" wrapText="1"/>
    </xf>
    <xf numFmtId="0" fontId="0" fillId="5" borderId="1" xfId="0" applyFill="1" applyBorder="1" applyAlignment="1" applyProtection="1">
      <alignment horizontal="center" vertical="center" wrapText="1"/>
    </xf>
    <xf numFmtId="0" fontId="28" fillId="5" borderId="1"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23" fillId="5" borderId="1" xfId="0" applyFont="1" applyFill="1" applyBorder="1" applyAlignment="1" applyProtection="1">
      <alignment vertical="center" wrapText="1"/>
    </xf>
    <xf numFmtId="41" fontId="0" fillId="5" borderId="1" xfId="3" applyFont="1" applyFill="1" applyBorder="1" applyAlignment="1" applyProtection="1">
      <alignment horizontal="center" vertical="center" wrapText="1"/>
    </xf>
    <xf numFmtId="3" fontId="0" fillId="5" borderId="1" xfId="0" applyNumberFormat="1" applyFill="1" applyBorder="1" applyAlignment="1" applyProtection="1">
      <alignment horizontal="center" vertical="center" wrapText="1"/>
      <protection locked="0"/>
    </xf>
    <xf numFmtId="9" fontId="17" fillId="5" borderId="1" xfId="2" applyFont="1" applyFill="1" applyBorder="1" applyAlignment="1" applyProtection="1">
      <alignment horizontal="center" vertical="center" wrapText="1"/>
    </xf>
    <xf numFmtId="0" fontId="32" fillId="0" borderId="1" xfId="0" applyFont="1" applyFill="1" applyBorder="1" applyAlignment="1" applyProtection="1">
      <alignment vertical="center" wrapText="1"/>
      <protection locked="0"/>
    </xf>
    <xf numFmtId="0" fontId="18" fillId="5" borderId="1" xfId="0" applyFont="1" applyFill="1" applyBorder="1" applyAlignment="1" applyProtection="1">
      <alignment horizontal="center" vertical="center" wrapText="1"/>
    </xf>
    <xf numFmtId="164" fontId="0" fillId="5" borderId="1" xfId="0" applyNumberFormat="1" applyFill="1" applyBorder="1" applyAlignment="1" applyProtection="1">
      <alignment horizontal="center" vertical="center" wrapText="1"/>
    </xf>
    <xf numFmtId="1" fontId="0" fillId="5" borderId="1" xfId="0" applyNumberFormat="1" applyFill="1" applyBorder="1" applyAlignment="1" applyProtection="1">
      <alignment horizontal="center" vertical="center" wrapText="1"/>
    </xf>
    <xf numFmtId="42" fontId="0" fillId="5" borderId="0" xfId="4" applyFont="1" applyFill="1" applyAlignment="1" applyProtection="1">
      <alignment vertical="center"/>
    </xf>
    <xf numFmtId="164" fontId="0" fillId="5" borderId="1" xfId="0" applyNumberFormat="1" applyFill="1" applyBorder="1" applyAlignment="1" applyProtection="1">
      <alignment vertical="center" wrapText="1"/>
    </xf>
    <xf numFmtId="0" fontId="0" fillId="5" borderId="0" xfId="0" applyFill="1"/>
    <xf numFmtId="9" fontId="18" fillId="0" borderId="1" xfId="2" applyFont="1" applyFill="1" applyBorder="1" applyAlignment="1" applyProtection="1">
      <alignment horizontal="center" vertical="center" wrapText="1"/>
      <protection locked="0"/>
    </xf>
    <xf numFmtId="164" fontId="0" fillId="0" borderId="1" xfId="0" applyNumberFormat="1" applyFont="1" applyFill="1" applyBorder="1" applyAlignment="1" applyProtection="1">
      <alignment vertical="center" wrapText="1"/>
    </xf>
    <xf numFmtId="0" fontId="18" fillId="0" borderId="1" xfId="0" applyFont="1" applyFill="1" applyBorder="1" applyAlignment="1" applyProtection="1">
      <alignment vertical="center" wrapText="1"/>
    </xf>
    <xf numFmtId="0" fontId="33" fillId="0" borderId="1" xfId="0" applyFont="1" applyFill="1" applyBorder="1" applyAlignment="1" applyProtection="1">
      <alignment vertical="center" wrapText="1"/>
    </xf>
    <xf numFmtId="0" fontId="18"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vertical="center" wrapText="1"/>
    </xf>
    <xf numFmtId="9" fontId="18" fillId="0" borderId="1" xfId="2" applyFont="1" applyFill="1" applyBorder="1" applyAlignment="1">
      <alignment horizontal="center" vertical="center" wrapText="1"/>
    </xf>
    <xf numFmtId="9" fontId="18" fillId="0" borderId="1" xfId="2" applyFont="1" applyFill="1" applyBorder="1" applyAlignment="1" applyProtection="1">
      <alignment horizontal="center" vertical="center" wrapText="1"/>
    </xf>
    <xf numFmtId="9" fontId="35" fillId="0" borderId="1" xfId="2" applyFont="1" applyFill="1" applyBorder="1" applyAlignment="1" applyProtection="1">
      <alignment horizontal="center" vertical="center" wrapText="1"/>
    </xf>
    <xf numFmtId="0" fontId="18" fillId="0" borderId="1" xfId="0" applyFont="1" applyFill="1" applyBorder="1" applyAlignment="1" applyProtection="1">
      <alignment vertical="center" wrapText="1"/>
      <protection locked="0"/>
    </xf>
    <xf numFmtId="0" fontId="18" fillId="0" borderId="0" xfId="0" applyFont="1" applyFill="1"/>
    <xf numFmtId="0" fontId="23" fillId="18" borderId="1" xfId="0" applyFont="1" applyFill="1" applyBorder="1" applyAlignment="1" applyProtection="1">
      <alignment vertical="center" wrapText="1"/>
    </xf>
    <xf numFmtId="9" fontId="23" fillId="0" borderId="1" xfId="2" applyFont="1" applyFill="1" applyBorder="1" applyAlignment="1" applyProtection="1">
      <alignment horizontal="center" vertical="center" wrapText="1"/>
      <protection locked="0"/>
    </xf>
    <xf numFmtId="42" fontId="0" fillId="0" borderId="1" xfId="4" applyFont="1" applyFill="1" applyBorder="1" applyAlignment="1" applyProtection="1">
      <alignment vertical="center" wrapText="1"/>
    </xf>
    <xf numFmtId="41" fontId="0" fillId="0" borderId="1" xfId="3" applyFont="1" applyBorder="1" applyAlignment="1">
      <alignment vertical="center" wrapText="1"/>
    </xf>
    <xf numFmtId="41" fontId="0" fillId="0" borderId="1" xfId="3" applyFont="1" applyFill="1" applyBorder="1" applyAlignment="1" applyProtection="1">
      <alignment vertical="center" wrapText="1"/>
    </xf>
    <xf numFmtId="41" fontId="36" fillId="0" borderId="1" xfId="3" applyFont="1" applyBorder="1" applyAlignment="1">
      <alignment horizontal="center" vertical="center" wrapText="1"/>
    </xf>
    <xf numFmtId="9" fontId="18" fillId="0" borderId="1" xfId="2" applyFont="1" applyBorder="1" applyAlignment="1">
      <alignment horizontal="center" vertical="center" wrapText="1"/>
    </xf>
    <xf numFmtId="0" fontId="18" fillId="0" borderId="1" xfId="0" applyFont="1" applyFill="1" applyBorder="1" applyAlignment="1" applyProtection="1">
      <alignment wrapText="1"/>
      <protection locked="0"/>
    </xf>
    <xf numFmtId="42" fontId="18" fillId="0" borderId="1" xfId="4" applyFont="1" applyFill="1" applyBorder="1" applyAlignment="1" applyProtection="1">
      <alignment vertical="center"/>
    </xf>
    <xf numFmtId="0" fontId="18" fillId="0" borderId="0" xfId="0" applyFont="1"/>
    <xf numFmtId="2" fontId="0" fillId="0" borderId="1" xfId="2" applyNumberFormat="1" applyFont="1" applyFill="1" applyBorder="1" applyAlignment="1">
      <alignment horizontal="center" vertical="center" wrapText="1"/>
    </xf>
    <xf numFmtId="2" fontId="0" fillId="0" borderId="1" xfId="0" applyNumberFormat="1" applyFill="1" applyBorder="1" applyAlignment="1" applyProtection="1">
      <alignment horizontal="center" vertical="center" wrapText="1"/>
      <protection locked="0"/>
    </xf>
    <xf numFmtId="1" fontId="0" fillId="0" borderId="1" xfId="0" applyNumberFormat="1" applyFill="1" applyBorder="1" applyAlignment="1" applyProtection="1">
      <alignment horizontal="center" vertical="center" wrapText="1"/>
      <protection locked="0"/>
    </xf>
    <xf numFmtId="0" fontId="0" fillId="0" borderId="0" xfId="0" applyFill="1" applyAlignment="1" applyProtection="1">
      <alignment vertical="center"/>
      <protection locked="0"/>
    </xf>
    <xf numFmtId="2" fontId="23" fillId="0" borderId="1" xfId="2" applyNumberFormat="1" applyFont="1" applyFill="1" applyBorder="1" applyAlignment="1">
      <alignment horizontal="center" vertical="center" wrapText="1"/>
    </xf>
    <xf numFmtId="2" fontId="0" fillId="0" borderId="1" xfId="0" applyNumberFormat="1" applyFill="1" applyBorder="1" applyAlignment="1">
      <alignment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pplyProtection="1">
      <alignment horizontal="center" vertical="center" wrapText="1"/>
    </xf>
    <xf numFmtId="0" fontId="23" fillId="0" borderId="1" xfId="0" applyFont="1" applyFill="1" applyBorder="1" applyAlignment="1" applyProtection="1">
      <alignment wrapText="1"/>
      <protection locked="0"/>
    </xf>
    <xf numFmtId="0" fontId="23" fillId="0" borderId="1" xfId="0" applyFont="1" applyFill="1" applyBorder="1" applyAlignment="1" applyProtection="1">
      <alignment vertical="center" wrapText="1"/>
      <protection locked="0"/>
    </xf>
    <xf numFmtId="164" fontId="23" fillId="0" borderId="1" xfId="0" applyNumberFormat="1" applyFont="1" applyFill="1" applyBorder="1" applyAlignment="1" applyProtection="1">
      <alignment horizontal="center" vertical="center" wrapText="1"/>
      <protection locked="0"/>
    </xf>
    <xf numFmtId="1" fontId="23" fillId="0" borderId="1" xfId="0" applyNumberFormat="1" applyFont="1" applyFill="1" applyBorder="1" applyAlignment="1" applyProtection="1">
      <alignment horizontal="center" vertical="center" wrapText="1"/>
      <protection locked="0"/>
    </xf>
    <xf numFmtId="164" fontId="23" fillId="0" borderId="1" xfId="0" applyNumberFormat="1" applyFont="1" applyFill="1" applyBorder="1" applyAlignment="1" applyProtection="1">
      <alignment vertical="center" wrapText="1"/>
      <protection locked="0"/>
    </xf>
    <xf numFmtId="0" fontId="23" fillId="0" borderId="0" xfId="0" applyFont="1" applyFill="1" applyAlignment="1" applyProtection="1">
      <alignment vertical="center"/>
      <protection locked="0"/>
    </xf>
    <xf numFmtId="0" fontId="23" fillId="0" borderId="0" xfId="0" applyFont="1" applyFill="1" applyProtection="1">
      <protection locked="0"/>
    </xf>
    <xf numFmtId="0" fontId="23" fillId="0" borderId="1" xfId="0" applyFont="1" applyFill="1" applyBorder="1" applyAlignment="1" applyProtection="1">
      <alignment horizontal="left" vertical="center" wrapText="1"/>
      <protection locked="0"/>
    </xf>
    <xf numFmtId="0" fontId="0" fillId="19" borderId="1" xfId="0" applyFill="1" applyBorder="1" applyAlignment="1" applyProtection="1">
      <alignment horizontal="center" vertical="center" wrapText="1"/>
    </xf>
    <xf numFmtId="10" fontId="0" fillId="0" borderId="1" xfId="0" applyNumberFormat="1" applyFill="1" applyBorder="1" applyAlignment="1" applyProtection="1">
      <alignment horizontal="center" vertical="center" wrapText="1"/>
    </xf>
    <xf numFmtId="2" fontId="0" fillId="0" borderId="1" xfId="2" applyNumberFormat="1" applyFont="1" applyFill="1" applyBorder="1" applyAlignment="1" applyProtection="1">
      <alignment horizontal="center" vertical="center" wrapText="1"/>
    </xf>
    <xf numFmtId="0" fontId="0" fillId="0" borderId="1" xfId="0" applyFill="1" applyBorder="1" applyAlignment="1" applyProtection="1">
      <alignment horizontal="justify" vertical="justify" wrapText="1"/>
      <protection locked="0"/>
    </xf>
    <xf numFmtId="9" fontId="0" fillId="0" borderId="1" xfId="0" applyNumberForma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protection locked="0"/>
    </xf>
    <xf numFmtId="41" fontId="0" fillId="14" borderId="0" xfId="3" applyFont="1" applyFill="1" applyProtection="1">
      <protection locked="0"/>
    </xf>
    <xf numFmtId="167" fontId="0" fillId="0" borderId="1" xfId="0" applyNumberFormat="1"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40" fillId="0" borderId="1" xfId="5" applyNumberFormat="1" applyFont="1" applyFill="1" applyBorder="1" applyAlignment="1" applyProtection="1">
      <alignment horizontal="center" vertical="center" wrapText="1" readingOrder="1"/>
    </xf>
    <xf numFmtId="0" fontId="0" fillId="20" borderId="0" xfId="0" applyFill="1" applyProtection="1">
      <protection locked="0"/>
    </xf>
    <xf numFmtId="10" fontId="0" fillId="0" borderId="1" xfId="0" applyNumberFormat="1" applyFill="1" applyBorder="1" applyAlignment="1" applyProtection="1">
      <alignment horizontal="center" vertical="center" wrapText="1"/>
      <protection locked="0"/>
    </xf>
    <xf numFmtId="9" fontId="0" fillId="0" borderId="1" xfId="0" applyNumberFormat="1" applyFill="1" applyBorder="1" applyAlignment="1" applyProtection="1">
      <alignment vertical="center" wrapText="1"/>
    </xf>
    <xf numFmtId="9" fontId="0" fillId="0" borderId="1" xfId="0" applyNumberForma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10" fontId="0" fillId="0" borderId="1" xfId="0" applyNumberFormat="1" applyFill="1" applyBorder="1" applyAlignment="1" applyProtection="1">
      <alignment vertical="center" wrapText="1"/>
    </xf>
    <xf numFmtId="0" fontId="41" fillId="0" borderId="0" xfId="0" applyFont="1" applyFill="1" applyAlignment="1" applyProtection="1">
      <alignment wrapText="1"/>
      <protection locked="0"/>
    </xf>
    <xf numFmtId="0" fontId="6" fillId="0" borderId="1" xfId="0" applyFont="1" applyBorder="1" applyAlignment="1" applyProtection="1">
      <alignment horizontal="center" vertical="center"/>
      <protection locked="0"/>
    </xf>
    <xf numFmtId="0" fontId="41" fillId="0" borderId="1" xfId="0" applyFont="1" applyFill="1" applyBorder="1" applyAlignment="1" applyProtection="1">
      <alignment wrapText="1"/>
      <protection locked="0"/>
    </xf>
    <xf numFmtId="2" fontId="0" fillId="14" borderId="1" xfId="2" applyNumberFormat="1" applyFont="1" applyFill="1" applyBorder="1" applyAlignment="1" applyProtection="1">
      <alignment horizontal="center" vertical="center" wrapText="1"/>
    </xf>
    <xf numFmtId="0" fontId="10" fillId="14" borderId="0" xfId="0" applyFont="1" applyFill="1" applyProtection="1">
      <protection locked="0"/>
    </xf>
    <xf numFmtId="0" fontId="17" fillId="0" borderId="1"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17"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vertical="center" wrapText="1"/>
      <protection locked="0"/>
    </xf>
    <xf numFmtId="1" fontId="17" fillId="0" borderId="1" xfId="2" applyNumberFormat="1"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protection locked="0"/>
    </xf>
    <xf numFmtId="164" fontId="17" fillId="0" borderId="1" xfId="0" applyNumberFormat="1" applyFont="1" applyFill="1" applyBorder="1" applyAlignment="1" applyProtection="1">
      <alignment horizontal="center" vertical="center" wrapText="1"/>
      <protection locked="0"/>
    </xf>
    <xf numFmtId="1" fontId="17" fillId="0" borderId="1" xfId="0" applyNumberFormat="1" applyFont="1" applyFill="1" applyBorder="1" applyAlignment="1" applyProtection="1">
      <alignment horizontal="center" vertical="center" wrapText="1"/>
      <protection locked="0"/>
    </xf>
    <xf numFmtId="164" fontId="17" fillId="0" borderId="1" xfId="0" applyNumberFormat="1" applyFont="1" applyFill="1" applyBorder="1" applyAlignment="1" applyProtection="1">
      <alignment vertical="center" wrapText="1"/>
      <protection locked="0"/>
    </xf>
    <xf numFmtId="0" fontId="17" fillId="0" borderId="0" xfId="0" applyFont="1" applyFill="1" applyAlignment="1" applyProtection="1">
      <protection locked="0"/>
    </xf>
    <xf numFmtId="0" fontId="17" fillId="0" borderId="1" xfId="0" applyFont="1" applyFill="1" applyBorder="1" applyAlignment="1" applyProtection="1">
      <alignment horizontal="center" wrapText="1"/>
      <protection locked="0"/>
    </xf>
    <xf numFmtId="0" fontId="17" fillId="0" borderId="1" xfId="0" applyFont="1" applyFill="1" applyBorder="1" applyAlignment="1" applyProtection="1">
      <alignment wrapText="1"/>
      <protection locked="0"/>
    </xf>
    <xf numFmtId="41" fontId="17" fillId="0" borderId="1" xfId="3" applyFont="1" applyFill="1" applyBorder="1" applyAlignment="1" applyProtection="1">
      <alignment horizontal="center" vertical="center" wrapText="1"/>
    </xf>
    <xf numFmtId="3" fontId="17" fillId="0" borderId="0" xfId="0" applyNumberFormat="1" applyFont="1" applyFill="1" applyAlignment="1">
      <alignment vertical="center"/>
    </xf>
    <xf numFmtId="0" fontId="17" fillId="0" borderId="9" xfId="0" applyFont="1" applyFill="1" applyBorder="1" applyAlignment="1" applyProtection="1">
      <alignment vertical="center" wrapText="1"/>
    </xf>
    <xf numFmtId="3" fontId="17" fillId="0" borderId="1" xfId="0" applyNumberFormat="1" applyFont="1" applyFill="1" applyBorder="1" applyAlignment="1" applyProtection="1">
      <alignment vertical="center" wrapText="1"/>
      <protection locked="0"/>
    </xf>
    <xf numFmtId="0" fontId="17" fillId="0" borderId="7" xfId="0" applyFont="1" applyFill="1" applyBorder="1" applyAlignment="1" applyProtection="1">
      <alignment vertical="center" wrapText="1"/>
    </xf>
    <xf numFmtId="3" fontId="17" fillId="0" borderId="1" xfId="0" applyNumberFormat="1" applyFont="1" applyFill="1" applyBorder="1" applyAlignment="1">
      <alignment vertical="center"/>
    </xf>
    <xf numFmtId="1" fontId="17" fillId="0" borderId="9" xfId="2" applyNumberFormat="1" applyFont="1" applyFill="1" applyBorder="1" applyAlignment="1" applyProtection="1">
      <alignment horizontal="center" vertical="center" wrapText="1"/>
    </xf>
    <xf numFmtId="0" fontId="17" fillId="0" borderId="0" xfId="0" applyFont="1" applyFill="1" applyAlignment="1" applyProtection="1">
      <alignment vertical="center" wrapText="1"/>
    </xf>
    <xf numFmtId="167" fontId="17" fillId="0" borderId="1" xfId="2" applyNumberFormat="1" applyFont="1" applyFill="1" applyBorder="1" applyAlignment="1" applyProtection="1">
      <alignment horizontal="center" vertical="center" wrapText="1"/>
      <protection locked="0"/>
    </xf>
    <xf numFmtId="0" fontId="17" fillId="0" borderId="1" xfId="0" applyFont="1" applyFill="1" applyBorder="1" applyAlignment="1">
      <alignment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0" xfId="0" applyFont="1" applyFill="1" applyAlignment="1">
      <alignment horizontal="justify" vertical="center"/>
    </xf>
    <xf numFmtId="41" fontId="17" fillId="0" borderId="1" xfId="3" applyFont="1" applyFill="1" applyBorder="1" applyAlignment="1" applyProtection="1">
      <alignment horizontal="center" vertical="center" wrapText="1"/>
      <protection locked="0"/>
    </xf>
    <xf numFmtId="0" fontId="17" fillId="0" borderId="11" xfId="0" applyFont="1" applyFill="1" applyBorder="1" applyAlignment="1" applyProtection="1">
      <alignment vertical="center" wrapText="1"/>
    </xf>
    <xf numFmtId="0" fontId="46" fillId="0" borderId="1" xfId="0" applyFont="1" applyFill="1" applyBorder="1" applyAlignment="1" applyProtection="1">
      <alignment horizontal="left" vertical="center" wrapText="1"/>
      <protection locked="0"/>
    </xf>
    <xf numFmtId="0" fontId="47" fillId="0" borderId="1" xfId="0" applyFont="1" applyFill="1" applyBorder="1" applyAlignment="1" applyProtection="1">
      <alignment vertical="center" wrapText="1"/>
    </xf>
    <xf numFmtId="164" fontId="17" fillId="0" borderId="1" xfId="0" applyNumberFormat="1" applyFont="1" applyFill="1" applyBorder="1" applyAlignment="1">
      <alignment horizontal="left" vertical="center" wrapText="1"/>
    </xf>
    <xf numFmtId="0" fontId="17" fillId="0" borderId="0" xfId="0" applyFont="1" applyFill="1" applyAlignment="1" applyProtection="1">
      <alignment vertical="center"/>
      <protection locked="0"/>
    </xf>
    <xf numFmtId="1" fontId="17" fillId="0" borderId="1" xfId="0" applyNumberFormat="1" applyFont="1" applyFill="1" applyBorder="1" applyAlignment="1">
      <alignment horizontal="left" vertical="center" wrapText="1"/>
    </xf>
    <xf numFmtId="49" fontId="47" fillId="0" borderId="1" xfId="0" applyNumberFormat="1" applyFont="1" applyFill="1" applyBorder="1" applyAlignment="1" applyProtection="1">
      <alignment horizontal="left" vertical="center" wrapText="1"/>
      <protection locked="0"/>
    </xf>
    <xf numFmtId="49" fontId="46" fillId="0" borderId="1" xfId="0" applyNumberFormat="1" applyFont="1" applyFill="1" applyBorder="1" applyAlignment="1" applyProtection="1">
      <alignment horizontal="left" vertical="center" wrapText="1"/>
      <protection locked="0"/>
    </xf>
    <xf numFmtId="49" fontId="17" fillId="0" borderId="1" xfId="0" applyNumberFormat="1" applyFont="1" applyFill="1" applyBorder="1" applyAlignment="1">
      <alignment horizontal="left" vertical="center" wrapText="1"/>
    </xf>
    <xf numFmtId="0" fontId="17" fillId="0" borderId="1" xfId="0" applyFont="1" applyFill="1" applyBorder="1" applyAlignment="1" applyProtection="1">
      <alignment horizontal="justify" vertical="center" wrapText="1"/>
    </xf>
    <xf numFmtId="0" fontId="17" fillId="0" borderId="0" xfId="0" applyFont="1" applyFill="1" applyAlignment="1">
      <alignment horizontal="left" vertical="center" wrapText="1"/>
    </xf>
    <xf numFmtId="9" fontId="17" fillId="0" borderId="1" xfId="2" applyFont="1" applyFill="1" applyBorder="1" applyAlignment="1">
      <alignment horizontal="center" vertical="center"/>
    </xf>
    <xf numFmtId="2" fontId="17" fillId="0" borderId="1" xfId="2" applyNumberFormat="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3" fontId="47" fillId="0" borderId="1" xfId="6" applyNumberFormat="1" applyFont="1" applyFill="1" applyBorder="1" applyAlignment="1" applyProtection="1">
      <alignment horizontal="center" vertical="center" wrapText="1"/>
      <protection locked="0"/>
    </xf>
    <xf numFmtId="3" fontId="46" fillId="0" borderId="1" xfId="0" applyNumberFormat="1" applyFont="1" applyFill="1" applyBorder="1" applyAlignment="1">
      <alignment horizontal="center" vertical="center" wrapText="1" readingOrder="1"/>
    </xf>
    <xf numFmtId="9" fontId="46" fillId="0" borderId="1" xfId="0" applyNumberFormat="1" applyFont="1" applyFill="1" applyBorder="1" applyAlignment="1">
      <alignment horizontal="center" vertical="center" wrapText="1" readingOrder="1"/>
    </xf>
    <xf numFmtId="0" fontId="48" fillId="0" borderId="1" xfId="0" applyFont="1" applyBorder="1" applyAlignment="1" applyProtection="1">
      <alignment horizontal="center" vertical="center" wrapText="1"/>
      <protection locked="0"/>
    </xf>
    <xf numFmtId="41" fontId="0" fillId="0" borderId="1" xfId="3" applyFont="1" applyFill="1" applyBorder="1" applyAlignment="1">
      <alignment horizontal="center" vertical="center" wrapText="1"/>
    </xf>
    <xf numFmtId="9" fontId="48" fillId="0" borderId="1" xfId="0" applyNumberFormat="1" applyFont="1" applyBorder="1" applyAlignment="1" applyProtection="1">
      <alignment horizontal="center" vertical="center" wrapText="1"/>
      <protection locked="0"/>
    </xf>
    <xf numFmtId="0" fontId="0" fillId="0" borderId="1" xfId="0" applyNumberFormat="1" applyFill="1" applyBorder="1" applyAlignment="1">
      <alignment horizontal="center" vertical="center" wrapText="1"/>
    </xf>
    <xf numFmtId="0" fontId="0" fillId="0" borderId="0" xfId="0" applyFill="1" applyAlignment="1">
      <alignment horizontal="left" vertical="center"/>
    </xf>
    <xf numFmtId="14" fontId="0" fillId="0" borderId="0" xfId="0" applyNumberFormat="1" applyFill="1" applyAlignment="1">
      <alignment vertical="center"/>
    </xf>
    <xf numFmtId="49" fontId="23" fillId="0" borderId="1" xfId="0" applyNumberFormat="1" applyFont="1" applyFill="1" applyBorder="1" applyAlignment="1">
      <alignment horizontal="center" vertical="center" wrapText="1"/>
    </xf>
    <xf numFmtId="0" fontId="0" fillId="0" borderId="0" xfId="0" applyFill="1" applyAlignment="1" applyProtection="1">
      <alignment vertical="top" wrapText="1"/>
      <protection locked="0"/>
    </xf>
    <xf numFmtId="0" fontId="48" fillId="0" borderId="1" xfId="0" applyFont="1" applyBorder="1" applyAlignment="1">
      <alignment horizontal="center" vertical="center" wrapText="1"/>
    </xf>
    <xf numFmtId="41" fontId="0" fillId="0" borderId="1" xfId="3" applyNumberFormat="1" applyFont="1" applyFill="1" applyBorder="1" applyAlignment="1">
      <alignment horizontal="center" vertical="center" wrapText="1"/>
    </xf>
    <xf numFmtId="0" fontId="49" fillId="0" borderId="0" xfId="0" applyFont="1" applyFill="1" applyBorder="1" applyAlignment="1" applyProtection="1">
      <alignment vertical="center"/>
      <protection locked="0"/>
    </xf>
    <xf numFmtId="0" fontId="0" fillId="0" borderId="0" xfId="0" applyAlignment="1" applyProtection="1">
      <alignment vertical="top" wrapText="1"/>
      <protection locked="0"/>
    </xf>
    <xf numFmtId="14" fontId="0" fillId="0" borderId="0" xfId="0" applyNumberFormat="1" applyAlignment="1" applyProtection="1">
      <alignment vertical="center"/>
      <protection locked="0"/>
    </xf>
    <xf numFmtId="0" fontId="0" fillId="0" borderId="1" xfId="3" applyNumberFormat="1" applyFont="1" applyFill="1" applyBorder="1" applyAlignment="1">
      <alignment horizontal="center" vertical="center" wrapText="1"/>
    </xf>
    <xf numFmtId="0" fontId="6" fillId="0" borderId="0" xfId="0" applyFont="1" applyFill="1" applyProtection="1">
      <protection locked="0"/>
    </xf>
    <xf numFmtId="0" fontId="0" fillId="0" borderId="12" xfId="0" applyFill="1" applyBorder="1" applyAlignment="1">
      <alignment horizontal="center" vertical="center" wrapText="1"/>
    </xf>
    <xf numFmtId="164" fontId="0" fillId="0" borderId="10" xfId="0" applyNumberFormat="1" applyFill="1" applyBorder="1" applyAlignment="1">
      <alignment horizontal="center" vertical="center" wrapText="1"/>
    </xf>
    <xf numFmtId="1" fontId="0" fillId="0" borderId="10" xfId="0" applyNumberFormat="1" applyFill="1" applyBorder="1" applyAlignment="1">
      <alignment horizontal="center" vertical="center" wrapText="1"/>
    </xf>
    <xf numFmtId="1" fontId="0" fillId="0" borderId="7" xfId="0" applyNumberFormat="1" applyFill="1" applyBorder="1" applyAlignment="1">
      <alignment horizontal="center" vertical="center" wrapText="1"/>
    </xf>
    <xf numFmtId="164" fontId="0" fillId="0" borderId="7" xfId="0" applyNumberFormat="1" applyFill="1" applyBorder="1" applyAlignment="1">
      <alignment horizontal="center" vertical="center" wrapText="1"/>
    </xf>
    <xf numFmtId="164" fontId="0" fillId="0" borderId="11" xfId="0" applyNumberFormat="1" applyFill="1" applyBorder="1" applyAlignment="1">
      <alignment horizontal="center" vertical="center" wrapText="1"/>
    </xf>
    <xf numFmtId="1" fontId="0" fillId="0" borderId="11" xfId="0" applyNumberFormat="1" applyFill="1" applyBorder="1" applyAlignment="1">
      <alignment horizontal="center" vertical="center" wrapText="1"/>
    </xf>
    <xf numFmtId="167" fontId="48" fillId="0" borderId="1" xfId="2" applyNumberFormat="1" applyFont="1" applyBorder="1" applyAlignment="1" applyProtection="1">
      <alignment horizontal="center" vertical="center" wrapText="1"/>
      <protection locked="0"/>
    </xf>
    <xf numFmtId="0" fontId="0" fillId="0" borderId="0" xfId="0" applyFill="1" applyBorder="1" applyAlignment="1">
      <alignment vertical="center" wrapText="1"/>
    </xf>
    <xf numFmtId="0" fontId="48" fillId="0" borderId="0" xfId="0" applyFont="1" applyBorder="1" applyAlignment="1" applyProtection="1">
      <alignment horizontal="center" vertical="center" wrapText="1"/>
      <protection locked="0"/>
    </xf>
    <xf numFmtId="6" fontId="10" fillId="0" borderId="0" xfId="0" applyNumberFormat="1" applyFont="1"/>
    <xf numFmtId="0" fontId="50" fillId="0" borderId="0" xfId="6" applyFont="1" applyFill="1" applyBorder="1" applyAlignment="1" applyProtection="1">
      <alignment horizontal="left" vertical="center" wrapText="1"/>
      <protection locked="0"/>
    </xf>
    <xf numFmtId="0" fontId="50" fillId="14" borderId="0" xfId="0" applyFont="1" applyFill="1" applyBorder="1" applyAlignment="1">
      <alignment vertical="center" wrapText="1"/>
    </xf>
    <xf numFmtId="0" fontId="10" fillId="0" borderId="0" xfId="0" applyFont="1"/>
    <xf numFmtId="0" fontId="51" fillId="21" borderId="1" xfId="0" applyFont="1" applyFill="1" applyBorder="1" applyAlignment="1">
      <alignment horizontal="center" vertical="center" wrapText="1"/>
    </xf>
    <xf numFmtId="0" fontId="51" fillId="21" borderId="1" xfId="0" applyFont="1" applyFill="1" applyBorder="1" applyAlignment="1">
      <alignment horizontal="left" vertical="top" wrapText="1"/>
    </xf>
    <xf numFmtId="0" fontId="51" fillId="21" borderId="1" xfId="0" applyFont="1" applyFill="1" applyBorder="1" applyAlignment="1" applyProtection="1">
      <alignment horizontal="left" vertical="top" wrapText="1"/>
      <protection locked="0"/>
    </xf>
    <xf numFmtId="0" fontId="50" fillId="0" borderId="0" xfId="7" applyFont="1" applyFill="1" applyBorder="1" applyAlignment="1">
      <alignment vertical="center"/>
    </xf>
    <xf numFmtId="9" fontId="48" fillId="0" borderId="1" xfId="2" applyFont="1" applyBorder="1" applyAlignment="1" applyProtection="1">
      <alignment horizontal="center" vertical="center" wrapText="1"/>
      <protection locked="0"/>
    </xf>
    <xf numFmtId="0" fontId="0" fillId="0" borderId="11" xfId="0" applyFill="1" applyBorder="1" applyAlignment="1">
      <alignment vertical="center" wrapText="1"/>
    </xf>
    <xf numFmtId="0" fontId="6" fillId="0" borderId="0" xfId="0" applyFont="1"/>
    <xf numFmtId="0" fontId="48" fillId="0" borderId="9" xfId="0" applyFont="1" applyBorder="1" applyAlignment="1" applyProtection="1">
      <alignment horizontal="center" vertical="center" wrapText="1"/>
      <protection locked="0"/>
    </xf>
    <xf numFmtId="0" fontId="0" fillId="0" borderId="9" xfId="0" applyFill="1" applyBorder="1" applyAlignment="1">
      <alignment vertical="center" wrapText="1"/>
    </xf>
    <xf numFmtId="0" fontId="0" fillId="0" borderId="13" xfId="0" applyFill="1" applyBorder="1" applyAlignment="1">
      <alignment vertical="center" wrapText="1"/>
    </xf>
    <xf numFmtId="0" fontId="0" fillId="0" borderId="0" xfId="0" applyAlignment="1" applyProtection="1">
      <alignment horizontal="center" vertical="center"/>
      <protection locked="0"/>
    </xf>
    <xf numFmtId="0" fontId="0" fillId="0" borderId="10" xfId="0" applyNumberFormat="1" applyFill="1" applyBorder="1" applyAlignment="1">
      <alignment horizontal="center" vertical="center" wrapText="1"/>
    </xf>
    <xf numFmtId="9" fontId="0" fillId="0" borderId="11" xfId="0" applyNumberFormat="1" applyFill="1" applyBorder="1" applyAlignment="1">
      <alignment horizontal="center" vertical="center" wrapText="1"/>
    </xf>
    <xf numFmtId="1" fontId="0" fillId="0" borderId="11" xfId="2" applyNumberFormat="1" applyFont="1" applyBorder="1" applyAlignment="1" applyProtection="1">
      <alignment horizontal="center" vertical="center" wrapText="1"/>
    </xf>
    <xf numFmtId="0" fontId="0" fillId="0" borderId="11" xfId="0" applyFill="1" applyBorder="1" applyAlignment="1">
      <alignment horizontal="center" vertical="center" wrapText="1"/>
    </xf>
    <xf numFmtId="9" fontId="0" fillId="0" borderId="1" xfId="0" applyNumberFormat="1" applyFill="1" applyBorder="1" applyAlignment="1">
      <alignment horizontal="center" vertical="center" wrapText="1"/>
    </xf>
    <xf numFmtId="0" fontId="52" fillId="14" borderId="1" xfId="0" applyFont="1" applyFill="1" applyBorder="1" applyAlignment="1" applyProtection="1">
      <alignment vertical="center"/>
    </xf>
    <xf numFmtId="0" fontId="52" fillId="0" borderId="1" xfId="6" applyFont="1" applyFill="1" applyBorder="1" applyAlignment="1" applyProtection="1">
      <alignment vertical="center" wrapText="1"/>
    </xf>
    <xf numFmtId="167" fontId="52" fillId="0" borderId="1" xfId="6" applyNumberFormat="1" applyFont="1" applyFill="1" applyBorder="1" applyAlignment="1" applyProtection="1">
      <alignment vertical="center" wrapText="1"/>
    </xf>
    <xf numFmtId="0" fontId="53" fillId="0" borderId="1" xfId="6" applyFont="1" applyFill="1" applyBorder="1" applyAlignment="1" applyProtection="1">
      <alignment vertical="center" wrapText="1"/>
    </xf>
    <xf numFmtId="9" fontId="52" fillId="0" borderId="1" xfId="8" applyFont="1" applyFill="1" applyBorder="1" applyAlignment="1" applyProtection="1">
      <alignment vertical="center" wrapText="1"/>
    </xf>
    <xf numFmtId="10" fontId="53" fillId="0" borderId="1" xfId="6" applyNumberFormat="1" applyFont="1" applyFill="1" applyBorder="1" applyAlignment="1" applyProtection="1">
      <alignment vertical="center" wrapText="1"/>
    </xf>
    <xf numFmtId="10" fontId="52" fillId="0" borderId="1" xfId="6" applyNumberFormat="1" applyFont="1" applyFill="1" applyBorder="1" applyAlignment="1" applyProtection="1">
      <alignment vertical="center" wrapText="1"/>
    </xf>
    <xf numFmtId="10" fontId="52" fillId="0" borderId="1" xfId="6" applyNumberFormat="1" applyFont="1" applyFill="1" applyBorder="1" applyAlignment="1" applyProtection="1">
      <alignment horizontal="center" vertical="center" wrapText="1"/>
    </xf>
    <xf numFmtId="41" fontId="52" fillId="0" borderId="1" xfId="3" applyFont="1" applyFill="1" applyBorder="1" applyAlignment="1" applyProtection="1">
      <alignment vertical="center" wrapText="1"/>
    </xf>
    <xf numFmtId="9" fontId="53" fillId="0" borderId="1" xfId="2" applyFont="1" applyFill="1" applyBorder="1" applyAlignment="1" applyProtection="1">
      <alignment vertical="center" wrapText="1"/>
    </xf>
    <xf numFmtId="0" fontId="53" fillId="0" borderId="1" xfId="6" applyFont="1" applyFill="1" applyBorder="1" applyAlignment="1" applyProtection="1">
      <alignment horizontal="center" vertical="center" wrapText="1"/>
    </xf>
    <xf numFmtId="0" fontId="53" fillId="0" borderId="1" xfId="6" applyFont="1" applyFill="1" applyBorder="1" applyAlignment="1" applyProtection="1">
      <alignment horizontal="left" vertical="center" wrapText="1"/>
    </xf>
    <xf numFmtId="0" fontId="54" fillId="0" borderId="1" xfId="0" applyFont="1" applyBorder="1" applyAlignment="1" applyProtection="1">
      <alignment vertical="center" wrapText="1"/>
    </xf>
    <xf numFmtId="170" fontId="53" fillId="0" borderId="1" xfId="9" applyNumberFormat="1" applyFont="1" applyFill="1" applyBorder="1" applyAlignment="1" applyProtection="1">
      <alignment vertical="center" wrapText="1"/>
    </xf>
    <xf numFmtId="0" fontId="52" fillId="0" borderId="1" xfId="6" applyFont="1" applyFill="1" applyBorder="1" applyAlignment="1" applyProtection="1">
      <alignment horizontal="center" vertical="center" wrapText="1"/>
    </xf>
    <xf numFmtId="6" fontId="0" fillId="0" borderId="0" xfId="0" applyNumberFormat="1" applyProtection="1"/>
    <xf numFmtId="0" fontId="55" fillId="0" borderId="0" xfId="6" applyFont="1" applyFill="1" applyBorder="1" applyAlignment="1" applyProtection="1">
      <alignment horizontal="left" vertical="center" wrapText="1"/>
    </xf>
    <xf numFmtId="0" fontId="56" fillId="14" borderId="0" xfId="0" applyFont="1" applyFill="1" applyBorder="1" applyAlignment="1" applyProtection="1">
      <alignment vertical="center" wrapText="1"/>
    </xf>
    <xf numFmtId="9" fontId="53" fillId="0" borderId="1" xfId="3" applyNumberFormat="1" applyFont="1" applyFill="1" applyBorder="1" applyAlignment="1" applyProtection="1">
      <alignment vertical="center" wrapText="1"/>
    </xf>
    <xf numFmtId="0" fontId="55" fillId="0" borderId="0" xfId="7" applyFont="1" applyFill="1" applyBorder="1" applyAlignment="1" applyProtection="1">
      <alignment vertical="center"/>
    </xf>
    <xf numFmtId="0" fontId="8" fillId="0" borderId="1" xfId="7" applyFont="1" applyFill="1" applyBorder="1" applyAlignment="1" applyProtection="1">
      <alignment horizontal="center" vertical="center"/>
    </xf>
    <xf numFmtId="0" fontId="53" fillId="0" borderId="11" xfId="6" applyFont="1" applyFill="1" applyBorder="1" applyAlignment="1" applyProtection="1">
      <alignment horizontal="left" vertical="center" wrapText="1"/>
    </xf>
    <xf numFmtId="0" fontId="53" fillId="0" borderId="1" xfId="0" applyFont="1" applyBorder="1" applyAlignment="1" applyProtection="1">
      <alignment vertical="center" wrapText="1"/>
    </xf>
    <xf numFmtId="0" fontId="23" fillId="0" borderId="0" xfId="0" applyFont="1" applyProtection="1"/>
    <xf numFmtId="0" fontId="22" fillId="0" borderId="1" xfId="7" applyFont="1" applyFill="1" applyBorder="1" applyAlignment="1" applyProtection="1">
      <alignment horizontal="center" vertical="center"/>
    </xf>
    <xf numFmtId="0" fontId="8" fillId="0" borderId="1" xfId="6" applyFont="1" applyFill="1" applyBorder="1" applyAlignment="1" applyProtection="1">
      <alignment horizontal="center" vertical="center" wrapText="1"/>
    </xf>
    <xf numFmtId="41" fontId="53" fillId="0" borderId="1" xfId="3" applyFont="1" applyFill="1" applyBorder="1" applyAlignment="1" applyProtection="1">
      <alignment vertical="center" wrapText="1"/>
    </xf>
    <xf numFmtId="10" fontId="52" fillId="0" borderId="9" xfId="6" applyNumberFormat="1" applyFont="1" applyFill="1" applyBorder="1" applyAlignment="1" applyProtection="1">
      <alignment horizontal="center" vertical="center" wrapText="1"/>
    </xf>
    <xf numFmtId="0" fontId="53" fillId="0" borderId="9" xfId="6" applyFont="1" applyFill="1" applyBorder="1" applyAlignment="1" applyProtection="1">
      <alignment horizontal="left" vertical="center" wrapText="1"/>
    </xf>
    <xf numFmtId="0" fontId="53" fillId="0" borderId="13" xfId="6" applyFont="1" applyFill="1" applyBorder="1" applyAlignment="1" applyProtection="1">
      <alignment horizontal="left" vertical="center" wrapText="1"/>
    </xf>
    <xf numFmtId="0" fontId="6" fillId="14" borderId="1" xfId="0" applyFont="1" applyFill="1" applyBorder="1" applyAlignment="1" applyProtection="1">
      <alignment vertical="center"/>
    </xf>
    <xf numFmtId="0" fontId="6" fillId="0" borderId="1" xfId="6" applyFont="1" applyFill="1" applyBorder="1" applyAlignment="1" applyProtection="1">
      <alignment vertical="center" wrapText="1"/>
    </xf>
    <xf numFmtId="167" fontId="6" fillId="0" borderId="1" xfId="6" applyNumberFormat="1" applyFont="1" applyFill="1" applyBorder="1" applyAlignment="1" applyProtection="1">
      <alignment vertical="center" wrapText="1"/>
    </xf>
    <xf numFmtId="0" fontId="10" fillId="0" borderId="1" xfId="0" applyFont="1" applyBorder="1" applyAlignment="1" applyProtection="1">
      <alignment vertical="center" wrapText="1"/>
    </xf>
    <xf numFmtId="0" fontId="10" fillId="19" borderId="1" xfId="0" applyFont="1" applyFill="1" applyBorder="1" applyAlignment="1" applyProtection="1">
      <alignment horizontal="center" vertical="center" wrapText="1"/>
    </xf>
    <xf numFmtId="9" fontId="6" fillId="0" borderId="1" xfId="8" applyFont="1" applyFill="1" applyBorder="1" applyAlignment="1" applyProtection="1">
      <alignment horizontal="center" vertical="center" wrapText="1"/>
    </xf>
    <xf numFmtId="10" fontId="6" fillId="0" borderId="1" xfId="6" applyNumberFormat="1" applyFont="1" applyFill="1" applyBorder="1" applyAlignment="1" applyProtection="1">
      <alignment horizontal="center" vertical="center" wrapText="1"/>
    </xf>
    <xf numFmtId="167" fontId="10" fillId="0" borderId="1" xfId="2" applyNumberFormat="1" applyFont="1" applyBorder="1" applyAlignment="1" applyProtection="1">
      <alignment horizontal="center" vertical="center" wrapText="1"/>
      <protection locked="0"/>
    </xf>
    <xf numFmtId="10" fontId="6" fillId="0" borderId="1" xfId="6" applyNumberFormat="1" applyFont="1" applyFill="1" applyBorder="1" applyAlignment="1" applyProtection="1">
      <alignment vertical="center" wrapText="1"/>
      <protection locked="0"/>
    </xf>
    <xf numFmtId="10" fontId="6" fillId="0" borderId="1" xfId="6" applyNumberFormat="1" applyFont="1" applyFill="1" applyBorder="1" applyAlignment="1" applyProtection="1">
      <alignment vertical="center" wrapText="1"/>
    </xf>
    <xf numFmtId="41" fontId="6" fillId="0" borderId="1" xfId="3" applyFont="1" applyFill="1" applyBorder="1" applyAlignment="1" applyProtection="1">
      <alignment vertical="center" wrapText="1"/>
    </xf>
    <xf numFmtId="0" fontId="6" fillId="0" borderId="1" xfId="0"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protection locked="0"/>
    </xf>
    <xf numFmtId="0" fontId="10" fillId="0" borderId="1" xfId="7" applyFont="1" applyFill="1" applyBorder="1" applyAlignment="1" applyProtection="1">
      <alignment horizontal="center" vertical="center"/>
      <protection locked="0"/>
    </xf>
    <xf numFmtId="0" fontId="6" fillId="0" borderId="1" xfId="6"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6" fontId="6" fillId="0" borderId="1" xfId="0" applyNumberFormat="1" applyFont="1" applyFill="1" applyBorder="1" applyAlignment="1" applyProtection="1">
      <alignment vertical="center" wrapText="1"/>
      <protection locked="0"/>
    </xf>
    <xf numFmtId="6" fontId="6" fillId="0" borderId="1" xfId="0" applyNumberFormat="1" applyFont="1" applyBorder="1" applyAlignment="1" applyProtection="1">
      <alignment vertical="center" wrapText="1"/>
      <protection locked="0"/>
    </xf>
    <xf numFmtId="9" fontId="6" fillId="0" borderId="1" xfId="8" applyFont="1" applyFill="1" applyBorder="1" applyAlignment="1" applyProtection="1">
      <alignment vertical="center" wrapText="1"/>
    </xf>
    <xf numFmtId="10" fontId="6" fillId="0" borderId="1" xfId="6" applyNumberFormat="1" applyFont="1" applyFill="1" applyBorder="1" applyAlignment="1" applyProtection="1">
      <alignment horizontal="center" vertical="center" wrapText="1"/>
      <protection locked="0"/>
    </xf>
    <xf numFmtId="0" fontId="57" fillId="0" borderId="1" xfId="6" applyFont="1" applyFill="1" applyBorder="1" applyAlignment="1" applyProtection="1">
      <alignment vertical="center" wrapText="1"/>
    </xf>
    <xf numFmtId="9" fontId="6" fillId="0" borderId="1" xfId="2" applyFont="1" applyFill="1" applyBorder="1" applyAlignment="1" applyProtection="1">
      <alignment horizontal="center" vertical="center" wrapText="1"/>
    </xf>
    <xf numFmtId="10" fontId="6" fillId="0" borderId="1" xfId="6" applyNumberFormat="1" applyFont="1" applyFill="1" applyBorder="1" applyAlignment="1" applyProtection="1">
      <alignment horizontal="right" vertical="center" wrapText="1"/>
      <protection locked="0"/>
    </xf>
    <xf numFmtId="49" fontId="10" fillId="0" borderId="1" xfId="6" applyNumberFormat="1" applyFont="1" applyFill="1" applyBorder="1" applyAlignment="1" applyProtection="1">
      <alignment horizontal="center" vertical="center" wrapText="1"/>
      <protection locked="0"/>
    </xf>
    <xf numFmtId="9" fontId="6" fillId="0" borderId="1" xfId="3" applyNumberFormat="1" applyFont="1" applyFill="1" applyBorder="1" applyAlignment="1" applyProtection="1">
      <alignment vertical="center" wrapText="1"/>
    </xf>
    <xf numFmtId="0" fontId="6" fillId="0" borderId="1" xfId="7"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locked="0"/>
    </xf>
    <xf numFmtId="0" fontId="6" fillId="0" borderId="10" xfId="0" applyFont="1" applyBorder="1" applyProtection="1">
      <protection locked="0"/>
    </xf>
    <xf numFmtId="0" fontId="6" fillId="0" borderId="7" xfId="0" applyFont="1" applyBorder="1" applyAlignment="1" applyProtection="1">
      <alignment vertical="center" wrapText="1"/>
      <protection locked="0"/>
    </xf>
    <xf numFmtId="6" fontId="6" fillId="0" borderId="1" xfId="0" applyNumberFormat="1" applyFont="1" applyFill="1" applyBorder="1" applyAlignment="1" applyProtection="1">
      <alignment horizontal="right" vertical="center" wrapText="1"/>
      <protection locked="0"/>
    </xf>
    <xf numFmtId="3" fontId="6" fillId="0" borderId="1" xfId="2" applyNumberFormat="1" applyFont="1" applyFill="1" applyBorder="1" applyAlignment="1" applyProtection="1">
      <alignment vertical="center" wrapText="1"/>
    </xf>
    <xf numFmtId="9" fontId="6" fillId="0" borderId="1" xfId="2" applyFont="1" applyFill="1" applyBorder="1" applyAlignment="1" applyProtection="1">
      <alignment vertical="center" wrapText="1"/>
    </xf>
    <xf numFmtId="0" fontId="6" fillId="0" borderId="11" xfId="0" applyFont="1" applyBorder="1" applyAlignment="1" applyProtection="1">
      <alignment vertical="center" wrapText="1"/>
      <protection locked="0"/>
    </xf>
    <xf numFmtId="167" fontId="6" fillId="0" borderId="1" xfId="2" applyNumberFormat="1" applyFont="1" applyFill="1" applyBorder="1" applyAlignment="1" applyProtection="1">
      <alignment horizontal="center" vertical="center" wrapText="1"/>
    </xf>
    <xf numFmtId="0" fontId="6" fillId="0" borderId="1" xfId="6"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6" fillId="0" borderId="1" xfId="6" applyFont="1" applyFill="1" applyBorder="1" applyAlignment="1" applyProtection="1">
      <alignment horizontal="left" vertical="center" wrapText="1"/>
      <protection locked="0"/>
    </xf>
    <xf numFmtId="0" fontId="1" fillId="0" borderId="1" xfId="0" applyFont="1" applyFill="1" applyBorder="1" applyAlignment="1">
      <alignment horizontal="left" vertical="center" wrapText="1"/>
    </xf>
    <xf numFmtId="9" fontId="17" fillId="0" borderId="1" xfId="2" applyFont="1" applyFill="1" applyBorder="1" applyAlignment="1" applyProtection="1">
      <alignment horizontal="center" vertical="center" wrapText="1"/>
      <protection locked="0"/>
    </xf>
    <xf numFmtId="2" fontId="0" fillId="0" borderId="1" xfId="2" applyNumberFormat="1" applyFont="1" applyBorder="1" applyAlignment="1" applyProtection="1">
      <alignment horizontal="center" vertical="center" wrapText="1"/>
      <protection locked="0"/>
    </xf>
    <xf numFmtId="10" fontId="0" fillId="0" borderId="1" xfId="0" applyNumberFormat="1" applyBorder="1" applyAlignment="1" applyProtection="1">
      <alignment wrapText="1"/>
      <protection locked="0"/>
    </xf>
    <xf numFmtId="0" fontId="23" fillId="0" borderId="1" xfId="0" applyFont="1" applyBorder="1" applyAlignment="1" applyProtection="1">
      <alignment horizontal="center" vertical="center" wrapText="1"/>
      <protection locked="0"/>
    </xf>
    <xf numFmtId="0" fontId="2" fillId="0" borderId="0" xfId="0" applyFont="1"/>
    <xf numFmtId="0" fontId="2" fillId="22" borderId="14" xfId="0" applyFont="1" applyFill="1" applyBorder="1" applyAlignment="1">
      <alignment horizontal="center" vertical="center" wrapText="1"/>
    </xf>
    <xf numFmtId="0" fontId="23" fillId="0" borderId="1" xfId="0" applyFont="1" applyFill="1" applyBorder="1" applyProtection="1">
      <protection locked="0"/>
    </xf>
    <xf numFmtId="1" fontId="23" fillId="0" borderId="1" xfId="2" applyNumberFormat="1" applyFont="1" applyFill="1" applyBorder="1" applyAlignment="1" applyProtection="1">
      <alignment horizontal="center" vertical="center" wrapText="1"/>
    </xf>
    <xf numFmtId="9" fontId="23" fillId="0" borderId="1" xfId="0" applyNumberFormat="1" applyFont="1" applyFill="1" applyBorder="1" applyAlignment="1" applyProtection="1">
      <alignment horizontal="center" vertical="center"/>
      <protection locked="0"/>
    </xf>
    <xf numFmtId="0" fontId="23" fillId="0" borderId="1" xfId="0" applyFont="1" applyFill="1" applyBorder="1" applyAlignment="1" applyProtection="1">
      <alignment vertical="center"/>
      <protection locked="0"/>
    </xf>
    <xf numFmtId="164" fontId="23" fillId="0" borderId="1" xfId="0" applyNumberFormat="1" applyFont="1" applyFill="1" applyBorder="1" applyAlignment="1" applyProtection="1">
      <alignment horizontal="center" vertical="center" wrapText="1"/>
    </xf>
    <xf numFmtId="1" fontId="23" fillId="0" borderId="1" xfId="0" applyNumberFormat="1" applyFont="1" applyFill="1" applyBorder="1" applyAlignment="1" applyProtection="1">
      <alignment horizontal="center" vertical="center" wrapText="1"/>
    </xf>
    <xf numFmtId="164" fontId="23" fillId="0" borderId="1" xfId="0" applyNumberFormat="1" applyFont="1" applyFill="1" applyBorder="1" applyAlignment="1" applyProtection="1">
      <alignment vertical="center" wrapText="1"/>
    </xf>
    <xf numFmtId="0" fontId="23" fillId="0" borderId="1" xfId="0" applyFont="1" applyFill="1" applyBorder="1" applyAlignment="1" applyProtection="1">
      <alignment horizontal="center" vertical="center"/>
      <protection locked="0"/>
    </xf>
    <xf numFmtId="42" fontId="23" fillId="0" borderId="0" xfId="4" applyFont="1" applyFill="1" applyProtection="1">
      <protection locked="0"/>
    </xf>
    <xf numFmtId="164" fontId="23" fillId="0" borderId="0" xfId="0" applyNumberFormat="1" applyFont="1" applyFill="1" applyProtection="1">
      <protection locked="0"/>
    </xf>
    <xf numFmtId="1" fontId="23" fillId="0" borderId="1" xfId="3" applyNumberFormat="1" applyFont="1" applyFill="1" applyBorder="1" applyAlignment="1" applyProtection="1">
      <alignment horizontal="center" vertical="center" wrapText="1"/>
    </xf>
    <xf numFmtId="0" fontId="23" fillId="0" borderId="1" xfId="0" applyFont="1" applyFill="1" applyBorder="1" applyProtection="1"/>
    <xf numFmtId="0" fontId="23" fillId="0" borderId="1" xfId="0" applyFont="1" applyFill="1" applyBorder="1" applyAlignment="1" applyProtection="1">
      <alignment vertical="top" wrapText="1"/>
    </xf>
    <xf numFmtId="9" fontId="23" fillId="0" borderId="1" xfId="2" applyNumberFormat="1" applyFont="1" applyFill="1" applyBorder="1" applyAlignment="1" applyProtection="1">
      <alignment horizontal="center" vertical="center" wrapText="1"/>
    </xf>
    <xf numFmtId="10" fontId="23" fillId="0" borderId="1" xfId="0" applyNumberFormat="1" applyFont="1" applyFill="1" applyBorder="1" applyAlignment="1" applyProtection="1">
      <alignment horizontal="center" vertical="center"/>
      <protection locked="0"/>
    </xf>
    <xf numFmtId="167" fontId="23" fillId="0" borderId="1" xfId="2" applyNumberFormat="1" applyFont="1" applyFill="1" applyBorder="1" applyAlignment="1" applyProtection="1">
      <alignment vertical="center" wrapText="1"/>
    </xf>
    <xf numFmtId="0" fontId="23" fillId="0" borderId="1" xfId="0" applyFont="1" applyFill="1" applyBorder="1" applyAlignment="1" applyProtection="1">
      <alignment vertical="top" wrapText="1"/>
      <protection locked="0"/>
    </xf>
    <xf numFmtId="0" fontId="0" fillId="0" borderId="0" xfId="0" applyAlignment="1" applyProtection="1">
      <alignment vertical="center" wrapText="1"/>
      <protection locked="0"/>
    </xf>
    <xf numFmtId="9" fontId="23" fillId="0" borderId="1" xfId="2" applyFont="1" applyFill="1" applyBorder="1" applyAlignment="1" applyProtection="1">
      <alignment horizontal="center" vertical="center"/>
      <protection locked="0"/>
    </xf>
    <xf numFmtId="0" fontId="0" fillId="0" borderId="0" xfId="0" applyAlignment="1" applyProtection="1">
      <alignment wrapText="1"/>
      <protection locked="0"/>
    </xf>
    <xf numFmtId="9" fontId="23" fillId="0" borderId="1" xfId="2" applyFont="1" applyFill="1" applyBorder="1" applyAlignment="1" applyProtection="1">
      <alignment vertical="center" wrapText="1"/>
    </xf>
    <xf numFmtId="0" fontId="23" fillId="0" borderId="1" xfId="0" applyFont="1" applyFill="1" applyBorder="1" applyAlignment="1" applyProtection="1">
      <alignment horizontal="left" vertical="center"/>
      <protection locked="0"/>
    </xf>
    <xf numFmtId="0" fontId="23" fillId="0" borderId="1" xfId="0" applyFont="1" applyFill="1" applyBorder="1" applyAlignment="1" applyProtection="1">
      <alignment horizontal="center"/>
      <protection locked="0"/>
    </xf>
    <xf numFmtId="0" fontId="23" fillId="0" borderId="1" xfId="0" applyFont="1" applyFill="1" applyBorder="1" applyAlignment="1" applyProtection="1">
      <alignment horizontal="center" vertical="center"/>
    </xf>
    <xf numFmtId="0" fontId="6" fillId="0" borderId="0" xfId="0" applyFont="1" applyFill="1" applyAlignment="1" applyProtection="1">
      <alignment horizontal="center"/>
    </xf>
    <xf numFmtId="0" fontId="6" fillId="0" borderId="1" xfId="0" applyFont="1" applyFill="1" applyBorder="1" applyProtection="1"/>
    <xf numFmtId="172" fontId="0" fillId="0" borderId="0" xfId="0" applyNumberFormat="1"/>
    <xf numFmtId="172" fontId="2" fillId="22" borderId="14" xfId="0" applyNumberFormat="1" applyFont="1" applyFill="1" applyBorder="1" applyAlignment="1">
      <alignment horizontal="center" vertical="center" wrapText="1"/>
    </xf>
    <xf numFmtId="0" fontId="2" fillId="0" borderId="0" xfId="0" applyFont="1" applyAlignment="1">
      <alignment horizontal="right"/>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protection locked="0"/>
    </xf>
    <xf numFmtId="9" fontId="11" fillId="5" borderId="3" xfId="2" applyFont="1" applyFill="1" applyBorder="1" applyAlignment="1" applyProtection="1">
      <alignment horizontal="center" vertical="center"/>
      <protection locked="0"/>
    </xf>
    <xf numFmtId="0" fontId="11" fillId="5" borderId="3" xfId="0" applyFont="1" applyFill="1" applyBorder="1" applyAlignment="1" applyProtection="1">
      <alignment horizontal="left" vertical="center"/>
      <protection locked="0"/>
    </xf>
    <xf numFmtId="0" fontId="11" fillId="5" borderId="3" xfId="0" applyFont="1" applyFill="1" applyBorder="1" applyAlignment="1" applyProtection="1">
      <alignment vertical="center"/>
      <protection locked="0"/>
    </xf>
    <xf numFmtId="0" fontId="11" fillId="5" borderId="4" xfId="0" applyFont="1" applyFill="1" applyBorder="1" applyAlignment="1" applyProtection="1">
      <alignment horizontal="center" vertical="center"/>
      <protection locked="0"/>
    </xf>
    <xf numFmtId="0" fontId="11" fillId="6" borderId="6" xfId="0" applyFont="1" applyFill="1" applyBorder="1" applyAlignment="1" applyProtection="1">
      <alignment horizontal="center" vertical="center" wrapText="1"/>
      <protection locked="0"/>
    </xf>
    <xf numFmtId="0" fontId="11" fillId="6" borderId="3" xfId="0" applyFont="1" applyFill="1" applyBorder="1" applyAlignment="1" applyProtection="1">
      <alignment horizontal="center" vertical="center" wrapText="1"/>
      <protection locked="0"/>
    </xf>
  </cellXfs>
  <cellStyles count="10">
    <cellStyle name="Millares" xfId="1" builtinId="3"/>
    <cellStyle name="Millares [0]" xfId="3" builtinId="6"/>
    <cellStyle name="Moneda [0]" xfId="4" builtinId="7"/>
    <cellStyle name="Moneda [0] 2" xfId="9" xr:uid="{309CB06D-317B-4D23-8CCA-3F703BE2AF77}"/>
    <cellStyle name="Normal" xfId="0" builtinId="0"/>
    <cellStyle name="Normal 10 2 2 2 3 2" xfId="7" xr:uid="{8DBE0326-345D-4FB4-855D-8C61AFDD193E}"/>
    <cellStyle name="Normal 2" xfId="6" xr:uid="{CF70B8A9-9BD7-4D82-8D53-1D987A0CCF11}"/>
    <cellStyle name="Normal 2 2" xfId="5" xr:uid="{73C8BA26-3ADC-42AC-BC85-CCB3BBD8229D}"/>
    <cellStyle name="Porcentaje" xfId="2" builtinId="5"/>
    <cellStyle name="Porcentaje 2" xfId="8" xr:uid="{A7A15B6D-AE1E-4A3F-AF14-B16E7135396E}"/>
  </cellStyles>
  <dxfs count="10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8"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8"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8"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8"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8"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8" tint="-0.499984740745262"/>
        </patternFill>
      </fill>
    </dxf>
    <dxf>
      <font>
        <color theme="0"/>
      </font>
      <fill>
        <patternFill>
          <bgColor theme="8" tint="-0.499984740745262"/>
        </patternFill>
      </fill>
    </dxf>
    <dxf>
      <font>
        <color theme="0"/>
      </font>
      <fill>
        <patternFill>
          <bgColor theme="8" tint="-0.499984740745262"/>
        </patternFill>
      </fill>
    </dxf>
    <dxf>
      <font>
        <color theme="0"/>
      </font>
      <fill>
        <patternFill>
          <bgColor theme="8"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0066"/>
      <color rgb="FFEC752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customXml" Target="../customXml/item3.xml"/><Relationship Id="rId20" Type="http://schemas.openxmlformats.org/officeDocument/2006/relationships/externalLink" Target="externalLinks/externalLink1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52</xdr:col>
      <xdr:colOff>1214436</xdr:colOff>
      <xdr:row>0</xdr:row>
      <xdr:rowOff>190500</xdr:rowOff>
    </xdr:from>
    <xdr:to>
      <xdr:col>56</xdr:col>
      <xdr:colOff>2720</xdr:colOff>
      <xdr:row>4</xdr:row>
      <xdr:rowOff>40822</xdr:rowOff>
    </xdr:to>
    <xdr:sp macro="" textlink="">
      <xdr:nvSpPr>
        <xdr:cNvPr id="2" name="4 Rectángulo redondeado">
          <a:extLst>
            <a:ext uri="{FF2B5EF4-FFF2-40B4-BE49-F238E27FC236}">
              <a16:creationId xmlns:a16="http://schemas.microsoft.com/office/drawing/2014/main" id="{06E10DD2-1B5A-49F4-97D7-9D45CB672148}"/>
            </a:ext>
          </a:extLst>
        </xdr:cNvPr>
        <xdr:cNvSpPr/>
      </xdr:nvSpPr>
      <xdr:spPr>
        <a:xfrm>
          <a:off x="60288486" y="190500"/>
          <a:ext cx="3274559" cy="1307647"/>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O" sz="2000" b="1">
              <a:solidFill>
                <a:sysClr val="windowText" lastClr="000000"/>
              </a:solidFill>
              <a:effectLst/>
              <a:latin typeface="+mn-lt"/>
              <a:ea typeface="+mn-ea"/>
              <a:cs typeface="+mn-cs"/>
            </a:rPr>
            <a:t>Código: </a:t>
          </a:r>
          <a:r>
            <a:rPr lang="es-CO" sz="2000" b="0">
              <a:solidFill>
                <a:sysClr val="windowText" lastClr="000000"/>
              </a:solidFill>
              <a:effectLst/>
              <a:latin typeface="+mn-lt"/>
              <a:ea typeface="+mn-ea"/>
              <a:cs typeface="+mn-cs"/>
            </a:rPr>
            <a:t>PL-FT-01</a:t>
          </a:r>
        </a:p>
        <a:p>
          <a:r>
            <a:rPr lang="es-CO" sz="2000" b="1">
              <a:solidFill>
                <a:sysClr val="windowText" lastClr="000000"/>
              </a:solidFill>
              <a:effectLst/>
              <a:latin typeface="+mn-lt"/>
              <a:ea typeface="+mn-ea"/>
              <a:cs typeface="+mn-cs"/>
            </a:rPr>
            <a:t>Versión</a:t>
          </a:r>
          <a:r>
            <a:rPr lang="es-CO" sz="2000">
              <a:solidFill>
                <a:sysClr val="windowText" lastClr="000000"/>
              </a:solidFill>
              <a:effectLst/>
              <a:latin typeface="+mn-lt"/>
              <a:ea typeface="+mn-ea"/>
              <a:cs typeface="+mn-cs"/>
            </a:rPr>
            <a:t>: 4</a:t>
          </a:r>
        </a:p>
        <a:p>
          <a:r>
            <a:rPr lang="es-CO" sz="2000">
              <a:solidFill>
                <a:sysClr val="windowText" lastClr="000000"/>
              </a:solidFill>
              <a:effectLst/>
              <a:latin typeface="+mn-lt"/>
              <a:ea typeface="+mn-ea"/>
              <a:cs typeface="+mn-cs"/>
            </a:rPr>
            <a:t>Rige a partir de su publicación en el SIG</a:t>
          </a:r>
          <a:endParaRPr lang="es-CO" sz="2000">
            <a:solidFill>
              <a:sysClr val="windowText" lastClr="000000"/>
            </a:solidFill>
          </a:endParaRPr>
        </a:p>
      </xdr:txBody>
    </xdr:sp>
    <xdr:clientData/>
  </xdr:twoCellAnchor>
  <xdr:twoCellAnchor>
    <xdr:from>
      <xdr:col>52</xdr:col>
      <xdr:colOff>1214436</xdr:colOff>
      <xdr:row>0</xdr:row>
      <xdr:rowOff>190500</xdr:rowOff>
    </xdr:from>
    <xdr:to>
      <xdr:col>56</xdr:col>
      <xdr:colOff>2720</xdr:colOff>
      <xdr:row>4</xdr:row>
      <xdr:rowOff>40822</xdr:rowOff>
    </xdr:to>
    <xdr:sp macro="" textlink="">
      <xdr:nvSpPr>
        <xdr:cNvPr id="4" name="4 Rectángulo redondeado">
          <a:extLst>
            <a:ext uri="{FF2B5EF4-FFF2-40B4-BE49-F238E27FC236}">
              <a16:creationId xmlns:a16="http://schemas.microsoft.com/office/drawing/2014/main" id="{87D1E738-3A73-4BE2-9DDC-78ED07ED845A}"/>
            </a:ext>
          </a:extLst>
        </xdr:cNvPr>
        <xdr:cNvSpPr/>
      </xdr:nvSpPr>
      <xdr:spPr>
        <a:xfrm>
          <a:off x="60288486" y="190500"/>
          <a:ext cx="3274559" cy="1307647"/>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O" sz="2000" b="1">
              <a:solidFill>
                <a:sysClr val="windowText" lastClr="000000"/>
              </a:solidFill>
              <a:effectLst/>
              <a:latin typeface="+mn-lt"/>
              <a:ea typeface="+mn-ea"/>
              <a:cs typeface="+mn-cs"/>
            </a:rPr>
            <a:t>Código: </a:t>
          </a:r>
          <a:r>
            <a:rPr lang="es-CO" sz="2000" b="0">
              <a:solidFill>
                <a:sysClr val="windowText" lastClr="000000"/>
              </a:solidFill>
              <a:effectLst/>
              <a:latin typeface="+mn-lt"/>
              <a:ea typeface="+mn-ea"/>
              <a:cs typeface="+mn-cs"/>
            </a:rPr>
            <a:t>PL-FT-01</a:t>
          </a:r>
        </a:p>
        <a:p>
          <a:r>
            <a:rPr lang="es-CO" sz="2000" b="1">
              <a:solidFill>
                <a:sysClr val="windowText" lastClr="000000"/>
              </a:solidFill>
              <a:effectLst/>
              <a:latin typeface="+mn-lt"/>
              <a:ea typeface="+mn-ea"/>
              <a:cs typeface="+mn-cs"/>
            </a:rPr>
            <a:t>Versión</a:t>
          </a:r>
          <a:r>
            <a:rPr lang="es-CO" sz="2000">
              <a:solidFill>
                <a:sysClr val="windowText" lastClr="000000"/>
              </a:solidFill>
              <a:effectLst/>
              <a:latin typeface="+mn-lt"/>
              <a:ea typeface="+mn-ea"/>
              <a:cs typeface="+mn-cs"/>
            </a:rPr>
            <a:t>: 4</a:t>
          </a:r>
        </a:p>
        <a:p>
          <a:r>
            <a:rPr lang="es-CO" sz="2000">
              <a:solidFill>
                <a:sysClr val="windowText" lastClr="000000"/>
              </a:solidFill>
              <a:effectLst/>
              <a:latin typeface="+mn-lt"/>
              <a:ea typeface="+mn-ea"/>
              <a:cs typeface="+mn-cs"/>
            </a:rPr>
            <a:t>Rige a partir de su publicación en el SIG</a:t>
          </a:r>
          <a:endParaRPr lang="es-CO" sz="2000">
            <a:solidFill>
              <a:sysClr val="windowText" lastClr="000000"/>
            </a:solidFill>
          </a:endParaRPr>
        </a:p>
      </xdr:txBody>
    </xdr:sp>
    <xdr:clientData/>
  </xdr:twoCellAnchor>
  <xdr:twoCellAnchor editAs="oneCell">
    <xdr:from>
      <xdr:col>0</xdr:col>
      <xdr:colOff>95251</xdr:colOff>
      <xdr:row>0</xdr:row>
      <xdr:rowOff>163287</xdr:rowOff>
    </xdr:from>
    <xdr:to>
      <xdr:col>4</xdr:col>
      <xdr:colOff>361950</xdr:colOff>
      <xdr:row>3</xdr:row>
      <xdr:rowOff>323850</xdr:rowOff>
    </xdr:to>
    <xdr:pic>
      <xdr:nvPicPr>
        <xdr:cNvPr id="5" name="Imagen 4" descr="https://intranetmen.mineducacion.gov.co/comunidades/oac/SiteAssets/Imagen%20institucional%202018/Logo%20Mineducación.png">
          <a:extLst>
            <a:ext uri="{FF2B5EF4-FFF2-40B4-BE49-F238E27FC236}">
              <a16:creationId xmlns:a16="http://schemas.microsoft.com/office/drawing/2014/main" id="{554D532D-B77E-435A-86A0-1A1A15455FF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163287"/>
          <a:ext cx="4276724" cy="128451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52</xdr:col>
      <xdr:colOff>1214436</xdr:colOff>
      <xdr:row>0</xdr:row>
      <xdr:rowOff>190500</xdr:rowOff>
    </xdr:from>
    <xdr:to>
      <xdr:col>56</xdr:col>
      <xdr:colOff>2720</xdr:colOff>
      <xdr:row>4</xdr:row>
      <xdr:rowOff>40822</xdr:rowOff>
    </xdr:to>
    <xdr:sp macro="" textlink="">
      <xdr:nvSpPr>
        <xdr:cNvPr id="2" name="4 Rectángulo redondeado">
          <a:extLst>
            <a:ext uri="{FF2B5EF4-FFF2-40B4-BE49-F238E27FC236}">
              <a16:creationId xmlns:a16="http://schemas.microsoft.com/office/drawing/2014/main" id="{F51A8AA6-9137-4E8B-B1A9-60B4BDB3CCE0}"/>
            </a:ext>
          </a:extLst>
        </xdr:cNvPr>
        <xdr:cNvSpPr/>
      </xdr:nvSpPr>
      <xdr:spPr>
        <a:xfrm>
          <a:off x="54192486" y="190500"/>
          <a:ext cx="3274559" cy="1307647"/>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O" sz="2000" b="1">
              <a:solidFill>
                <a:sysClr val="windowText" lastClr="000000"/>
              </a:solidFill>
              <a:effectLst/>
              <a:latin typeface="+mn-lt"/>
              <a:ea typeface="+mn-ea"/>
              <a:cs typeface="+mn-cs"/>
            </a:rPr>
            <a:t>Código: </a:t>
          </a:r>
          <a:r>
            <a:rPr lang="es-CO" sz="2000" b="0">
              <a:solidFill>
                <a:sysClr val="windowText" lastClr="000000"/>
              </a:solidFill>
              <a:effectLst/>
              <a:latin typeface="+mn-lt"/>
              <a:ea typeface="+mn-ea"/>
              <a:cs typeface="+mn-cs"/>
            </a:rPr>
            <a:t>PL-FT-01</a:t>
          </a:r>
        </a:p>
        <a:p>
          <a:r>
            <a:rPr lang="es-CO" sz="2000" b="1">
              <a:solidFill>
                <a:sysClr val="windowText" lastClr="000000"/>
              </a:solidFill>
              <a:effectLst/>
              <a:latin typeface="+mn-lt"/>
              <a:ea typeface="+mn-ea"/>
              <a:cs typeface="+mn-cs"/>
            </a:rPr>
            <a:t>Versión</a:t>
          </a:r>
          <a:r>
            <a:rPr lang="es-CO" sz="2000">
              <a:solidFill>
                <a:sysClr val="windowText" lastClr="000000"/>
              </a:solidFill>
              <a:effectLst/>
              <a:latin typeface="+mn-lt"/>
              <a:ea typeface="+mn-ea"/>
              <a:cs typeface="+mn-cs"/>
            </a:rPr>
            <a:t>: 4</a:t>
          </a:r>
        </a:p>
        <a:p>
          <a:r>
            <a:rPr lang="es-CO" sz="2000">
              <a:solidFill>
                <a:sysClr val="windowText" lastClr="000000"/>
              </a:solidFill>
              <a:effectLst/>
              <a:latin typeface="+mn-lt"/>
              <a:ea typeface="+mn-ea"/>
              <a:cs typeface="+mn-cs"/>
            </a:rPr>
            <a:t>Rige a partir de su publicación en el SIG</a:t>
          </a:r>
          <a:endParaRPr lang="es-CO" sz="2000">
            <a:solidFill>
              <a:sysClr val="windowText" lastClr="000000"/>
            </a:solidFill>
          </a:endParaRPr>
        </a:p>
      </xdr:txBody>
    </xdr:sp>
    <xdr:clientData/>
  </xdr:twoCellAnchor>
  <xdr:twoCellAnchor>
    <xdr:from>
      <xdr:col>52</xdr:col>
      <xdr:colOff>1214436</xdr:colOff>
      <xdr:row>0</xdr:row>
      <xdr:rowOff>190500</xdr:rowOff>
    </xdr:from>
    <xdr:to>
      <xdr:col>56</xdr:col>
      <xdr:colOff>2720</xdr:colOff>
      <xdr:row>4</xdr:row>
      <xdr:rowOff>40822</xdr:rowOff>
    </xdr:to>
    <xdr:sp macro="" textlink="">
      <xdr:nvSpPr>
        <xdr:cNvPr id="3" name="4 Rectángulo redondeado">
          <a:extLst>
            <a:ext uri="{FF2B5EF4-FFF2-40B4-BE49-F238E27FC236}">
              <a16:creationId xmlns:a16="http://schemas.microsoft.com/office/drawing/2014/main" id="{D5EFFF00-9EF2-445E-8A54-EDA5DC449918}"/>
            </a:ext>
          </a:extLst>
        </xdr:cNvPr>
        <xdr:cNvSpPr/>
      </xdr:nvSpPr>
      <xdr:spPr>
        <a:xfrm>
          <a:off x="54192486" y="190500"/>
          <a:ext cx="3274559" cy="1307647"/>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O" sz="2000" b="1">
              <a:solidFill>
                <a:sysClr val="windowText" lastClr="000000"/>
              </a:solidFill>
              <a:effectLst/>
              <a:latin typeface="+mn-lt"/>
              <a:ea typeface="+mn-ea"/>
              <a:cs typeface="+mn-cs"/>
            </a:rPr>
            <a:t>Código: </a:t>
          </a:r>
          <a:r>
            <a:rPr lang="es-CO" sz="2000" b="0">
              <a:solidFill>
                <a:sysClr val="windowText" lastClr="000000"/>
              </a:solidFill>
              <a:effectLst/>
              <a:latin typeface="+mn-lt"/>
              <a:ea typeface="+mn-ea"/>
              <a:cs typeface="+mn-cs"/>
            </a:rPr>
            <a:t>PL-FT-01</a:t>
          </a:r>
        </a:p>
        <a:p>
          <a:r>
            <a:rPr lang="es-CO" sz="2000" b="1">
              <a:solidFill>
                <a:sysClr val="windowText" lastClr="000000"/>
              </a:solidFill>
              <a:effectLst/>
              <a:latin typeface="+mn-lt"/>
              <a:ea typeface="+mn-ea"/>
              <a:cs typeface="+mn-cs"/>
            </a:rPr>
            <a:t>Versión</a:t>
          </a:r>
          <a:r>
            <a:rPr lang="es-CO" sz="2000">
              <a:solidFill>
                <a:sysClr val="windowText" lastClr="000000"/>
              </a:solidFill>
              <a:effectLst/>
              <a:latin typeface="+mn-lt"/>
              <a:ea typeface="+mn-ea"/>
              <a:cs typeface="+mn-cs"/>
            </a:rPr>
            <a:t>: 4</a:t>
          </a:r>
        </a:p>
        <a:p>
          <a:r>
            <a:rPr lang="es-CO" sz="2000">
              <a:solidFill>
                <a:sysClr val="windowText" lastClr="000000"/>
              </a:solidFill>
              <a:effectLst/>
              <a:latin typeface="+mn-lt"/>
              <a:ea typeface="+mn-ea"/>
              <a:cs typeface="+mn-cs"/>
            </a:rPr>
            <a:t>Rige a partir de su publicación en el SIG</a:t>
          </a:r>
          <a:endParaRPr lang="es-CO" sz="2000">
            <a:solidFill>
              <a:sysClr val="windowText" lastClr="000000"/>
            </a:solidFill>
          </a:endParaRPr>
        </a:p>
      </xdr:txBody>
    </xdr:sp>
    <xdr:clientData/>
  </xdr:twoCellAnchor>
  <xdr:twoCellAnchor editAs="oneCell">
    <xdr:from>
      <xdr:col>0</xdr:col>
      <xdr:colOff>95250</xdr:colOff>
      <xdr:row>0</xdr:row>
      <xdr:rowOff>163287</xdr:rowOff>
    </xdr:from>
    <xdr:to>
      <xdr:col>4</xdr:col>
      <xdr:colOff>466724</xdr:colOff>
      <xdr:row>3</xdr:row>
      <xdr:rowOff>304800</xdr:rowOff>
    </xdr:to>
    <xdr:pic>
      <xdr:nvPicPr>
        <xdr:cNvPr id="4" name="Imagen 3" descr="https://intranetmen.mineducacion.gov.co/comunidades/oac/SiteAssets/Imagen%20institucional%202018/Logo%20Mineducación.png">
          <a:extLst>
            <a:ext uri="{FF2B5EF4-FFF2-40B4-BE49-F238E27FC236}">
              <a16:creationId xmlns:a16="http://schemas.microsoft.com/office/drawing/2014/main" id="{23D24DD4-DE19-4D4D-A40A-0B1A353F2BE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63287"/>
          <a:ext cx="4381499" cy="126546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Users/mtamayo/AppData/Local/Microsoft/Windows/INetCache/Content.Outlook/JXW2RFA0/PL-FT-01%20V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SG\Sub%20Administrativa\PAI-ADMINISTRATIV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SG\Sub%20de%20Contrataci&#243;n\PAI-CONTRATACI&#211;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SG\Sub%20de%20Desarrollo%20Organizacional\PAI-SD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SG\Sub%20de%20Talento%20Humano\PAI-STH.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SG\Sub%20Financiera\PAI-FINANCIER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SG\Unidad%20de%20Atenci&#243;n%20al%20ciudadano\PAI-UA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VPBM\DIRECCI&#211;N%20DE%20PRIMERA%20INFANCIA\PAI-PRIMERA%20INFANCI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munoz\Documents\2019\PLan%20de%20Acci&#243;n\13112018_PAI%202019%20Primera%20Infanc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tamayo\AppData\Local\Microsoft\Windows\INetCache\Content.Outlook\JXW2RFA0\PAI-COBERTURA%20VPBM%20INFRAESTRUCTURA%20Abril.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PAI-infraestructura%20VPBM%20OAPF.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diaz\AppData\Local\Microsoft\Windows\Temporary%20Internet%20Files\Content.Outlook\878JJO2D\++PAI%20men%20MARZO%20VF.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lumejia\Desktop\MEN%202019%20\04.%20Posconflicto%20\C:\Users\mtamayo\AppData\Local\Microsoft\Windows\INetCache\Content.Outlook\JXW2RFA0\PAI-COBERTURA%20VPBM%20INFRAESTRUCTURA%20Abril.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VEPBM\DIRECCI&#211;N%20DE%20CALIDAD%20VPBM\PAI-CALIDAD%20VPBM.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VES\DIRECCI&#211;N%20DE%20FOMENTO\PAI-Subd.%20Desarrollo%20Sectori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VES\GRUPO%20ETDH\PAI-GRUPO%20ETDH.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SG\Sub%20Administrativa\PAI-ADMINISTRATIVA.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SG\Secretar&#237;a%20General\PAI-SG.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SG\Sub%20de%20Contrataci&#243;n\PAI-CONTRATACI&#211;N.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SG\Sub%20de%20Talento%20Humano\PAI-STH.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mtamayo\Documents\Planeaci&#243;n%20MEN\2019\PAI\Marzo\SG\Sub%20de%20Desarrollo%20Organizacional\PAI-SDO.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VPBM\DIRECCI&#211;N%20DE%20FORTALECIMIENTO\PAI-FORTALECIMIENTO%20VPB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tamayo\AppData\Local\Microsoft\Windows\INetCache\Content.Outlook\JXW2RFA0\PAI%20Direcci&#243;n%20Abri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tamayo\AppData\Local\Microsoft\Windows\INetCache\Content.Outlook\JXW2RFA0\PAI%20AVANCE%20A%2030%20ABRI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DM\Oficina%20Asesora%20de%20Cooperaci&#243;n\PAI-OCA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DM\Oficina%20Asesora%20Jur&#237;dica\PAI-OA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DM\Oficina%20de%20Control%20Interno\PAI-OCI.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DM\Oficina%20de%20Innovaci&#243;n\PAI-INNOVACI&#211;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tamayo\mineducacion.gov.co\PAI2019%20-%20Documentos\DM\Oficina%20de%20Tecnolog&#237;a\PAI-OT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 2019"/>
      <sheetName val="Instructivo"/>
      <sheetName val="Listas"/>
      <sheetName val="PAA"/>
      <sheetName val="Catalogo presupuestal"/>
      <sheetName val="Cuenta 01"/>
      <sheetName val="Hoja5"/>
      <sheetName val="Hoja3"/>
    </sheetNames>
    <sheetDataSet>
      <sheetData sheetId="0" refreshError="1"/>
      <sheetData sheetId="1" refreshError="1"/>
      <sheetData sheetId="2">
        <row r="6">
          <cell r="C6" t="str">
            <v>VPBM</v>
          </cell>
          <cell r="D6" t="str">
            <v>VES</v>
          </cell>
          <cell r="E6" t="str">
            <v>SG</v>
          </cell>
          <cell r="F6" t="str">
            <v>DM</v>
          </cell>
        </row>
      </sheetData>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endencia"/>
      <sheetName val="Instructivo"/>
      <sheetName val=" FormatoFormulación PAI 2019"/>
      <sheetName val="ODS-PND"/>
      <sheetName val="INDICADORES PND"/>
      <sheetName val="Proyectos de Inversión"/>
      <sheetName val="1. Calidad VES"/>
      <sheetName val="3. Fomento Superior "/>
      <sheetName val="5, Fomento Superior2"/>
      <sheetName val="6,Fomento Superior3"/>
      <sheetName val="7, Calidad PBM"/>
      <sheetName val="8, Dir. Fortalecimiento Territo"/>
      <sheetName val="9, Dir Terr grupos étnicos "/>
      <sheetName val="10, Cobertura PBM"/>
      <sheetName val="11, Cobertura PBM víctimas"/>
      <sheetName val="12, Cobertura PBM infraestruct"/>
      <sheetName val="13, Cobertura PBM PAE"/>
      <sheetName val="14 Primera Infancia"/>
      <sheetName val="15, OAPF"/>
      <sheetName val="16, Oficina de Innovación"/>
      <sheetName val="17. Secretaria General"/>
      <sheetName val="Catalogo presupuestal"/>
      <sheetName val="Cuenta 01"/>
      <sheetName val="Hoja5"/>
      <sheetName val="Hoja3"/>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3"/>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3"/>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PARAMETROS"/>
      <sheetName val="Hoja2"/>
      <sheetName val="Consolidado Marzo"/>
      <sheetName val="Hoja1"/>
      <sheetName val="ResultadosReporte PNNC"/>
    </sheetNames>
    <sheetDataSet>
      <sheetData sheetId="0" refreshError="1"/>
      <sheetData sheetId="1" refreshError="1">
        <row r="1">
          <cell r="P1" t="str">
            <v>MES</v>
          </cell>
          <cell r="Q1" t="str">
            <v>Numero</v>
          </cell>
        </row>
        <row r="2">
          <cell r="P2" t="str">
            <v>Enero</v>
          </cell>
          <cell r="Q2">
            <v>1</v>
          </cell>
        </row>
        <row r="3">
          <cell r="P3" t="str">
            <v>Febrero</v>
          </cell>
          <cell r="Q3">
            <v>2</v>
          </cell>
        </row>
        <row r="4">
          <cell r="P4" t="str">
            <v>Marzo</v>
          </cell>
          <cell r="Q4">
            <v>3</v>
          </cell>
        </row>
        <row r="5">
          <cell r="P5" t="str">
            <v>Abril</v>
          </cell>
          <cell r="Q5">
            <v>4</v>
          </cell>
        </row>
        <row r="6">
          <cell r="P6" t="str">
            <v>Mayo</v>
          </cell>
          <cell r="Q6">
            <v>5</v>
          </cell>
        </row>
        <row r="7">
          <cell r="P7" t="str">
            <v>Junio</v>
          </cell>
          <cell r="Q7">
            <v>6</v>
          </cell>
        </row>
        <row r="8">
          <cell r="P8" t="str">
            <v>Julio</v>
          </cell>
          <cell r="Q8">
            <v>7</v>
          </cell>
        </row>
        <row r="9">
          <cell r="P9" t="str">
            <v>Agosto</v>
          </cell>
          <cell r="Q9">
            <v>8</v>
          </cell>
        </row>
        <row r="10">
          <cell r="P10" t="str">
            <v>Septiembre</v>
          </cell>
          <cell r="Q10">
            <v>9</v>
          </cell>
        </row>
        <row r="11">
          <cell r="P11" t="str">
            <v>Octubre</v>
          </cell>
          <cell r="Q11">
            <v>10</v>
          </cell>
        </row>
        <row r="12">
          <cell r="P12" t="str">
            <v>Noviembre</v>
          </cell>
          <cell r="Q12">
            <v>11</v>
          </cell>
        </row>
        <row r="13">
          <cell r="P13" t="str">
            <v>Diciembre</v>
          </cell>
          <cell r="Q13">
            <v>12</v>
          </cell>
        </row>
      </sheetData>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3"/>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Hoja13"/>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INSTRUCTIVO"/>
      <sheetName val="Hoja1"/>
      <sheetName val="Clasificación Inversión"/>
      <sheetName val="Resolución"/>
      <sheetName val="Tabla Dinamica"/>
      <sheetName val="SIIF"/>
      <sheetName val="PAI.MEN 2019"/>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 val="PAI.MEN 2019"/>
      <sheetName val="INSTRUCTIV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PARAMETROS"/>
      <sheetName val="Hoja2"/>
      <sheetName val="Consolidado Marzo"/>
      <sheetName val="Hoja1"/>
      <sheetName val="ResultadosReporte PNNC"/>
    </sheetNames>
    <sheetDataSet>
      <sheetData sheetId="0" refreshError="1"/>
      <sheetData sheetId="1" refreshError="1">
        <row r="1">
          <cell r="P1" t="str">
            <v>MES</v>
          </cell>
          <cell r="Q1" t="str">
            <v>Numero</v>
          </cell>
        </row>
        <row r="2">
          <cell r="P2" t="str">
            <v>Enero</v>
          </cell>
          <cell r="Q2">
            <v>1</v>
          </cell>
        </row>
        <row r="3">
          <cell r="P3" t="str">
            <v>Febrero</v>
          </cell>
          <cell r="Q3">
            <v>2</v>
          </cell>
        </row>
        <row r="4">
          <cell r="P4" t="str">
            <v>Marzo</v>
          </cell>
          <cell r="Q4">
            <v>3</v>
          </cell>
        </row>
        <row r="5">
          <cell r="P5" t="str">
            <v>Abril</v>
          </cell>
          <cell r="Q5">
            <v>4</v>
          </cell>
        </row>
        <row r="6">
          <cell r="P6" t="str">
            <v>Mayo</v>
          </cell>
          <cell r="Q6">
            <v>5</v>
          </cell>
        </row>
        <row r="7">
          <cell r="P7" t="str">
            <v>Junio</v>
          </cell>
          <cell r="Q7">
            <v>6</v>
          </cell>
        </row>
        <row r="8">
          <cell r="P8" t="str">
            <v>Julio</v>
          </cell>
          <cell r="Q8">
            <v>7</v>
          </cell>
        </row>
        <row r="9">
          <cell r="P9" t="str">
            <v>Agosto</v>
          </cell>
          <cell r="Q9">
            <v>8</v>
          </cell>
        </row>
        <row r="10">
          <cell r="P10" t="str">
            <v>Septiembre</v>
          </cell>
          <cell r="Q10">
            <v>9</v>
          </cell>
        </row>
        <row r="11">
          <cell r="P11" t="str">
            <v>Octubre</v>
          </cell>
          <cell r="Q11">
            <v>10</v>
          </cell>
        </row>
        <row r="12">
          <cell r="P12" t="str">
            <v>Noviembre</v>
          </cell>
          <cell r="Q12">
            <v>11</v>
          </cell>
        </row>
        <row r="13">
          <cell r="P13" t="str">
            <v>Diciembre</v>
          </cell>
          <cell r="Q13">
            <v>12</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PARAMETROS"/>
      <sheetName val="Hoja2"/>
      <sheetName val="Consolidado Marzo"/>
      <sheetName val="Hoja1"/>
      <sheetName val="ResultadosReporte PNNC"/>
    </sheetNames>
    <sheetDataSet>
      <sheetData sheetId="0" refreshError="1"/>
      <sheetData sheetId="1" refreshError="1">
        <row r="1">
          <cell r="P1" t="str">
            <v>MES</v>
          </cell>
          <cell r="Q1" t="str">
            <v>Numero</v>
          </cell>
        </row>
        <row r="2">
          <cell r="P2" t="str">
            <v>Enero</v>
          </cell>
          <cell r="Q2">
            <v>1</v>
          </cell>
        </row>
        <row r="3">
          <cell r="P3" t="str">
            <v>Febrero</v>
          </cell>
          <cell r="Q3">
            <v>2</v>
          </cell>
        </row>
        <row r="4">
          <cell r="P4" t="str">
            <v>Marzo</v>
          </cell>
          <cell r="Q4">
            <v>3</v>
          </cell>
        </row>
        <row r="5">
          <cell r="P5" t="str">
            <v>Abril</v>
          </cell>
          <cell r="Q5">
            <v>4</v>
          </cell>
        </row>
        <row r="6">
          <cell r="P6" t="str">
            <v>Mayo</v>
          </cell>
          <cell r="Q6">
            <v>5</v>
          </cell>
        </row>
        <row r="7">
          <cell r="P7" t="str">
            <v>Junio</v>
          </cell>
          <cell r="Q7">
            <v>6</v>
          </cell>
        </row>
        <row r="8">
          <cell r="P8" t="str">
            <v>Julio</v>
          </cell>
          <cell r="Q8">
            <v>7</v>
          </cell>
        </row>
        <row r="9">
          <cell r="P9" t="str">
            <v>Agosto</v>
          </cell>
          <cell r="Q9">
            <v>8</v>
          </cell>
        </row>
        <row r="10">
          <cell r="P10" t="str">
            <v>Septiembre</v>
          </cell>
          <cell r="Q10">
            <v>9</v>
          </cell>
        </row>
        <row r="11">
          <cell r="P11" t="str">
            <v>Octubre</v>
          </cell>
          <cell r="Q11">
            <v>10</v>
          </cell>
        </row>
        <row r="12">
          <cell r="P12" t="str">
            <v>Noviembre</v>
          </cell>
          <cell r="Q12">
            <v>11</v>
          </cell>
        </row>
        <row r="13">
          <cell r="P13" t="str">
            <v>Diciembre</v>
          </cell>
          <cell r="Q13">
            <v>12</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Hoja1"/>
      <sheetName val="Clasificación Inversión"/>
      <sheetName val="Resolución"/>
      <sheetName val="Tabla Dinamica"/>
      <sheetName val="SIIF"/>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sosto"/>
      <sheetName val="septiembre"/>
      <sheetName val="octubre"/>
      <sheetName val="noviembre"/>
      <sheetName val="diciembre"/>
      <sheetName val="Hoja1"/>
      <sheetName val="Clasificación Inversión"/>
      <sheetName val="Resolución"/>
      <sheetName val="Tabla Dinamica"/>
      <sheetName val="SII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Hoja1"/>
      <sheetName val="Clasificación Inversión"/>
      <sheetName val="Resolución"/>
      <sheetName val="Tabla Dinamica"/>
      <sheetName val="SIIF"/>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A1229"/>
  <sheetViews>
    <sheetView tabSelected="1" zoomScale="80" zoomScaleNormal="80" workbookViewId="0">
      <selection activeCell="BG9" sqref="BG9"/>
    </sheetView>
  </sheetViews>
  <sheetFormatPr baseColWidth="10" defaultColWidth="11.42578125" defaultRowHeight="15"/>
  <cols>
    <col min="1" max="1" width="7.140625" style="42" customWidth="1"/>
    <col min="2" max="2" width="10.140625" style="42" customWidth="1"/>
    <col min="3" max="5" width="21.42578125" style="42" customWidth="1"/>
    <col min="6" max="6" width="41.5703125" style="42" customWidth="1"/>
    <col min="7" max="7" width="43.7109375" style="42" customWidth="1"/>
    <col min="8" max="8" width="29.28515625" style="42" customWidth="1"/>
    <col min="9" max="9" width="15.7109375" style="42" customWidth="1"/>
    <col min="10" max="10" width="11.42578125" style="42"/>
    <col min="11" max="13" width="11.42578125" style="42" hidden="1" customWidth="1"/>
    <col min="14" max="14" width="11.42578125" style="42" customWidth="1"/>
    <col min="15" max="15" width="11.42578125" style="42"/>
    <col min="16" max="16" width="13.5703125" style="42" customWidth="1"/>
    <col min="17" max="17" width="11.42578125" style="42" hidden="1" customWidth="1"/>
    <col min="18" max="18" width="0" style="32" hidden="1" customWidth="1"/>
    <col min="19" max="23" width="11.42578125" style="32" hidden="1" customWidth="1"/>
    <col min="24" max="24" width="21.42578125" style="42" customWidth="1"/>
    <col min="25" max="25" width="25.7109375" style="42" customWidth="1"/>
    <col min="26" max="26" width="17.28515625" style="42" customWidth="1"/>
    <col min="27" max="29" width="17.140625" style="42" customWidth="1"/>
    <col min="30" max="30" width="11.42578125" style="42" customWidth="1"/>
    <col min="31" max="31" width="21.42578125" style="42" customWidth="1"/>
    <col min="32" max="32" width="15.140625" style="32" hidden="1" customWidth="1"/>
    <col min="33" max="33" width="13" style="32" hidden="1" customWidth="1"/>
    <col min="34" max="34" width="61" style="32" hidden="1" customWidth="1"/>
    <col min="35" max="35" width="11.42578125" style="42" hidden="1" customWidth="1"/>
    <col min="36" max="36" width="42.85546875" style="42" hidden="1" customWidth="1"/>
    <col min="37" max="37" width="21.42578125" style="42" customWidth="1"/>
    <col min="38" max="41" width="11.42578125" style="42" hidden="1" customWidth="1"/>
    <col min="42" max="43" width="21.42578125" style="42" customWidth="1"/>
    <col min="44" max="44" width="11.42578125" style="32" hidden="1" customWidth="1"/>
    <col min="45" max="45" width="11.42578125" style="32"/>
    <col min="46" max="46" width="42.85546875" style="32" customWidth="1"/>
    <col min="47" max="47" width="27.85546875" style="32" customWidth="1"/>
    <col min="48" max="48" width="18.85546875" style="32" customWidth="1"/>
    <col min="49" max="49" width="11.42578125" style="32"/>
    <col min="50" max="50" width="16.140625" style="32" hidden="1" customWidth="1"/>
    <col min="51" max="51" width="0" style="32" hidden="1" customWidth="1"/>
    <col min="52" max="52" width="18.42578125" style="32" customWidth="1"/>
    <col min="53" max="53" width="14.7109375" style="32" customWidth="1"/>
    <col min="54" max="54" width="13.5703125" style="32" customWidth="1"/>
    <col min="55" max="55" width="20.5703125" style="32" hidden="1" customWidth="1"/>
    <col min="56" max="56" width="19.140625" style="32" bestFit="1" customWidth="1"/>
    <col min="57" max="57" width="14.5703125" style="32" customWidth="1"/>
    <col min="58" max="16384" width="11.42578125" style="32"/>
  </cols>
  <sheetData>
    <row r="1" spans="1:57" s="73" customFormat="1" ht="39.75" customHeight="1">
      <c r="A1" s="74"/>
      <c r="B1" s="74"/>
      <c r="C1" s="74"/>
      <c r="E1" s="74"/>
      <c r="F1" s="74"/>
      <c r="G1" s="105"/>
      <c r="H1" s="114" t="s">
        <v>163</v>
      </c>
      <c r="I1" s="74"/>
      <c r="J1" s="74"/>
      <c r="K1" s="74"/>
      <c r="L1" s="74"/>
      <c r="M1" s="74"/>
      <c r="N1" s="74"/>
      <c r="O1" s="74"/>
      <c r="P1" s="74"/>
      <c r="Q1" s="74"/>
      <c r="R1" s="74"/>
      <c r="S1" s="75"/>
      <c r="T1" s="74"/>
      <c r="U1" s="76"/>
      <c r="V1" s="76"/>
      <c r="W1" s="77"/>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row>
    <row r="2" spans="1:57" s="73" customFormat="1" ht="22.5" customHeight="1">
      <c r="A2" s="74"/>
      <c r="B2" s="74"/>
      <c r="C2" s="74"/>
      <c r="E2" s="74"/>
      <c r="F2" s="74"/>
      <c r="G2" s="106"/>
      <c r="H2" s="115" t="s">
        <v>164</v>
      </c>
      <c r="I2" s="76"/>
      <c r="J2" s="76"/>
      <c r="K2" s="76"/>
      <c r="L2" s="76"/>
      <c r="M2" s="76"/>
      <c r="N2" s="76"/>
      <c r="O2" s="76"/>
      <c r="P2" s="76"/>
      <c r="Q2" s="76"/>
      <c r="R2" s="76"/>
      <c r="S2" s="84"/>
      <c r="T2" s="76"/>
      <c r="U2" s="76"/>
      <c r="V2" s="76"/>
      <c r="W2" s="77"/>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7" s="73" customFormat="1" ht="26.25">
      <c r="A3" s="74"/>
      <c r="B3" s="74"/>
      <c r="C3" s="74"/>
      <c r="E3" s="74"/>
      <c r="F3" s="74"/>
      <c r="G3" s="107" t="s">
        <v>165</v>
      </c>
      <c r="H3" s="115"/>
      <c r="I3" s="76"/>
      <c r="J3" s="76"/>
      <c r="K3" s="76"/>
      <c r="L3" s="76"/>
      <c r="M3" s="76"/>
      <c r="N3" s="76"/>
      <c r="O3" s="76"/>
      <c r="P3" s="76"/>
      <c r="Q3" s="76"/>
      <c r="R3" s="76"/>
      <c r="S3" s="84"/>
      <c r="T3" s="76"/>
      <c r="U3" s="76"/>
      <c r="V3" s="76"/>
      <c r="W3" s="77"/>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7" s="73" customFormat="1" ht="26.25">
      <c r="A4" s="74"/>
      <c r="B4" s="74"/>
      <c r="C4" s="74"/>
      <c r="E4" s="74"/>
      <c r="F4" s="74"/>
      <c r="G4" s="107" t="s">
        <v>166</v>
      </c>
      <c r="H4" s="115"/>
      <c r="I4" s="76"/>
      <c r="J4" s="76"/>
      <c r="K4" s="76"/>
      <c r="L4" s="76"/>
      <c r="M4" s="76"/>
      <c r="N4" s="76"/>
      <c r="O4" s="76"/>
      <c r="P4" s="76"/>
      <c r="Q4" s="76"/>
      <c r="R4" s="76"/>
      <c r="S4" s="84"/>
      <c r="T4" s="76"/>
      <c r="U4" s="76"/>
      <c r="V4" s="76"/>
      <c r="W4" s="77"/>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row>
    <row r="5" spans="1:57" s="73" customFormat="1" ht="27" thickBot="1">
      <c r="A5" s="74"/>
      <c r="B5" s="74"/>
      <c r="C5" s="74"/>
      <c r="E5" s="74"/>
      <c r="F5" s="74"/>
      <c r="G5" s="74"/>
      <c r="H5" s="74"/>
      <c r="I5" s="74"/>
      <c r="J5" s="74"/>
      <c r="K5" s="74"/>
      <c r="L5" s="74"/>
      <c r="M5" s="74"/>
      <c r="N5" s="74"/>
      <c r="O5" s="74"/>
      <c r="P5" s="74"/>
      <c r="Q5" s="74"/>
      <c r="R5" s="74"/>
      <c r="S5" s="75"/>
      <c r="U5" s="76"/>
      <c r="V5" s="76"/>
      <c r="W5" s="77"/>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row>
    <row r="6" spans="1:57" s="86" customFormat="1" ht="30.75" customHeight="1">
      <c r="A6" s="575" t="s">
        <v>167</v>
      </c>
      <c r="B6" s="575"/>
      <c r="C6" s="575"/>
      <c r="D6" s="575"/>
      <c r="E6" s="575"/>
      <c r="F6" s="576"/>
      <c r="G6" s="85" t="s">
        <v>168</v>
      </c>
      <c r="H6" s="577" t="s">
        <v>2</v>
      </c>
      <c r="I6" s="578"/>
      <c r="J6" s="578"/>
      <c r="K6" s="578"/>
      <c r="L6" s="578"/>
      <c r="M6" s="578"/>
      <c r="N6" s="578"/>
      <c r="O6" s="578"/>
      <c r="P6" s="578"/>
      <c r="Q6" s="578"/>
      <c r="R6" s="578"/>
      <c r="S6" s="578"/>
      <c r="T6" s="578"/>
      <c r="U6" s="578"/>
      <c r="V6" s="578"/>
      <c r="W6" s="579"/>
      <c r="X6" s="580" t="s">
        <v>3</v>
      </c>
      <c r="Y6" s="581"/>
      <c r="Z6" s="581"/>
      <c r="AA6" s="581"/>
      <c r="AB6" s="581"/>
      <c r="AC6" s="581"/>
      <c r="AD6" s="581"/>
      <c r="AE6" s="581"/>
      <c r="AF6" s="581"/>
      <c r="AG6" s="582"/>
      <c r="AH6" s="583"/>
      <c r="AI6" s="581"/>
      <c r="AJ6" s="584"/>
      <c r="AK6" s="581"/>
      <c r="AL6" s="581"/>
      <c r="AM6" s="581"/>
      <c r="AN6" s="581"/>
      <c r="AO6" s="581"/>
      <c r="AP6" s="581"/>
      <c r="AQ6" s="581"/>
      <c r="AR6" s="585"/>
      <c r="AS6" s="586" t="s">
        <v>4</v>
      </c>
      <c r="AT6" s="587"/>
      <c r="AU6" s="587"/>
      <c r="AV6" s="587"/>
      <c r="AW6" s="587"/>
      <c r="AX6" s="587"/>
      <c r="AY6" s="587"/>
      <c r="AZ6" s="587"/>
      <c r="BA6" s="587"/>
      <c r="BB6" s="587"/>
      <c r="BC6" s="587"/>
      <c r="BD6" s="587"/>
    </row>
    <row r="7" spans="1:57" s="102" customFormat="1" ht="66.75" customHeight="1">
      <c r="A7" s="87" t="s">
        <v>5</v>
      </c>
      <c r="B7" s="88" t="s">
        <v>169</v>
      </c>
      <c r="C7" s="88" t="s">
        <v>170</v>
      </c>
      <c r="D7" s="88" t="s">
        <v>8</v>
      </c>
      <c r="E7" s="88" t="s">
        <v>171</v>
      </c>
      <c r="F7" s="88" t="s">
        <v>10</v>
      </c>
      <c r="G7" s="89" t="s">
        <v>11</v>
      </c>
      <c r="H7" s="90" t="s">
        <v>172</v>
      </c>
      <c r="I7" s="90" t="s">
        <v>13</v>
      </c>
      <c r="J7" s="90" t="s">
        <v>14</v>
      </c>
      <c r="K7" s="91" t="s">
        <v>173</v>
      </c>
      <c r="L7" s="91" t="s">
        <v>174</v>
      </c>
      <c r="M7" s="91" t="s">
        <v>175</v>
      </c>
      <c r="N7" s="90" t="s">
        <v>15</v>
      </c>
      <c r="O7" s="90" t="s">
        <v>16</v>
      </c>
      <c r="P7" s="90" t="s">
        <v>176</v>
      </c>
      <c r="Q7" s="90" t="s">
        <v>177</v>
      </c>
      <c r="R7" s="92" t="s">
        <v>18</v>
      </c>
      <c r="S7" s="93" t="s">
        <v>178</v>
      </c>
      <c r="T7" s="92" t="s">
        <v>179</v>
      </c>
      <c r="U7" s="93" t="s">
        <v>180</v>
      </c>
      <c r="V7" s="93" t="s">
        <v>19</v>
      </c>
      <c r="W7" s="93" t="s">
        <v>20</v>
      </c>
      <c r="X7" s="94" t="s">
        <v>21</v>
      </c>
      <c r="Y7" s="95" t="s">
        <v>181</v>
      </c>
      <c r="Z7" s="95" t="s">
        <v>14</v>
      </c>
      <c r="AA7" s="95" t="s">
        <v>16</v>
      </c>
      <c r="AB7" s="95" t="s">
        <v>17</v>
      </c>
      <c r="AC7" s="95" t="s">
        <v>177</v>
      </c>
      <c r="AD7" s="95" t="s">
        <v>23</v>
      </c>
      <c r="AE7" s="95" t="s">
        <v>24</v>
      </c>
      <c r="AF7" s="93" t="s">
        <v>178</v>
      </c>
      <c r="AG7" s="96" t="s">
        <v>179</v>
      </c>
      <c r="AH7" s="93" t="s">
        <v>180</v>
      </c>
      <c r="AI7" s="93" t="s">
        <v>19</v>
      </c>
      <c r="AJ7" s="93" t="s">
        <v>20</v>
      </c>
      <c r="AK7" s="97" t="s">
        <v>25</v>
      </c>
      <c r="AL7" s="87" t="s">
        <v>26</v>
      </c>
      <c r="AM7" s="87" t="s">
        <v>27</v>
      </c>
      <c r="AN7" s="87" t="s">
        <v>28</v>
      </c>
      <c r="AO7" s="87" t="s">
        <v>29</v>
      </c>
      <c r="AP7" s="97" t="s">
        <v>30</v>
      </c>
      <c r="AQ7" s="97" t="s">
        <v>31</v>
      </c>
      <c r="AR7" s="87" t="s">
        <v>32</v>
      </c>
      <c r="AS7" s="98" t="s">
        <v>182</v>
      </c>
      <c r="AT7" s="98" t="s">
        <v>183</v>
      </c>
      <c r="AU7" s="98" t="s">
        <v>35</v>
      </c>
      <c r="AV7" s="98" t="s">
        <v>36</v>
      </c>
      <c r="AW7" s="98" t="s">
        <v>26</v>
      </c>
      <c r="AX7" s="99" t="s">
        <v>37</v>
      </c>
      <c r="AY7" s="100" t="s">
        <v>38</v>
      </c>
      <c r="AZ7" s="100" t="s">
        <v>39</v>
      </c>
      <c r="BA7" s="101" t="s">
        <v>40</v>
      </c>
      <c r="BB7" s="101" t="s">
        <v>41</v>
      </c>
      <c r="BC7" s="101" t="s">
        <v>184</v>
      </c>
      <c r="BD7" s="99" t="s">
        <v>185</v>
      </c>
    </row>
    <row r="8" spans="1:57" s="35" customFormat="1" ht="90">
      <c r="A8" s="47">
        <v>1</v>
      </c>
      <c r="B8" s="48" t="s">
        <v>44</v>
      </c>
      <c r="C8" s="48" t="s">
        <v>45</v>
      </c>
      <c r="D8" s="48" t="s">
        <v>45</v>
      </c>
      <c r="E8" s="47" t="s">
        <v>46</v>
      </c>
      <c r="F8" s="48" t="s">
        <v>47</v>
      </c>
      <c r="G8" s="48" t="s">
        <v>48</v>
      </c>
      <c r="H8" s="9" t="s">
        <v>149</v>
      </c>
      <c r="I8" s="48" t="s">
        <v>48</v>
      </c>
      <c r="J8" s="47" t="s">
        <v>48</v>
      </c>
      <c r="K8" s="47"/>
      <c r="L8" s="47"/>
      <c r="M8" s="47"/>
      <c r="N8" s="47">
        <v>0</v>
      </c>
      <c r="O8" s="47">
        <v>0</v>
      </c>
      <c r="P8" s="47">
        <v>0</v>
      </c>
      <c r="Q8" s="47">
        <v>0</v>
      </c>
      <c r="R8" s="14" t="s">
        <v>211</v>
      </c>
      <c r="S8" s="13"/>
      <c r="T8" s="104"/>
      <c r="U8" s="13"/>
      <c r="V8" s="13"/>
      <c r="W8" s="13"/>
      <c r="X8" s="48" t="s">
        <v>48</v>
      </c>
      <c r="Y8" s="48" t="s">
        <v>49</v>
      </c>
      <c r="Z8" s="48" t="s">
        <v>50</v>
      </c>
      <c r="AA8" s="51">
        <v>0</v>
      </c>
      <c r="AB8" s="52">
        <v>20100000</v>
      </c>
      <c r="AC8" s="52"/>
      <c r="AD8" s="48" t="s">
        <v>51</v>
      </c>
      <c r="AE8" s="48" t="s">
        <v>52</v>
      </c>
      <c r="AF8" s="63"/>
      <c r="AG8" s="104">
        <f>(AF8-AA8)/(AB8-AA8)</f>
        <v>0</v>
      </c>
      <c r="AH8" s="62"/>
      <c r="AI8" s="49"/>
      <c r="AJ8" s="62"/>
      <c r="AK8" s="60" t="s">
        <v>54</v>
      </c>
      <c r="AL8" s="47" t="s">
        <v>55</v>
      </c>
      <c r="AM8" s="47">
        <v>2299</v>
      </c>
      <c r="AN8" s="47" t="s">
        <v>56</v>
      </c>
      <c r="AO8" s="47" t="s">
        <v>57</v>
      </c>
      <c r="AP8" s="48" t="s">
        <v>58</v>
      </c>
      <c r="AQ8" s="48" t="s">
        <v>59</v>
      </c>
      <c r="AR8" s="14" t="s">
        <v>60</v>
      </c>
      <c r="AS8" s="28" t="s">
        <v>61</v>
      </c>
      <c r="AT8" s="21" t="s">
        <v>62</v>
      </c>
      <c r="AU8" s="21">
        <v>249819</v>
      </c>
      <c r="AV8" s="10" t="s">
        <v>63</v>
      </c>
      <c r="AW8" s="14" t="s">
        <v>64</v>
      </c>
      <c r="AX8" s="38">
        <v>6700000</v>
      </c>
      <c r="AY8" s="39">
        <v>12</v>
      </c>
      <c r="AZ8" s="39" t="s">
        <v>65</v>
      </c>
      <c r="BA8" s="39" t="s">
        <v>66</v>
      </c>
      <c r="BB8" s="39" t="s">
        <v>67</v>
      </c>
      <c r="BC8" s="40">
        <v>80400000</v>
      </c>
      <c r="BD8" s="24">
        <v>27400000</v>
      </c>
      <c r="BE8" s="34"/>
    </row>
    <row r="9" spans="1:57" s="35" customFormat="1" ht="90">
      <c r="A9" s="47">
        <f t="shared" ref="A9:A22" si="0">A8+1</f>
        <v>2</v>
      </c>
      <c r="B9" s="48" t="s">
        <v>44</v>
      </c>
      <c r="C9" s="48" t="s">
        <v>45</v>
      </c>
      <c r="D9" s="48" t="s">
        <v>45</v>
      </c>
      <c r="E9" s="47" t="s">
        <v>46</v>
      </c>
      <c r="F9" s="48" t="s">
        <v>47</v>
      </c>
      <c r="G9" s="48" t="s">
        <v>48</v>
      </c>
      <c r="H9" s="9" t="s">
        <v>149</v>
      </c>
      <c r="I9" s="48" t="s">
        <v>48</v>
      </c>
      <c r="J9" s="47" t="s">
        <v>48</v>
      </c>
      <c r="K9" s="47"/>
      <c r="L9" s="47"/>
      <c r="M9" s="47"/>
      <c r="N9" s="47">
        <v>0</v>
      </c>
      <c r="O9" s="47">
        <v>0</v>
      </c>
      <c r="P9" s="47">
        <v>0</v>
      </c>
      <c r="Q9" s="47"/>
      <c r="R9" s="14" t="s">
        <v>211</v>
      </c>
      <c r="S9" s="13"/>
      <c r="T9" s="13"/>
      <c r="U9" s="13"/>
      <c r="V9" s="13"/>
      <c r="W9" s="13"/>
      <c r="X9" s="48" t="s">
        <v>48</v>
      </c>
      <c r="Y9" s="48" t="s">
        <v>68</v>
      </c>
      <c r="Z9" s="48" t="s">
        <v>50</v>
      </c>
      <c r="AA9" s="53">
        <v>888000</v>
      </c>
      <c r="AB9" s="52">
        <v>1000000</v>
      </c>
      <c r="AC9" s="52"/>
      <c r="AD9" s="48" t="s">
        <v>51</v>
      </c>
      <c r="AE9" s="54" t="s">
        <v>69</v>
      </c>
      <c r="AF9" s="63"/>
      <c r="AG9" s="104">
        <f>(AF9-AA9)/(AB9-AA9)</f>
        <v>-7.9285714285714288</v>
      </c>
      <c r="AH9" s="62"/>
      <c r="AI9" s="47"/>
      <c r="AJ9" s="62"/>
      <c r="AK9" s="60" t="s">
        <v>54</v>
      </c>
      <c r="AL9" s="47" t="s">
        <v>55</v>
      </c>
      <c r="AM9" s="47">
        <v>2299</v>
      </c>
      <c r="AN9" s="47" t="s">
        <v>56</v>
      </c>
      <c r="AO9" s="47" t="s">
        <v>57</v>
      </c>
      <c r="AP9" s="48" t="s">
        <v>58</v>
      </c>
      <c r="AQ9" s="48" t="s">
        <v>59</v>
      </c>
      <c r="AR9" s="14" t="s">
        <v>60</v>
      </c>
      <c r="AS9" s="28" t="s">
        <v>70</v>
      </c>
      <c r="AT9" s="21" t="s">
        <v>71</v>
      </c>
      <c r="AU9" s="21">
        <v>372419</v>
      </c>
      <c r="AV9" s="10" t="s">
        <v>63</v>
      </c>
      <c r="AW9" s="14" t="s">
        <v>64</v>
      </c>
      <c r="AX9" s="38">
        <v>6800000</v>
      </c>
      <c r="AY9" s="39">
        <v>12</v>
      </c>
      <c r="AZ9" s="39" t="s">
        <v>65</v>
      </c>
      <c r="BA9" s="39" t="s">
        <v>66</v>
      </c>
      <c r="BB9" s="39" t="s">
        <v>67</v>
      </c>
      <c r="BC9" s="40">
        <v>81600000</v>
      </c>
      <c r="BD9" s="24">
        <v>61750000</v>
      </c>
    </row>
    <row r="10" spans="1:57" s="35" customFormat="1" ht="90">
      <c r="A10" s="47">
        <f t="shared" si="0"/>
        <v>3</v>
      </c>
      <c r="B10" s="48" t="s">
        <v>44</v>
      </c>
      <c r="C10" s="48" t="s">
        <v>45</v>
      </c>
      <c r="D10" s="48" t="s">
        <v>45</v>
      </c>
      <c r="E10" s="48" t="s">
        <v>46</v>
      </c>
      <c r="F10" s="48" t="s">
        <v>47</v>
      </c>
      <c r="G10" s="48" t="s">
        <v>48</v>
      </c>
      <c r="H10" s="9" t="s">
        <v>149</v>
      </c>
      <c r="I10" s="48" t="s">
        <v>48</v>
      </c>
      <c r="J10" s="47" t="s">
        <v>48</v>
      </c>
      <c r="K10" s="47"/>
      <c r="L10" s="47"/>
      <c r="M10" s="47"/>
      <c r="N10" s="47">
        <v>0</v>
      </c>
      <c r="O10" s="47">
        <v>0</v>
      </c>
      <c r="P10" s="47">
        <v>0</v>
      </c>
      <c r="Q10" s="47"/>
      <c r="R10" s="14" t="s">
        <v>211</v>
      </c>
      <c r="S10" s="13"/>
      <c r="T10" s="13"/>
      <c r="U10" s="13"/>
      <c r="V10" s="13"/>
      <c r="W10" s="13"/>
      <c r="X10" s="48" t="s">
        <v>48</v>
      </c>
      <c r="Y10" s="48"/>
      <c r="Z10" s="48"/>
      <c r="AA10" s="55"/>
      <c r="AB10" s="55"/>
      <c r="AC10" s="55"/>
      <c r="AD10" s="48"/>
      <c r="AE10" s="48"/>
      <c r="AF10" s="14"/>
      <c r="AG10" s="14"/>
      <c r="AH10" s="13"/>
      <c r="AI10" s="13"/>
      <c r="AJ10" s="13"/>
      <c r="AK10" s="60" t="s">
        <v>54</v>
      </c>
      <c r="AL10" s="47" t="s">
        <v>55</v>
      </c>
      <c r="AM10" s="47">
        <v>2299</v>
      </c>
      <c r="AN10" s="47" t="s">
        <v>56</v>
      </c>
      <c r="AO10" s="47" t="s">
        <v>57</v>
      </c>
      <c r="AP10" s="48" t="s">
        <v>58</v>
      </c>
      <c r="AQ10" s="48" t="s">
        <v>59</v>
      </c>
      <c r="AR10" s="14" t="s">
        <v>60</v>
      </c>
      <c r="AS10" s="28" t="s">
        <v>72</v>
      </c>
      <c r="AT10" s="21" t="s">
        <v>73</v>
      </c>
      <c r="AU10" s="21" t="s">
        <v>187</v>
      </c>
      <c r="AV10" s="10" t="s">
        <v>74</v>
      </c>
      <c r="AW10" s="14" t="s">
        <v>64</v>
      </c>
      <c r="AX10" s="38">
        <v>48004266.659999996</v>
      </c>
      <c r="AY10" s="39">
        <v>12</v>
      </c>
      <c r="AZ10" s="39" t="s">
        <v>65</v>
      </c>
      <c r="BA10" s="39" t="s">
        <v>75</v>
      </c>
      <c r="BB10" s="39" t="s">
        <v>76</v>
      </c>
      <c r="BC10" s="40">
        <v>576051199.91999996</v>
      </c>
      <c r="BD10" s="24">
        <v>82000000</v>
      </c>
      <c r="BE10" s="34"/>
    </row>
    <row r="11" spans="1:57" s="35" customFormat="1" ht="90">
      <c r="A11" s="47">
        <v>4</v>
      </c>
      <c r="B11" s="48" t="s">
        <v>44</v>
      </c>
      <c r="C11" s="48" t="s">
        <v>45</v>
      </c>
      <c r="D11" s="48" t="s">
        <v>45</v>
      </c>
      <c r="E11" s="48" t="s">
        <v>46</v>
      </c>
      <c r="F11" s="48" t="s">
        <v>47</v>
      </c>
      <c r="G11" s="48" t="s">
        <v>48</v>
      </c>
      <c r="H11" s="9" t="s">
        <v>149</v>
      </c>
      <c r="I11" s="48" t="s">
        <v>48</v>
      </c>
      <c r="J11" s="47" t="s">
        <v>48</v>
      </c>
      <c r="K11" s="47"/>
      <c r="L11" s="47"/>
      <c r="M11" s="47"/>
      <c r="N11" s="47">
        <v>0</v>
      </c>
      <c r="O11" s="47">
        <v>0</v>
      </c>
      <c r="P11" s="47">
        <v>0</v>
      </c>
      <c r="Q11" s="47"/>
      <c r="R11" s="14" t="s">
        <v>211</v>
      </c>
      <c r="S11" s="13"/>
      <c r="T11" s="13"/>
      <c r="U11" s="13"/>
      <c r="V11" s="13"/>
      <c r="W11" s="13"/>
      <c r="X11" s="48" t="s">
        <v>48</v>
      </c>
      <c r="Y11" s="48"/>
      <c r="Z11" s="48"/>
      <c r="AA11" s="55"/>
      <c r="AB11" s="55"/>
      <c r="AC11" s="55"/>
      <c r="AD11" s="48"/>
      <c r="AE11" s="48"/>
      <c r="AF11" s="14"/>
      <c r="AG11" s="14"/>
      <c r="AH11" s="13"/>
      <c r="AI11" s="13"/>
      <c r="AJ11" s="13"/>
      <c r="AK11" s="60" t="s">
        <v>54</v>
      </c>
      <c r="AL11" s="47" t="s">
        <v>55</v>
      </c>
      <c r="AM11" s="47">
        <v>2299</v>
      </c>
      <c r="AN11" s="47" t="s">
        <v>56</v>
      </c>
      <c r="AO11" s="47" t="s">
        <v>57</v>
      </c>
      <c r="AP11" s="48" t="s">
        <v>58</v>
      </c>
      <c r="AQ11" s="48" t="s">
        <v>59</v>
      </c>
      <c r="AR11" s="14" t="s">
        <v>60</v>
      </c>
      <c r="AS11" s="28"/>
      <c r="AT11" s="21" t="s">
        <v>77</v>
      </c>
      <c r="AU11" s="21">
        <v>311319</v>
      </c>
      <c r="AV11" s="10" t="s">
        <v>63</v>
      </c>
      <c r="AW11" s="14" t="s">
        <v>64</v>
      </c>
      <c r="AX11" s="41">
        <v>6100000</v>
      </c>
      <c r="AY11" s="39">
        <v>12</v>
      </c>
      <c r="AZ11" s="39" t="s">
        <v>65</v>
      </c>
      <c r="BA11" s="39" t="s">
        <v>66</v>
      </c>
      <c r="BB11" s="39" t="s">
        <v>67</v>
      </c>
      <c r="BC11" s="40">
        <v>73200000</v>
      </c>
      <c r="BD11" s="24"/>
    </row>
    <row r="12" spans="1:57" s="35" customFormat="1" ht="105">
      <c r="A12" s="47">
        <v>5</v>
      </c>
      <c r="B12" s="48" t="s">
        <v>44</v>
      </c>
      <c r="C12" s="48" t="s">
        <v>45</v>
      </c>
      <c r="D12" s="48" t="s">
        <v>45</v>
      </c>
      <c r="E12" s="48" t="s">
        <v>46</v>
      </c>
      <c r="F12" s="48" t="s">
        <v>47</v>
      </c>
      <c r="G12" s="48" t="s">
        <v>48</v>
      </c>
      <c r="H12" s="9" t="s">
        <v>149</v>
      </c>
      <c r="I12" s="48" t="s">
        <v>48</v>
      </c>
      <c r="J12" s="47" t="s">
        <v>48</v>
      </c>
      <c r="K12" s="47"/>
      <c r="L12" s="47"/>
      <c r="M12" s="47"/>
      <c r="N12" s="47">
        <v>0</v>
      </c>
      <c r="O12" s="47">
        <v>0</v>
      </c>
      <c r="P12" s="47">
        <v>0</v>
      </c>
      <c r="Q12" s="47"/>
      <c r="R12" s="14" t="s">
        <v>211</v>
      </c>
      <c r="S12" s="13"/>
      <c r="T12" s="13"/>
      <c r="U12" s="13"/>
      <c r="V12" s="13"/>
      <c r="W12" s="13"/>
      <c r="X12" s="48" t="s">
        <v>48</v>
      </c>
      <c r="Y12" s="48"/>
      <c r="Z12" s="48"/>
      <c r="AA12" s="55"/>
      <c r="AB12" s="55"/>
      <c r="AC12" s="55"/>
      <c r="AD12" s="48"/>
      <c r="AE12" s="48"/>
      <c r="AF12" s="14"/>
      <c r="AG12" s="14"/>
      <c r="AH12" s="13"/>
      <c r="AI12" s="13"/>
      <c r="AJ12" s="13"/>
      <c r="AK12" s="60" t="s">
        <v>54</v>
      </c>
      <c r="AL12" s="47" t="s">
        <v>55</v>
      </c>
      <c r="AM12" s="47">
        <v>2299</v>
      </c>
      <c r="AN12" s="47" t="s">
        <v>56</v>
      </c>
      <c r="AO12" s="47" t="s">
        <v>57</v>
      </c>
      <c r="AP12" s="48" t="s">
        <v>58</v>
      </c>
      <c r="AQ12" s="48" t="s">
        <v>59</v>
      </c>
      <c r="AR12" s="14" t="s">
        <v>60</v>
      </c>
      <c r="AS12" s="28" t="s">
        <v>78</v>
      </c>
      <c r="AT12" s="21" t="s">
        <v>79</v>
      </c>
      <c r="AU12" s="21">
        <v>143519</v>
      </c>
      <c r="AV12" s="10" t="s">
        <v>63</v>
      </c>
      <c r="AW12" s="14" t="s">
        <v>64</v>
      </c>
      <c r="AX12" s="41">
        <v>3800000</v>
      </c>
      <c r="AY12" s="39">
        <v>12</v>
      </c>
      <c r="AZ12" s="39" t="s">
        <v>65</v>
      </c>
      <c r="BA12" s="39" t="s">
        <v>66</v>
      </c>
      <c r="BB12" s="39" t="s">
        <v>67</v>
      </c>
      <c r="BC12" s="40">
        <v>45600000</v>
      </c>
      <c r="BD12" s="24">
        <v>19000000</v>
      </c>
    </row>
    <row r="13" spans="1:57" s="35" customFormat="1" ht="90">
      <c r="A13" s="47">
        <v>6</v>
      </c>
      <c r="B13" s="48" t="s">
        <v>44</v>
      </c>
      <c r="C13" s="48" t="s">
        <v>45</v>
      </c>
      <c r="D13" s="48" t="s">
        <v>45</v>
      </c>
      <c r="E13" s="48" t="s">
        <v>46</v>
      </c>
      <c r="F13" s="48" t="s">
        <v>47</v>
      </c>
      <c r="G13" s="48" t="s">
        <v>48</v>
      </c>
      <c r="H13" s="9" t="s">
        <v>149</v>
      </c>
      <c r="I13" s="48" t="s">
        <v>48</v>
      </c>
      <c r="J13" s="47" t="s">
        <v>48</v>
      </c>
      <c r="K13" s="47"/>
      <c r="L13" s="47"/>
      <c r="M13" s="47"/>
      <c r="N13" s="47">
        <v>0</v>
      </c>
      <c r="O13" s="47">
        <v>0</v>
      </c>
      <c r="P13" s="47">
        <v>0</v>
      </c>
      <c r="Q13" s="47"/>
      <c r="R13" s="14" t="s">
        <v>211</v>
      </c>
      <c r="S13" s="13"/>
      <c r="T13" s="13"/>
      <c r="U13" s="13"/>
      <c r="V13" s="13"/>
      <c r="W13" s="13"/>
      <c r="X13" s="48" t="s">
        <v>48</v>
      </c>
      <c r="Y13" s="48"/>
      <c r="Z13" s="48"/>
      <c r="AA13" s="55"/>
      <c r="AB13" s="55"/>
      <c r="AC13" s="55"/>
      <c r="AD13" s="48"/>
      <c r="AE13" s="48"/>
      <c r="AF13" s="14"/>
      <c r="AG13" s="14"/>
      <c r="AH13" s="13"/>
      <c r="AI13" s="13"/>
      <c r="AJ13" s="13"/>
      <c r="AK13" s="60" t="s">
        <v>54</v>
      </c>
      <c r="AL13" s="47" t="s">
        <v>55</v>
      </c>
      <c r="AM13" s="47">
        <v>2299</v>
      </c>
      <c r="AN13" s="47" t="s">
        <v>56</v>
      </c>
      <c r="AO13" s="47" t="s">
        <v>57</v>
      </c>
      <c r="AP13" s="48" t="s">
        <v>58</v>
      </c>
      <c r="AQ13" s="48" t="s">
        <v>59</v>
      </c>
      <c r="AR13" s="14" t="s">
        <v>60</v>
      </c>
      <c r="AS13" s="28" t="s">
        <v>80</v>
      </c>
      <c r="AT13" s="21" t="s">
        <v>81</v>
      </c>
      <c r="AU13" s="21">
        <v>143419</v>
      </c>
      <c r="AV13" s="10" t="s">
        <v>63</v>
      </c>
      <c r="AW13" s="14" t="s">
        <v>64</v>
      </c>
      <c r="AX13" s="41">
        <v>5600000</v>
      </c>
      <c r="AY13" s="39">
        <v>12</v>
      </c>
      <c r="AZ13" s="39" t="s">
        <v>65</v>
      </c>
      <c r="BA13" s="39" t="s">
        <v>66</v>
      </c>
      <c r="BB13" s="39" t="s">
        <v>67</v>
      </c>
      <c r="BC13" s="40">
        <v>67200000</v>
      </c>
      <c r="BD13" s="24">
        <v>29000000</v>
      </c>
    </row>
    <row r="14" spans="1:57" s="35" customFormat="1" ht="90">
      <c r="A14" s="47">
        <v>7</v>
      </c>
      <c r="B14" s="48" t="s">
        <v>44</v>
      </c>
      <c r="C14" s="48" t="s">
        <v>45</v>
      </c>
      <c r="D14" s="48" t="s">
        <v>45</v>
      </c>
      <c r="E14" s="48" t="s">
        <v>46</v>
      </c>
      <c r="F14" s="48" t="s">
        <v>47</v>
      </c>
      <c r="G14" s="48" t="s">
        <v>48</v>
      </c>
      <c r="H14" s="9" t="s">
        <v>149</v>
      </c>
      <c r="I14" s="48" t="s">
        <v>48</v>
      </c>
      <c r="J14" s="47" t="s">
        <v>48</v>
      </c>
      <c r="K14" s="47"/>
      <c r="L14" s="47"/>
      <c r="M14" s="47"/>
      <c r="N14" s="47">
        <v>0</v>
      </c>
      <c r="O14" s="47">
        <v>0</v>
      </c>
      <c r="P14" s="47">
        <v>0</v>
      </c>
      <c r="Q14" s="47"/>
      <c r="R14" s="14" t="s">
        <v>211</v>
      </c>
      <c r="S14" s="13"/>
      <c r="T14" s="13"/>
      <c r="U14" s="13"/>
      <c r="V14" s="13"/>
      <c r="W14" s="13"/>
      <c r="X14" s="48" t="s">
        <v>48</v>
      </c>
      <c r="Y14" s="48"/>
      <c r="Z14" s="48"/>
      <c r="AA14" s="55"/>
      <c r="AB14" s="55"/>
      <c r="AC14" s="55"/>
      <c r="AD14" s="48"/>
      <c r="AE14" s="48"/>
      <c r="AF14" s="14"/>
      <c r="AG14" s="14"/>
      <c r="AH14" s="13"/>
      <c r="AI14" s="13"/>
      <c r="AJ14" s="13"/>
      <c r="AK14" s="60" t="s">
        <v>54</v>
      </c>
      <c r="AL14" s="47" t="s">
        <v>55</v>
      </c>
      <c r="AM14" s="47">
        <v>2299</v>
      </c>
      <c r="AN14" s="47" t="s">
        <v>56</v>
      </c>
      <c r="AO14" s="47" t="s">
        <v>57</v>
      </c>
      <c r="AP14" s="48" t="s">
        <v>58</v>
      </c>
      <c r="AQ14" s="48" t="s">
        <v>59</v>
      </c>
      <c r="AR14" s="14" t="s">
        <v>60</v>
      </c>
      <c r="AS14" s="28" t="s">
        <v>82</v>
      </c>
      <c r="AT14" s="21" t="s">
        <v>83</v>
      </c>
      <c r="AU14" s="21">
        <v>245919</v>
      </c>
      <c r="AV14" s="10" t="s">
        <v>63</v>
      </c>
      <c r="AW14" s="14" t="s">
        <v>64</v>
      </c>
      <c r="AX14" s="41">
        <v>6500000</v>
      </c>
      <c r="AY14" s="39">
        <v>12</v>
      </c>
      <c r="AZ14" s="39" t="s">
        <v>65</v>
      </c>
      <c r="BA14" s="39" t="s">
        <v>66</v>
      </c>
      <c r="BB14" s="39" t="s">
        <v>67</v>
      </c>
      <c r="BC14" s="40">
        <v>78000000</v>
      </c>
      <c r="BD14" s="24">
        <v>66500000</v>
      </c>
    </row>
    <row r="15" spans="1:57" s="35" customFormat="1" ht="90">
      <c r="A15" s="47">
        <v>8</v>
      </c>
      <c r="B15" s="48" t="s">
        <v>44</v>
      </c>
      <c r="C15" s="48" t="s">
        <v>45</v>
      </c>
      <c r="D15" s="48" t="s">
        <v>45</v>
      </c>
      <c r="E15" s="48" t="s">
        <v>46</v>
      </c>
      <c r="F15" s="48" t="s">
        <v>47</v>
      </c>
      <c r="G15" s="48" t="s">
        <v>48</v>
      </c>
      <c r="H15" s="9" t="s">
        <v>149</v>
      </c>
      <c r="I15" s="48" t="s">
        <v>48</v>
      </c>
      <c r="J15" s="47" t="s">
        <v>48</v>
      </c>
      <c r="K15" s="47"/>
      <c r="L15" s="47"/>
      <c r="M15" s="47"/>
      <c r="N15" s="47">
        <v>0</v>
      </c>
      <c r="O15" s="47">
        <v>0</v>
      </c>
      <c r="P15" s="47">
        <v>0</v>
      </c>
      <c r="Q15" s="47"/>
      <c r="R15" s="14" t="s">
        <v>211</v>
      </c>
      <c r="S15" s="13"/>
      <c r="T15" s="13"/>
      <c r="U15" s="13"/>
      <c r="V15" s="13"/>
      <c r="W15" s="13"/>
      <c r="X15" s="48" t="s">
        <v>48</v>
      </c>
      <c r="Y15" s="48"/>
      <c r="Z15" s="48"/>
      <c r="AA15" s="55"/>
      <c r="AB15" s="55"/>
      <c r="AC15" s="55"/>
      <c r="AD15" s="48"/>
      <c r="AE15" s="48"/>
      <c r="AF15" s="14"/>
      <c r="AG15" s="14"/>
      <c r="AH15" s="13"/>
      <c r="AI15" s="13"/>
      <c r="AJ15" s="13"/>
      <c r="AK15" s="60" t="s">
        <v>54</v>
      </c>
      <c r="AL15" s="47" t="s">
        <v>55</v>
      </c>
      <c r="AM15" s="47">
        <v>2299</v>
      </c>
      <c r="AN15" s="47" t="s">
        <v>56</v>
      </c>
      <c r="AO15" s="47" t="s">
        <v>57</v>
      </c>
      <c r="AP15" s="48" t="s">
        <v>58</v>
      </c>
      <c r="AQ15" s="48" t="s">
        <v>59</v>
      </c>
      <c r="AR15" s="14" t="s">
        <v>60</v>
      </c>
      <c r="AS15" s="28" t="s">
        <v>84</v>
      </c>
      <c r="AT15" s="21" t="s">
        <v>85</v>
      </c>
      <c r="AU15" s="21">
        <v>366719</v>
      </c>
      <c r="AV15" s="10" t="s">
        <v>74</v>
      </c>
      <c r="AW15" s="14" t="s">
        <v>64</v>
      </c>
      <c r="AX15" s="41">
        <v>27000000</v>
      </c>
      <c r="AY15" s="39">
        <v>12</v>
      </c>
      <c r="AZ15" s="39" t="s">
        <v>65</v>
      </c>
      <c r="BA15" s="39" t="s">
        <v>66</v>
      </c>
      <c r="BB15" s="39" t="s">
        <v>67</v>
      </c>
      <c r="BC15" s="40">
        <v>324000000</v>
      </c>
      <c r="BD15" s="24">
        <v>600000000</v>
      </c>
    </row>
    <row r="16" spans="1:57" s="35" customFormat="1" ht="135">
      <c r="A16" s="47">
        <v>9</v>
      </c>
      <c r="B16" s="48" t="s">
        <v>44</v>
      </c>
      <c r="C16" s="48" t="s">
        <v>45</v>
      </c>
      <c r="D16" s="48" t="s">
        <v>45</v>
      </c>
      <c r="E16" s="47" t="s">
        <v>46</v>
      </c>
      <c r="F16" s="48" t="s">
        <v>47</v>
      </c>
      <c r="G16" s="48" t="s">
        <v>48</v>
      </c>
      <c r="H16" s="9" t="s">
        <v>149</v>
      </c>
      <c r="I16" s="48" t="s">
        <v>48</v>
      </c>
      <c r="J16" s="47" t="s">
        <v>48</v>
      </c>
      <c r="K16" s="47"/>
      <c r="L16" s="47"/>
      <c r="M16" s="47"/>
      <c r="N16" s="47">
        <v>0</v>
      </c>
      <c r="O16" s="47">
        <v>0</v>
      </c>
      <c r="P16" s="47">
        <v>0</v>
      </c>
      <c r="Q16" s="47"/>
      <c r="R16" s="14" t="s">
        <v>211</v>
      </c>
      <c r="S16" s="13"/>
      <c r="T16" s="13"/>
      <c r="U16" s="13"/>
      <c r="V16" s="13"/>
      <c r="W16" s="13"/>
      <c r="X16" s="48" t="s">
        <v>48</v>
      </c>
      <c r="Y16" s="48" t="s">
        <v>86</v>
      </c>
      <c r="Z16" s="48" t="s">
        <v>50</v>
      </c>
      <c r="AA16" s="51">
        <v>0</v>
      </c>
      <c r="AB16" s="56">
        <v>2430</v>
      </c>
      <c r="AC16" s="56"/>
      <c r="AD16" s="48"/>
      <c r="AE16" s="57" t="s">
        <v>87</v>
      </c>
      <c r="AF16" s="47"/>
      <c r="AG16" s="104">
        <f>(AF16-AA16)/(AB16-AA16)</f>
        <v>0</v>
      </c>
      <c r="AH16" s="62"/>
      <c r="AI16" s="47"/>
      <c r="AJ16" s="62"/>
      <c r="AK16" s="60" t="s">
        <v>54</v>
      </c>
      <c r="AL16" s="47" t="s">
        <v>55</v>
      </c>
      <c r="AM16" s="47">
        <v>2299</v>
      </c>
      <c r="AN16" s="47" t="s">
        <v>56</v>
      </c>
      <c r="AO16" s="47" t="s">
        <v>57</v>
      </c>
      <c r="AP16" s="48" t="s">
        <v>88</v>
      </c>
      <c r="AQ16" s="48" t="s">
        <v>59</v>
      </c>
      <c r="AR16" s="14" t="s">
        <v>60</v>
      </c>
      <c r="AS16" s="28"/>
      <c r="AT16" s="21" t="s">
        <v>89</v>
      </c>
      <c r="AU16" s="21">
        <v>343819</v>
      </c>
      <c r="AV16" s="10" t="s">
        <v>63</v>
      </c>
      <c r="AW16" s="14" t="s">
        <v>64</v>
      </c>
      <c r="AX16" s="41">
        <v>6800000</v>
      </c>
      <c r="AY16" s="39">
        <v>12</v>
      </c>
      <c r="AZ16" s="39" t="s">
        <v>65</v>
      </c>
      <c r="BA16" s="39" t="s">
        <v>66</v>
      </c>
      <c r="BB16" s="39" t="s">
        <v>67</v>
      </c>
      <c r="BC16" s="40">
        <v>81600000</v>
      </c>
      <c r="BD16" s="24"/>
    </row>
    <row r="17" spans="1:56" s="35" customFormat="1" ht="120">
      <c r="A17" s="47">
        <v>10</v>
      </c>
      <c r="B17" s="48" t="s">
        <v>44</v>
      </c>
      <c r="C17" s="48" t="s">
        <v>45</v>
      </c>
      <c r="D17" s="48" t="s">
        <v>45</v>
      </c>
      <c r="E17" s="48" t="s">
        <v>46</v>
      </c>
      <c r="F17" s="48" t="s">
        <v>47</v>
      </c>
      <c r="G17" s="48" t="s">
        <v>48</v>
      </c>
      <c r="H17" s="9" t="s">
        <v>149</v>
      </c>
      <c r="I17" s="48" t="s">
        <v>48</v>
      </c>
      <c r="J17" s="47" t="s">
        <v>48</v>
      </c>
      <c r="K17" s="47"/>
      <c r="L17" s="47"/>
      <c r="M17" s="47"/>
      <c r="N17" s="47">
        <v>0</v>
      </c>
      <c r="O17" s="47">
        <v>0</v>
      </c>
      <c r="P17" s="47">
        <v>0</v>
      </c>
      <c r="Q17" s="47"/>
      <c r="R17" s="14" t="s">
        <v>211</v>
      </c>
      <c r="S17" s="13"/>
      <c r="T17" s="13"/>
      <c r="U17" s="13"/>
      <c r="V17" s="13"/>
      <c r="W17" s="13"/>
      <c r="X17" s="48" t="s">
        <v>48</v>
      </c>
      <c r="Y17" s="48"/>
      <c r="Z17" s="48"/>
      <c r="AA17" s="55"/>
      <c r="AB17" s="55"/>
      <c r="AC17" s="55"/>
      <c r="AD17" s="48"/>
      <c r="AE17" s="48"/>
      <c r="AF17" s="14"/>
      <c r="AG17" s="14"/>
      <c r="AH17" s="13"/>
      <c r="AI17" s="13"/>
      <c r="AJ17" s="13"/>
      <c r="AK17" s="60" t="s">
        <v>54</v>
      </c>
      <c r="AL17" s="47" t="s">
        <v>55</v>
      </c>
      <c r="AM17" s="47">
        <v>2299</v>
      </c>
      <c r="AN17" s="47" t="s">
        <v>56</v>
      </c>
      <c r="AO17" s="47" t="s">
        <v>57</v>
      </c>
      <c r="AP17" s="48" t="s">
        <v>88</v>
      </c>
      <c r="AQ17" s="48" t="s">
        <v>59</v>
      </c>
      <c r="AR17" s="14" t="s">
        <v>60</v>
      </c>
      <c r="AS17" s="28" t="s">
        <v>90</v>
      </c>
      <c r="AT17" s="21" t="s">
        <v>91</v>
      </c>
      <c r="AU17" s="21">
        <v>233119</v>
      </c>
      <c r="AV17" s="10" t="s">
        <v>63</v>
      </c>
      <c r="AW17" s="14" t="s">
        <v>64</v>
      </c>
      <c r="AX17" s="41">
        <v>6250000</v>
      </c>
      <c r="AY17" s="39">
        <v>12</v>
      </c>
      <c r="AZ17" s="39" t="s">
        <v>65</v>
      </c>
      <c r="BA17" s="39" t="s">
        <v>66</v>
      </c>
      <c r="BB17" s="39" t="s">
        <v>67</v>
      </c>
      <c r="BC17" s="40">
        <v>75000000</v>
      </c>
      <c r="BD17" s="24">
        <v>119200000</v>
      </c>
    </row>
    <row r="18" spans="1:56" s="35" customFormat="1" ht="90">
      <c r="A18" s="47">
        <f t="shared" si="0"/>
        <v>11</v>
      </c>
      <c r="B18" s="48" t="s">
        <v>44</v>
      </c>
      <c r="C18" s="48" t="s">
        <v>45</v>
      </c>
      <c r="D18" s="48" t="s">
        <v>45</v>
      </c>
      <c r="E18" s="48" t="s">
        <v>46</v>
      </c>
      <c r="F18" s="48" t="s">
        <v>47</v>
      </c>
      <c r="G18" s="48" t="s">
        <v>48</v>
      </c>
      <c r="H18" s="9" t="s">
        <v>149</v>
      </c>
      <c r="I18" s="48" t="s">
        <v>48</v>
      </c>
      <c r="J18" s="47" t="s">
        <v>48</v>
      </c>
      <c r="K18" s="47"/>
      <c r="L18" s="47"/>
      <c r="M18" s="47"/>
      <c r="N18" s="47">
        <v>0</v>
      </c>
      <c r="O18" s="47">
        <v>0</v>
      </c>
      <c r="P18" s="47">
        <v>0</v>
      </c>
      <c r="Q18" s="47"/>
      <c r="R18" s="14" t="s">
        <v>211</v>
      </c>
      <c r="S18" s="13"/>
      <c r="T18" s="13"/>
      <c r="U18" s="13"/>
      <c r="V18" s="13"/>
      <c r="W18" s="13"/>
      <c r="X18" s="48" t="s">
        <v>48</v>
      </c>
      <c r="Y18" s="48"/>
      <c r="Z18" s="48"/>
      <c r="AA18" s="55"/>
      <c r="AB18" s="55"/>
      <c r="AC18" s="55"/>
      <c r="AD18" s="48"/>
      <c r="AE18" s="48"/>
      <c r="AF18" s="14"/>
      <c r="AG18" s="14"/>
      <c r="AH18" s="13"/>
      <c r="AI18" s="13"/>
      <c r="AJ18" s="13"/>
      <c r="AK18" s="60" t="s">
        <v>54</v>
      </c>
      <c r="AL18" s="47" t="s">
        <v>55</v>
      </c>
      <c r="AM18" s="47">
        <v>2299</v>
      </c>
      <c r="AN18" s="47" t="s">
        <v>56</v>
      </c>
      <c r="AO18" s="47" t="s">
        <v>57</v>
      </c>
      <c r="AP18" s="48" t="s">
        <v>88</v>
      </c>
      <c r="AQ18" s="48" t="s">
        <v>59</v>
      </c>
      <c r="AR18" s="14" t="s">
        <v>60</v>
      </c>
      <c r="AS18" s="28" t="s">
        <v>92</v>
      </c>
      <c r="AT18" s="21" t="s">
        <v>93</v>
      </c>
      <c r="AU18" s="21">
        <v>143119</v>
      </c>
      <c r="AV18" s="10" t="s">
        <v>63</v>
      </c>
      <c r="AW18" s="14" t="s">
        <v>64</v>
      </c>
      <c r="AX18" s="41">
        <v>6000000</v>
      </c>
      <c r="AY18" s="39">
        <v>12</v>
      </c>
      <c r="AZ18" s="39" t="s">
        <v>65</v>
      </c>
      <c r="BA18" s="39" t="s">
        <v>66</v>
      </c>
      <c r="BB18" s="39" t="s">
        <v>67</v>
      </c>
      <c r="BC18" s="40">
        <v>72000000</v>
      </c>
      <c r="BD18" s="24">
        <v>29000000</v>
      </c>
    </row>
    <row r="19" spans="1:56" s="35" customFormat="1" ht="90">
      <c r="A19" s="47">
        <f t="shared" si="0"/>
        <v>12</v>
      </c>
      <c r="B19" s="48" t="s">
        <v>44</v>
      </c>
      <c r="C19" s="48" t="s">
        <v>45</v>
      </c>
      <c r="D19" s="48" t="s">
        <v>45</v>
      </c>
      <c r="E19" s="48" t="s">
        <v>46</v>
      </c>
      <c r="F19" s="48" t="s">
        <v>47</v>
      </c>
      <c r="G19" s="48" t="s">
        <v>48</v>
      </c>
      <c r="H19" s="9" t="s">
        <v>149</v>
      </c>
      <c r="I19" s="48" t="s">
        <v>48</v>
      </c>
      <c r="J19" s="47" t="s">
        <v>48</v>
      </c>
      <c r="K19" s="47"/>
      <c r="L19" s="47"/>
      <c r="M19" s="47"/>
      <c r="N19" s="47">
        <v>0</v>
      </c>
      <c r="O19" s="47">
        <v>0</v>
      </c>
      <c r="P19" s="47">
        <v>0</v>
      </c>
      <c r="Q19" s="47"/>
      <c r="R19" s="14" t="s">
        <v>211</v>
      </c>
      <c r="S19" s="13"/>
      <c r="T19" s="13"/>
      <c r="U19" s="13"/>
      <c r="V19" s="13"/>
      <c r="W19" s="13"/>
      <c r="X19" s="48" t="s">
        <v>48</v>
      </c>
      <c r="Y19" s="48"/>
      <c r="Z19" s="48"/>
      <c r="AA19" s="55"/>
      <c r="AB19" s="55"/>
      <c r="AC19" s="55"/>
      <c r="AD19" s="48"/>
      <c r="AE19" s="48"/>
      <c r="AF19" s="14"/>
      <c r="AG19" s="14"/>
      <c r="AH19" s="13"/>
      <c r="AI19" s="13"/>
      <c r="AJ19" s="13"/>
      <c r="AK19" s="60" t="s">
        <v>54</v>
      </c>
      <c r="AL19" s="47" t="s">
        <v>55</v>
      </c>
      <c r="AM19" s="47">
        <v>2299</v>
      </c>
      <c r="AN19" s="47" t="s">
        <v>56</v>
      </c>
      <c r="AO19" s="47" t="s">
        <v>57</v>
      </c>
      <c r="AP19" s="48" t="s">
        <v>88</v>
      </c>
      <c r="AQ19" s="48" t="s">
        <v>59</v>
      </c>
      <c r="AR19" s="14" t="s">
        <v>60</v>
      </c>
      <c r="AS19" s="28" t="s">
        <v>94</v>
      </c>
      <c r="AT19" s="21" t="s">
        <v>95</v>
      </c>
      <c r="AU19" s="21">
        <v>143219</v>
      </c>
      <c r="AV19" s="10" t="s">
        <v>63</v>
      </c>
      <c r="AW19" s="14" t="s">
        <v>64</v>
      </c>
      <c r="AX19" s="41">
        <v>5500000</v>
      </c>
      <c r="AY19" s="39">
        <v>12</v>
      </c>
      <c r="AZ19" s="39" t="s">
        <v>65</v>
      </c>
      <c r="BA19" s="39" t="s">
        <v>66</v>
      </c>
      <c r="BB19" s="39" t="s">
        <v>67</v>
      </c>
      <c r="BC19" s="40">
        <v>66000000</v>
      </c>
      <c r="BD19" s="24">
        <v>25000000</v>
      </c>
    </row>
    <row r="20" spans="1:56" s="35" customFormat="1" ht="90">
      <c r="A20" s="47">
        <v>13</v>
      </c>
      <c r="B20" s="48" t="s">
        <v>44</v>
      </c>
      <c r="C20" s="48" t="s">
        <v>45</v>
      </c>
      <c r="D20" s="48" t="s">
        <v>45</v>
      </c>
      <c r="E20" s="48" t="s">
        <v>46</v>
      </c>
      <c r="F20" s="48" t="s">
        <v>47</v>
      </c>
      <c r="G20" s="48" t="s">
        <v>48</v>
      </c>
      <c r="H20" s="9" t="s">
        <v>149</v>
      </c>
      <c r="I20" s="48" t="s">
        <v>48</v>
      </c>
      <c r="J20" s="47" t="s">
        <v>48</v>
      </c>
      <c r="K20" s="47"/>
      <c r="L20" s="47"/>
      <c r="M20" s="47"/>
      <c r="N20" s="47">
        <v>0</v>
      </c>
      <c r="O20" s="47">
        <v>0</v>
      </c>
      <c r="P20" s="47">
        <v>0</v>
      </c>
      <c r="Q20" s="47"/>
      <c r="R20" s="14" t="s">
        <v>211</v>
      </c>
      <c r="S20" s="13"/>
      <c r="T20" s="13"/>
      <c r="U20" s="13"/>
      <c r="V20" s="13"/>
      <c r="W20" s="13"/>
      <c r="X20" s="48" t="s">
        <v>48</v>
      </c>
      <c r="Y20" s="48"/>
      <c r="Z20" s="48"/>
      <c r="AA20" s="55"/>
      <c r="AB20" s="55"/>
      <c r="AC20" s="55"/>
      <c r="AD20" s="48"/>
      <c r="AE20" s="48"/>
      <c r="AF20" s="14"/>
      <c r="AG20" s="14"/>
      <c r="AH20" s="13"/>
      <c r="AI20" s="13"/>
      <c r="AJ20" s="13"/>
      <c r="AK20" s="60" t="s">
        <v>54</v>
      </c>
      <c r="AL20" s="47" t="s">
        <v>55</v>
      </c>
      <c r="AM20" s="47">
        <v>2299</v>
      </c>
      <c r="AN20" s="47" t="s">
        <v>56</v>
      </c>
      <c r="AO20" s="47" t="s">
        <v>57</v>
      </c>
      <c r="AP20" s="48" t="s">
        <v>88</v>
      </c>
      <c r="AQ20" s="48" t="s">
        <v>59</v>
      </c>
      <c r="AR20" s="14" t="s">
        <v>60</v>
      </c>
      <c r="AS20" s="28" t="s">
        <v>96</v>
      </c>
      <c r="AT20" s="21" t="s">
        <v>97</v>
      </c>
      <c r="AU20" s="21" t="s">
        <v>188</v>
      </c>
      <c r="AV20" s="10" t="s">
        <v>98</v>
      </c>
      <c r="AW20" s="14" t="s">
        <v>64</v>
      </c>
      <c r="AX20" s="41">
        <v>13500000</v>
      </c>
      <c r="AY20" s="39">
        <v>12</v>
      </c>
      <c r="AZ20" s="39" t="s">
        <v>65</v>
      </c>
      <c r="BA20" s="39" t="s">
        <v>99</v>
      </c>
      <c r="BB20" s="39" t="s">
        <v>100</v>
      </c>
      <c r="BC20" s="40">
        <v>162000000</v>
      </c>
      <c r="BD20" s="24">
        <v>162600000</v>
      </c>
    </row>
    <row r="21" spans="1:56" s="35" customFormat="1" ht="90">
      <c r="A21" s="47">
        <f t="shared" si="0"/>
        <v>14</v>
      </c>
      <c r="B21" s="48" t="s">
        <v>44</v>
      </c>
      <c r="C21" s="48" t="s">
        <v>45</v>
      </c>
      <c r="D21" s="48" t="s">
        <v>45</v>
      </c>
      <c r="E21" s="48" t="s">
        <v>46</v>
      </c>
      <c r="F21" s="48" t="s">
        <v>47</v>
      </c>
      <c r="G21" s="48" t="s">
        <v>48</v>
      </c>
      <c r="H21" s="9" t="s">
        <v>149</v>
      </c>
      <c r="I21" s="48" t="s">
        <v>48</v>
      </c>
      <c r="J21" s="47" t="s">
        <v>48</v>
      </c>
      <c r="K21" s="47"/>
      <c r="L21" s="47"/>
      <c r="M21" s="47"/>
      <c r="N21" s="47">
        <v>0</v>
      </c>
      <c r="O21" s="47">
        <v>0</v>
      </c>
      <c r="P21" s="47">
        <v>0</v>
      </c>
      <c r="Q21" s="47"/>
      <c r="R21" s="14" t="s">
        <v>211</v>
      </c>
      <c r="S21" s="13"/>
      <c r="T21" s="13"/>
      <c r="U21" s="13"/>
      <c r="V21" s="13"/>
      <c r="W21" s="13"/>
      <c r="X21" s="48" t="s">
        <v>48</v>
      </c>
      <c r="Y21" s="48"/>
      <c r="Z21" s="48"/>
      <c r="AA21" s="55"/>
      <c r="AB21" s="55"/>
      <c r="AC21" s="55"/>
      <c r="AD21" s="48"/>
      <c r="AE21" s="48"/>
      <c r="AF21" s="14"/>
      <c r="AG21" s="14"/>
      <c r="AH21" s="13"/>
      <c r="AI21" s="13"/>
      <c r="AJ21" s="13"/>
      <c r="AK21" s="60" t="s">
        <v>54</v>
      </c>
      <c r="AL21" s="47" t="s">
        <v>55</v>
      </c>
      <c r="AM21" s="47">
        <v>2299</v>
      </c>
      <c r="AN21" s="47" t="s">
        <v>56</v>
      </c>
      <c r="AO21" s="47" t="s">
        <v>57</v>
      </c>
      <c r="AP21" s="48" t="s">
        <v>88</v>
      </c>
      <c r="AQ21" s="48" t="s">
        <v>59</v>
      </c>
      <c r="AR21" s="14" t="s">
        <v>60</v>
      </c>
      <c r="AS21" s="28"/>
      <c r="AT21" s="21" t="s">
        <v>101</v>
      </c>
      <c r="AU21" s="21"/>
      <c r="AV21" s="10" t="s">
        <v>102</v>
      </c>
      <c r="AW21" s="14" t="s">
        <v>64</v>
      </c>
      <c r="AX21" s="41">
        <v>67680000</v>
      </c>
      <c r="AY21" s="39">
        <v>1</v>
      </c>
      <c r="AZ21" s="39" t="s">
        <v>65</v>
      </c>
      <c r="BA21" s="39" t="s">
        <v>103</v>
      </c>
      <c r="BB21" s="39" t="s">
        <v>104</v>
      </c>
      <c r="BC21" s="40">
        <v>67680000</v>
      </c>
      <c r="BD21" s="24"/>
    </row>
    <row r="22" spans="1:56" s="35" customFormat="1" ht="90">
      <c r="A22" s="47">
        <f t="shared" si="0"/>
        <v>15</v>
      </c>
      <c r="B22" s="48" t="s">
        <v>44</v>
      </c>
      <c r="C22" s="48" t="s">
        <v>45</v>
      </c>
      <c r="D22" s="48" t="s">
        <v>45</v>
      </c>
      <c r="E22" s="48" t="s">
        <v>46</v>
      </c>
      <c r="F22" s="48" t="s">
        <v>47</v>
      </c>
      <c r="G22" s="48" t="s">
        <v>48</v>
      </c>
      <c r="H22" s="9" t="s">
        <v>149</v>
      </c>
      <c r="I22" s="48" t="s">
        <v>48</v>
      </c>
      <c r="J22" s="47" t="s">
        <v>48</v>
      </c>
      <c r="K22" s="47"/>
      <c r="L22" s="47"/>
      <c r="M22" s="47"/>
      <c r="N22" s="47">
        <v>0</v>
      </c>
      <c r="O22" s="47">
        <v>0</v>
      </c>
      <c r="P22" s="47">
        <v>0</v>
      </c>
      <c r="Q22" s="47"/>
      <c r="R22" s="14" t="s">
        <v>211</v>
      </c>
      <c r="S22" s="13"/>
      <c r="T22" s="13"/>
      <c r="U22" s="13"/>
      <c r="V22" s="13"/>
      <c r="W22" s="13"/>
      <c r="X22" s="48" t="s">
        <v>48</v>
      </c>
      <c r="Y22" s="48"/>
      <c r="Z22" s="48"/>
      <c r="AA22" s="55"/>
      <c r="AB22" s="55"/>
      <c r="AC22" s="55"/>
      <c r="AD22" s="48"/>
      <c r="AE22" s="48"/>
      <c r="AF22" s="14"/>
      <c r="AG22" s="14"/>
      <c r="AH22" s="13"/>
      <c r="AI22" s="13"/>
      <c r="AJ22" s="13"/>
      <c r="AK22" s="60" t="s">
        <v>54</v>
      </c>
      <c r="AL22" s="47" t="s">
        <v>55</v>
      </c>
      <c r="AM22" s="47">
        <v>2299</v>
      </c>
      <c r="AN22" s="47" t="s">
        <v>56</v>
      </c>
      <c r="AO22" s="47" t="s">
        <v>57</v>
      </c>
      <c r="AP22" s="48" t="s">
        <v>88</v>
      </c>
      <c r="AQ22" s="48" t="s">
        <v>59</v>
      </c>
      <c r="AR22" s="14" t="s">
        <v>60</v>
      </c>
      <c r="AS22" s="28"/>
      <c r="AT22" s="21" t="s">
        <v>101</v>
      </c>
      <c r="AU22" s="21"/>
      <c r="AV22" s="10" t="s">
        <v>105</v>
      </c>
      <c r="AW22" s="14" t="s">
        <v>64</v>
      </c>
      <c r="AX22" s="41">
        <v>32711999.999999996</v>
      </c>
      <c r="AY22" s="39">
        <v>1</v>
      </c>
      <c r="AZ22" s="39" t="s">
        <v>65</v>
      </c>
      <c r="BA22" s="39" t="s">
        <v>106</v>
      </c>
      <c r="BB22" s="39" t="s">
        <v>107</v>
      </c>
      <c r="BC22" s="40">
        <v>32711999.999999996</v>
      </c>
      <c r="BD22" s="24"/>
    </row>
    <row r="23" spans="1:56" s="35" customFormat="1" ht="120">
      <c r="A23" s="47">
        <v>16</v>
      </c>
      <c r="B23" s="48" t="s">
        <v>44</v>
      </c>
      <c r="C23" s="48" t="s">
        <v>45</v>
      </c>
      <c r="D23" s="48" t="s">
        <v>45</v>
      </c>
      <c r="E23" s="48" t="s">
        <v>46</v>
      </c>
      <c r="F23" s="48" t="s">
        <v>47</v>
      </c>
      <c r="G23" s="48" t="s">
        <v>48</v>
      </c>
      <c r="H23" s="9" t="s">
        <v>149</v>
      </c>
      <c r="I23" s="48" t="s">
        <v>48</v>
      </c>
      <c r="J23" s="47" t="s">
        <v>48</v>
      </c>
      <c r="K23" s="47"/>
      <c r="L23" s="47"/>
      <c r="M23" s="47"/>
      <c r="N23" s="47">
        <v>0</v>
      </c>
      <c r="O23" s="47">
        <v>0</v>
      </c>
      <c r="P23" s="47">
        <v>0</v>
      </c>
      <c r="Q23" s="47"/>
      <c r="R23" s="14" t="s">
        <v>211</v>
      </c>
      <c r="S23" s="13"/>
      <c r="T23" s="13"/>
      <c r="U23" s="13"/>
      <c r="V23" s="13"/>
      <c r="W23" s="13"/>
      <c r="X23" s="48" t="s">
        <v>48</v>
      </c>
      <c r="Y23" s="48"/>
      <c r="Z23" s="48"/>
      <c r="AA23" s="55"/>
      <c r="AB23" s="55"/>
      <c r="AC23" s="55"/>
      <c r="AD23" s="48"/>
      <c r="AE23" s="48"/>
      <c r="AF23" s="14"/>
      <c r="AG23" s="14"/>
      <c r="AH23" s="13"/>
      <c r="AI23" s="13"/>
      <c r="AJ23" s="13"/>
      <c r="AK23" s="60" t="s">
        <v>54</v>
      </c>
      <c r="AL23" s="47" t="s">
        <v>55</v>
      </c>
      <c r="AM23" s="47">
        <v>2299</v>
      </c>
      <c r="AN23" s="47" t="s">
        <v>56</v>
      </c>
      <c r="AO23" s="47" t="s">
        <v>57</v>
      </c>
      <c r="AP23" s="48" t="s">
        <v>88</v>
      </c>
      <c r="AQ23" s="48" t="s">
        <v>59</v>
      </c>
      <c r="AR23" s="14" t="s">
        <v>60</v>
      </c>
      <c r="AS23" s="28"/>
      <c r="AT23" s="21" t="s">
        <v>101</v>
      </c>
      <c r="AU23" s="21"/>
      <c r="AV23" s="10" t="s">
        <v>108</v>
      </c>
      <c r="AW23" s="14" t="s">
        <v>64</v>
      </c>
      <c r="AX23" s="41">
        <v>1128000</v>
      </c>
      <c r="AY23" s="39">
        <v>1</v>
      </c>
      <c r="AZ23" s="39" t="s">
        <v>65</v>
      </c>
      <c r="BA23" s="39" t="s">
        <v>109</v>
      </c>
      <c r="BB23" s="39" t="s">
        <v>110</v>
      </c>
      <c r="BC23" s="40">
        <v>1128000</v>
      </c>
      <c r="BD23" s="24"/>
    </row>
    <row r="24" spans="1:56" s="35" customFormat="1" ht="90">
      <c r="A24" s="47">
        <v>17</v>
      </c>
      <c r="B24" s="48" t="s">
        <v>44</v>
      </c>
      <c r="C24" s="48" t="s">
        <v>45</v>
      </c>
      <c r="D24" s="48" t="s">
        <v>45</v>
      </c>
      <c r="E24" s="48" t="s">
        <v>46</v>
      </c>
      <c r="F24" s="48" t="s">
        <v>47</v>
      </c>
      <c r="G24" s="48" t="s">
        <v>48</v>
      </c>
      <c r="H24" s="9" t="s">
        <v>149</v>
      </c>
      <c r="I24" s="48" t="s">
        <v>48</v>
      </c>
      <c r="J24" s="47" t="s">
        <v>48</v>
      </c>
      <c r="K24" s="47"/>
      <c r="L24" s="47"/>
      <c r="M24" s="47"/>
      <c r="N24" s="47">
        <v>0</v>
      </c>
      <c r="O24" s="47">
        <v>0</v>
      </c>
      <c r="P24" s="47">
        <v>0</v>
      </c>
      <c r="Q24" s="47"/>
      <c r="R24" s="14" t="s">
        <v>211</v>
      </c>
      <c r="S24" s="13"/>
      <c r="T24" s="13"/>
      <c r="U24" s="13"/>
      <c r="V24" s="13"/>
      <c r="W24" s="13"/>
      <c r="X24" s="48" t="s">
        <v>48</v>
      </c>
      <c r="Y24" s="48"/>
      <c r="Z24" s="48"/>
      <c r="AA24" s="55"/>
      <c r="AB24" s="55"/>
      <c r="AC24" s="55"/>
      <c r="AD24" s="48"/>
      <c r="AE24" s="48"/>
      <c r="AF24" s="14"/>
      <c r="AG24" s="14"/>
      <c r="AH24" s="13"/>
      <c r="AI24" s="13"/>
      <c r="AJ24" s="13"/>
      <c r="AK24" s="60" t="s">
        <v>54</v>
      </c>
      <c r="AL24" s="47" t="s">
        <v>55</v>
      </c>
      <c r="AM24" s="47">
        <v>2299</v>
      </c>
      <c r="AN24" s="47" t="s">
        <v>56</v>
      </c>
      <c r="AO24" s="47" t="s">
        <v>57</v>
      </c>
      <c r="AP24" s="48" t="s">
        <v>88</v>
      </c>
      <c r="AQ24" s="48" t="s">
        <v>59</v>
      </c>
      <c r="AR24" s="14" t="s">
        <v>60</v>
      </c>
      <c r="AS24" s="28"/>
      <c r="AT24" s="21" t="s">
        <v>101</v>
      </c>
      <c r="AU24" s="21"/>
      <c r="AV24" s="10" t="s">
        <v>111</v>
      </c>
      <c r="AW24" s="14" t="s">
        <v>64</v>
      </c>
      <c r="AX24" s="41">
        <v>11280000</v>
      </c>
      <c r="AY24" s="39">
        <v>1</v>
      </c>
      <c r="AZ24" s="39" t="s">
        <v>65</v>
      </c>
      <c r="BA24" s="39" t="s">
        <v>99</v>
      </c>
      <c r="BB24" s="39" t="s">
        <v>100</v>
      </c>
      <c r="BC24" s="40">
        <v>11280000</v>
      </c>
      <c r="BD24" s="24"/>
    </row>
    <row r="25" spans="1:56" s="35" customFormat="1" ht="90">
      <c r="A25" s="47">
        <f>A24+1</f>
        <v>18</v>
      </c>
      <c r="B25" s="48" t="s">
        <v>44</v>
      </c>
      <c r="C25" s="48" t="s">
        <v>45</v>
      </c>
      <c r="D25" s="48" t="s">
        <v>45</v>
      </c>
      <c r="E25" s="48" t="s">
        <v>46</v>
      </c>
      <c r="F25" s="48" t="s">
        <v>47</v>
      </c>
      <c r="G25" s="48" t="s">
        <v>48</v>
      </c>
      <c r="H25" s="9" t="s">
        <v>149</v>
      </c>
      <c r="I25" s="48" t="s">
        <v>48</v>
      </c>
      <c r="J25" s="47" t="s">
        <v>48</v>
      </c>
      <c r="K25" s="47"/>
      <c r="L25" s="47"/>
      <c r="M25" s="47"/>
      <c r="N25" s="47">
        <v>0</v>
      </c>
      <c r="O25" s="47">
        <v>0</v>
      </c>
      <c r="P25" s="47">
        <v>0</v>
      </c>
      <c r="Q25" s="47"/>
      <c r="R25" s="14" t="s">
        <v>211</v>
      </c>
      <c r="S25" s="13"/>
      <c r="T25" s="13"/>
      <c r="U25" s="13"/>
      <c r="V25" s="13"/>
      <c r="W25" s="13"/>
      <c r="X25" s="48" t="s">
        <v>48</v>
      </c>
      <c r="Y25" s="48"/>
      <c r="Z25" s="48"/>
      <c r="AA25" s="55"/>
      <c r="AB25" s="55"/>
      <c r="AC25" s="55"/>
      <c r="AD25" s="48"/>
      <c r="AE25" s="48"/>
      <c r="AF25" s="14"/>
      <c r="AG25" s="14"/>
      <c r="AH25" s="13"/>
      <c r="AI25" s="13"/>
      <c r="AJ25" s="13"/>
      <c r="AK25" s="60" t="s">
        <v>54</v>
      </c>
      <c r="AL25" s="47" t="s">
        <v>55</v>
      </c>
      <c r="AM25" s="47">
        <v>2299</v>
      </c>
      <c r="AN25" s="47" t="s">
        <v>56</v>
      </c>
      <c r="AO25" s="47" t="s">
        <v>57</v>
      </c>
      <c r="AP25" s="48" t="s">
        <v>88</v>
      </c>
      <c r="AQ25" s="48" t="s">
        <v>59</v>
      </c>
      <c r="AR25" s="14" t="s">
        <v>60</v>
      </c>
      <c r="AS25" s="28"/>
      <c r="AT25" s="21" t="s">
        <v>112</v>
      </c>
      <c r="AU25" s="21" t="s">
        <v>189</v>
      </c>
      <c r="AV25" s="10" t="s">
        <v>113</v>
      </c>
      <c r="AW25" s="14" t="s">
        <v>64</v>
      </c>
      <c r="AX25" s="41">
        <v>10000000</v>
      </c>
      <c r="AY25" s="39">
        <v>1</v>
      </c>
      <c r="AZ25" s="39" t="s">
        <v>65</v>
      </c>
      <c r="BA25" s="39" t="s">
        <v>114</v>
      </c>
      <c r="BB25" s="39" t="s">
        <v>115</v>
      </c>
      <c r="BC25" s="40">
        <v>10000000</v>
      </c>
      <c r="BD25" s="24"/>
    </row>
    <row r="26" spans="1:56" s="35" customFormat="1" ht="90">
      <c r="A26" s="47">
        <f>A25+1</f>
        <v>19</v>
      </c>
      <c r="B26" s="48" t="s">
        <v>44</v>
      </c>
      <c r="C26" s="48" t="s">
        <v>45</v>
      </c>
      <c r="D26" s="48" t="s">
        <v>45</v>
      </c>
      <c r="E26" s="47" t="s">
        <v>46</v>
      </c>
      <c r="F26" s="48" t="s">
        <v>47</v>
      </c>
      <c r="G26" s="48" t="s">
        <v>48</v>
      </c>
      <c r="H26" s="9" t="s">
        <v>149</v>
      </c>
      <c r="I26" s="48" t="s">
        <v>48</v>
      </c>
      <c r="J26" s="47" t="s">
        <v>48</v>
      </c>
      <c r="K26" s="47"/>
      <c r="L26" s="47"/>
      <c r="M26" s="47"/>
      <c r="N26" s="47">
        <v>0</v>
      </c>
      <c r="O26" s="47">
        <v>0</v>
      </c>
      <c r="P26" s="47">
        <v>0</v>
      </c>
      <c r="Q26" s="47"/>
      <c r="R26" s="14" t="s">
        <v>211</v>
      </c>
      <c r="S26" s="13"/>
      <c r="T26" s="13"/>
      <c r="U26" s="13"/>
      <c r="V26" s="13"/>
      <c r="W26" s="13"/>
      <c r="X26" s="48" t="s">
        <v>48</v>
      </c>
      <c r="Y26" s="57" t="s">
        <v>116</v>
      </c>
      <c r="Z26" s="48" t="s">
        <v>50</v>
      </c>
      <c r="AA26" s="113">
        <v>0</v>
      </c>
      <c r="AB26" s="111">
        <v>1</v>
      </c>
      <c r="AC26" s="56"/>
      <c r="AD26" s="48"/>
      <c r="AE26" s="48" t="s">
        <v>117</v>
      </c>
      <c r="AF26" s="110"/>
      <c r="AG26" s="112">
        <f>(AF26-AA26)/(AB26-AA26)</f>
        <v>0</v>
      </c>
      <c r="AH26" s="62"/>
      <c r="AI26" s="47"/>
      <c r="AJ26" s="62"/>
      <c r="AK26" s="60" t="s">
        <v>54</v>
      </c>
      <c r="AL26" s="47" t="s">
        <v>55</v>
      </c>
      <c r="AM26" s="47">
        <v>2299</v>
      </c>
      <c r="AN26" s="47" t="s">
        <v>56</v>
      </c>
      <c r="AO26" s="47" t="s">
        <v>57</v>
      </c>
      <c r="AP26" s="48" t="s">
        <v>118</v>
      </c>
      <c r="AQ26" s="48" t="s">
        <v>59</v>
      </c>
      <c r="AR26" s="14" t="s">
        <v>60</v>
      </c>
      <c r="AS26" s="28" t="s">
        <v>119</v>
      </c>
      <c r="AT26" s="21" t="s">
        <v>120</v>
      </c>
      <c r="AU26" s="21">
        <v>246219</v>
      </c>
      <c r="AV26" s="10" t="s">
        <v>63</v>
      </c>
      <c r="AW26" s="14" t="s">
        <v>64</v>
      </c>
      <c r="AX26" s="41">
        <v>16724676.5</v>
      </c>
      <c r="AY26" s="39">
        <v>12</v>
      </c>
      <c r="AZ26" s="39" t="s">
        <v>65</v>
      </c>
      <c r="BA26" s="39" t="s">
        <v>66</v>
      </c>
      <c r="BB26" s="39" t="s">
        <v>67</v>
      </c>
      <c r="BC26" s="40">
        <v>200696118</v>
      </c>
      <c r="BD26" s="24">
        <v>158884422</v>
      </c>
    </row>
    <row r="27" spans="1:56" s="35" customFormat="1" ht="75">
      <c r="A27" s="47">
        <v>20</v>
      </c>
      <c r="B27" s="48" t="s">
        <v>44</v>
      </c>
      <c r="C27" s="48" t="s">
        <v>45</v>
      </c>
      <c r="D27" s="48" t="s">
        <v>45</v>
      </c>
      <c r="E27" s="48" t="s">
        <v>46</v>
      </c>
      <c r="F27" s="48" t="s">
        <v>47</v>
      </c>
      <c r="G27" s="48" t="s">
        <v>48</v>
      </c>
      <c r="H27" s="9" t="s">
        <v>149</v>
      </c>
      <c r="I27" s="48" t="s">
        <v>48</v>
      </c>
      <c r="J27" s="47" t="s">
        <v>48</v>
      </c>
      <c r="K27" s="47"/>
      <c r="L27" s="47"/>
      <c r="M27" s="47"/>
      <c r="N27" s="47">
        <v>0</v>
      </c>
      <c r="O27" s="47">
        <v>0</v>
      </c>
      <c r="P27" s="47">
        <v>0</v>
      </c>
      <c r="Q27" s="47"/>
      <c r="R27" s="14" t="s">
        <v>211</v>
      </c>
      <c r="S27" s="13"/>
      <c r="T27" s="13"/>
      <c r="U27" s="13"/>
      <c r="V27" s="13"/>
      <c r="W27" s="13"/>
      <c r="X27" s="48" t="s">
        <v>48</v>
      </c>
      <c r="Y27" s="48"/>
      <c r="Z27" s="48"/>
      <c r="AA27" s="55"/>
      <c r="AB27" s="55"/>
      <c r="AC27" s="55"/>
      <c r="AD27" s="48"/>
      <c r="AE27" s="48"/>
      <c r="AF27" s="14"/>
      <c r="AG27" s="72"/>
      <c r="AI27" s="13"/>
      <c r="AJ27" s="13"/>
      <c r="AK27" s="60" t="s">
        <v>54</v>
      </c>
      <c r="AL27" s="47" t="s">
        <v>55</v>
      </c>
      <c r="AM27" s="47">
        <v>2299</v>
      </c>
      <c r="AN27" s="47" t="s">
        <v>56</v>
      </c>
      <c r="AO27" s="47" t="s">
        <v>57</v>
      </c>
      <c r="AP27" s="48" t="s">
        <v>118</v>
      </c>
      <c r="AQ27" s="48" t="s">
        <v>59</v>
      </c>
      <c r="AR27" s="14" t="s">
        <v>60</v>
      </c>
      <c r="AS27" s="28" t="s">
        <v>121</v>
      </c>
      <c r="AT27" s="21" t="s">
        <v>122</v>
      </c>
      <c r="AU27" s="21">
        <v>144419</v>
      </c>
      <c r="AV27" s="10" t="s">
        <v>63</v>
      </c>
      <c r="AW27" s="14" t="s">
        <v>64</v>
      </c>
      <c r="AX27" s="41">
        <v>7725000</v>
      </c>
      <c r="AY27" s="39">
        <v>12</v>
      </c>
      <c r="AZ27" s="39" t="s">
        <v>65</v>
      </c>
      <c r="BA27" s="39" t="s">
        <v>66</v>
      </c>
      <c r="BB27" s="39" t="s">
        <v>67</v>
      </c>
      <c r="BC27" s="40">
        <v>92700000</v>
      </c>
      <c r="BD27" s="24">
        <v>38110000</v>
      </c>
    </row>
    <row r="28" spans="1:56" s="35" customFormat="1" ht="75">
      <c r="A28" s="47">
        <f>A27+1</f>
        <v>21</v>
      </c>
      <c r="B28" s="48" t="s">
        <v>44</v>
      </c>
      <c r="C28" s="48" t="s">
        <v>45</v>
      </c>
      <c r="D28" s="48" t="s">
        <v>45</v>
      </c>
      <c r="E28" s="48" t="s">
        <v>46</v>
      </c>
      <c r="F28" s="48" t="s">
        <v>47</v>
      </c>
      <c r="G28" s="48" t="s">
        <v>48</v>
      </c>
      <c r="H28" s="9" t="s">
        <v>149</v>
      </c>
      <c r="I28" s="48" t="s">
        <v>48</v>
      </c>
      <c r="J28" s="47" t="s">
        <v>48</v>
      </c>
      <c r="K28" s="47"/>
      <c r="L28" s="47"/>
      <c r="M28" s="47"/>
      <c r="N28" s="47">
        <v>0</v>
      </c>
      <c r="O28" s="47">
        <v>0</v>
      </c>
      <c r="P28" s="47">
        <v>0</v>
      </c>
      <c r="Q28" s="47"/>
      <c r="R28" s="14" t="s">
        <v>211</v>
      </c>
      <c r="S28" s="13"/>
      <c r="T28" s="13"/>
      <c r="U28" s="13"/>
      <c r="V28" s="13"/>
      <c r="W28" s="13"/>
      <c r="X28" s="48" t="s">
        <v>48</v>
      </c>
      <c r="Y28" s="58"/>
      <c r="Z28" s="58"/>
      <c r="AA28" s="58"/>
      <c r="AB28" s="58"/>
      <c r="AC28" s="58"/>
      <c r="AD28" s="58"/>
      <c r="AE28" s="58"/>
      <c r="AF28" s="14"/>
      <c r="AG28" s="14"/>
      <c r="AH28" s="10"/>
      <c r="AI28" s="13"/>
      <c r="AJ28" s="13"/>
      <c r="AK28" s="60" t="s">
        <v>54</v>
      </c>
      <c r="AL28" s="47" t="s">
        <v>55</v>
      </c>
      <c r="AM28" s="47">
        <v>2299</v>
      </c>
      <c r="AN28" s="47" t="s">
        <v>56</v>
      </c>
      <c r="AO28" s="47" t="s">
        <v>57</v>
      </c>
      <c r="AP28" s="48" t="s">
        <v>118</v>
      </c>
      <c r="AQ28" s="48" t="s">
        <v>59</v>
      </c>
      <c r="AR28" s="14" t="s">
        <v>60</v>
      </c>
      <c r="AS28" s="36"/>
      <c r="AT28" s="21" t="s">
        <v>122</v>
      </c>
      <c r="AU28" s="21"/>
      <c r="AV28" s="10" t="s">
        <v>63</v>
      </c>
      <c r="AW28" s="14" t="s">
        <v>64</v>
      </c>
      <c r="AX28" s="41">
        <v>7400000</v>
      </c>
      <c r="AY28" s="39">
        <v>12</v>
      </c>
      <c r="AZ28" s="39" t="s">
        <v>65</v>
      </c>
      <c r="BA28" s="39" t="s">
        <v>66</v>
      </c>
      <c r="BB28" s="39" t="s">
        <v>67</v>
      </c>
      <c r="BC28" s="40">
        <v>88800000</v>
      </c>
      <c r="BD28" s="24"/>
    </row>
    <row r="29" spans="1:56" s="35" customFormat="1" ht="75">
      <c r="A29" s="47">
        <f>A28+1</f>
        <v>22</v>
      </c>
      <c r="B29" s="48" t="s">
        <v>44</v>
      </c>
      <c r="C29" s="48" t="s">
        <v>45</v>
      </c>
      <c r="D29" s="48" t="s">
        <v>45</v>
      </c>
      <c r="E29" s="48" t="s">
        <v>46</v>
      </c>
      <c r="F29" s="48" t="s">
        <v>47</v>
      </c>
      <c r="G29" s="48" t="s">
        <v>48</v>
      </c>
      <c r="H29" s="9" t="s">
        <v>149</v>
      </c>
      <c r="I29" s="48" t="s">
        <v>48</v>
      </c>
      <c r="J29" s="47" t="s">
        <v>48</v>
      </c>
      <c r="K29" s="47"/>
      <c r="L29" s="47"/>
      <c r="M29" s="47"/>
      <c r="N29" s="47">
        <v>0</v>
      </c>
      <c r="O29" s="47">
        <v>0</v>
      </c>
      <c r="P29" s="47">
        <v>0</v>
      </c>
      <c r="Q29" s="47"/>
      <c r="R29" s="14" t="s">
        <v>211</v>
      </c>
      <c r="S29" s="13"/>
      <c r="T29" s="13"/>
      <c r="U29" s="13"/>
      <c r="V29" s="13"/>
      <c r="W29" s="13"/>
      <c r="X29" s="48" t="s">
        <v>48</v>
      </c>
      <c r="Y29" s="58"/>
      <c r="Z29" s="58"/>
      <c r="AA29" s="58"/>
      <c r="AB29" s="58"/>
      <c r="AC29" s="58"/>
      <c r="AD29" s="58"/>
      <c r="AE29" s="58"/>
      <c r="AF29" s="14"/>
      <c r="AG29" s="14"/>
      <c r="AH29" s="13"/>
      <c r="AI29" s="13"/>
      <c r="AJ29" s="13"/>
      <c r="AK29" s="60" t="s">
        <v>54</v>
      </c>
      <c r="AL29" s="47" t="s">
        <v>55</v>
      </c>
      <c r="AM29" s="47">
        <v>2299</v>
      </c>
      <c r="AN29" s="47" t="s">
        <v>56</v>
      </c>
      <c r="AO29" s="47" t="s">
        <v>57</v>
      </c>
      <c r="AP29" s="48" t="s">
        <v>118</v>
      </c>
      <c r="AQ29" s="48" t="s">
        <v>59</v>
      </c>
      <c r="AR29" s="14" t="s">
        <v>60</v>
      </c>
      <c r="AS29" s="36"/>
      <c r="AT29" s="21" t="s">
        <v>123</v>
      </c>
      <c r="AU29" s="21"/>
      <c r="AV29" s="10" t="s">
        <v>63</v>
      </c>
      <c r="AW29" s="14" t="s">
        <v>64</v>
      </c>
      <c r="AX29" s="41">
        <v>7200000</v>
      </c>
      <c r="AY29" s="39">
        <v>12</v>
      </c>
      <c r="AZ29" s="39" t="s">
        <v>65</v>
      </c>
      <c r="BA29" s="39" t="s">
        <v>66</v>
      </c>
      <c r="BB29" s="39" t="s">
        <v>67</v>
      </c>
      <c r="BC29" s="40">
        <v>86400000</v>
      </c>
      <c r="BD29" s="24"/>
    </row>
    <row r="30" spans="1:56" s="35" customFormat="1" ht="120">
      <c r="A30" s="47">
        <v>23</v>
      </c>
      <c r="B30" s="48" t="s">
        <v>44</v>
      </c>
      <c r="C30" s="48" t="s">
        <v>45</v>
      </c>
      <c r="D30" s="48" t="s">
        <v>45</v>
      </c>
      <c r="E30" s="48" t="s">
        <v>46</v>
      </c>
      <c r="F30" s="48" t="s">
        <v>47</v>
      </c>
      <c r="G30" s="48" t="s">
        <v>48</v>
      </c>
      <c r="H30" s="9" t="s">
        <v>149</v>
      </c>
      <c r="I30" s="48" t="s">
        <v>48</v>
      </c>
      <c r="J30" s="47" t="s">
        <v>48</v>
      </c>
      <c r="K30" s="47"/>
      <c r="L30" s="47"/>
      <c r="M30" s="47"/>
      <c r="N30" s="47">
        <v>0</v>
      </c>
      <c r="O30" s="47">
        <v>0</v>
      </c>
      <c r="P30" s="47">
        <v>0</v>
      </c>
      <c r="Q30" s="47"/>
      <c r="R30" s="14" t="s">
        <v>211</v>
      </c>
      <c r="S30" s="13"/>
      <c r="T30" s="13"/>
      <c r="U30" s="13"/>
      <c r="V30" s="13"/>
      <c r="W30" s="13"/>
      <c r="X30" s="48" t="s">
        <v>48</v>
      </c>
      <c r="Y30" s="48"/>
      <c r="Z30" s="48"/>
      <c r="AA30" s="55"/>
      <c r="AB30" s="55"/>
      <c r="AC30" s="55"/>
      <c r="AD30" s="48"/>
      <c r="AE30" s="48"/>
      <c r="AF30" s="14"/>
      <c r="AG30" s="14"/>
      <c r="AH30" s="13"/>
      <c r="AI30" s="13"/>
      <c r="AJ30" s="13"/>
      <c r="AK30" s="60" t="s">
        <v>54</v>
      </c>
      <c r="AL30" s="47" t="s">
        <v>55</v>
      </c>
      <c r="AM30" s="47">
        <v>2299</v>
      </c>
      <c r="AN30" s="47" t="s">
        <v>56</v>
      </c>
      <c r="AO30" s="47" t="s">
        <v>57</v>
      </c>
      <c r="AP30" s="48" t="s">
        <v>118</v>
      </c>
      <c r="AQ30" s="48" t="s">
        <v>59</v>
      </c>
      <c r="AR30" s="14" t="s">
        <v>60</v>
      </c>
      <c r="AS30" s="36"/>
      <c r="AT30" s="21" t="s">
        <v>124</v>
      </c>
      <c r="AU30" s="21"/>
      <c r="AV30" s="10" t="s">
        <v>74</v>
      </c>
      <c r="AW30" s="14" t="s">
        <v>64</v>
      </c>
      <c r="AX30" s="41">
        <v>15000000</v>
      </c>
      <c r="AY30" s="39">
        <v>12</v>
      </c>
      <c r="AZ30" s="39" t="s">
        <v>65</v>
      </c>
      <c r="BA30" s="39" t="s">
        <v>125</v>
      </c>
      <c r="BB30" s="39" t="s">
        <v>67</v>
      </c>
      <c r="BC30" s="40">
        <v>180000000</v>
      </c>
      <c r="BD30" s="24"/>
    </row>
    <row r="31" spans="1:56" s="35" customFormat="1" ht="90">
      <c r="A31" s="47">
        <f>A30+1</f>
        <v>24</v>
      </c>
      <c r="B31" s="48" t="s">
        <v>44</v>
      </c>
      <c r="C31" s="48" t="s">
        <v>45</v>
      </c>
      <c r="D31" s="48" t="s">
        <v>45</v>
      </c>
      <c r="E31" s="47" t="s">
        <v>46</v>
      </c>
      <c r="F31" s="48" t="s">
        <v>47</v>
      </c>
      <c r="G31" s="48" t="s">
        <v>48</v>
      </c>
      <c r="H31" s="9" t="s">
        <v>149</v>
      </c>
      <c r="I31" s="48" t="s">
        <v>48</v>
      </c>
      <c r="J31" s="47" t="s">
        <v>48</v>
      </c>
      <c r="K31" s="47"/>
      <c r="L31" s="47"/>
      <c r="M31" s="47"/>
      <c r="N31" s="47">
        <v>0</v>
      </c>
      <c r="O31" s="47">
        <v>0</v>
      </c>
      <c r="P31" s="47">
        <v>0</v>
      </c>
      <c r="Q31" s="47"/>
      <c r="R31" s="14" t="s">
        <v>211</v>
      </c>
      <c r="S31" s="13"/>
      <c r="T31" s="13"/>
      <c r="U31" s="13"/>
      <c r="V31" s="13"/>
      <c r="W31" s="13"/>
      <c r="X31" s="48" t="s">
        <v>48</v>
      </c>
      <c r="Y31" s="57" t="s">
        <v>126</v>
      </c>
      <c r="Z31" s="48" t="s">
        <v>50</v>
      </c>
      <c r="AA31" s="51">
        <v>0</v>
      </c>
      <c r="AB31" s="56">
        <v>215</v>
      </c>
      <c r="AC31" s="56"/>
      <c r="AD31" s="48"/>
      <c r="AE31" s="57" t="s">
        <v>127</v>
      </c>
      <c r="AF31" s="47"/>
      <c r="AG31" s="104">
        <f>(AF31-AA31)/(AB31-AA31)</f>
        <v>0</v>
      </c>
      <c r="AH31" s="62"/>
      <c r="AI31" s="47"/>
      <c r="AJ31" s="62"/>
      <c r="AK31" s="60" t="s">
        <v>54</v>
      </c>
      <c r="AL31" s="47" t="s">
        <v>55</v>
      </c>
      <c r="AM31" s="47">
        <v>2299</v>
      </c>
      <c r="AN31" s="47" t="s">
        <v>56</v>
      </c>
      <c r="AO31" s="47" t="s">
        <v>57</v>
      </c>
      <c r="AP31" s="48" t="s">
        <v>128</v>
      </c>
      <c r="AQ31" s="48" t="s">
        <v>59</v>
      </c>
      <c r="AR31" s="14" t="s">
        <v>60</v>
      </c>
      <c r="AS31" s="28" t="s">
        <v>129</v>
      </c>
      <c r="AT31" s="21" t="s">
        <v>130</v>
      </c>
      <c r="AU31" s="21" t="s">
        <v>190</v>
      </c>
      <c r="AV31" s="10" t="s">
        <v>131</v>
      </c>
      <c r="AW31" s="14" t="s">
        <v>64</v>
      </c>
      <c r="AX31" s="41">
        <v>152000000</v>
      </c>
      <c r="AY31" s="39">
        <v>12</v>
      </c>
      <c r="AZ31" s="39" t="s">
        <v>65</v>
      </c>
      <c r="BA31" s="39" t="s">
        <v>132</v>
      </c>
      <c r="BB31" s="39" t="s">
        <v>133</v>
      </c>
      <c r="BC31" s="40">
        <v>1640067284.0290029</v>
      </c>
      <c r="BD31" s="24">
        <v>600000000</v>
      </c>
    </row>
    <row r="32" spans="1:56" s="35" customFormat="1" ht="105">
      <c r="A32" s="47">
        <f>A31+1</f>
        <v>25</v>
      </c>
      <c r="B32" s="48" t="s">
        <v>44</v>
      </c>
      <c r="C32" s="48" t="s">
        <v>45</v>
      </c>
      <c r="D32" s="48" t="s">
        <v>45</v>
      </c>
      <c r="E32" s="48" t="s">
        <v>46</v>
      </c>
      <c r="F32" s="48" t="s">
        <v>47</v>
      </c>
      <c r="G32" s="48" t="s">
        <v>48</v>
      </c>
      <c r="H32" s="9" t="s">
        <v>149</v>
      </c>
      <c r="I32" s="48" t="s">
        <v>48</v>
      </c>
      <c r="J32" s="47" t="s">
        <v>48</v>
      </c>
      <c r="K32" s="47"/>
      <c r="L32" s="47"/>
      <c r="M32" s="47"/>
      <c r="N32" s="47">
        <v>0</v>
      </c>
      <c r="O32" s="47">
        <v>0</v>
      </c>
      <c r="P32" s="47">
        <v>0</v>
      </c>
      <c r="Q32" s="47"/>
      <c r="R32" s="14" t="s">
        <v>211</v>
      </c>
      <c r="S32" s="13"/>
      <c r="T32" s="13"/>
      <c r="U32" s="13"/>
      <c r="V32" s="13"/>
      <c r="W32" s="13"/>
      <c r="X32" s="48" t="s">
        <v>48</v>
      </c>
      <c r="Y32" s="48"/>
      <c r="Z32" s="48"/>
      <c r="AA32" s="55"/>
      <c r="AB32" s="55"/>
      <c r="AC32" s="55"/>
      <c r="AD32" s="48"/>
      <c r="AE32" s="48"/>
      <c r="AF32" s="14"/>
      <c r="AG32" s="14"/>
      <c r="AH32" s="13"/>
      <c r="AI32" s="13"/>
      <c r="AJ32" s="13"/>
      <c r="AK32" s="60" t="s">
        <v>54</v>
      </c>
      <c r="AL32" s="47" t="s">
        <v>55</v>
      </c>
      <c r="AM32" s="47">
        <v>2299</v>
      </c>
      <c r="AN32" s="47" t="s">
        <v>56</v>
      </c>
      <c r="AO32" s="47" t="s">
        <v>57</v>
      </c>
      <c r="AP32" s="48" t="s">
        <v>128</v>
      </c>
      <c r="AQ32" s="48" t="s">
        <v>59</v>
      </c>
      <c r="AR32" s="14" t="s">
        <v>60</v>
      </c>
      <c r="AS32" s="28"/>
      <c r="AT32" s="10" t="s">
        <v>134</v>
      </c>
      <c r="AU32" s="10"/>
      <c r="AV32" s="10" t="s">
        <v>63</v>
      </c>
      <c r="AW32" s="14" t="s">
        <v>64</v>
      </c>
      <c r="AX32" s="41">
        <v>10000000</v>
      </c>
      <c r="AY32" s="39">
        <v>12</v>
      </c>
      <c r="AZ32" s="39" t="s">
        <v>65</v>
      </c>
      <c r="BA32" s="39" t="s">
        <v>66</v>
      </c>
      <c r="BB32" s="39" t="s">
        <v>67</v>
      </c>
      <c r="BC32" s="40">
        <v>120000000</v>
      </c>
      <c r="BD32" s="24"/>
    </row>
    <row r="33" spans="1:62" s="35" customFormat="1" ht="120">
      <c r="A33" s="47">
        <v>26</v>
      </c>
      <c r="B33" s="48" t="s">
        <v>44</v>
      </c>
      <c r="C33" s="48" t="s">
        <v>45</v>
      </c>
      <c r="D33" s="48" t="s">
        <v>45</v>
      </c>
      <c r="E33" s="48" t="s">
        <v>46</v>
      </c>
      <c r="F33" s="48" t="s">
        <v>47</v>
      </c>
      <c r="G33" s="48" t="s">
        <v>48</v>
      </c>
      <c r="H33" s="9" t="s">
        <v>149</v>
      </c>
      <c r="I33" s="48" t="s">
        <v>48</v>
      </c>
      <c r="J33" s="47" t="s">
        <v>48</v>
      </c>
      <c r="K33" s="47"/>
      <c r="L33" s="47"/>
      <c r="M33" s="47"/>
      <c r="N33" s="47">
        <v>0</v>
      </c>
      <c r="O33" s="47">
        <v>0</v>
      </c>
      <c r="P33" s="47">
        <v>0</v>
      </c>
      <c r="Q33" s="47"/>
      <c r="R33" s="14" t="s">
        <v>211</v>
      </c>
      <c r="S33" s="13"/>
      <c r="T33" s="13"/>
      <c r="U33" s="13"/>
      <c r="V33" s="13"/>
      <c r="W33" s="13"/>
      <c r="X33" s="48" t="s">
        <v>48</v>
      </c>
      <c r="Y33" s="48"/>
      <c r="Z33" s="48"/>
      <c r="AA33" s="55"/>
      <c r="AB33" s="55"/>
      <c r="AC33" s="55"/>
      <c r="AD33" s="48"/>
      <c r="AE33" s="48"/>
      <c r="AF33" s="14"/>
      <c r="AG33" s="14"/>
      <c r="AH33" s="13"/>
      <c r="AI33" s="13"/>
      <c r="AJ33" s="13"/>
      <c r="AK33" s="60" t="s">
        <v>54</v>
      </c>
      <c r="AL33" s="47" t="s">
        <v>55</v>
      </c>
      <c r="AM33" s="47">
        <v>2299</v>
      </c>
      <c r="AN33" s="47" t="s">
        <v>56</v>
      </c>
      <c r="AO33" s="47" t="s">
        <v>57</v>
      </c>
      <c r="AP33" s="48" t="s">
        <v>128</v>
      </c>
      <c r="AQ33" s="48" t="s">
        <v>59</v>
      </c>
      <c r="AR33" s="14" t="s">
        <v>60</v>
      </c>
      <c r="AS33" s="28"/>
      <c r="AT33" s="10" t="s">
        <v>135</v>
      </c>
      <c r="AU33" s="10"/>
      <c r="AV33" s="10" t="s">
        <v>63</v>
      </c>
      <c r="AW33" s="14" t="s">
        <v>64</v>
      </c>
      <c r="AX33" s="41">
        <v>5600000</v>
      </c>
      <c r="AY33" s="39">
        <v>12</v>
      </c>
      <c r="AZ33" s="39" t="s">
        <v>65</v>
      </c>
      <c r="BA33" s="39" t="s">
        <v>66</v>
      </c>
      <c r="BB33" s="39" t="s">
        <v>67</v>
      </c>
      <c r="BC33" s="40">
        <v>67200000</v>
      </c>
      <c r="BD33" s="24"/>
    </row>
    <row r="34" spans="1:62" s="35" customFormat="1" ht="90">
      <c r="A34" s="47">
        <f>A33+1</f>
        <v>27</v>
      </c>
      <c r="B34" s="48" t="s">
        <v>44</v>
      </c>
      <c r="C34" s="48" t="s">
        <v>45</v>
      </c>
      <c r="D34" s="48" t="s">
        <v>45</v>
      </c>
      <c r="E34" s="47" t="s">
        <v>46</v>
      </c>
      <c r="F34" s="48" t="s">
        <v>47</v>
      </c>
      <c r="G34" s="48" t="s">
        <v>48</v>
      </c>
      <c r="H34" s="9" t="s">
        <v>149</v>
      </c>
      <c r="I34" s="48" t="s">
        <v>48</v>
      </c>
      <c r="J34" s="47" t="s">
        <v>48</v>
      </c>
      <c r="K34" s="47"/>
      <c r="L34" s="47"/>
      <c r="M34" s="47"/>
      <c r="N34" s="47">
        <v>0</v>
      </c>
      <c r="O34" s="47">
        <v>0</v>
      </c>
      <c r="P34" s="47">
        <v>0</v>
      </c>
      <c r="Q34" s="47"/>
      <c r="R34" s="14" t="s">
        <v>211</v>
      </c>
      <c r="S34" s="13"/>
      <c r="T34" s="13"/>
      <c r="U34" s="13"/>
      <c r="V34" s="13"/>
      <c r="W34" s="13"/>
      <c r="X34" s="48" t="s">
        <v>48</v>
      </c>
      <c r="Y34" s="48" t="s">
        <v>136</v>
      </c>
      <c r="Z34" s="48" t="s">
        <v>50</v>
      </c>
      <c r="AA34" s="51">
        <v>0</v>
      </c>
      <c r="AB34" s="56">
        <v>1300</v>
      </c>
      <c r="AC34" s="56"/>
      <c r="AD34" s="48"/>
      <c r="AE34" s="57" t="s">
        <v>137</v>
      </c>
      <c r="AF34" s="65"/>
      <c r="AG34" s="104">
        <f>(AF34-AA34)/(AB34-AA34)</f>
        <v>0</v>
      </c>
      <c r="AH34" s="62"/>
      <c r="AI34" s="47"/>
      <c r="AJ34" s="62"/>
      <c r="AK34" s="48" t="s">
        <v>54</v>
      </c>
      <c r="AL34" s="47" t="s">
        <v>55</v>
      </c>
      <c r="AM34" s="47">
        <v>2299</v>
      </c>
      <c r="AN34" s="47" t="s">
        <v>56</v>
      </c>
      <c r="AO34" s="47" t="s">
        <v>57</v>
      </c>
      <c r="AP34" s="48" t="s">
        <v>138</v>
      </c>
      <c r="AQ34" s="48" t="s">
        <v>59</v>
      </c>
      <c r="AR34" s="14" t="s">
        <v>60</v>
      </c>
      <c r="AS34" s="28" t="s">
        <v>139</v>
      </c>
      <c r="AT34" s="21" t="s">
        <v>140</v>
      </c>
      <c r="AU34" s="21"/>
      <c r="AV34" s="10" t="s">
        <v>63</v>
      </c>
      <c r="AW34" s="14" t="s">
        <v>64</v>
      </c>
      <c r="AX34" s="41">
        <v>5400000</v>
      </c>
      <c r="AY34" s="39">
        <v>12</v>
      </c>
      <c r="AZ34" s="39" t="s">
        <v>65</v>
      </c>
      <c r="BA34" s="39" t="s">
        <v>66</v>
      </c>
      <c r="BB34" s="39" t="s">
        <v>67</v>
      </c>
      <c r="BC34" s="40">
        <v>64800000</v>
      </c>
      <c r="BD34" s="24">
        <v>51300000</v>
      </c>
    </row>
    <row r="35" spans="1:62" s="35" customFormat="1" ht="90">
      <c r="A35" s="47">
        <f>A34+1</f>
        <v>28</v>
      </c>
      <c r="B35" s="48" t="s">
        <v>44</v>
      </c>
      <c r="C35" s="48" t="s">
        <v>45</v>
      </c>
      <c r="D35" s="48" t="s">
        <v>45</v>
      </c>
      <c r="E35" s="48" t="s">
        <v>46</v>
      </c>
      <c r="F35" s="48" t="s">
        <v>47</v>
      </c>
      <c r="G35" s="48" t="s">
        <v>48</v>
      </c>
      <c r="H35" s="9" t="s">
        <v>149</v>
      </c>
      <c r="I35" s="48" t="s">
        <v>48</v>
      </c>
      <c r="J35" s="47" t="s">
        <v>48</v>
      </c>
      <c r="K35" s="47"/>
      <c r="L35" s="47"/>
      <c r="M35" s="47"/>
      <c r="N35" s="47">
        <v>0</v>
      </c>
      <c r="O35" s="47">
        <v>0</v>
      </c>
      <c r="P35" s="47">
        <v>0</v>
      </c>
      <c r="Q35" s="47"/>
      <c r="R35" s="14" t="s">
        <v>211</v>
      </c>
      <c r="S35" s="13"/>
      <c r="T35" s="13"/>
      <c r="U35" s="13"/>
      <c r="V35" s="13"/>
      <c r="W35" s="13"/>
      <c r="X35" s="48" t="s">
        <v>48</v>
      </c>
      <c r="Y35" s="48"/>
      <c r="Z35" s="48"/>
      <c r="AA35" s="55"/>
      <c r="AB35" s="55"/>
      <c r="AC35" s="55"/>
      <c r="AD35" s="48"/>
      <c r="AE35" s="48"/>
      <c r="AF35" s="31"/>
      <c r="AG35" s="31"/>
      <c r="AH35" s="12"/>
      <c r="AI35" s="12"/>
      <c r="AJ35" s="12"/>
      <c r="AK35" s="48" t="s">
        <v>54</v>
      </c>
      <c r="AL35" s="47" t="s">
        <v>55</v>
      </c>
      <c r="AM35" s="47">
        <v>2299</v>
      </c>
      <c r="AN35" s="47" t="s">
        <v>56</v>
      </c>
      <c r="AO35" s="47" t="s">
        <v>57</v>
      </c>
      <c r="AP35" s="48" t="s">
        <v>138</v>
      </c>
      <c r="AQ35" s="48" t="s">
        <v>59</v>
      </c>
      <c r="AR35" s="14" t="s">
        <v>60</v>
      </c>
      <c r="AS35" s="28" t="s">
        <v>141</v>
      </c>
      <c r="AT35" s="21" t="s">
        <v>142</v>
      </c>
      <c r="AU35" s="21">
        <v>294919</v>
      </c>
      <c r="AV35" s="10" t="s">
        <v>63</v>
      </c>
      <c r="AW35" s="14" t="s">
        <v>64</v>
      </c>
      <c r="AX35" s="41">
        <v>4300000</v>
      </c>
      <c r="AY35" s="39">
        <v>12</v>
      </c>
      <c r="AZ35" s="39" t="s">
        <v>65</v>
      </c>
      <c r="BA35" s="39" t="s">
        <v>66</v>
      </c>
      <c r="BB35" s="39" t="s">
        <v>67</v>
      </c>
      <c r="BC35" s="40">
        <v>51600000</v>
      </c>
      <c r="BD35" s="24">
        <v>63000000</v>
      </c>
    </row>
    <row r="36" spans="1:62" s="35" customFormat="1" ht="90">
      <c r="A36" s="47">
        <v>29</v>
      </c>
      <c r="B36" s="48" t="s">
        <v>44</v>
      </c>
      <c r="C36" s="48" t="s">
        <v>45</v>
      </c>
      <c r="D36" s="48" t="s">
        <v>45</v>
      </c>
      <c r="E36" s="48" t="s">
        <v>46</v>
      </c>
      <c r="F36" s="48" t="s">
        <v>47</v>
      </c>
      <c r="G36" s="48" t="s">
        <v>48</v>
      </c>
      <c r="H36" s="9" t="s">
        <v>149</v>
      </c>
      <c r="I36" s="48" t="s">
        <v>48</v>
      </c>
      <c r="J36" s="47" t="s">
        <v>48</v>
      </c>
      <c r="K36" s="47"/>
      <c r="L36" s="47"/>
      <c r="M36" s="47"/>
      <c r="N36" s="47">
        <v>0</v>
      </c>
      <c r="O36" s="47">
        <v>0</v>
      </c>
      <c r="P36" s="47">
        <v>0</v>
      </c>
      <c r="Q36" s="47"/>
      <c r="R36" s="14" t="s">
        <v>211</v>
      </c>
      <c r="S36" s="13"/>
      <c r="T36" s="13"/>
      <c r="U36" s="13"/>
      <c r="V36" s="13"/>
      <c r="W36" s="13"/>
      <c r="X36" s="48" t="s">
        <v>48</v>
      </c>
      <c r="Y36" s="48"/>
      <c r="Z36" s="48"/>
      <c r="AA36" s="55"/>
      <c r="AB36" s="55"/>
      <c r="AC36" s="55"/>
      <c r="AD36" s="48"/>
      <c r="AE36" s="48"/>
      <c r="AF36" s="31"/>
      <c r="AG36" s="31"/>
      <c r="AH36" s="12"/>
      <c r="AI36" s="12"/>
      <c r="AJ36" s="12"/>
      <c r="AK36" s="48" t="s">
        <v>54</v>
      </c>
      <c r="AL36" s="47" t="s">
        <v>55</v>
      </c>
      <c r="AM36" s="47">
        <v>2299</v>
      </c>
      <c r="AN36" s="47" t="s">
        <v>56</v>
      </c>
      <c r="AO36" s="47" t="s">
        <v>57</v>
      </c>
      <c r="AP36" s="48" t="s">
        <v>138</v>
      </c>
      <c r="AQ36" s="48" t="s">
        <v>59</v>
      </c>
      <c r="AR36" s="14" t="s">
        <v>60</v>
      </c>
      <c r="AS36" s="28" t="s">
        <v>143</v>
      </c>
      <c r="AT36" s="21" t="s">
        <v>144</v>
      </c>
      <c r="AU36" s="21">
        <v>143319</v>
      </c>
      <c r="AV36" s="10" t="s">
        <v>63</v>
      </c>
      <c r="AW36" s="14" t="s">
        <v>64</v>
      </c>
      <c r="AX36" s="41">
        <v>5600000</v>
      </c>
      <c r="AY36" s="39">
        <v>12</v>
      </c>
      <c r="AZ36" s="39" t="s">
        <v>65</v>
      </c>
      <c r="BA36" s="39" t="s">
        <v>66</v>
      </c>
      <c r="BB36" s="39" t="s">
        <v>67</v>
      </c>
      <c r="BC36" s="40">
        <v>67200000</v>
      </c>
      <c r="BD36" s="24">
        <v>28500000</v>
      </c>
    </row>
    <row r="37" spans="1:62" s="35" customFormat="1" ht="105">
      <c r="A37" s="47">
        <f>A36+1</f>
        <v>30</v>
      </c>
      <c r="B37" s="48" t="s">
        <v>44</v>
      </c>
      <c r="C37" s="48" t="s">
        <v>45</v>
      </c>
      <c r="D37" s="48" t="s">
        <v>45</v>
      </c>
      <c r="E37" s="48" t="s">
        <v>46</v>
      </c>
      <c r="F37" s="48" t="s">
        <v>47</v>
      </c>
      <c r="G37" s="48" t="s">
        <v>48</v>
      </c>
      <c r="H37" s="9" t="s">
        <v>149</v>
      </c>
      <c r="I37" s="48" t="s">
        <v>48</v>
      </c>
      <c r="J37" s="47" t="s">
        <v>48</v>
      </c>
      <c r="K37" s="47"/>
      <c r="L37" s="47"/>
      <c r="M37" s="47"/>
      <c r="N37" s="47">
        <v>0</v>
      </c>
      <c r="O37" s="47">
        <v>0</v>
      </c>
      <c r="P37" s="47">
        <v>0</v>
      </c>
      <c r="Q37" s="47"/>
      <c r="R37" s="14" t="s">
        <v>211</v>
      </c>
      <c r="S37" s="13"/>
      <c r="T37" s="13"/>
      <c r="U37" s="13"/>
      <c r="V37" s="13"/>
      <c r="W37" s="13"/>
      <c r="X37" s="48" t="s">
        <v>48</v>
      </c>
      <c r="Y37" s="48"/>
      <c r="Z37" s="48"/>
      <c r="AA37" s="55"/>
      <c r="AB37" s="55"/>
      <c r="AC37" s="55"/>
      <c r="AD37" s="48"/>
      <c r="AE37" s="48"/>
      <c r="AF37" s="31"/>
      <c r="AG37" s="31"/>
      <c r="AH37" s="12"/>
      <c r="AI37" s="12"/>
      <c r="AJ37" s="12"/>
      <c r="AK37" s="48" t="s">
        <v>54</v>
      </c>
      <c r="AL37" s="47" t="s">
        <v>55</v>
      </c>
      <c r="AM37" s="47">
        <v>2299</v>
      </c>
      <c r="AN37" s="47" t="s">
        <v>56</v>
      </c>
      <c r="AO37" s="47" t="s">
        <v>57</v>
      </c>
      <c r="AP37" s="48" t="s">
        <v>138</v>
      </c>
      <c r="AQ37" s="48" t="s">
        <v>59</v>
      </c>
      <c r="AR37" s="14" t="s">
        <v>60</v>
      </c>
      <c r="AS37" s="28" t="s">
        <v>145</v>
      </c>
      <c r="AT37" s="21" t="s">
        <v>146</v>
      </c>
      <c r="AU37" s="21">
        <v>142919</v>
      </c>
      <c r="AV37" s="10" t="s">
        <v>63</v>
      </c>
      <c r="AW37" s="14" t="s">
        <v>64</v>
      </c>
      <c r="AX37" s="41">
        <v>4017000</v>
      </c>
      <c r="AY37" s="39">
        <v>12</v>
      </c>
      <c r="AZ37" s="39" t="s">
        <v>65</v>
      </c>
      <c r="BA37" s="39" t="s">
        <v>66</v>
      </c>
      <c r="BB37" s="39" t="s">
        <v>67</v>
      </c>
      <c r="BC37" s="40">
        <v>48204000</v>
      </c>
      <c r="BD37" s="24">
        <v>20000000</v>
      </c>
    </row>
    <row r="38" spans="1:62" s="35" customFormat="1" ht="90">
      <c r="A38" s="47">
        <f>A37+1</f>
        <v>31</v>
      </c>
      <c r="B38" s="48" t="s">
        <v>44</v>
      </c>
      <c r="C38" s="48" t="s">
        <v>45</v>
      </c>
      <c r="D38" s="48" t="s">
        <v>45</v>
      </c>
      <c r="E38" s="48" t="s">
        <v>46</v>
      </c>
      <c r="F38" s="48" t="s">
        <v>47</v>
      </c>
      <c r="G38" s="48" t="s">
        <v>48</v>
      </c>
      <c r="H38" s="9" t="s">
        <v>149</v>
      </c>
      <c r="I38" s="48" t="s">
        <v>48</v>
      </c>
      <c r="J38" s="47" t="s">
        <v>48</v>
      </c>
      <c r="K38" s="47"/>
      <c r="L38" s="47"/>
      <c r="M38" s="47"/>
      <c r="N38" s="47">
        <v>0</v>
      </c>
      <c r="O38" s="47">
        <v>0</v>
      </c>
      <c r="P38" s="47">
        <v>0</v>
      </c>
      <c r="Q38" s="47"/>
      <c r="R38" s="14" t="s">
        <v>211</v>
      </c>
      <c r="S38" s="13"/>
      <c r="T38" s="13"/>
      <c r="U38" s="13"/>
      <c r="V38" s="13"/>
      <c r="W38" s="13"/>
      <c r="X38" s="48" t="s">
        <v>48</v>
      </c>
      <c r="Y38" s="48"/>
      <c r="Z38" s="48"/>
      <c r="AA38" s="55"/>
      <c r="AB38" s="55"/>
      <c r="AC38" s="55"/>
      <c r="AD38" s="48"/>
      <c r="AE38" s="48"/>
      <c r="AF38" s="31"/>
      <c r="AG38" s="31"/>
      <c r="AH38" s="12"/>
      <c r="AI38" s="12"/>
      <c r="AJ38" s="12"/>
      <c r="AK38" s="48" t="s">
        <v>54</v>
      </c>
      <c r="AL38" s="47" t="s">
        <v>55</v>
      </c>
      <c r="AM38" s="47">
        <v>2299</v>
      </c>
      <c r="AN38" s="47" t="s">
        <v>56</v>
      </c>
      <c r="AO38" s="47" t="s">
        <v>57</v>
      </c>
      <c r="AP38" s="48" t="s">
        <v>138</v>
      </c>
      <c r="AQ38" s="48" t="s">
        <v>59</v>
      </c>
      <c r="AR38" s="14" t="s">
        <v>60</v>
      </c>
      <c r="AS38" s="28" t="s">
        <v>147</v>
      </c>
      <c r="AT38" s="21" t="s">
        <v>148</v>
      </c>
      <c r="AU38" s="21" t="s">
        <v>190</v>
      </c>
      <c r="AV38" s="10" t="s">
        <v>63</v>
      </c>
      <c r="AW38" s="14" t="s">
        <v>64</v>
      </c>
      <c r="AX38" s="41">
        <v>22000000</v>
      </c>
      <c r="AY38" s="39">
        <v>12</v>
      </c>
      <c r="AZ38" s="39" t="s">
        <v>65</v>
      </c>
      <c r="BA38" s="39" t="s">
        <v>66</v>
      </c>
      <c r="BB38" s="39" t="s">
        <v>67</v>
      </c>
      <c r="BC38" s="40">
        <v>264000000</v>
      </c>
      <c r="BD38" s="24">
        <v>30000000</v>
      </c>
    </row>
    <row r="39" spans="1:62" ht="60" customHeight="1">
      <c r="A39" s="47">
        <v>32</v>
      </c>
      <c r="B39" s="48" t="s">
        <v>44</v>
      </c>
      <c r="C39" s="48" t="s">
        <v>212</v>
      </c>
      <c r="D39" s="48" t="s">
        <v>212</v>
      </c>
      <c r="E39" s="48" t="s">
        <v>213</v>
      </c>
      <c r="F39" s="48"/>
      <c r="G39" s="48" t="s">
        <v>48</v>
      </c>
      <c r="H39" s="9" t="s">
        <v>149</v>
      </c>
      <c r="I39" s="48" t="s">
        <v>48</v>
      </c>
      <c r="J39" s="47" t="s">
        <v>48</v>
      </c>
      <c r="K39" s="47"/>
      <c r="L39" s="47"/>
      <c r="M39" s="47"/>
      <c r="N39" s="47">
        <v>0</v>
      </c>
      <c r="O39" s="47">
        <v>0</v>
      </c>
      <c r="P39" s="47">
        <v>0</v>
      </c>
      <c r="Q39" s="47"/>
      <c r="R39" s="14" t="s">
        <v>211</v>
      </c>
      <c r="S39" s="12"/>
      <c r="T39" s="12"/>
      <c r="U39" s="12"/>
      <c r="V39" s="12"/>
      <c r="W39" s="12"/>
      <c r="X39" s="48" t="s">
        <v>214</v>
      </c>
      <c r="Y39" s="48" t="s">
        <v>215</v>
      </c>
      <c r="Z39" s="48" t="s">
        <v>216</v>
      </c>
      <c r="AA39" s="116">
        <v>18000000000</v>
      </c>
      <c r="AB39" s="116">
        <v>35000000000</v>
      </c>
      <c r="AC39" s="116"/>
      <c r="AD39" s="48"/>
      <c r="AE39" s="57" t="s">
        <v>217</v>
      </c>
      <c r="AF39" s="117"/>
      <c r="AG39" s="104">
        <f>(AF39-AA39)/(AB39-AA39)</f>
        <v>-1.0588235294117647</v>
      </c>
      <c r="AH39" s="118"/>
      <c r="AI39" s="65"/>
      <c r="AJ39" s="62"/>
      <c r="AK39" s="48" t="s">
        <v>54</v>
      </c>
      <c r="AL39" s="47" t="s">
        <v>55</v>
      </c>
      <c r="AM39" s="47">
        <v>2299</v>
      </c>
      <c r="AN39" s="47" t="s">
        <v>56</v>
      </c>
      <c r="AO39" s="47" t="s">
        <v>57</v>
      </c>
      <c r="AP39" s="48" t="s">
        <v>138</v>
      </c>
      <c r="AQ39" s="48" t="s">
        <v>59</v>
      </c>
      <c r="AR39" s="14" t="s">
        <v>60</v>
      </c>
      <c r="AS39" s="28" t="s">
        <v>218</v>
      </c>
      <c r="AT39" s="21" t="s">
        <v>219</v>
      </c>
      <c r="AU39" s="21"/>
      <c r="AV39" s="10" t="s">
        <v>63</v>
      </c>
      <c r="AW39" s="47" t="s">
        <v>220</v>
      </c>
      <c r="AX39" s="119">
        <v>6000000</v>
      </c>
      <c r="AY39" s="120">
        <v>12</v>
      </c>
      <c r="AZ39" s="120" t="s">
        <v>65</v>
      </c>
      <c r="BA39" s="120" t="s">
        <v>66</v>
      </c>
      <c r="BB39" s="120" t="s">
        <v>67</v>
      </c>
      <c r="BC39" s="121">
        <v>70600000</v>
      </c>
      <c r="BD39" s="24">
        <v>24000000</v>
      </c>
    </row>
    <row r="40" spans="1:62" ht="60" customHeight="1">
      <c r="A40" s="47">
        <v>33</v>
      </c>
      <c r="B40" s="48" t="s">
        <v>44</v>
      </c>
      <c r="C40" s="48" t="s">
        <v>212</v>
      </c>
      <c r="D40" s="48" t="s">
        <v>212</v>
      </c>
      <c r="E40" s="48" t="s">
        <v>213</v>
      </c>
      <c r="F40" s="48"/>
      <c r="G40" s="48" t="s">
        <v>48</v>
      </c>
      <c r="H40" s="9" t="s">
        <v>149</v>
      </c>
      <c r="I40" s="48" t="s">
        <v>48</v>
      </c>
      <c r="J40" s="47" t="s">
        <v>48</v>
      </c>
      <c r="K40" s="47"/>
      <c r="L40" s="47"/>
      <c r="M40" s="47"/>
      <c r="N40" s="47">
        <v>0</v>
      </c>
      <c r="O40" s="47">
        <v>0</v>
      </c>
      <c r="P40" s="47">
        <v>0</v>
      </c>
      <c r="Q40" s="12"/>
      <c r="R40" s="14" t="s">
        <v>211</v>
      </c>
      <c r="S40" s="12"/>
      <c r="T40" s="66"/>
      <c r="U40" s="12"/>
      <c r="V40" s="12"/>
      <c r="W40" s="12"/>
      <c r="X40" s="48" t="s">
        <v>221</v>
      </c>
      <c r="Y40" s="48" t="s">
        <v>222</v>
      </c>
      <c r="Z40" s="48" t="s">
        <v>216</v>
      </c>
      <c r="AA40" s="55">
        <v>0</v>
      </c>
      <c r="AB40" s="55">
        <v>3</v>
      </c>
      <c r="AC40" s="55"/>
      <c r="AD40" s="48"/>
      <c r="AE40" s="48" t="s">
        <v>223</v>
      </c>
      <c r="AF40" s="122"/>
      <c r="AG40" s="104">
        <f>(AF40-AA40)/(AB40-AA40)</f>
        <v>0</v>
      </c>
      <c r="AH40" s="123"/>
      <c r="AI40" s="65"/>
      <c r="AJ40" s="62"/>
      <c r="AK40" s="48" t="s">
        <v>54</v>
      </c>
      <c r="AL40" s="47" t="s">
        <v>55</v>
      </c>
      <c r="AM40" s="47">
        <v>2299</v>
      </c>
      <c r="AN40" s="47" t="s">
        <v>56</v>
      </c>
      <c r="AO40" s="47" t="s">
        <v>57</v>
      </c>
      <c r="AP40" s="48" t="s">
        <v>138</v>
      </c>
      <c r="AQ40" s="48" t="s">
        <v>59</v>
      </c>
      <c r="AR40" s="14" t="s">
        <v>60</v>
      </c>
      <c r="AS40" s="28" t="s">
        <v>224</v>
      </c>
      <c r="AT40" s="21" t="s">
        <v>225</v>
      </c>
      <c r="AU40" s="21"/>
      <c r="AV40" s="10" t="s">
        <v>63</v>
      </c>
      <c r="AW40" s="47" t="s">
        <v>220</v>
      </c>
      <c r="AX40" s="119">
        <v>7000000</v>
      </c>
      <c r="AY40" s="120">
        <v>12</v>
      </c>
      <c r="AZ40" s="120" t="s">
        <v>65</v>
      </c>
      <c r="BA40" s="120" t="s">
        <v>66</v>
      </c>
      <c r="BB40" s="120" t="s">
        <v>67</v>
      </c>
      <c r="BC40" s="121">
        <v>82400000</v>
      </c>
      <c r="BD40" s="24">
        <v>28000000</v>
      </c>
    </row>
    <row r="41" spans="1:62" ht="60" customHeight="1">
      <c r="A41" s="47">
        <v>34</v>
      </c>
      <c r="B41" s="48" t="s">
        <v>44</v>
      </c>
      <c r="C41" s="48" t="s">
        <v>212</v>
      </c>
      <c r="D41" s="48" t="s">
        <v>212</v>
      </c>
      <c r="E41" s="48" t="s">
        <v>213</v>
      </c>
      <c r="F41" s="48"/>
      <c r="G41" s="48" t="s">
        <v>48</v>
      </c>
      <c r="H41" s="9" t="s">
        <v>149</v>
      </c>
      <c r="I41" s="48" t="s">
        <v>48</v>
      </c>
      <c r="J41" s="47" t="s">
        <v>48</v>
      </c>
      <c r="K41" s="47"/>
      <c r="L41" s="47"/>
      <c r="M41" s="47"/>
      <c r="N41" s="47">
        <v>0</v>
      </c>
      <c r="O41" s="47">
        <v>0</v>
      </c>
      <c r="P41" s="47">
        <v>0</v>
      </c>
      <c r="Q41" s="12"/>
      <c r="R41" s="14" t="s">
        <v>211</v>
      </c>
      <c r="S41" s="12"/>
      <c r="T41" s="66"/>
      <c r="U41" s="12"/>
      <c r="V41" s="12"/>
      <c r="W41" s="12"/>
      <c r="X41" s="48" t="s">
        <v>226</v>
      </c>
      <c r="Y41" s="48" t="s">
        <v>227</v>
      </c>
      <c r="Z41" s="48" t="s">
        <v>216</v>
      </c>
      <c r="AA41" s="55">
        <v>0</v>
      </c>
      <c r="AB41" s="55">
        <v>3</v>
      </c>
      <c r="AC41" s="55"/>
      <c r="AD41" s="48"/>
      <c r="AE41" s="48" t="s">
        <v>228</v>
      </c>
      <c r="AF41" s="122"/>
      <c r="AG41" s="104">
        <f>(AF41-AA41)/(AB41-AA41)</f>
        <v>0</v>
      </c>
      <c r="AH41" s="124"/>
      <c r="AI41" s="65"/>
      <c r="AJ41" s="62"/>
      <c r="AK41" s="48" t="s">
        <v>54</v>
      </c>
      <c r="AL41" s="47" t="s">
        <v>55</v>
      </c>
      <c r="AM41" s="47">
        <v>2299</v>
      </c>
      <c r="AN41" s="47" t="s">
        <v>56</v>
      </c>
      <c r="AO41" s="47" t="s">
        <v>57</v>
      </c>
      <c r="AP41" s="48" t="s">
        <v>138</v>
      </c>
      <c r="AQ41" s="48" t="s">
        <v>59</v>
      </c>
      <c r="AR41" s="14" t="s">
        <v>60</v>
      </c>
      <c r="AS41" s="28" t="s">
        <v>229</v>
      </c>
      <c r="AT41" s="21" t="s">
        <v>230</v>
      </c>
      <c r="AU41" s="21"/>
      <c r="AV41" s="10" t="s">
        <v>63</v>
      </c>
      <c r="AW41" s="47" t="s">
        <v>220</v>
      </c>
      <c r="AX41" s="119">
        <v>9000000</v>
      </c>
      <c r="AY41" s="120">
        <v>12</v>
      </c>
      <c r="AZ41" s="120" t="s">
        <v>65</v>
      </c>
      <c r="BA41" s="120" t="s">
        <v>66</v>
      </c>
      <c r="BB41" s="120" t="s">
        <v>67</v>
      </c>
      <c r="BC41" s="121">
        <v>105900000</v>
      </c>
      <c r="BD41" s="24">
        <v>36000000</v>
      </c>
    </row>
    <row r="42" spans="1:62" ht="60" customHeight="1">
      <c r="A42" s="47">
        <v>35</v>
      </c>
      <c r="B42" s="48" t="s">
        <v>44</v>
      </c>
      <c r="C42" s="48" t="s">
        <v>212</v>
      </c>
      <c r="D42" s="48" t="s">
        <v>212</v>
      </c>
      <c r="E42" s="48" t="s">
        <v>213</v>
      </c>
      <c r="F42" s="48"/>
      <c r="G42" s="48" t="s">
        <v>48</v>
      </c>
      <c r="H42" s="9" t="s">
        <v>149</v>
      </c>
      <c r="I42" s="48" t="s">
        <v>48</v>
      </c>
      <c r="J42" s="47" t="s">
        <v>48</v>
      </c>
      <c r="K42" s="47"/>
      <c r="L42" s="47"/>
      <c r="M42" s="47"/>
      <c r="N42" s="47">
        <v>0</v>
      </c>
      <c r="O42" s="47">
        <v>0</v>
      </c>
      <c r="P42" s="47">
        <v>0</v>
      </c>
      <c r="Q42" s="12"/>
      <c r="R42" s="14" t="s">
        <v>211</v>
      </c>
      <c r="S42" s="12"/>
      <c r="T42" s="66"/>
      <c r="U42" s="12"/>
      <c r="V42" s="12"/>
      <c r="W42" s="12"/>
      <c r="X42" s="48"/>
      <c r="Y42" s="48"/>
      <c r="Z42" s="48"/>
      <c r="AA42" s="55"/>
      <c r="AB42" s="55"/>
      <c r="AC42" s="48"/>
      <c r="AE42" s="48"/>
      <c r="AF42" s="12"/>
      <c r="AG42" s="104"/>
      <c r="AH42" s="12"/>
      <c r="AI42" s="12"/>
      <c r="AJ42" s="12"/>
      <c r="AK42" s="48" t="s">
        <v>54</v>
      </c>
      <c r="AL42" s="47" t="s">
        <v>55</v>
      </c>
      <c r="AM42" s="47">
        <v>2299</v>
      </c>
      <c r="AN42" s="47" t="s">
        <v>56</v>
      </c>
      <c r="AO42" s="47" t="s">
        <v>57</v>
      </c>
      <c r="AP42" s="48" t="s">
        <v>138</v>
      </c>
      <c r="AQ42" s="48" t="s">
        <v>59</v>
      </c>
      <c r="AR42" s="14" t="s">
        <v>60</v>
      </c>
      <c r="AS42" s="21"/>
      <c r="AT42" s="21" t="s">
        <v>231</v>
      </c>
      <c r="AU42" s="21"/>
      <c r="AV42" s="10" t="s">
        <v>102</v>
      </c>
      <c r="AW42" s="47" t="s">
        <v>220</v>
      </c>
      <c r="AX42" s="119">
        <v>34380000</v>
      </c>
      <c r="AY42" s="120">
        <v>1</v>
      </c>
      <c r="AZ42" s="120" t="s">
        <v>65</v>
      </c>
      <c r="BA42" s="120" t="s">
        <v>103</v>
      </c>
      <c r="BB42" s="120" t="s">
        <v>104</v>
      </c>
      <c r="BC42" s="121">
        <v>34380000</v>
      </c>
      <c r="BD42" s="24">
        <v>34380000</v>
      </c>
    </row>
    <row r="43" spans="1:62" ht="60" customHeight="1">
      <c r="A43" s="47">
        <v>36</v>
      </c>
      <c r="B43" s="48" t="s">
        <v>44</v>
      </c>
      <c r="C43" s="48" t="s">
        <v>212</v>
      </c>
      <c r="D43" s="48" t="s">
        <v>212</v>
      </c>
      <c r="E43" s="48" t="s">
        <v>213</v>
      </c>
      <c r="F43" s="48"/>
      <c r="G43" s="48" t="s">
        <v>48</v>
      </c>
      <c r="H43" s="9" t="s">
        <v>149</v>
      </c>
      <c r="I43" s="48" t="s">
        <v>48</v>
      </c>
      <c r="J43" s="47" t="s">
        <v>48</v>
      </c>
      <c r="K43" s="47"/>
      <c r="L43" s="47"/>
      <c r="M43" s="47"/>
      <c r="N43" s="47">
        <v>0</v>
      </c>
      <c r="O43" s="47">
        <v>0</v>
      </c>
      <c r="P43" s="47">
        <v>0</v>
      </c>
      <c r="Q43" s="12"/>
      <c r="R43" s="14" t="s">
        <v>211</v>
      </c>
      <c r="S43" s="12"/>
      <c r="T43" s="66"/>
      <c r="U43" s="12"/>
      <c r="V43" s="12"/>
      <c r="W43" s="12"/>
      <c r="X43" s="48"/>
      <c r="Y43" s="48"/>
      <c r="Z43" s="48"/>
      <c r="AA43" s="55"/>
      <c r="AB43" s="55"/>
      <c r="AC43" s="55"/>
      <c r="AD43" s="48"/>
      <c r="AE43" s="48"/>
      <c r="AF43" s="12"/>
      <c r="AG43" s="66"/>
      <c r="AH43" s="12"/>
      <c r="AI43" s="12"/>
      <c r="AJ43" s="12"/>
      <c r="AK43" s="48" t="s">
        <v>54</v>
      </c>
      <c r="AL43" s="47" t="s">
        <v>55</v>
      </c>
      <c r="AM43" s="47">
        <v>2299</v>
      </c>
      <c r="AN43" s="47" t="s">
        <v>56</v>
      </c>
      <c r="AO43" s="47" t="s">
        <v>57</v>
      </c>
      <c r="AP43" s="48" t="s">
        <v>138</v>
      </c>
      <c r="AQ43" s="48" t="s">
        <v>59</v>
      </c>
      <c r="AR43" s="14" t="s">
        <v>60</v>
      </c>
      <c r="AS43" s="21"/>
      <c r="AT43" s="21" t="s">
        <v>231</v>
      </c>
      <c r="AU43" s="21"/>
      <c r="AV43" s="10" t="s">
        <v>105</v>
      </c>
      <c r="AW43" s="47" t="s">
        <v>220</v>
      </c>
      <c r="AX43" s="119">
        <v>16616999.999999998</v>
      </c>
      <c r="AY43" s="120">
        <v>1</v>
      </c>
      <c r="AZ43" s="120" t="s">
        <v>65</v>
      </c>
      <c r="BA43" s="120" t="s">
        <v>106</v>
      </c>
      <c r="BB43" s="120" t="s">
        <v>107</v>
      </c>
      <c r="BC43" s="121">
        <v>16616999.999999998</v>
      </c>
      <c r="BD43" s="24">
        <v>16617000</v>
      </c>
    </row>
    <row r="44" spans="1:62" ht="60" customHeight="1">
      <c r="A44" s="47">
        <v>37</v>
      </c>
      <c r="B44" s="48" t="s">
        <v>44</v>
      </c>
      <c r="C44" s="48" t="s">
        <v>212</v>
      </c>
      <c r="D44" s="48" t="s">
        <v>212</v>
      </c>
      <c r="E44" s="48" t="s">
        <v>213</v>
      </c>
      <c r="F44" s="48"/>
      <c r="G44" s="48" t="s">
        <v>48</v>
      </c>
      <c r="H44" s="9" t="s">
        <v>149</v>
      </c>
      <c r="I44" s="48" t="s">
        <v>48</v>
      </c>
      <c r="J44" s="47" t="s">
        <v>48</v>
      </c>
      <c r="K44" s="47"/>
      <c r="L44" s="47"/>
      <c r="M44" s="47"/>
      <c r="N44" s="47">
        <v>0</v>
      </c>
      <c r="O44" s="47">
        <v>0</v>
      </c>
      <c r="P44" s="47">
        <v>0</v>
      </c>
      <c r="Q44" s="12"/>
      <c r="R44" s="14" t="s">
        <v>211</v>
      </c>
      <c r="S44" s="12"/>
      <c r="T44" s="66"/>
      <c r="U44" s="12"/>
      <c r="V44" s="12"/>
      <c r="W44" s="12"/>
      <c r="X44" s="48"/>
      <c r="Y44" s="48"/>
      <c r="Z44" s="48"/>
      <c r="AA44" s="55"/>
      <c r="AB44" s="55"/>
      <c r="AC44" s="55"/>
      <c r="AD44" s="48"/>
      <c r="AE44" s="48"/>
      <c r="AF44" s="12"/>
      <c r="AG44" s="66"/>
      <c r="AH44" s="12"/>
      <c r="AI44" s="12"/>
      <c r="AJ44" s="12"/>
      <c r="AK44" s="48" t="s">
        <v>54</v>
      </c>
      <c r="AL44" s="47" t="s">
        <v>55</v>
      </c>
      <c r="AM44" s="47">
        <v>2299</v>
      </c>
      <c r="AN44" s="47" t="s">
        <v>56</v>
      </c>
      <c r="AO44" s="47" t="s">
        <v>57</v>
      </c>
      <c r="AP44" s="48" t="s">
        <v>138</v>
      </c>
      <c r="AQ44" s="48" t="s">
        <v>59</v>
      </c>
      <c r="AR44" s="14" t="s">
        <v>60</v>
      </c>
      <c r="AS44" s="21"/>
      <c r="AT44" s="21" t="s">
        <v>231</v>
      </c>
      <c r="AU44" s="21"/>
      <c r="AV44" s="10" t="s">
        <v>108</v>
      </c>
      <c r="AW44" s="47" t="s">
        <v>220</v>
      </c>
      <c r="AX44" s="119">
        <v>573000</v>
      </c>
      <c r="AY44" s="120">
        <v>1</v>
      </c>
      <c r="AZ44" s="120" t="s">
        <v>65</v>
      </c>
      <c r="BA44" s="120" t="s">
        <v>109</v>
      </c>
      <c r="BB44" s="120" t="s">
        <v>110</v>
      </c>
      <c r="BC44" s="121">
        <v>573000</v>
      </c>
      <c r="BD44" s="24">
        <v>573000</v>
      </c>
    </row>
    <row r="45" spans="1:62" ht="60" customHeight="1">
      <c r="A45" s="47">
        <v>38</v>
      </c>
      <c r="B45" s="48" t="s">
        <v>44</v>
      </c>
      <c r="C45" s="48" t="s">
        <v>212</v>
      </c>
      <c r="D45" s="48" t="s">
        <v>212</v>
      </c>
      <c r="E45" s="48" t="s">
        <v>213</v>
      </c>
      <c r="F45" s="48"/>
      <c r="G45" s="48" t="s">
        <v>48</v>
      </c>
      <c r="H45" s="9" t="s">
        <v>149</v>
      </c>
      <c r="I45" s="48" t="s">
        <v>48</v>
      </c>
      <c r="J45" s="47" t="s">
        <v>48</v>
      </c>
      <c r="K45" s="47"/>
      <c r="L45" s="47"/>
      <c r="M45" s="47"/>
      <c r="N45" s="47">
        <v>0</v>
      </c>
      <c r="O45" s="47">
        <v>0</v>
      </c>
      <c r="P45" s="47">
        <v>0</v>
      </c>
      <c r="Q45" s="12"/>
      <c r="R45" s="14" t="s">
        <v>211</v>
      </c>
      <c r="S45" s="12"/>
      <c r="T45" s="66"/>
      <c r="U45" s="12"/>
      <c r="V45" s="12"/>
      <c r="W45" s="12"/>
      <c r="X45" s="48"/>
      <c r="Y45" s="48"/>
      <c r="Z45" s="48"/>
      <c r="AA45" s="55"/>
      <c r="AB45" s="55"/>
      <c r="AC45" s="55"/>
      <c r="AD45" s="48"/>
      <c r="AE45" s="48"/>
      <c r="AF45" s="12"/>
      <c r="AG45" s="66"/>
      <c r="AH45" s="12"/>
      <c r="AI45" s="12"/>
      <c r="AJ45" s="12"/>
      <c r="AK45" s="48" t="s">
        <v>54</v>
      </c>
      <c r="AL45" s="47" t="s">
        <v>55</v>
      </c>
      <c r="AM45" s="47">
        <v>2299</v>
      </c>
      <c r="AN45" s="47" t="s">
        <v>56</v>
      </c>
      <c r="AO45" s="47" t="s">
        <v>57</v>
      </c>
      <c r="AP45" s="48" t="s">
        <v>138</v>
      </c>
      <c r="AQ45" s="48" t="s">
        <v>59</v>
      </c>
      <c r="AR45" s="14" t="s">
        <v>60</v>
      </c>
      <c r="AS45" s="21"/>
      <c r="AT45" s="21" t="s">
        <v>231</v>
      </c>
      <c r="AU45" s="21"/>
      <c r="AV45" s="10" t="s">
        <v>111</v>
      </c>
      <c r="AW45" s="47" t="s">
        <v>220</v>
      </c>
      <c r="AX45" s="119">
        <v>5730000</v>
      </c>
      <c r="AY45" s="120">
        <v>1</v>
      </c>
      <c r="AZ45" s="120" t="s">
        <v>65</v>
      </c>
      <c r="BA45" s="120" t="s">
        <v>99</v>
      </c>
      <c r="BB45" s="120" t="s">
        <v>100</v>
      </c>
      <c r="BC45" s="121">
        <v>5530000</v>
      </c>
      <c r="BD45" s="24">
        <v>5530000</v>
      </c>
    </row>
    <row r="46" spans="1:62" ht="60" customHeight="1">
      <c r="A46" s="47">
        <v>39</v>
      </c>
      <c r="B46" s="48" t="s">
        <v>44</v>
      </c>
      <c r="C46" s="48" t="s">
        <v>212</v>
      </c>
      <c r="D46" s="48" t="s">
        <v>212</v>
      </c>
      <c r="E46" s="48" t="s">
        <v>213</v>
      </c>
      <c r="F46" s="48"/>
      <c r="G46" s="48" t="s">
        <v>48</v>
      </c>
      <c r="H46" s="9" t="s">
        <v>149</v>
      </c>
      <c r="I46" s="48" t="s">
        <v>48</v>
      </c>
      <c r="J46" s="47" t="s">
        <v>48</v>
      </c>
      <c r="K46" s="47"/>
      <c r="L46" s="47"/>
      <c r="M46" s="47"/>
      <c r="N46" s="47">
        <v>0</v>
      </c>
      <c r="O46" s="47">
        <v>0</v>
      </c>
      <c r="P46" s="47">
        <v>0</v>
      </c>
      <c r="Q46" s="12"/>
      <c r="R46" s="14" t="s">
        <v>211</v>
      </c>
      <c r="S46" s="12"/>
      <c r="T46" s="66"/>
      <c r="U46" s="12"/>
      <c r="V46" s="12"/>
      <c r="W46" s="12"/>
      <c r="X46" s="48"/>
      <c r="Y46" s="48"/>
      <c r="Z46" s="48"/>
      <c r="AA46" s="55"/>
      <c r="AB46" s="55"/>
      <c r="AC46" s="55"/>
      <c r="AD46" s="48"/>
      <c r="AE46" s="48"/>
      <c r="AF46" s="12"/>
      <c r="AG46" s="66"/>
      <c r="AH46" s="12"/>
      <c r="AI46" s="12"/>
      <c r="AJ46" s="12"/>
      <c r="AK46" s="48" t="s">
        <v>54</v>
      </c>
      <c r="AL46" s="47" t="s">
        <v>55</v>
      </c>
      <c r="AM46" s="47">
        <v>2299</v>
      </c>
      <c r="AN46" s="47" t="s">
        <v>56</v>
      </c>
      <c r="AO46" s="47" t="s">
        <v>57</v>
      </c>
      <c r="AP46" s="48" t="s">
        <v>138</v>
      </c>
      <c r="AQ46" s="48" t="s">
        <v>59</v>
      </c>
      <c r="AR46" s="14" t="s">
        <v>60</v>
      </c>
      <c r="AS46" s="28" t="s">
        <v>96</v>
      </c>
      <c r="AT46" s="21" t="s">
        <v>98</v>
      </c>
      <c r="AU46" s="21"/>
      <c r="AV46" s="10" t="s">
        <v>98</v>
      </c>
      <c r="AW46" s="47" t="s">
        <v>220</v>
      </c>
      <c r="AX46" s="119">
        <v>92000000</v>
      </c>
      <c r="AY46" s="120">
        <v>1</v>
      </c>
      <c r="AZ46" s="120" t="s">
        <v>65</v>
      </c>
      <c r="BA46" s="120" t="s">
        <v>99</v>
      </c>
      <c r="BB46" s="120" t="s">
        <v>100</v>
      </c>
      <c r="BC46" s="121">
        <v>92000000</v>
      </c>
      <c r="BD46" s="24">
        <v>92000000</v>
      </c>
    </row>
    <row r="47" spans="1:62" ht="60" customHeight="1">
      <c r="A47" s="47">
        <v>40</v>
      </c>
      <c r="B47" s="48" t="s">
        <v>44</v>
      </c>
      <c r="C47" s="48" t="s">
        <v>212</v>
      </c>
      <c r="D47" s="48" t="s">
        <v>212</v>
      </c>
      <c r="E47" s="48" t="s">
        <v>213</v>
      </c>
      <c r="F47" s="48"/>
      <c r="G47" s="48" t="s">
        <v>48</v>
      </c>
      <c r="H47" s="9" t="s">
        <v>149</v>
      </c>
      <c r="I47" s="48" t="s">
        <v>48</v>
      </c>
      <c r="J47" s="47" t="s">
        <v>48</v>
      </c>
      <c r="K47" s="47"/>
      <c r="L47" s="47"/>
      <c r="M47" s="47"/>
      <c r="N47" s="47">
        <v>0</v>
      </c>
      <c r="O47" s="47">
        <v>0</v>
      </c>
      <c r="P47" s="47">
        <v>0</v>
      </c>
      <c r="Q47" s="12"/>
      <c r="R47" s="14" t="s">
        <v>211</v>
      </c>
      <c r="S47" s="12"/>
      <c r="T47" s="66"/>
      <c r="U47" s="12"/>
      <c r="V47" s="12"/>
      <c r="W47" s="12"/>
      <c r="X47" s="48"/>
      <c r="Y47" s="48"/>
      <c r="Z47" s="48"/>
      <c r="AA47" s="55"/>
      <c r="AB47" s="55"/>
      <c r="AC47" s="55"/>
      <c r="AD47" s="48"/>
      <c r="AE47" s="48"/>
      <c r="AF47" s="12"/>
      <c r="AG47" s="66"/>
      <c r="AH47" s="12"/>
      <c r="AI47" s="12"/>
      <c r="AJ47" s="12"/>
      <c r="AK47" s="48" t="s">
        <v>54</v>
      </c>
      <c r="AL47" s="47" t="s">
        <v>55</v>
      </c>
      <c r="AM47" s="47">
        <v>2299</v>
      </c>
      <c r="AN47" s="47" t="s">
        <v>56</v>
      </c>
      <c r="AO47" s="47" t="s">
        <v>57</v>
      </c>
      <c r="AP47" s="48" t="s">
        <v>138</v>
      </c>
      <c r="AQ47" s="48" t="s">
        <v>59</v>
      </c>
      <c r="AR47" s="14" t="s">
        <v>60</v>
      </c>
      <c r="AS47" s="28" t="s">
        <v>129</v>
      </c>
      <c r="AT47" s="21" t="s">
        <v>131</v>
      </c>
      <c r="AU47" s="21"/>
      <c r="AV47" s="10" t="s">
        <v>131</v>
      </c>
      <c r="AW47" s="47" t="s">
        <v>220</v>
      </c>
      <c r="AX47" s="119">
        <v>242000000</v>
      </c>
      <c r="AY47" s="120">
        <v>1</v>
      </c>
      <c r="AZ47" s="120" t="s">
        <v>65</v>
      </c>
      <c r="BA47" s="120" t="s">
        <v>132</v>
      </c>
      <c r="BB47" s="120" t="s">
        <v>133</v>
      </c>
      <c r="BC47" s="121">
        <v>222000000</v>
      </c>
      <c r="BD47" s="24">
        <v>238700000</v>
      </c>
    </row>
    <row r="48" spans="1:62" s="136" customFormat="1" ht="114" customHeight="1">
      <c r="A48" s="125">
        <v>916</v>
      </c>
      <c r="B48" s="126" t="s">
        <v>44</v>
      </c>
      <c r="C48" s="126" t="s">
        <v>232</v>
      </c>
      <c r="D48" s="126" t="s">
        <v>232</v>
      </c>
      <c r="E48" s="126" t="s">
        <v>233</v>
      </c>
      <c r="F48" s="126" t="s">
        <v>234</v>
      </c>
      <c r="G48" s="126" t="s">
        <v>48</v>
      </c>
      <c r="H48" s="9" t="s">
        <v>235</v>
      </c>
      <c r="I48" s="126" t="s">
        <v>48</v>
      </c>
      <c r="J48" s="125"/>
      <c r="K48" s="125"/>
      <c r="L48" s="125"/>
      <c r="M48" s="125"/>
      <c r="N48" s="125"/>
      <c r="O48" s="125"/>
      <c r="P48" s="125"/>
      <c r="Q48" s="125"/>
      <c r="R48" s="125" t="s">
        <v>211</v>
      </c>
      <c r="S48" s="127"/>
      <c r="T48" s="127"/>
      <c r="U48" s="127"/>
      <c r="V48" s="127"/>
      <c r="W48" s="127"/>
      <c r="X48" s="126"/>
      <c r="Y48" s="126" t="s">
        <v>236</v>
      </c>
      <c r="Z48" s="126" t="s">
        <v>237</v>
      </c>
      <c r="AA48" s="122">
        <v>0</v>
      </c>
      <c r="AB48" s="122">
        <v>1</v>
      </c>
      <c r="AC48" s="122"/>
      <c r="AD48" s="126" t="s">
        <v>51</v>
      </c>
      <c r="AE48" s="126" t="s">
        <v>238</v>
      </c>
      <c r="AF48" s="128"/>
      <c r="AG48" s="104">
        <f>(AF48-AA48)/(AB48-AA48)</f>
        <v>0</v>
      </c>
      <c r="AH48" s="129"/>
      <c r="AI48" s="127"/>
      <c r="AJ48" s="127"/>
      <c r="AK48" s="126" t="s">
        <v>239</v>
      </c>
      <c r="AL48" s="125" t="s">
        <v>55</v>
      </c>
      <c r="AM48" s="125">
        <v>2299</v>
      </c>
      <c r="AN48" s="125" t="s">
        <v>56</v>
      </c>
      <c r="AO48" s="125" t="s">
        <v>240</v>
      </c>
      <c r="AP48" s="126" t="s">
        <v>241</v>
      </c>
      <c r="AQ48" s="126" t="s">
        <v>242</v>
      </c>
      <c r="AR48" s="125">
        <v>2299054</v>
      </c>
      <c r="AS48" s="130" t="s">
        <v>243</v>
      </c>
      <c r="AT48" s="131" t="s">
        <v>244</v>
      </c>
      <c r="AU48" s="132">
        <v>159919</v>
      </c>
      <c r="AV48" s="131" t="s">
        <v>63</v>
      </c>
      <c r="AW48" s="125" t="s">
        <v>64</v>
      </c>
      <c r="AX48" s="133">
        <v>9300000</v>
      </c>
      <c r="AY48" s="134">
        <v>12</v>
      </c>
      <c r="AZ48" s="134" t="s">
        <v>245</v>
      </c>
      <c r="BA48" s="134" t="s">
        <v>66</v>
      </c>
      <c r="BB48" s="134" t="s">
        <v>67</v>
      </c>
      <c r="BC48" s="135">
        <v>47895000</v>
      </c>
      <c r="BD48" s="135">
        <v>47895000</v>
      </c>
      <c r="BF48" s="102"/>
      <c r="BG48" s="102"/>
      <c r="BH48" s="102"/>
      <c r="BI48" s="102"/>
      <c r="BJ48" s="102"/>
    </row>
    <row r="49" spans="1:62" s="136" customFormat="1" ht="114" customHeight="1">
      <c r="A49" s="125">
        <v>917</v>
      </c>
      <c r="B49" s="126" t="s">
        <v>44</v>
      </c>
      <c r="C49" s="126" t="s">
        <v>232</v>
      </c>
      <c r="D49" s="126" t="s">
        <v>232</v>
      </c>
      <c r="E49" s="126" t="s">
        <v>233</v>
      </c>
      <c r="F49" s="126" t="s">
        <v>234</v>
      </c>
      <c r="G49" s="126" t="s">
        <v>48</v>
      </c>
      <c r="H49" s="9" t="s">
        <v>235</v>
      </c>
      <c r="I49" s="126" t="s">
        <v>48</v>
      </c>
      <c r="J49" s="125"/>
      <c r="K49" s="125"/>
      <c r="L49" s="125"/>
      <c r="M49" s="125"/>
      <c r="N49" s="125"/>
      <c r="O49" s="125"/>
      <c r="P49" s="125"/>
      <c r="Q49" s="125"/>
      <c r="R49" s="125" t="s">
        <v>211</v>
      </c>
      <c r="S49" s="127"/>
      <c r="T49" s="127"/>
      <c r="U49" s="127"/>
      <c r="V49" s="127"/>
      <c r="W49" s="127"/>
      <c r="X49" s="126"/>
      <c r="Y49" s="126"/>
      <c r="Z49" s="126"/>
      <c r="AA49" s="122"/>
      <c r="AB49" s="122"/>
      <c r="AC49" s="122"/>
      <c r="AD49" s="126"/>
      <c r="AE49" s="126"/>
      <c r="AF49" s="128"/>
      <c r="AG49" s="104"/>
      <c r="AH49" s="129"/>
      <c r="AI49" s="127"/>
      <c r="AJ49" s="127"/>
      <c r="AK49" s="126" t="s">
        <v>239</v>
      </c>
      <c r="AL49" s="125" t="s">
        <v>55</v>
      </c>
      <c r="AM49" s="125">
        <v>2299</v>
      </c>
      <c r="AN49" s="125" t="s">
        <v>56</v>
      </c>
      <c r="AO49" s="125" t="s">
        <v>240</v>
      </c>
      <c r="AP49" s="126" t="s">
        <v>241</v>
      </c>
      <c r="AQ49" s="126" t="s">
        <v>242</v>
      </c>
      <c r="AR49" s="125">
        <v>2299054</v>
      </c>
      <c r="AS49" s="137" t="s">
        <v>246</v>
      </c>
      <c r="AT49" s="131" t="s">
        <v>244</v>
      </c>
      <c r="AU49" s="132"/>
      <c r="AV49" s="131" t="s">
        <v>63</v>
      </c>
      <c r="AW49" s="125" t="s">
        <v>64</v>
      </c>
      <c r="AX49" s="133">
        <v>9905000</v>
      </c>
      <c r="AY49" s="134">
        <v>6</v>
      </c>
      <c r="AZ49" s="134" t="s">
        <v>245</v>
      </c>
      <c r="BA49" s="134" t="s">
        <v>66</v>
      </c>
      <c r="BB49" s="134" t="s">
        <v>67</v>
      </c>
      <c r="BC49" s="135">
        <v>59430000</v>
      </c>
      <c r="BD49" s="135">
        <v>59430000</v>
      </c>
      <c r="BF49" s="102"/>
      <c r="BG49" s="102"/>
      <c r="BH49" s="102"/>
      <c r="BI49" s="102"/>
      <c r="BJ49" s="102"/>
    </row>
    <row r="50" spans="1:62" s="136" customFormat="1" ht="63" customHeight="1">
      <c r="A50" s="125">
        <v>918</v>
      </c>
      <c r="B50" s="126" t="s">
        <v>44</v>
      </c>
      <c r="C50" s="126" t="s">
        <v>232</v>
      </c>
      <c r="D50" s="126" t="s">
        <v>232</v>
      </c>
      <c r="E50" s="126" t="s">
        <v>233</v>
      </c>
      <c r="F50" s="126" t="s">
        <v>234</v>
      </c>
      <c r="G50" s="126" t="s">
        <v>48</v>
      </c>
      <c r="H50" s="9" t="s">
        <v>235</v>
      </c>
      <c r="I50" s="126" t="s">
        <v>48</v>
      </c>
      <c r="J50" s="125"/>
      <c r="K50" s="125"/>
      <c r="L50" s="125"/>
      <c r="M50" s="125"/>
      <c r="N50" s="125"/>
      <c r="O50" s="125"/>
      <c r="P50" s="125"/>
      <c r="Q50" s="125"/>
      <c r="R50" s="125" t="s">
        <v>211</v>
      </c>
      <c r="S50" s="127"/>
      <c r="T50" s="127"/>
      <c r="U50" s="127"/>
      <c r="V50" s="127"/>
      <c r="W50" s="127"/>
      <c r="X50" s="126"/>
      <c r="Y50" s="126"/>
      <c r="Z50" s="126"/>
      <c r="AA50" s="122"/>
      <c r="AB50" s="122"/>
      <c r="AC50" s="122"/>
      <c r="AD50" s="126"/>
      <c r="AE50" s="126"/>
      <c r="AF50" s="127"/>
      <c r="AG50" s="127"/>
      <c r="AH50" s="127"/>
      <c r="AI50" s="127"/>
      <c r="AJ50" s="127"/>
      <c r="AK50" s="126" t="s">
        <v>239</v>
      </c>
      <c r="AL50" s="125" t="s">
        <v>55</v>
      </c>
      <c r="AM50" s="125">
        <v>2299</v>
      </c>
      <c r="AN50" s="125" t="s">
        <v>56</v>
      </c>
      <c r="AO50" s="125" t="s">
        <v>240</v>
      </c>
      <c r="AP50" s="126" t="s">
        <v>241</v>
      </c>
      <c r="AQ50" s="126" t="s">
        <v>242</v>
      </c>
      <c r="AR50" s="125">
        <v>2299054</v>
      </c>
      <c r="AS50" s="137" t="s">
        <v>247</v>
      </c>
      <c r="AT50" s="138" t="s">
        <v>248</v>
      </c>
      <c r="AU50" s="132"/>
      <c r="AV50" s="131" t="s">
        <v>63</v>
      </c>
      <c r="AW50" s="125" t="s">
        <v>64</v>
      </c>
      <c r="AX50" s="133">
        <v>14054350</v>
      </c>
      <c r="AY50" s="134">
        <v>3</v>
      </c>
      <c r="AZ50" s="134" t="s">
        <v>245</v>
      </c>
      <c r="BA50" s="134" t="s">
        <v>66</v>
      </c>
      <c r="BB50" s="134" t="s">
        <v>67</v>
      </c>
      <c r="BC50" s="135">
        <v>42163500</v>
      </c>
      <c r="BD50" s="135">
        <v>42163500</v>
      </c>
      <c r="BF50" s="102"/>
      <c r="BG50" s="102"/>
      <c r="BH50" s="102"/>
      <c r="BI50" s="102"/>
      <c r="BJ50" s="102"/>
    </row>
    <row r="51" spans="1:62" s="136" customFormat="1" ht="69.75" customHeight="1">
      <c r="A51" s="125">
        <v>919</v>
      </c>
      <c r="B51" s="126" t="s">
        <v>44</v>
      </c>
      <c r="C51" s="126" t="s">
        <v>232</v>
      </c>
      <c r="D51" s="126" t="s">
        <v>232</v>
      </c>
      <c r="E51" s="126" t="s">
        <v>249</v>
      </c>
      <c r="F51" s="126" t="s">
        <v>234</v>
      </c>
      <c r="G51" s="126" t="s">
        <v>48</v>
      </c>
      <c r="H51" s="9" t="s">
        <v>235</v>
      </c>
      <c r="I51" s="126" t="s">
        <v>250</v>
      </c>
      <c r="J51" s="125" t="s">
        <v>216</v>
      </c>
      <c r="K51" s="125"/>
      <c r="L51" s="125"/>
      <c r="M51" s="125"/>
      <c r="N51" s="125">
        <v>1</v>
      </c>
      <c r="O51" s="125">
        <v>0</v>
      </c>
      <c r="P51" s="125">
        <v>1</v>
      </c>
      <c r="Q51" s="125"/>
      <c r="R51" s="125" t="s">
        <v>211</v>
      </c>
      <c r="S51" s="128">
        <v>0.2</v>
      </c>
      <c r="T51" s="104">
        <f>S51/P51</f>
        <v>0.2</v>
      </c>
      <c r="U51" s="139" t="s">
        <v>251</v>
      </c>
      <c r="V51" s="127"/>
      <c r="W51" s="127"/>
      <c r="X51" s="126"/>
      <c r="Y51" s="126"/>
      <c r="Z51" s="126"/>
      <c r="AA51" s="122"/>
      <c r="AB51" s="122"/>
      <c r="AC51" s="122"/>
      <c r="AD51" s="126"/>
      <c r="AE51" s="126"/>
      <c r="AF51" s="127"/>
      <c r="AG51" s="127"/>
      <c r="AH51" s="127"/>
      <c r="AI51" s="127"/>
      <c r="AJ51" s="127"/>
      <c r="AK51" s="126" t="s">
        <v>239</v>
      </c>
      <c r="AL51" s="125" t="s">
        <v>55</v>
      </c>
      <c r="AM51" s="125">
        <v>2299</v>
      </c>
      <c r="AN51" s="125" t="s">
        <v>56</v>
      </c>
      <c r="AO51" s="125" t="s">
        <v>240</v>
      </c>
      <c r="AP51" s="126" t="s">
        <v>241</v>
      </c>
      <c r="AQ51" s="126" t="s">
        <v>242</v>
      </c>
      <c r="AR51" s="125">
        <v>2299054</v>
      </c>
      <c r="AS51" s="140" t="s">
        <v>252</v>
      </c>
      <c r="AT51" s="131" t="s">
        <v>253</v>
      </c>
      <c r="AU51" s="132">
        <v>312019</v>
      </c>
      <c r="AV51" s="131" t="s">
        <v>63</v>
      </c>
      <c r="AW51" s="125" t="s">
        <v>64</v>
      </c>
      <c r="AX51" s="133">
        <v>8000000</v>
      </c>
      <c r="AY51" s="134">
        <v>9</v>
      </c>
      <c r="AZ51" s="134" t="s">
        <v>245</v>
      </c>
      <c r="BA51" s="134" t="s">
        <v>66</v>
      </c>
      <c r="BB51" s="134" t="s">
        <v>67</v>
      </c>
      <c r="BC51" s="135">
        <v>72000000</v>
      </c>
      <c r="BD51" s="135">
        <v>72000000</v>
      </c>
      <c r="BF51" s="102"/>
      <c r="BG51" s="102"/>
      <c r="BH51" s="102"/>
      <c r="BI51" s="102"/>
      <c r="BJ51" s="102"/>
    </row>
    <row r="52" spans="1:62" s="136" customFormat="1" ht="69.75" customHeight="1">
      <c r="A52" s="125">
        <v>920</v>
      </c>
      <c r="B52" s="126" t="s">
        <v>44</v>
      </c>
      <c r="C52" s="126" t="s">
        <v>232</v>
      </c>
      <c r="D52" s="126" t="s">
        <v>232</v>
      </c>
      <c r="E52" s="126" t="s">
        <v>249</v>
      </c>
      <c r="F52" s="126" t="s">
        <v>234</v>
      </c>
      <c r="G52" s="126" t="s">
        <v>48</v>
      </c>
      <c r="H52" s="9" t="s">
        <v>235</v>
      </c>
      <c r="I52" s="126" t="s">
        <v>250</v>
      </c>
      <c r="J52" s="125"/>
      <c r="K52" s="125"/>
      <c r="L52" s="125"/>
      <c r="M52" s="125"/>
      <c r="N52" s="125"/>
      <c r="O52" s="125"/>
      <c r="P52" s="125"/>
      <c r="Q52" s="125"/>
      <c r="R52" s="125" t="s">
        <v>211</v>
      </c>
      <c r="S52" s="128"/>
      <c r="T52" s="104"/>
      <c r="U52" s="139"/>
      <c r="V52" s="127"/>
      <c r="W52" s="127"/>
      <c r="X52" s="126"/>
      <c r="Y52" s="126"/>
      <c r="Z52" s="126"/>
      <c r="AA52" s="122"/>
      <c r="AB52" s="122"/>
      <c r="AC52" s="122"/>
      <c r="AD52" s="126"/>
      <c r="AE52" s="126"/>
      <c r="AF52" s="127"/>
      <c r="AG52" s="127"/>
      <c r="AH52" s="127"/>
      <c r="AI52" s="127"/>
      <c r="AJ52" s="127"/>
      <c r="AK52" s="126" t="s">
        <v>239</v>
      </c>
      <c r="AL52" s="125" t="s">
        <v>55</v>
      </c>
      <c r="AM52" s="125">
        <v>2299</v>
      </c>
      <c r="AN52" s="125" t="s">
        <v>56</v>
      </c>
      <c r="AO52" s="125" t="s">
        <v>240</v>
      </c>
      <c r="AP52" s="126" t="s">
        <v>241</v>
      </c>
      <c r="AQ52" s="126" t="s">
        <v>242</v>
      </c>
      <c r="AR52" s="125">
        <v>2299054</v>
      </c>
      <c r="AS52" s="140" t="s">
        <v>254</v>
      </c>
      <c r="AT52" s="138" t="s">
        <v>255</v>
      </c>
      <c r="AU52" s="141">
        <v>166619</v>
      </c>
      <c r="AV52" s="131" t="s">
        <v>63</v>
      </c>
      <c r="AW52" s="125" t="s">
        <v>64</v>
      </c>
      <c r="AX52" s="133">
        <v>2000000</v>
      </c>
      <c r="AY52" s="134">
        <v>5</v>
      </c>
      <c r="AZ52" s="134" t="s">
        <v>245</v>
      </c>
      <c r="BA52" s="134" t="s">
        <v>66</v>
      </c>
      <c r="BB52" s="134" t="s">
        <v>67</v>
      </c>
      <c r="BC52" s="135">
        <v>10000000</v>
      </c>
      <c r="BD52" s="135">
        <v>10000000</v>
      </c>
      <c r="BF52" s="102"/>
      <c r="BG52" s="102"/>
      <c r="BH52" s="102"/>
      <c r="BI52" s="102"/>
      <c r="BJ52" s="102"/>
    </row>
    <row r="53" spans="1:62" s="136" customFormat="1" ht="69.75" customHeight="1">
      <c r="A53" s="125">
        <v>921</v>
      </c>
      <c r="B53" s="126" t="s">
        <v>44</v>
      </c>
      <c r="C53" s="126" t="s">
        <v>232</v>
      </c>
      <c r="D53" s="126" t="s">
        <v>232</v>
      </c>
      <c r="E53" s="126" t="s">
        <v>249</v>
      </c>
      <c r="F53" s="126" t="s">
        <v>234</v>
      </c>
      <c r="G53" s="126" t="s">
        <v>48</v>
      </c>
      <c r="H53" s="9" t="s">
        <v>235</v>
      </c>
      <c r="I53" s="126" t="s">
        <v>250</v>
      </c>
      <c r="J53" s="125"/>
      <c r="K53" s="125"/>
      <c r="L53" s="125"/>
      <c r="M53" s="125"/>
      <c r="N53" s="125"/>
      <c r="O53" s="125"/>
      <c r="P53" s="125"/>
      <c r="Q53" s="125"/>
      <c r="R53" s="125" t="s">
        <v>211</v>
      </c>
      <c r="S53" s="128"/>
      <c r="T53" s="104"/>
      <c r="U53" s="139"/>
      <c r="V53" s="127"/>
      <c r="W53" s="127"/>
      <c r="X53" s="126"/>
      <c r="Y53" s="126"/>
      <c r="Z53" s="126"/>
      <c r="AA53" s="122"/>
      <c r="AB53" s="122"/>
      <c r="AC53" s="122"/>
      <c r="AD53" s="126"/>
      <c r="AE53" s="126"/>
      <c r="AF53" s="127"/>
      <c r="AG53" s="127"/>
      <c r="AH53" s="127"/>
      <c r="AI53" s="127"/>
      <c r="AJ53" s="127"/>
      <c r="AK53" s="126" t="s">
        <v>239</v>
      </c>
      <c r="AL53" s="125" t="s">
        <v>55</v>
      </c>
      <c r="AM53" s="125">
        <v>2299</v>
      </c>
      <c r="AN53" s="125" t="s">
        <v>56</v>
      </c>
      <c r="AO53" s="125" t="s">
        <v>240</v>
      </c>
      <c r="AP53" s="126" t="s">
        <v>241</v>
      </c>
      <c r="AQ53" s="126" t="s">
        <v>242</v>
      </c>
      <c r="AR53" s="125">
        <v>2299054</v>
      </c>
      <c r="AS53" s="140" t="s">
        <v>256</v>
      </c>
      <c r="AT53" s="138" t="s">
        <v>257</v>
      </c>
      <c r="AU53" s="141">
        <v>249219</v>
      </c>
      <c r="AV53" s="131" t="s">
        <v>63</v>
      </c>
      <c r="AW53" s="125" t="s">
        <v>64</v>
      </c>
      <c r="AX53" s="133">
        <v>9444444.4444444403</v>
      </c>
      <c r="AY53" s="134">
        <v>9</v>
      </c>
      <c r="AZ53" s="134" t="s">
        <v>245</v>
      </c>
      <c r="BA53" s="134" t="s">
        <v>66</v>
      </c>
      <c r="BB53" s="134" t="s">
        <v>67</v>
      </c>
      <c r="BC53" s="135">
        <v>84999999.99999997</v>
      </c>
      <c r="BD53" s="135">
        <v>84999999.99999997</v>
      </c>
      <c r="BF53" s="142"/>
      <c r="BG53" s="143"/>
      <c r="BH53" s="143"/>
    </row>
    <row r="54" spans="1:62" s="136" customFormat="1" ht="73.5" customHeight="1">
      <c r="A54" s="125">
        <v>922</v>
      </c>
      <c r="B54" s="126" t="s">
        <v>44</v>
      </c>
      <c r="C54" s="126" t="s">
        <v>232</v>
      </c>
      <c r="D54" s="126" t="s">
        <v>232</v>
      </c>
      <c r="E54" s="126" t="s">
        <v>213</v>
      </c>
      <c r="F54" s="126" t="s">
        <v>234</v>
      </c>
      <c r="G54" s="126" t="s">
        <v>48</v>
      </c>
      <c r="H54" s="9" t="s">
        <v>235</v>
      </c>
      <c r="I54" s="126" t="s">
        <v>250</v>
      </c>
      <c r="J54" s="125"/>
      <c r="K54" s="125"/>
      <c r="L54" s="125"/>
      <c r="M54" s="125"/>
      <c r="N54" s="125"/>
      <c r="O54" s="125"/>
      <c r="P54" s="125"/>
      <c r="Q54" s="125"/>
      <c r="R54" s="125" t="s">
        <v>211</v>
      </c>
      <c r="S54" s="127"/>
      <c r="T54" s="127"/>
      <c r="U54" s="127"/>
      <c r="V54" s="127"/>
      <c r="W54" s="127"/>
      <c r="X54" s="126"/>
      <c r="Y54" s="126" t="s">
        <v>258</v>
      </c>
      <c r="Z54" s="126" t="s">
        <v>259</v>
      </c>
      <c r="AA54" s="122">
        <v>0</v>
      </c>
      <c r="AB54" s="122">
        <v>3</v>
      </c>
      <c r="AC54" s="122"/>
      <c r="AD54" s="126" t="s">
        <v>51</v>
      </c>
      <c r="AE54" s="126" t="s">
        <v>260</v>
      </c>
      <c r="AF54" s="144"/>
      <c r="AG54" s="104">
        <f>(AF54-AA54)/(AB54-AA54)</f>
        <v>0</v>
      </c>
      <c r="AH54" s="145"/>
      <c r="AI54" s="127"/>
      <c r="AJ54" s="127"/>
      <c r="AK54" s="126" t="s">
        <v>239</v>
      </c>
      <c r="AL54" s="125" t="s">
        <v>55</v>
      </c>
      <c r="AM54" s="125">
        <v>2299</v>
      </c>
      <c r="AN54" s="125" t="s">
        <v>56</v>
      </c>
      <c r="AO54" s="125" t="s">
        <v>240</v>
      </c>
      <c r="AP54" s="126" t="s">
        <v>241</v>
      </c>
      <c r="AQ54" s="126" t="s">
        <v>242</v>
      </c>
      <c r="AR54" s="125">
        <v>2299054</v>
      </c>
      <c r="AS54" s="132"/>
      <c r="AT54" s="131" t="s">
        <v>261</v>
      </c>
      <c r="AU54" s="146"/>
      <c r="AV54" s="131" t="s">
        <v>63</v>
      </c>
      <c r="AW54" s="125" t="s">
        <v>64</v>
      </c>
      <c r="AX54" s="133">
        <v>6630000</v>
      </c>
      <c r="AY54" s="134">
        <v>11.5</v>
      </c>
      <c r="AZ54" s="134" t="s">
        <v>245</v>
      </c>
      <c r="BA54" s="134" t="s">
        <v>66</v>
      </c>
      <c r="BB54" s="134" t="s">
        <v>67</v>
      </c>
      <c r="BC54" s="135">
        <f>113620000+103558488</f>
        <v>217178488</v>
      </c>
      <c r="BD54" s="135">
        <f>113620000+103558488</f>
        <v>217178488</v>
      </c>
    </row>
    <row r="55" spans="1:62" s="136" customFormat="1" ht="63" customHeight="1">
      <c r="A55" s="125">
        <v>923</v>
      </c>
      <c r="B55" s="126" t="s">
        <v>44</v>
      </c>
      <c r="C55" s="126" t="s">
        <v>232</v>
      </c>
      <c r="D55" s="126" t="s">
        <v>232</v>
      </c>
      <c r="E55" s="126" t="s">
        <v>249</v>
      </c>
      <c r="F55" s="126" t="s">
        <v>234</v>
      </c>
      <c r="G55" s="126" t="s">
        <v>48</v>
      </c>
      <c r="H55" s="9" t="s">
        <v>235</v>
      </c>
      <c r="I55" s="126" t="s">
        <v>250</v>
      </c>
      <c r="J55" s="125"/>
      <c r="K55" s="125"/>
      <c r="L55" s="125"/>
      <c r="M55" s="125"/>
      <c r="N55" s="125"/>
      <c r="O55" s="125"/>
      <c r="P55" s="125"/>
      <c r="Q55" s="125"/>
      <c r="R55" s="125" t="s">
        <v>211</v>
      </c>
      <c r="S55" s="127"/>
      <c r="T55" s="127"/>
      <c r="U55" s="127"/>
      <c r="V55" s="127"/>
      <c r="W55" s="127"/>
      <c r="X55" s="126"/>
      <c r="Y55" s="126"/>
      <c r="Z55" s="126"/>
      <c r="AA55" s="122"/>
      <c r="AB55" s="122"/>
      <c r="AC55" s="122"/>
      <c r="AD55" s="126"/>
      <c r="AE55" s="126"/>
      <c r="AF55" s="127"/>
      <c r="AG55" s="127"/>
      <c r="AH55" s="127"/>
      <c r="AI55" s="127"/>
      <c r="AJ55" s="127"/>
      <c r="AK55" s="126" t="s">
        <v>239</v>
      </c>
      <c r="AL55" s="125" t="s">
        <v>55</v>
      </c>
      <c r="AM55" s="125">
        <v>2299</v>
      </c>
      <c r="AN55" s="125" t="s">
        <v>56</v>
      </c>
      <c r="AO55" s="125" t="s">
        <v>240</v>
      </c>
      <c r="AP55" s="126" t="s">
        <v>241</v>
      </c>
      <c r="AQ55" s="126" t="s">
        <v>242</v>
      </c>
      <c r="AR55" s="125">
        <v>2299054</v>
      </c>
      <c r="AS55" s="132"/>
      <c r="AT55" s="131" t="s">
        <v>261</v>
      </c>
      <c r="AU55" s="132"/>
      <c r="AV55" s="131" t="s">
        <v>63</v>
      </c>
      <c r="AW55" s="125" t="s">
        <v>64</v>
      </c>
      <c r="AX55" s="133"/>
      <c r="AY55" s="134"/>
      <c r="AZ55" s="134" t="s">
        <v>245</v>
      </c>
      <c r="BA55" s="134" t="s">
        <v>66</v>
      </c>
      <c r="BB55" s="134" t="s">
        <v>67</v>
      </c>
      <c r="BC55" s="135">
        <v>146066783.84999999</v>
      </c>
      <c r="BD55" s="135">
        <v>146066783.83000001</v>
      </c>
    </row>
    <row r="56" spans="1:62" s="136" customFormat="1" ht="93" customHeight="1">
      <c r="A56" s="125">
        <v>924</v>
      </c>
      <c r="B56" s="126" t="s">
        <v>44</v>
      </c>
      <c r="C56" s="126" t="s">
        <v>232</v>
      </c>
      <c r="D56" s="126" t="s">
        <v>232</v>
      </c>
      <c r="E56" s="126" t="s">
        <v>249</v>
      </c>
      <c r="F56" s="126" t="s">
        <v>234</v>
      </c>
      <c r="G56" s="126" t="s">
        <v>48</v>
      </c>
      <c r="H56" s="9" t="s">
        <v>235</v>
      </c>
      <c r="I56" s="126" t="s">
        <v>250</v>
      </c>
      <c r="J56" s="125"/>
      <c r="K56" s="125"/>
      <c r="L56" s="125"/>
      <c r="M56" s="125"/>
      <c r="N56" s="125"/>
      <c r="O56" s="125"/>
      <c r="P56" s="125"/>
      <c r="Q56" s="125"/>
      <c r="R56" s="125" t="s">
        <v>211</v>
      </c>
      <c r="S56" s="127"/>
      <c r="T56" s="127"/>
      <c r="U56" s="127"/>
      <c r="V56" s="127"/>
      <c r="W56" s="127"/>
      <c r="X56" s="126"/>
      <c r="Y56" s="126"/>
      <c r="Z56" s="126"/>
      <c r="AA56" s="122"/>
      <c r="AB56" s="122"/>
      <c r="AC56" s="122"/>
      <c r="AD56" s="126"/>
      <c r="AE56" s="126"/>
      <c r="AF56" s="127"/>
      <c r="AG56" s="127"/>
      <c r="AH56" s="127"/>
      <c r="AI56" s="127"/>
      <c r="AJ56" s="127"/>
      <c r="AK56" s="126" t="s">
        <v>239</v>
      </c>
      <c r="AL56" s="125" t="s">
        <v>55</v>
      </c>
      <c r="AM56" s="125">
        <v>2299</v>
      </c>
      <c r="AN56" s="125" t="s">
        <v>56</v>
      </c>
      <c r="AO56" s="125" t="s">
        <v>240</v>
      </c>
      <c r="AP56" s="126" t="s">
        <v>241</v>
      </c>
      <c r="AQ56" s="126" t="s">
        <v>242</v>
      </c>
      <c r="AR56" s="125">
        <v>2299054</v>
      </c>
      <c r="AS56" s="140" t="s">
        <v>262</v>
      </c>
      <c r="AT56" s="147" t="s">
        <v>263</v>
      </c>
      <c r="AU56" s="132">
        <v>246519</v>
      </c>
      <c r="AV56" s="131" t="s">
        <v>63</v>
      </c>
      <c r="AW56" s="125" t="s">
        <v>64</v>
      </c>
      <c r="AX56" s="133">
        <v>27134663</v>
      </c>
      <c r="AY56" s="134">
        <v>5</v>
      </c>
      <c r="AZ56" s="134" t="s">
        <v>245</v>
      </c>
      <c r="BA56" s="134" t="s">
        <v>66</v>
      </c>
      <c r="BB56" s="134" t="s">
        <v>67</v>
      </c>
      <c r="BC56" s="135">
        <v>135673315</v>
      </c>
      <c r="BD56" s="135">
        <v>135673315</v>
      </c>
    </row>
    <row r="57" spans="1:62" s="136" customFormat="1" ht="114" customHeight="1">
      <c r="A57" s="125">
        <v>925</v>
      </c>
      <c r="B57" s="126" t="s">
        <v>44</v>
      </c>
      <c r="C57" s="126" t="s">
        <v>232</v>
      </c>
      <c r="D57" s="126" t="s">
        <v>232</v>
      </c>
      <c r="E57" s="126" t="s">
        <v>249</v>
      </c>
      <c r="F57" s="126" t="s">
        <v>234</v>
      </c>
      <c r="G57" s="126" t="s">
        <v>48</v>
      </c>
      <c r="H57" s="9" t="s">
        <v>235</v>
      </c>
      <c r="I57" s="126" t="s">
        <v>48</v>
      </c>
      <c r="J57" s="125"/>
      <c r="K57" s="125"/>
      <c r="L57" s="125"/>
      <c r="M57" s="125"/>
      <c r="N57" s="125"/>
      <c r="O57" s="125"/>
      <c r="P57" s="125"/>
      <c r="Q57" s="125"/>
      <c r="R57" s="125" t="s">
        <v>211</v>
      </c>
      <c r="S57" s="127"/>
      <c r="T57" s="127"/>
      <c r="U57" s="127"/>
      <c r="V57" s="127"/>
      <c r="W57" s="127"/>
      <c r="X57" s="126"/>
      <c r="Y57" s="126" t="s">
        <v>264</v>
      </c>
      <c r="Z57" s="126" t="s">
        <v>216</v>
      </c>
      <c r="AA57" s="148">
        <v>529946929958</v>
      </c>
      <c r="AB57" s="148">
        <v>1529946929958</v>
      </c>
      <c r="AC57" s="148"/>
      <c r="AD57" s="126" t="s">
        <v>51</v>
      </c>
      <c r="AE57" s="126" t="s">
        <v>265</v>
      </c>
      <c r="AF57" s="127"/>
      <c r="AG57" s="104">
        <f>(AF57-AA57)/(AB57-AA57)</f>
        <v>-0.52994692995799997</v>
      </c>
      <c r="AH57" s="127"/>
      <c r="AI57" s="127"/>
      <c r="AJ57" s="127"/>
      <c r="AK57" s="126" t="s">
        <v>239</v>
      </c>
      <c r="AL57" s="125" t="s">
        <v>55</v>
      </c>
      <c r="AM57" s="125">
        <v>2299</v>
      </c>
      <c r="AN57" s="125" t="s">
        <v>56</v>
      </c>
      <c r="AO57" s="125" t="s">
        <v>240</v>
      </c>
      <c r="AP57" s="126" t="s">
        <v>266</v>
      </c>
      <c r="AQ57" s="126" t="s">
        <v>242</v>
      </c>
      <c r="AR57" s="125">
        <v>2299054</v>
      </c>
      <c r="AS57" s="132" t="s">
        <v>96</v>
      </c>
      <c r="AT57" s="131" t="s">
        <v>267</v>
      </c>
      <c r="AU57" s="132" t="s">
        <v>268</v>
      </c>
      <c r="AV57" s="131" t="s">
        <v>98</v>
      </c>
      <c r="AW57" s="125" t="s">
        <v>64</v>
      </c>
      <c r="AX57" s="133">
        <v>31629171.039999999</v>
      </c>
      <c r="AY57" s="134">
        <v>1</v>
      </c>
      <c r="AZ57" s="134" t="s">
        <v>245</v>
      </c>
      <c r="BA57" s="134" t="s">
        <v>99</v>
      </c>
      <c r="BB57" s="134" t="s">
        <v>100</v>
      </c>
      <c r="BC57" s="135">
        <v>31629171.039999999</v>
      </c>
      <c r="BD57" s="135">
        <v>31629171.039999999</v>
      </c>
    </row>
    <row r="58" spans="1:62" s="136" customFormat="1" ht="63" customHeight="1">
      <c r="A58" s="125">
        <v>926</v>
      </c>
      <c r="B58" s="126" t="s">
        <v>44</v>
      </c>
      <c r="C58" s="126" t="s">
        <v>232</v>
      </c>
      <c r="D58" s="126" t="s">
        <v>232</v>
      </c>
      <c r="E58" s="126" t="s">
        <v>249</v>
      </c>
      <c r="F58" s="126" t="s">
        <v>234</v>
      </c>
      <c r="G58" s="126" t="s">
        <v>48</v>
      </c>
      <c r="H58" s="9" t="s">
        <v>235</v>
      </c>
      <c r="I58" s="126" t="s">
        <v>48</v>
      </c>
      <c r="J58" s="125"/>
      <c r="K58" s="125"/>
      <c r="L58" s="125"/>
      <c r="M58" s="125"/>
      <c r="N58" s="125"/>
      <c r="O58" s="125"/>
      <c r="P58" s="125"/>
      <c r="Q58" s="125"/>
      <c r="R58" s="125" t="s">
        <v>211</v>
      </c>
      <c r="S58" s="127"/>
      <c r="T58" s="127"/>
      <c r="U58" s="127"/>
      <c r="V58" s="127"/>
      <c r="W58" s="127"/>
      <c r="X58" s="126"/>
      <c r="Y58" s="126"/>
      <c r="Z58" s="126"/>
      <c r="AA58" s="122"/>
      <c r="AB58" s="122"/>
      <c r="AC58" s="122"/>
      <c r="AD58" s="126"/>
      <c r="AE58" s="126"/>
      <c r="AF58" s="127"/>
      <c r="AG58" s="127"/>
      <c r="AH58" s="127"/>
      <c r="AI58" s="127"/>
      <c r="AJ58" s="127"/>
      <c r="AK58" s="126" t="s">
        <v>239</v>
      </c>
      <c r="AL58" s="125" t="s">
        <v>55</v>
      </c>
      <c r="AM58" s="125">
        <v>2299</v>
      </c>
      <c r="AN58" s="125" t="s">
        <v>56</v>
      </c>
      <c r="AO58" s="125" t="s">
        <v>240</v>
      </c>
      <c r="AP58" s="126" t="s">
        <v>266</v>
      </c>
      <c r="AQ58" s="126" t="s">
        <v>242</v>
      </c>
      <c r="AR58" s="125">
        <v>2299054</v>
      </c>
      <c r="AS58" s="132"/>
      <c r="AT58" s="131" t="s">
        <v>269</v>
      </c>
      <c r="AU58" s="131"/>
      <c r="AV58" s="131" t="s">
        <v>102</v>
      </c>
      <c r="AW58" s="125" t="s">
        <v>64</v>
      </c>
      <c r="AX58" s="133">
        <v>11631372.575999999</v>
      </c>
      <c r="AY58" s="134">
        <v>1</v>
      </c>
      <c r="AZ58" s="134" t="s">
        <v>245</v>
      </c>
      <c r="BA58" s="134" t="s">
        <v>103</v>
      </c>
      <c r="BB58" s="134" t="s">
        <v>104</v>
      </c>
      <c r="BC58" s="135">
        <v>11631372.575999999</v>
      </c>
      <c r="BD58" s="135">
        <v>11631372.575999999</v>
      </c>
    </row>
    <row r="59" spans="1:62" s="136" customFormat="1" ht="63" customHeight="1">
      <c r="A59" s="125">
        <v>927</v>
      </c>
      <c r="B59" s="126" t="s">
        <v>44</v>
      </c>
      <c r="C59" s="126" t="s">
        <v>232</v>
      </c>
      <c r="D59" s="126" t="s">
        <v>232</v>
      </c>
      <c r="E59" s="126" t="s">
        <v>249</v>
      </c>
      <c r="F59" s="126" t="s">
        <v>234</v>
      </c>
      <c r="G59" s="126" t="s">
        <v>48</v>
      </c>
      <c r="H59" s="9" t="s">
        <v>235</v>
      </c>
      <c r="I59" s="126" t="s">
        <v>48</v>
      </c>
      <c r="J59" s="125"/>
      <c r="K59" s="125"/>
      <c r="L59" s="125"/>
      <c r="M59" s="125"/>
      <c r="N59" s="125"/>
      <c r="O59" s="125"/>
      <c r="P59" s="125"/>
      <c r="Q59" s="125"/>
      <c r="R59" s="125" t="s">
        <v>211</v>
      </c>
      <c r="S59" s="127"/>
      <c r="T59" s="127"/>
      <c r="U59" s="127"/>
      <c r="V59" s="127"/>
      <c r="W59" s="127"/>
      <c r="X59" s="126"/>
      <c r="Y59" s="126"/>
      <c r="Z59" s="126"/>
      <c r="AA59" s="149"/>
      <c r="AB59" s="149"/>
      <c r="AC59" s="149"/>
      <c r="AD59" s="126"/>
      <c r="AE59" s="126"/>
      <c r="AF59" s="127"/>
      <c r="AG59" s="127"/>
      <c r="AH59" s="127"/>
      <c r="AI59" s="127"/>
      <c r="AJ59" s="127"/>
      <c r="AK59" s="126" t="s">
        <v>239</v>
      </c>
      <c r="AL59" s="125" t="s">
        <v>55</v>
      </c>
      <c r="AM59" s="125">
        <v>2299</v>
      </c>
      <c r="AN59" s="125" t="s">
        <v>56</v>
      </c>
      <c r="AO59" s="125" t="s">
        <v>240</v>
      </c>
      <c r="AP59" s="126" t="s">
        <v>266</v>
      </c>
      <c r="AQ59" s="126" t="s">
        <v>242</v>
      </c>
      <c r="AR59" s="125">
        <v>2299054</v>
      </c>
      <c r="AS59" s="132"/>
      <c r="AT59" s="131" t="s">
        <v>269</v>
      </c>
      <c r="AU59" s="131"/>
      <c r="AV59" s="131" t="s">
        <v>105</v>
      </c>
      <c r="AW59" s="125" t="s">
        <v>64</v>
      </c>
      <c r="AX59" s="133">
        <v>5621830.0784</v>
      </c>
      <c r="AY59" s="134">
        <v>2</v>
      </c>
      <c r="AZ59" s="134" t="s">
        <v>245</v>
      </c>
      <c r="BA59" s="134" t="s">
        <v>106</v>
      </c>
      <c r="BB59" s="134" t="s">
        <v>107</v>
      </c>
      <c r="BC59" s="135">
        <v>5621830.0784</v>
      </c>
      <c r="BD59" s="135">
        <v>5621830.0784</v>
      </c>
    </row>
    <row r="60" spans="1:62" s="136" customFormat="1" ht="63" customHeight="1">
      <c r="A60" s="125">
        <v>928</v>
      </c>
      <c r="B60" s="126" t="s">
        <v>44</v>
      </c>
      <c r="C60" s="126" t="s">
        <v>232</v>
      </c>
      <c r="D60" s="126" t="s">
        <v>232</v>
      </c>
      <c r="E60" s="126" t="s">
        <v>249</v>
      </c>
      <c r="F60" s="126" t="s">
        <v>234</v>
      </c>
      <c r="G60" s="126" t="s">
        <v>48</v>
      </c>
      <c r="H60" s="9" t="s">
        <v>235</v>
      </c>
      <c r="I60" s="126" t="s">
        <v>48</v>
      </c>
      <c r="J60" s="125"/>
      <c r="K60" s="125"/>
      <c r="L60" s="125"/>
      <c r="M60" s="125"/>
      <c r="N60" s="125"/>
      <c r="O60" s="125"/>
      <c r="P60" s="125"/>
      <c r="Q60" s="125"/>
      <c r="R60" s="125" t="s">
        <v>211</v>
      </c>
      <c r="S60" s="127"/>
      <c r="T60" s="127"/>
      <c r="U60" s="127"/>
      <c r="V60" s="127"/>
      <c r="W60" s="127"/>
      <c r="X60" s="126"/>
      <c r="Y60" s="126"/>
      <c r="Z60" s="126"/>
      <c r="AA60" s="149"/>
      <c r="AB60" s="149"/>
      <c r="AC60" s="149"/>
      <c r="AD60" s="126"/>
      <c r="AE60" s="126"/>
      <c r="AF60" s="127"/>
      <c r="AG60" s="127"/>
      <c r="AH60" s="127"/>
      <c r="AI60" s="127"/>
      <c r="AJ60" s="127"/>
      <c r="AK60" s="126" t="s">
        <v>239</v>
      </c>
      <c r="AL60" s="125" t="s">
        <v>55</v>
      </c>
      <c r="AM60" s="125">
        <v>2299</v>
      </c>
      <c r="AN60" s="125" t="s">
        <v>56</v>
      </c>
      <c r="AO60" s="125" t="s">
        <v>240</v>
      </c>
      <c r="AP60" s="126" t="s">
        <v>266</v>
      </c>
      <c r="AQ60" s="126" t="s">
        <v>242</v>
      </c>
      <c r="AR60" s="125">
        <v>2299054</v>
      </c>
      <c r="AS60" s="132"/>
      <c r="AT60" s="131" t="s">
        <v>269</v>
      </c>
      <c r="AU60" s="131"/>
      <c r="AV60" s="131" t="s">
        <v>108</v>
      </c>
      <c r="AW60" s="125" t="s">
        <v>64</v>
      </c>
      <c r="AX60" s="133">
        <v>193856.2096</v>
      </c>
      <c r="AY60" s="134">
        <v>3</v>
      </c>
      <c r="AZ60" s="134" t="s">
        <v>245</v>
      </c>
      <c r="BA60" s="134" t="s">
        <v>109</v>
      </c>
      <c r="BB60" s="134" t="s">
        <v>110</v>
      </c>
      <c r="BC60" s="135">
        <v>193856.2096</v>
      </c>
      <c r="BD60" s="135">
        <v>193856.2096</v>
      </c>
    </row>
    <row r="61" spans="1:62" s="136" customFormat="1" ht="63" customHeight="1">
      <c r="A61" s="125">
        <v>929</v>
      </c>
      <c r="B61" s="126" t="s">
        <v>44</v>
      </c>
      <c r="C61" s="126" t="s">
        <v>232</v>
      </c>
      <c r="D61" s="126" t="s">
        <v>232</v>
      </c>
      <c r="E61" s="126" t="s">
        <v>249</v>
      </c>
      <c r="F61" s="126" t="s">
        <v>234</v>
      </c>
      <c r="G61" s="126" t="s">
        <v>48</v>
      </c>
      <c r="H61" s="9" t="s">
        <v>235</v>
      </c>
      <c r="I61" s="126" t="s">
        <v>48</v>
      </c>
      <c r="J61" s="125"/>
      <c r="K61" s="125"/>
      <c r="L61" s="125"/>
      <c r="M61" s="125"/>
      <c r="N61" s="125"/>
      <c r="O61" s="125"/>
      <c r="P61" s="125"/>
      <c r="Q61" s="125"/>
      <c r="R61" s="125" t="s">
        <v>211</v>
      </c>
      <c r="S61" s="127"/>
      <c r="T61" s="127"/>
      <c r="U61" s="127"/>
      <c r="V61" s="127"/>
      <c r="W61" s="127"/>
      <c r="X61" s="126"/>
      <c r="Y61" s="126"/>
      <c r="Z61" s="126"/>
      <c r="AA61" s="149"/>
      <c r="AB61" s="149"/>
      <c r="AC61" s="149"/>
      <c r="AD61" s="126"/>
      <c r="AE61" s="126"/>
      <c r="AF61" s="127"/>
      <c r="AG61" s="127"/>
      <c r="AH61" s="127"/>
      <c r="AI61" s="127"/>
      <c r="AJ61" s="127"/>
      <c r="AK61" s="126" t="s">
        <v>239</v>
      </c>
      <c r="AL61" s="125" t="s">
        <v>55</v>
      </c>
      <c r="AM61" s="125">
        <v>2299</v>
      </c>
      <c r="AN61" s="125" t="s">
        <v>56</v>
      </c>
      <c r="AO61" s="125" t="s">
        <v>240</v>
      </c>
      <c r="AP61" s="126" t="s">
        <v>266</v>
      </c>
      <c r="AQ61" s="126" t="s">
        <v>242</v>
      </c>
      <c r="AR61" s="125">
        <v>2299054</v>
      </c>
      <c r="AS61" s="132"/>
      <c r="AT61" s="131" t="s">
        <v>269</v>
      </c>
      <c r="AU61" s="131"/>
      <c r="AV61" s="131" t="s">
        <v>111</v>
      </c>
      <c r="AW61" s="125" t="s">
        <v>64</v>
      </c>
      <c r="AX61" s="133">
        <v>1938562.0960000001</v>
      </c>
      <c r="AY61" s="134"/>
      <c r="AZ61" s="134" t="s">
        <v>245</v>
      </c>
      <c r="BA61" s="134" t="s">
        <v>270</v>
      </c>
      <c r="BB61" s="134" t="s">
        <v>271</v>
      </c>
      <c r="BC61" s="135">
        <v>1938562.0960000001</v>
      </c>
      <c r="BD61" s="135">
        <v>1938562.0960000001</v>
      </c>
    </row>
    <row r="62" spans="1:62" s="136" customFormat="1" ht="93" customHeight="1">
      <c r="A62" s="125">
        <v>930</v>
      </c>
      <c r="B62" s="126" t="s">
        <v>44</v>
      </c>
      <c r="C62" s="126" t="s">
        <v>232</v>
      </c>
      <c r="D62" s="126" t="s">
        <v>232</v>
      </c>
      <c r="E62" s="126" t="s">
        <v>249</v>
      </c>
      <c r="F62" s="126" t="s">
        <v>234</v>
      </c>
      <c r="G62" s="126" t="s">
        <v>48</v>
      </c>
      <c r="H62" s="9" t="s">
        <v>235</v>
      </c>
      <c r="I62" s="126" t="s">
        <v>250</v>
      </c>
      <c r="J62" s="125"/>
      <c r="K62" s="125"/>
      <c r="L62" s="125"/>
      <c r="M62" s="125"/>
      <c r="N62" s="125"/>
      <c r="O62" s="125"/>
      <c r="P62" s="125"/>
      <c r="Q62" s="125"/>
      <c r="R62" s="125" t="s">
        <v>211</v>
      </c>
      <c r="S62" s="127"/>
      <c r="T62" s="127"/>
      <c r="U62" s="127"/>
      <c r="V62" s="127"/>
      <c r="W62" s="127"/>
      <c r="X62" s="126"/>
      <c r="Y62" s="126" t="s">
        <v>272</v>
      </c>
      <c r="Z62" s="126" t="s">
        <v>216</v>
      </c>
      <c r="AA62" s="122">
        <v>0</v>
      </c>
      <c r="AB62" s="122">
        <v>1</v>
      </c>
      <c r="AC62" s="122"/>
      <c r="AD62" s="126" t="s">
        <v>51</v>
      </c>
      <c r="AE62" s="126" t="s">
        <v>273</v>
      </c>
      <c r="AF62" s="128"/>
      <c r="AG62" s="104">
        <f>(AF62-AA62)/(AB62-AA62)</f>
        <v>0</v>
      </c>
      <c r="AH62" s="150"/>
      <c r="AI62" s="127"/>
      <c r="AJ62" s="127"/>
      <c r="AK62" s="126" t="s">
        <v>239</v>
      </c>
      <c r="AL62" s="125" t="s">
        <v>55</v>
      </c>
      <c r="AM62" s="125">
        <v>2299</v>
      </c>
      <c r="AN62" s="125" t="s">
        <v>56</v>
      </c>
      <c r="AO62" s="125" t="s">
        <v>240</v>
      </c>
      <c r="AP62" s="126" t="s">
        <v>274</v>
      </c>
      <c r="AQ62" s="126" t="s">
        <v>242</v>
      </c>
      <c r="AR62" s="125">
        <v>2299054</v>
      </c>
      <c r="AS62" s="132" t="s">
        <v>275</v>
      </c>
      <c r="AT62" s="131" t="s">
        <v>276</v>
      </c>
      <c r="AU62" s="132">
        <v>162319</v>
      </c>
      <c r="AV62" s="131" t="s">
        <v>63</v>
      </c>
      <c r="AW62" s="125" t="s">
        <v>64</v>
      </c>
      <c r="AX62" s="133">
        <v>8240000</v>
      </c>
      <c r="AY62" s="134">
        <v>5</v>
      </c>
      <c r="AZ62" s="134" t="s">
        <v>245</v>
      </c>
      <c r="BA62" s="134" t="s">
        <v>66</v>
      </c>
      <c r="BB62" s="134" t="s">
        <v>67</v>
      </c>
      <c r="BC62" s="135">
        <v>41200000</v>
      </c>
      <c r="BD62" s="135">
        <v>41200000</v>
      </c>
    </row>
    <row r="63" spans="1:62" s="136" customFormat="1" ht="104.25" customHeight="1">
      <c r="A63" s="125">
        <v>931</v>
      </c>
      <c r="B63" s="126" t="s">
        <v>44</v>
      </c>
      <c r="C63" s="126" t="s">
        <v>232</v>
      </c>
      <c r="D63" s="126" t="s">
        <v>232</v>
      </c>
      <c r="E63" s="126" t="s">
        <v>249</v>
      </c>
      <c r="F63" s="126" t="s">
        <v>234</v>
      </c>
      <c r="G63" s="126" t="s">
        <v>48</v>
      </c>
      <c r="H63" s="9" t="s">
        <v>235</v>
      </c>
      <c r="I63" s="126" t="s">
        <v>250</v>
      </c>
      <c r="J63" s="125"/>
      <c r="K63" s="125"/>
      <c r="L63" s="125"/>
      <c r="M63" s="125"/>
      <c r="N63" s="125"/>
      <c r="O63" s="125"/>
      <c r="P63" s="125"/>
      <c r="Q63" s="125"/>
      <c r="R63" s="125" t="s">
        <v>211</v>
      </c>
      <c r="S63" s="127"/>
      <c r="T63" s="127"/>
      <c r="U63" s="127"/>
      <c r="V63" s="127"/>
      <c r="W63" s="127"/>
      <c r="X63" s="126"/>
      <c r="Y63" s="126"/>
      <c r="Z63" s="126"/>
      <c r="AA63" s="122"/>
      <c r="AB63" s="122"/>
      <c r="AC63" s="122"/>
      <c r="AD63" s="126"/>
      <c r="AE63" s="126"/>
      <c r="AF63" s="128"/>
      <c r="AG63" s="104"/>
      <c r="AH63" s="150"/>
      <c r="AI63" s="127"/>
      <c r="AJ63" s="127"/>
      <c r="AK63" s="126" t="s">
        <v>239</v>
      </c>
      <c r="AL63" s="125" t="s">
        <v>55</v>
      </c>
      <c r="AM63" s="125">
        <v>2299</v>
      </c>
      <c r="AN63" s="125" t="s">
        <v>56</v>
      </c>
      <c r="AO63" s="125" t="s">
        <v>240</v>
      </c>
      <c r="AP63" s="126" t="s">
        <v>274</v>
      </c>
      <c r="AQ63" s="126" t="s">
        <v>242</v>
      </c>
      <c r="AR63" s="125">
        <v>2299054</v>
      </c>
      <c r="AS63" s="137" t="s">
        <v>277</v>
      </c>
      <c r="AT63" s="131" t="s">
        <v>276</v>
      </c>
      <c r="AU63" s="132"/>
      <c r="AV63" s="131" t="s">
        <v>63</v>
      </c>
      <c r="AW63" s="125" t="s">
        <v>64</v>
      </c>
      <c r="AX63" s="133">
        <v>8926667</v>
      </c>
      <c r="AY63" s="134">
        <v>6</v>
      </c>
      <c r="AZ63" s="134" t="s">
        <v>245</v>
      </c>
      <c r="BA63" s="134" t="s">
        <v>66</v>
      </c>
      <c r="BB63" s="134" t="s">
        <v>67</v>
      </c>
      <c r="BC63" s="135">
        <v>53560002</v>
      </c>
      <c r="BD63" s="135">
        <v>53560002</v>
      </c>
      <c r="BF63" s="143"/>
      <c r="BG63" s="143"/>
    </row>
    <row r="64" spans="1:62" s="136" customFormat="1" ht="63" customHeight="1">
      <c r="A64" s="125">
        <v>932</v>
      </c>
      <c r="B64" s="126" t="s">
        <v>44</v>
      </c>
      <c r="C64" s="126" t="s">
        <v>232</v>
      </c>
      <c r="D64" s="126" t="s">
        <v>232</v>
      </c>
      <c r="E64" s="126" t="s">
        <v>249</v>
      </c>
      <c r="F64" s="126" t="s">
        <v>234</v>
      </c>
      <c r="G64" s="126" t="s">
        <v>48</v>
      </c>
      <c r="H64" s="9" t="s">
        <v>235</v>
      </c>
      <c r="I64" s="126" t="s">
        <v>250</v>
      </c>
      <c r="J64" s="125"/>
      <c r="K64" s="125"/>
      <c r="L64" s="125"/>
      <c r="M64" s="125"/>
      <c r="N64" s="125"/>
      <c r="O64" s="125"/>
      <c r="P64" s="125"/>
      <c r="Q64" s="125"/>
      <c r="R64" s="125" t="s">
        <v>211</v>
      </c>
      <c r="S64" s="127"/>
      <c r="T64" s="127"/>
      <c r="U64" s="127"/>
      <c r="V64" s="127"/>
      <c r="W64" s="127"/>
      <c r="X64" s="126"/>
      <c r="Y64" s="126"/>
      <c r="Z64" s="126"/>
      <c r="AA64" s="122"/>
      <c r="AB64" s="122"/>
      <c r="AC64" s="122"/>
      <c r="AD64" s="126"/>
      <c r="AE64" s="126"/>
      <c r="AF64" s="127"/>
      <c r="AG64" s="127"/>
      <c r="AH64" s="127"/>
      <c r="AI64" s="127"/>
      <c r="AJ64" s="127"/>
      <c r="AK64" s="126" t="s">
        <v>239</v>
      </c>
      <c r="AL64" s="125" t="s">
        <v>55</v>
      </c>
      <c r="AM64" s="125">
        <v>2299</v>
      </c>
      <c r="AN64" s="125" t="s">
        <v>56</v>
      </c>
      <c r="AO64" s="125" t="s">
        <v>240</v>
      </c>
      <c r="AP64" s="126" t="s">
        <v>274</v>
      </c>
      <c r="AQ64" s="126" t="s">
        <v>242</v>
      </c>
      <c r="AR64" s="125">
        <v>2299054</v>
      </c>
      <c r="AS64" s="151" t="s">
        <v>278</v>
      </c>
      <c r="AT64" s="131" t="s">
        <v>279</v>
      </c>
      <c r="AU64" s="131"/>
      <c r="AV64" s="131" t="s">
        <v>63</v>
      </c>
      <c r="AW64" s="125" t="s">
        <v>64</v>
      </c>
      <c r="AX64" s="133">
        <v>3200000</v>
      </c>
      <c r="AY64" s="134">
        <v>11.5</v>
      </c>
      <c r="AZ64" s="134" t="s">
        <v>245</v>
      </c>
      <c r="BA64" s="134" t="s">
        <v>66</v>
      </c>
      <c r="BB64" s="134" t="s">
        <v>67</v>
      </c>
      <c r="BC64" s="135">
        <f>41354000+4119998</f>
        <v>45473998</v>
      </c>
      <c r="BD64" s="135">
        <f>41354000+4119998</f>
        <v>45473998</v>
      </c>
    </row>
    <row r="65" spans="1:59" s="136" customFormat="1" ht="107.25" customHeight="1">
      <c r="A65" s="125">
        <v>933</v>
      </c>
      <c r="B65" s="126" t="s">
        <v>44</v>
      </c>
      <c r="C65" s="126" t="s">
        <v>232</v>
      </c>
      <c r="D65" s="126" t="s">
        <v>232</v>
      </c>
      <c r="E65" s="126" t="s">
        <v>249</v>
      </c>
      <c r="F65" s="126" t="s">
        <v>234</v>
      </c>
      <c r="G65" s="126" t="s">
        <v>48</v>
      </c>
      <c r="H65" s="9" t="s">
        <v>235</v>
      </c>
      <c r="I65" s="126" t="s">
        <v>48</v>
      </c>
      <c r="J65" s="125"/>
      <c r="K65" s="125"/>
      <c r="L65" s="125"/>
      <c r="M65" s="125"/>
      <c r="N65" s="125"/>
      <c r="O65" s="125"/>
      <c r="P65" s="125"/>
      <c r="Q65" s="125"/>
      <c r="R65" s="125" t="s">
        <v>211</v>
      </c>
      <c r="S65" s="127"/>
      <c r="T65" s="127"/>
      <c r="U65" s="127"/>
      <c r="V65" s="127"/>
      <c r="W65" s="127"/>
      <c r="X65" s="126"/>
      <c r="Y65" s="47" t="s">
        <v>280</v>
      </c>
      <c r="Z65" s="125" t="s">
        <v>216</v>
      </c>
      <c r="AA65" s="122">
        <v>0</v>
      </c>
      <c r="AB65" s="122">
        <v>4</v>
      </c>
      <c r="AC65" s="122"/>
      <c r="AD65" s="125" t="s">
        <v>51</v>
      </c>
      <c r="AE65" s="47" t="s">
        <v>281</v>
      </c>
      <c r="AF65" s="127"/>
      <c r="AG65" s="104">
        <f t="shared" ref="AG65:AG70" si="1">(AF65-AA65)/(AB65-AA65)</f>
        <v>0</v>
      </c>
      <c r="AH65" s="127"/>
      <c r="AI65" s="127"/>
      <c r="AJ65" s="127"/>
      <c r="AK65" s="126" t="s">
        <v>239</v>
      </c>
      <c r="AL65" s="125" t="s">
        <v>55</v>
      </c>
      <c r="AM65" s="125">
        <v>2299</v>
      </c>
      <c r="AN65" s="125" t="s">
        <v>56</v>
      </c>
      <c r="AO65" s="125" t="s">
        <v>240</v>
      </c>
      <c r="AP65" s="126" t="s">
        <v>282</v>
      </c>
      <c r="AQ65" s="126" t="s">
        <v>242</v>
      </c>
      <c r="AR65" s="125">
        <v>2299054</v>
      </c>
      <c r="AS65" s="132" t="s">
        <v>283</v>
      </c>
      <c r="AT65" s="131" t="s">
        <v>284</v>
      </c>
      <c r="AU65" s="151"/>
      <c r="AV65" s="131" t="s">
        <v>63</v>
      </c>
      <c r="AW65" s="125" t="s">
        <v>64</v>
      </c>
      <c r="AX65" s="133">
        <v>9701786</v>
      </c>
      <c r="AY65" s="134">
        <v>7</v>
      </c>
      <c r="AZ65" s="134" t="s">
        <v>245</v>
      </c>
      <c r="BA65" s="134" t="s">
        <v>66</v>
      </c>
      <c r="BB65" s="134" t="s">
        <v>67</v>
      </c>
      <c r="BC65" s="135">
        <v>67912502</v>
      </c>
      <c r="BD65" s="135">
        <v>67912502</v>
      </c>
      <c r="BE65" s="142"/>
      <c r="BG65" s="152"/>
    </row>
    <row r="66" spans="1:59" s="136" customFormat="1" ht="124.5" customHeight="1">
      <c r="A66" s="125">
        <v>934</v>
      </c>
      <c r="B66" s="126" t="s">
        <v>44</v>
      </c>
      <c r="C66" s="126" t="s">
        <v>232</v>
      </c>
      <c r="D66" s="126" t="s">
        <v>232</v>
      </c>
      <c r="E66" s="126" t="s">
        <v>249</v>
      </c>
      <c r="F66" s="126" t="s">
        <v>234</v>
      </c>
      <c r="G66" s="126" t="s">
        <v>48</v>
      </c>
      <c r="H66" s="9" t="s">
        <v>235</v>
      </c>
      <c r="I66" s="126" t="s">
        <v>48</v>
      </c>
      <c r="J66" s="125"/>
      <c r="K66" s="125"/>
      <c r="L66" s="125"/>
      <c r="M66" s="125"/>
      <c r="N66" s="125"/>
      <c r="O66" s="125"/>
      <c r="P66" s="125"/>
      <c r="Q66" s="125"/>
      <c r="R66" s="125" t="s">
        <v>211</v>
      </c>
      <c r="S66" s="127"/>
      <c r="T66" s="127"/>
      <c r="U66" s="127"/>
      <c r="V66" s="127"/>
      <c r="W66" s="127"/>
      <c r="X66" s="126"/>
      <c r="Y66" s="47" t="s">
        <v>285</v>
      </c>
      <c r="Z66" s="47" t="s">
        <v>216</v>
      </c>
      <c r="AA66" s="55">
        <v>0</v>
      </c>
      <c r="AB66" s="55">
        <v>1</v>
      </c>
      <c r="AC66" s="55"/>
      <c r="AD66" s="47" t="s">
        <v>51</v>
      </c>
      <c r="AE66" s="47" t="s">
        <v>286</v>
      </c>
      <c r="AF66" s="153"/>
      <c r="AG66" s="104">
        <f t="shared" si="1"/>
        <v>0</v>
      </c>
      <c r="AH66" s="145"/>
      <c r="AI66" s="127"/>
      <c r="AJ66" s="127"/>
      <c r="AK66" s="126" t="s">
        <v>239</v>
      </c>
      <c r="AL66" s="125" t="s">
        <v>55</v>
      </c>
      <c r="AM66" s="125">
        <v>2299</v>
      </c>
      <c r="AN66" s="125" t="s">
        <v>56</v>
      </c>
      <c r="AO66" s="125" t="s">
        <v>240</v>
      </c>
      <c r="AP66" s="126" t="s">
        <v>282</v>
      </c>
      <c r="AQ66" s="126" t="s">
        <v>242</v>
      </c>
      <c r="AR66" s="125">
        <v>2299054</v>
      </c>
      <c r="AS66" s="140" t="s">
        <v>287</v>
      </c>
      <c r="AT66" s="131" t="s">
        <v>288</v>
      </c>
      <c r="AU66" s="132">
        <v>236419</v>
      </c>
      <c r="AV66" s="131" t="s">
        <v>63</v>
      </c>
      <c r="AW66" s="125" t="s">
        <v>64</v>
      </c>
      <c r="AX66" s="133">
        <v>5407500</v>
      </c>
      <c r="AY66" s="134">
        <v>4</v>
      </c>
      <c r="AZ66" s="134" t="s">
        <v>245</v>
      </c>
      <c r="BA66" s="134" t="s">
        <v>66</v>
      </c>
      <c r="BB66" s="134" t="s">
        <v>67</v>
      </c>
      <c r="BC66" s="135">
        <v>21630000</v>
      </c>
      <c r="BD66" s="135">
        <v>21630000</v>
      </c>
      <c r="BG66" s="102"/>
    </row>
    <row r="67" spans="1:59" s="136" customFormat="1" ht="124.5" customHeight="1">
      <c r="A67" s="125">
        <v>935</v>
      </c>
      <c r="B67" s="126" t="s">
        <v>44</v>
      </c>
      <c r="C67" s="126" t="s">
        <v>232</v>
      </c>
      <c r="D67" s="126" t="s">
        <v>232</v>
      </c>
      <c r="E67" s="126" t="s">
        <v>249</v>
      </c>
      <c r="F67" s="126" t="s">
        <v>234</v>
      </c>
      <c r="G67" s="126" t="s">
        <v>48</v>
      </c>
      <c r="H67" s="9" t="s">
        <v>235</v>
      </c>
      <c r="I67" s="126" t="s">
        <v>48</v>
      </c>
      <c r="J67" s="125"/>
      <c r="K67" s="125"/>
      <c r="L67" s="125"/>
      <c r="M67" s="125"/>
      <c r="N67" s="125"/>
      <c r="O67" s="125"/>
      <c r="P67" s="125"/>
      <c r="Q67" s="125"/>
      <c r="R67" s="125" t="s">
        <v>211</v>
      </c>
      <c r="S67" s="127"/>
      <c r="T67" s="127"/>
      <c r="U67" s="127"/>
      <c r="V67" s="127"/>
      <c r="W67" s="127"/>
      <c r="X67" s="126"/>
      <c r="Y67" s="47" t="s">
        <v>285</v>
      </c>
      <c r="Z67" s="47" t="s">
        <v>216</v>
      </c>
      <c r="AA67" s="55">
        <v>0</v>
      </c>
      <c r="AB67" s="55">
        <v>1</v>
      </c>
      <c r="AC67" s="55"/>
      <c r="AD67" s="47" t="s">
        <v>51</v>
      </c>
      <c r="AE67" s="47" t="s">
        <v>286</v>
      </c>
      <c r="AF67" s="153"/>
      <c r="AG67" s="104">
        <f t="shared" si="1"/>
        <v>0</v>
      </c>
      <c r="AH67" s="145"/>
      <c r="AI67" s="127"/>
      <c r="AJ67" s="127"/>
      <c r="AK67" s="126" t="s">
        <v>239</v>
      </c>
      <c r="AL67" s="125" t="s">
        <v>55</v>
      </c>
      <c r="AM67" s="125">
        <v>2299</v>
      </c>
      <c r="AN67" s="125" t="s">
        <v>56</v>
      </c>
      <c r="AO67" s="125" t="s">
        <v>240</v>
      </c>
      <c r="AP67" s="126" t="s">
        <v>282</v>
      </c>
      <c r="AQ67" s="126" t="s">
        <v>242</v>
      </c>
      <c r="AR67" s="125">
        <v>2299054</v>
      </c>
      <c r="AS67" s="137" t="s">
        <v>289</v>
      </c>
      <c r="AT67" s="131" t="s">
        <v>288</v>
      </c>
      <c r="AU67" s="134"/>
      <c r="AV67" s="131" t="s">
        <v>63</v>
      </c>
      <c r="AW67" s="125" t="s">
        <v>64</v>
      </c>
      <c r="AX67" s="133">
        <v>7000000</v>
      </c>
      <c r="AY67" s="134">
        <v>6</v>
      </c>
      <c r="AZ67" s="134" t="s">
        <v>245</v>
      </c>
      <c r="BA67" s="134" t="s">
        <v>66</v>
      </c>
      <c r="BB67" s="134" t="s">
        <v>67</v>
      </c>
      <c r="BC67" s="154">
        <f>40556250+26740493</f>
        <v>67296743</v>
      </c>
      <c r="BD67" s="154">
        <f>40556250+26740493</f>
        <v>67296743</v>
      </c>
      <c r="BG67" s="152"/>
    </row>
    <row r="68" spans="1:59" s="136" customFormat="1" ht="71.25" customHeight="1">
      <c r="A68" s="125">
        <v>936</v>
      </c>
      <c r="B68" s="126" t="s">
        <v>44</v>
      </c>
      <c r="C68" s="126" t="s">
        <v>232</v>
      </c>
      <c r="D68" s="126" t="s">
        <v>232</v>
      </c>
      <c r="E68" s="126" t="s">
        <v>249</v>
      </c>
      <c r="F68" s="126" t="s">
        <v>234</v>
      </c>
      <c r="G68" s="126" t="s">
        <v>48</v>
      </c>
      <c r="H68" s="9" t="s">
        <v>235</v>
      </c>
      <c r="I68" s="126" t="s">
        <v>48</v>
      </c>
      <c r="J68" s="125"/>
      <c r="K68" s="125"/>
      <c r="L68" s="125"/>
      <c r="M68" s="125"/>
      <c r="N68" s="125"/>
      <c r="O68" s="125"/>
      <c r="P68" s="125"/>
      <c r="Q68" s="125"/>
      <c r="R68" s="125" t="s">
        <v>211</v>
      </c>
      <c r="S68" s="127"/>
      <c r="T68" s="127"/>
      <c r="U68" s="127"/>
      <c r="V68" s="127"/>
      <c r="W68" s="127"/>
      <c r="X68" s="126"/>
      <c r="Y68" s="47" t="s">
        <v>290</v>
      </c>
      <c r="Z68" s="47" t="s">
        <v>216</v>
      </c>
      <c r="AA68" s="55">
        <v>0</v>
      </c>
      <c r="AB68" s="55">
        <v>4</v>
      </c>
      <c r="AC68" s="55"/>
      <c r="AD68" s="47" t="s">
        <v>51</v>
      </c>
      <c r="AE68" s="47" t="s">
        <v>273</v>
      </c>
      <c r="AF68" s="127"/>
      <c r="AG68" s="104">
        <f t="shared" si="1"/>
        <v>0</v>
      </c>
      <c r="AH68" s="127"/>
      <c r="AI68" s="127"/>
      <c r="AJ68" s="127"/>
      <c r="AK68" s="126" t="s">
        <v>239</v>
      </c>
      <c r="AL68" s="125" t="s">
        <v>55</v>
      </c>
      <c r="AM68" s="125">
        <v>2299</v>
      </c>
      <c r="AN68" s="125" t="s">
        <v>56</v>
      </c>
      <c r="AO68" s="125" t="s">
        <v>240</v>
      </c>
      <c r="AP68" s="126" t="s">
        <v>282</v>
      </c>
      <c r="AQ68" s="126" t="s">
        <v>242</v>
      </c>
      <c r="AR68" s="125">
        <v>2299054</v>
      </c>
      <c r="AS68" s="130" t="s">
        <v>291</v>
      </c>
      <c r="AT68" s="131" t="s">
        <v>292</v>
      </c>
      <c r="AU68" s="141">
        <v>130019</v>
      </c>
      <c r="AV68" s="131" t="s">
        <v>63</v>
      </c>
      <c r="AW68" s="125" t="s">
        <v>64</v>
      </c>
      <c r="AX68" s="133">
        <v>7500000</v>
      </c>
      <c r="AY68" s="134">
        <v>8</v>
      </c>
      <c r="AZ68" s="134" t="s">
        <v>245</v>
      </c>
      <c r="BA68" s="134" t="s">
        <v>66</v>
      </c>
      <c r="BB68" s="134" t="s">
        <v>67</v>
      </c>
      <c r="BC68" s="135">
        <v>60000000</v>
      </c>
      <c r="BD68" s="135">
        <v>60000000</v>
      </c>
      <c r="BE68" s="142"/>
    </row>
    <row r="69" spans="1:59" s="136" customFormat="1" ht="102" customHeight="1">
      <c r="A69" s="125">
        <v>937</v>
      </c>
      <c r="B69" s="126" t="s">
        <v>44</v>
      </c>
      <c r="C69" s="126" t="s">
        <v>232</v>
      </c>
      <c r="D69" s="126" t="s">
        <v>232</v>
      </c>
      <c r="E69" s="126" t="s">
        <v>249</v>
      </c>
      <c r="F69" s="126" t="s">
        <v>234</v>
      </c>
      <c r="G69" s="126" t="s">
        <v>48</v>
      </c>
      <c r="H69" s="9" t="s">
        <v>235</v>
      </c>
      <c r="I69" s="126" t="s">
        <v>48</v>
      </c>
      <c r="J69" s="125"/>
      <c r="K69" s="125"/>
      <c r="L69" s="125"/>
      <c r="M69" s="125"/>
      <c r="N69" s="125"/>
      <c r="O69" s="125"/>
      <c r="P69" s="125"/>
      <c r="Q69" s="125"/>
      <c r="R69" s="125" t="s">
        <v>211</v>
      </c>
      <c r="S69" s="127"/>
      <c r="T69" s="127"/>
      <c r="U69" s="127"/>
      <c r="V69" s="127"/>
      <c r="W69" s="127"/>
      <c r="X69" s="126"/>
      <c r="Y69" s="47" t="s">
        <v>293</v>
      </c>
      <c r="Z69" s="47"/>
      <c r="AA69" s="55">
        <v>0</v>
      </c>
      <c r="AB69" s="55">
        <v>4</v>
      </c>
      <c r="AC69" s="55"/>
      <c r="AD69" s="47" t="s">
        <v>51</v>
      </c>
      <c r="AE69" s="47" t="s">
        <v>281</v>
      </c>
      <c r="AF69" s="153"/>
      <c r="AG69" s="104">
        <f t="shared" si="1"/>
        <v>0</v>
      </c>
      <c r="AH69" s="129"/>
      <c r="AI69" s="127"/>
      <c r="AJ69" s="127"/>
      <c r="AK69" s="126" t="s">
        <v>239</v>
      </c>
      <c r="AL69" s="125" t="s">
        <v>55</v>
      </c>
      <c r="AM69" s="125">
        <v>2299</v>
      </c>
      <c r="AN69" s="125" t="s">
        <v>56</v>
      </c>
      <c r="AO69" s="125" t="s">
        <v>240</v>
      </c>
      <c r="AP69" s="126" t="s">
        <v>282</v>
      </c>
      <c r="AQ69" s="126" t="s">
        <v>242</v>
      </c>
      <c r="AR69" s="137">
        <v>2299054</v>
      </c>
      <c r="AS69" s="130" t="s">
        <v>294</v>
      </c>
      <c r="AT69" s="131" t="s">
        <v>295</v>
      </c>
      <c r="AU69" s="132">
        <v>233019</v>
      </c>
      <c r="AV69" s="131" t="s">
        <v>63</v>
      </c>
      <c r="AW69" s="125" t="s">
        <v>64</v>
      </c>
      <c r="AX69" s="133">
        <v>9295750</v>
      </c>
      <c r="AY69" s="134">
        <v>4</v>
      </c>
      <c r="AZ69" s="134" t="s">
        <v>245</v>
      </c>
      <c r="BA69" s="134" t="s">
        <v>66</v>
      </c>
      <c r="BB69" s="134" t="s">
        <v>67</v>
      </c>
      <c r="BC69" s="135">
        <v>37183000</v>
      </c>
      <c r="BD69" s="135">
        <v>37183000</v>
      </c>
    </row>
    <row r="70" spans="1:59" s="136" customFormat="1" ht="105" customHeight="1">
      <c r="A70" s="125">
        <v>938</v>
      </c>
      <c r="B70" s="126" t="s">
        <v>44</v>
      </c>
      <c r="C70" s="126" t="s">
        <v>232</v>
      </c>
      <c r="D70" s="126" t="s">
        <v>232</v>
      </c>
      <c r="E70" s="126" t="s">
        <v>249</v>
      </c>
      <c r="F70" s="126" t="s">
        <v>234</v>
      </c>
      <c r="G70" s="126" t="s">
        <v>48</v>
      </c>
      <c r="H70" s="9" t="s">
        <v>235</v>
      </c>
      <c r="I70" s="126" t="s">
        <v>48</v>
      </c>
      <c r="J70" s="125"/>
      <c r="K70" s="125"/>
      <c r="L70" s="125"/>
      <c r="M70" s="125"/>
      <c r="N70" s="125"/>
      <c r="O70" s="125"/>
      <c r="P70" s="125"/>
      <c r="Q70" s="125"/>
      <c r="R70" s="125" t="s">
        <v>211</v>
      </c>
      <c r="S70" s="127"/>
      <c r="T70" s="127"/>
      <c r="U70" s="127"/>
      <c r="V70" s="127"/>
      <c r="W70" s="127"/>
      <c r="X70" s="126"/>
      <c r="Y70" s="47" t="s">
        <v>296</v>
      </c>
      <c r="Z70" s="47" t="s">
        <v>216</v>
      </c>
      <c r="AA70" s="55">
        <v>0</v>
      </c>
      <c r="AB70" s="55">
        <v>1</v>
      </c>
      <c r="AC70" s="55"/>
      <c r="AD70" s="47" t="s">
        <v>51</v>
      </c>
      <c r="AE70" s="47" t="s">
        <v>297</v>
      </c>
      <c r="AF70" s="144"/>
      <c r="AG70" s="104">
        <f t="shared" si="1"/>
        <v>0</v>
      </c>
      <c r="AH70" s="145"/>
      <c r="AI70" s="127"/>
      <c r="AJ70" s="127"/>
      <c r="AK70" s="126" t="s">
        <v>239</v>
      </c>
      <c r="AL70" s="125" t="s">
        <v>55</v>
      </c>
      <c r="AM70" s="125">
        <v>2299</v>
      </c>
      <c r="AN70" s="125" t="s">
        <v>56</v>
      </c>
      <c r="AO70" s="125" t="s">
        <v>240</v>
      </c>
      <c r="AP70" s="126" t="s">
        <v>282</v>
      </c>
      <c r="AQ70" s="126" t="s">
        <v>242</v>
      </c>
      <c r="AR70" s="125">
        <v>2299054</v>
      </c>
      <c r="AS70" s="130" t="s">
        <v>298</v>
      </c>
      <c r="AT70" s="138" t="s">
        <v>299</v>
      </c>
      <c r="AU70" s="132" t="s">
        <v>300</v>
      </c>
      <c r="AV70" s="131" t="s">
        <v>63</v>
      </c>
      <c r="AW70" s="125" t="s">
        <v>64</v>
      </c>
      <c r="AX70" s="133">
        <v>17224060</v>
      </c>
      <c r="AY70" s="134">
        <v>8</v>
      </c>
      <c r="AZ70" s="134" t="s">
        <v>245</v>
      </c>
      <c r="BA70" s="134" t="s">
        <v>66</v>
      </c>
      <c r="BB70" s="134" t="s">
        <v>67</v>
      </c>
      <c r="BC70" s="135">
        <v>137792480</v>
      </c>
      <c r="BD70" s="135">
        <v>137792480</v>
      </c>
      <c r="BE70" s="142"/>
      <c r="BG70" s="102"/>
    </row>
    <row r="71" spans="1:59" s="136" customFormat="1" ht="71.25" customHeight="1">
      <c r="A71" s="125">
        <v>939</v>
      </c>
      <c r="B71" s="126" t="s">
        <v>44</v>
      </c>
      <c r="C71" s="126" t="s">
        <v>232</v>
      </c>
      <c r="D71" s="126" t="s">
        <v>232</v>
      </c>
      <c r="E71" s="126" t="s">
        <v>249</v>
      </c>
      <c r="F71" s="126" t="s">
        <v>234</v>
      </c>
      <c r="G71" s="126" t="s">
        <v>48</v>
      </c>
      <c r="H71" s="9" t="s">
        <v>235</v>
      </c>
      <c r="I71" s="126" t="s">
        <v>48</v>
      </c>
      <c r="J71" s="125"/>
      <c r="K71" s="125"/>
      <c r="L71" s="125"/>
      <c r="M71" s="125"/>
      <c r="N71" s="125"/>
      <c r="O71" s="125"/>
      <c r="P71" s="125"/>
      <c r="Q71" s="125"/>
      <c r="R71" s="125" t="s">
        <v>211</v>
      </c>
      <c r="S71" s="127"/>
      <c r="T71" s="127"/>
      <c r="U71" s="127"/>
      <c r="V71" s="127"/>
      <c r="W71" s="127"/>
      <c r="X71" s="126"/>
      <c r="Y71" s="126"/>
      <c r="Z71" s="126"/>
      <c r="AA71" s="149"/>
      <c r="AB71" s="149"/>
      <c r="AC71" s="149"/>
      <c r="AD71" s="125"/>
      <c r="AE71" s="126"/>
      <c r="AF71" s="127"/>
      <c r="AG71" s="127"/>
      <c r="AH71" s="127"/>
      <c r="AI71" s="127"/>
      <c r="AJ71" s="127"/>
      <c r="AK71" s="126" t="s">
        <v>239</v>
      </c>
      <c r="AL71" s="125" t="s">
        <v>55</v>
      </c>
      <c r="AM71" s="125">
        <v>2299</v>
      </c>
      <c r="AN71" s="125" t="s">
        <v>56</v>
      </c>
      <c r="AO71" s="125" t="s">
        <v>240</v>
      </c>
      <c r="AP71" s="126" t="s">
        <v>282</v>
      </c>
      <c r="AQ71" s="126" t="s">
        <v>242</v>
      </c>
      <c r="AR71" s="125">
        <v>2299054</v>
      </c>
      <c r="AS71" s="132"/>
      <c r="AT71" s="131" t="s">
        <v>48</v>
      </c>
      <c r="AU71" s="132"/>
      <c r="AV71" s="131" t="s">
        <v>48</v>
      </c>
      <c r="AW71" s="126" t="s">
        <v>48</v>
      </c>
      <c r="AX71" s="133">
        <v>0</v>
      </c>
      <c r="AY71" s="134">
        <v>0</v>
      </c>
      <c r="AZ71" s="134" t="s">
        <v>301</v>
      </c>
      <c r="BA71" s="134" t="s">
        <v>48</v>
      </c>
      <c r="BB71" s="134" t="s">
        <v>302</v>
      </c>
      <c r="BC71" s="135">
        <v>0</v>
      </c>
      <c r="BD71" s="135">
        <v>0</v>
      </c>
      <c r="BG71" s="102"/>
    </row>
    <row r="72" spans="1:59" s="136" customFormat="1" ht="63" customHeight="1">
      <c r="A72" s="125">
        <v>940</v>
      </c>
      <c r="B72" s="126" t="s">
        <v>44</v>
      </c>
      <c r="C72" s="126" t="s">
        <v>232</v>
      </c>
      <c r="D72" s="126" t="s">
        <v>232</v>
      </c>
      <c r="E72" s="126" t="s">
        <v>249</v>
      </c>
      <c r="F72" s="126" t="s">
        <v>234</v>
      </c>
      <c r="G72" s="126" t="s">
        <v>48</v>
      </c>
      <c r="H72" s="9" t="s">
        <v>235</v>
      </c>
      <c r="I72" s="126" t="s">
        <v>48</v>
      </c>
      <c r="J72" s="125"/>
      <c r="K72" s="125"/>
      <c r="L72" s="125"/>
      <c r="M72" s="125"/>
      <c r="N72" s="125"/>
      <c r="O72" s="125"/>
      <c r="P72" s="125"/>
      <c r="Q72" s="125"/>
      <c r="R72" s="125" t="s">
        <v>211</v>
      </c>
      <c r="S72" s="127"/>
      <c r="T72" s="127"/>
      <c r="U72" s="127"/>
      <c r="V72" s="127"/>
      <c r="W72" s="127"/>
      <c r="X72" s="126"/>
      <c r="Y72" s="126"/>
      <c r="Z72" s="126"/>
      <c r="AA72" s="149"/>
      <c r="AB72" s="149"/>
      <c r="AC72" s="149"/>
      <c r="AD72" s="126"/>
      <c r="AE72" s="126"/>
      <c r="AF72" s="127"/>
      <c r="AG72" s="127"/>
      <c r="AH72" s="127"/>
      <c r="AI72" s="127"/>
      <c r="AJ72" s="127"/>
      <c r="AK72" s="126" t="s">
        <v>239</v>
      </c>
      <c r="AL72" s="125" t="s">
        <v>55</v>
      </c>
      <c r="AM72" s="125">
        <v>2299</v>
      </c>
      <c r="AN72" s="125" t="s">
        <v>56</v>
      </c>
      <c r="AO72" s="125" t="s">
        <v>240</v>
      </c>
      <c r="AP72" s="126" t="s">
        <v>303</v>
      </c>
      <c r="AQ72" s="126" t="s">
        <v>242</v>
      </c>
      <c r="AR72" s="125">
        <v>2299054</v>
      </c>
      <c r="AS72" s="130" t="s">
        <v>304</v>
      </c>
      <c r="AT72" s="131" t="s">
        <v>305</v>
      </c>
      <c r="AU72" s="132">
        <v>162619</v>
      </c>
      <c r="AV72" s="131" t="s">
        <v>63</v>
      </c>
      <c r="AW72" s="125" t="s">
        <v>64</v>
      </c>
      <c r="AX72" s="133">
        <v>8550000</v>
      </c>
      <c r="AY72" s="134">
        <v>12</v>
      </c>
      <c r="AZ72" s="134" t="s">
        <v>245</v>
      </c>
      <c r="BA72" s="134" t="s">
        <v>306</v>
      </c>
      <c r="BB72" s="134" t="s">
        <v>307</v>
      </c>
      <c r="BC72" s="135">
        <f>105678000-57242250</f>
        <v>48435750</v>
      </c>
      <c r="BD72" s="135">
        <f>105678000-57242250</f>
        <v>48435750</v>
      </c>
      <c r="BG72" s="102"/>
    </row>
    <row r="73" spans="1:59" s="136" customFormat="1" ht="63" customHeight="1">
      <c r="A73" s="125">
        <v>941</v>
      </c>
      <c r="B73" s="126" t="s">
        <v>44</v>
      </c>
      <c r="C73" s="126" t="s">
        <v>232</v>
      </c>
      <c r="D73" s="126" t="s">
        <v>232</v>
      </c>
      <c r="E73" s="126" t="s">
        <v>249</v>
      </c>
      <c r="F73" s="126" t="s">
        <v>234</v>
      </c>
      <c r="G73" s="126" t="s">
        <v>48</v>
      </c>
      <c r="H73" s="9" t="s">
        <v>235</v>
      </c>
      <c r="I73" s="126" t="s">
        <v>48</v>
      </c>
      <c r="J73" s="125"/>
      <c r="K73" s="125"/>
      <c r="L73" s="125"/>
      <c r="M73" s="125"/>
      <c r="N73" s="125"/>
      <c r="O73" s="125"/>
      <c r="P73" s="125"/>
      <c r="Q73" s="125"/>
      <c r="R73" s="125"/>
      <c r="S73" s="127"/>
      <c r="T73" s="127"/>
      <c r="U73" s="127"/>
      <c r="V73" s="127"/>
      <c r="W73" s="127"/>
      <c r="X73" s="126"/>
      <c r="Y73" s="126"/>
      <c r="Z73" s="126"/>
      <c r="AA73" s="149"/>
      <c r="AB73" s="149"/>
      <c r="AC73" s="149"/>
      <c r="AD73" s="126"/>
      <c r="AE73" s="126"/>
      <c r="AF73" s="127"/>
      <c r="AG73" s="127"/>
      <c r="AH73" s="127"/>
      <c r="AI73" s="127"/>
      <c r="AJ73" s="127"/>
      <c r="AK73" s="126" t="s">
        <v>239</v>
      </c>
      <c r="AL73" s="125" t="s">
        <v>55</v>
      </c>
      <c r="AM73" s="125">
        <v>2299</v>
      </c>
      <c r="AN73" s="125" t="s">
        <v>56</v>
      </c>
      <c r="AO73" s="125" t="s">
        <v>240</v>
      </c>
      <c r="AP73" s="126" t="s">
        <v>303</v>
      </c>
      <c r="AQ73" s="126" t="s">
        <v>242</v>
      </c>
      <c r="AR73" s="125">
        <v>2299054</v>
      </c>
      <c r="AS73" s="137" t="s">
        <v>308</v>
      </c>
      <c r="AT73" s="155" t="s">
        <v>309</v>
      </c>
      <c r="AU73" s="132"/>
      <c r="AV73" s="131" t="s">
        <v>63</v>
      </c>
      <c r="AW73" s="125" t="s">
        <v>64</v>
      </c>
      <c r="AX73" s="133">
        <v>9540375</v>
      </c>
      <c r="AY73" s="134">
        <v>6</v>
      </c>
      <c r="AZ73" s="134" t="s">
        <v>245</v>
      </c>
      <c r="BA73" s="134" t="s">
        <v>306</v>
      </c>
      <c r="BB73" s="134" t="s">
        <v>307</v>
      </c>
      <c r="BC73" s="135">
        <v>57242250</v>
      </c>
      <c r="BD73" s="135">
        <v>57242250</v>
      </c>
      <c r="BG73" s="102"/>
    </row>
    <row r="74" spans="1:59" s="136" customFormat="1" ht="91.5" customHeight="1">
      <c r="A74" s="125">
        <v>942</v>
      </c>
      <c r="B74" s="126" t="s">
        <v>44</v>
      </c>
      <c r="C74" s="126" t="s">
        <v>232</v>
      </c>
      <c r="D74" s="126" t="s">
        <v>232</v>
      </c>
      <c r="E74" s="126" t="s">
        <v>249</v>
      </c>
      <c r="F74" s="126" t="s">
        <v>234</v>
      </c>
      <c r="G74" s="126" t="s">
        <v>48</v>
      </c>
      <c r="H74" s="9" t="s">
        <v>235</v>
      </c>
      <c r="I74" s="126" t="s">
        <v>48</v>
      </c>
      <c r="J74" s="125"/>
      <c r="K74" s="125"/>
      <c r="L74" s="125"/>
      <c r="M74" s="125"/>
      <c r="N74" s="125"/>
      <c r="O74" s="125"/>
      <c r="P74" s="125"/>
      <c r="Q74" s="125"/>
      <c r="R74" s="125" t="s">
        <v>211</v>
      </c>
      <c r="S74" s="127"/>
      <c r="T74" s="127"/>
      <c r="U74" s="127"/>
      <c r="V74" s="127"/>
      <c r="W74" s="127"/>
      <c r="X74" s="126"/>
      <c r="Y74" s="126" t="s">
        <v>310</v>
      </c>
      <c r="Z74" s="126" t="s">
        <v>216</v>
      </c>
      <c r="AA74" s="149">
        <v>0</v>
      </c>
      <c r="AB74" s="149">
        <v>1</v>
      </c>
      <c r="AC74" s="149"/>
      <c r="AD74" s="126" t="s">
        <v>51</v>
      </c>
      <c r="AE74" s="126" t="s">
        <v>311</v>
      </c>
      <c r="AF74" s="156"/>
      <c r="AG74" s="104">
        <f t="shared" ref="AG74:AG76" si="2">(AF74-AA74)/(AB74-AA74)</f>
        <v>0</v>
      </c>
      <c r="AH74" s="157"/>
      <c r="AI74" s="127"/>
      <c r="AJ74" s="127"/>
      <c r="AK74" s="126" t="s">
        <v>239</v>
      </c>
      <c r="AL74" s="125" t="s">
        <v>55</v>
      </c>
      <c r="AM74" s="125">
        <v>2299</v>
      </c>
      <c r="AN74" s="125" t="s">
        <v>56</v>
      </c>
      <c r="AO74" s="125" t="s">
        <v>240</v>
      </c>
      <c r="AP74" s="126" t="s">
        <v>312</v>
      </c>
      <c r="AQ74" s="126" t="s">
        <v>242</v>
      </c>
      <c r="AR74" s="125">
        <v>2299054</v>
      </c>
      <c r="AS74" s="140" t="s">
        <v>313</v>
      </c>
      <c r="AT74" s="131" t="s">
        <v>314</v>
      </c>
      <c r="AU74" s="132">
        <v>165519</v>
      </c>
      <c r="AV74" s="131" t="s">
        <v>63</v>
      </c>
      <c r="AW74" s="125" t="s">
        <v>64</v>
      </c>
      <c r="AX74" s="133">
        <v>9500000</v>
      </c>
      <c r="AY74" s="134">
        <v>11.5</v>
      </c>
      <c r="AZ74" s="134" t="s">
        <v>245</v>
      </c>
      <c r="BA74" s="134" t="s">
        <v>66</v>
      </c>
      <c r="BB74" s="134" t="s">
        <v>67</v>
      </c>
      <c r="BC74" s="135">
        <f>115136833-65559500</f>
        <v>49577333</v>
      </c>
      <c r="BD74" s="135">
        <f>115136833-65559500</f>
        <v>49577333</v>
      </c>
      <c r="BG74" s="102"/>
    </row>
    <row r="75" spans="1:59" s="136" customFormat="1" ht="91.5" customHeight="1">
      <c r="A75" s="125">
        <v>943</v>
      </c>
      <c r="B75" s="126" t="s">
        <v>44</v>
      </c>
      <c r="C75" s="126" t="s">
        <v>232</v>
      </c>
      <c r="D75" s="126" t="s">
        <v>232</v>
      </c>
      <c r="E75" s="126" t="s">
        <v>249</v>
      </c>
      <c r="F75" s="126" t="s">
        <v>234</v>
      </c>
      <c r="G75" s="126" t="s">
        <v>48</v>
      </c>
      <c r="H75" s="9" t="s">
        <v>235</v>
      </c>
      <c r="I75" s="126" t="s">
        <v>48</v>
      </c>
      <c r="J75" s="125"/>
      <c r="K75" s="125"/>
      <c r="L75" s="125"/>
      <c r="M75" s="125"/>
      <c r="N75" s="125"/>
      <c r="O75" s="125"/>
      <c r="P75" s="125"/>
      <c r="Q75" s="125"/>
      <c r="R75" s="125"/>
      <c r="S75" s="127"/>
      <c r="T75" s="127"/>
      <c r="U75" s="127"/>
      <c r="V75" s="127"/>
      <c r="W75" s="127"/>
      <c r="X75" s="126"/>
      <c r="Y75" s="126"/>
      <c r="Z75" s="126"/>
      <c r="AA75" s="149"/>
      <c r="AB75" s="149"/>
      <c r="AC75" s="149"/>
      <c r="AD75" s="126"/>
      <c r="AE75" s="126"/>
      <c r="AF75" s="156"/>
      <c r="AG75" s="104"/>
      <c r="AH75" s="157"/>
      <c r="AI75" s="127"/>
      <c r="AJ75" s="127"/>
      <c r="AK75" s="126" t="s">
        <v>239</v>
      </c>
      <c r="AL75" s="125" t="s">
        <v>55</v>
      </c>
      <c r="AM75" s="125">
        <v>2299</v>
      </c>
      <c r="AN75" s="125" t="s">
        <v>56</v>
      </c>
      <c r="AO75" s="125" t="s">
        <v>240</v>
      </c>
      <c r="AP75" s="126" t="s">
        <v>312</v>
      </c>
      <c r="AQ75" s="126" t="s">
        <v>242</v>
      </c>
      <c r="AR75" s="125">
        <v>2299054</v>
      </c>
      <c r="AS75" s="125" t="s">
        <v>315</v>
      </c>
      <c r="AT75" s="131" t="s">
        <v>316</v>
      </c>
      <c r="AU75" s="132"/>
      <c r="AV75" s="131" t="s">
        <v>63</v>
      </c>
      <c r="AW75" s="125" t="s">
        <v>64</v>
      </c>
      <c r="AX75" s="133">
        <v>10926583.333333399</v>
      </c>
      <c r="AY75" s="134">
        <v>6</v>
      </c>
      <c r="AZ75" s="134" t="s">
        <v>245</v>
      </c>
      <c r="BA75" s="134" t="s">
        <v>66</v>
      </c>
      <c r="BB75" s="134" t="s">
        <v>67</v>
      </c>
      <c r="BC75" s="135">
        <v>65559500</v>
      </c>
      <c r="BD75" s="135">
        <v>65559500</v>
      </c>
      <c r="BE75" s="142"/>
      <c r="BG75" s="102"/>
    </row>
    <row r="76" spans="1:59" s="136" customFormat="1" ht="128.25" customHeight="1">
      <c r="A76" s="125">
        <v>944</v>
      </c>
      <c r="B76" s="126" t="s">
        <v>44</v>
      </c>
      <c r="C76" s="126" t="s">
        <v>232</v>
      </c>
      <c r="D76" s="126" t="s">
        <v>232</v>
      </c>
      <c r="E76" s="126" t="s">
        <v>249</v>
      </c>
      <c r="F76" s="126" t="s">
        <v>234</v>
      </c>
      <c r="G76" s="126" t="s">
        <v>48</v>
      </c>
      <c r="H76" s="9" t="s">
        <v>235</v>
      </c>
      <c r="I76" s="126" t="s">
        <v>48</v>
      </c>
      <c r="J76" s="125"/>
      <c r="K76" s="125"/>
      <c r="L76" s="125"/>
      <c r="M76" s="125"/>
      <c r="N76" s="125"/>
      <c r="O76" s="125"/>
      <c r="P76" s="125"/>
      <c r="Q76" s="125"/>
      <c r="R76" s="125" t="s">
        <v>211</v>
      </c>
      <c r="S76" s="127"/>
      <c r="T76" s="127"/>
      <c r="U76" s="127"/>
      <c r="V76" s="127"/>
      <c r="W76" s="127"/>
      <c r="X76" s="126"/>
      <c r="Y76" s="126" t="s">
        <v>317</v>
      </c>
      <c r="Z76" s="126" t="s">
        <v>318</v>
      </c>
      <c r="AA76" s="122">
        <v>0</v>
      </c>
      <c r="AB76" s="122">
        <v>1</v>
      </c>
      <c r="AC76" s="122"/>
      <c r="AD76" s="126" t="s">
        <v>51</v>
      </c>
      <c r="AE76" s="126" t="s">
        <v>311</v>
      </c>
      <c r="AF76" s="156"/>
      <c r="AG76" s="104">
        <f t="shared" si="2"/>
        <v>0</v>
      </c>
      <c r="AH76" s="157"/>
      <c r="AI76" s="127"/>
      <c r="AJ76" s="127"/>
      <c r="AK76" s="126" t="s">
        <v>239</v>
      </c>
      <c r="AL76" s="125" t="s">
        <v>55</v>
      </c>
      <c r="AM76" s="125">
        <v>2299</v>
      </c>
      <c r="AN76" s="125" t="s">
        <v>56</v>
      </c>
      <c r="AO76" s="125" t="s">
        <v>240</v>
      </c>
      <c r="AP76" s="126" t="s">
        <v>319</v>
      </c>
      <c r="AQ76" s="126" t="s">
        <v>320</v>
      </c>
      <c r="AR76" s="125">
        <v>2299062</v>
      </c>
      <c r="AS76" s="125" t="s">
        <v>321</v>
      </c>
      <c r="AT76" s="131" t="s">
        <v>322</v>
      </c>
      <c r="AU76" s="131"/>
      <c r="AV76" s="131" t="s">
        <v>63</v>
      </c>
      <c r="AW76" s="125" t="s">
        <v>64</v>
      </c>
      <c r="AX76" s="133">
        <v>9500000</v>
      </c>
      <c r="AY76" s="134">
        <v>7</v>
      </c>
      <c r="AZ76" s="134" t="s">
        <v>323</v>
      </c>
      <c r="BA76" s="134" t="s">
        <v>66</v>
      </c>
      <c r="BB76" s="134" t="s">
        <v>67</v>
      </c>
      <c r="BC76" s="135">
        <v>66500000</v>
      </c>
      <c r="BD76" s="135">
        <v>66500000</v>
      </c>
      <c r="BG76" s="102"/>
    </row>
    <row r="77" spans="1:59" s="136" customFormat="1" ht="75" customHeight="1">
      <c r="A77" s="125">
        <v>945</v>
      </c>
      <c r="B77" s="126" t="s">
        <v>44</v>
      </c>
      <c r="C77" s="126" t="s">
        <v>232</v>
      </c>
      <c r="D77" s="126" t="s">
        <v>232</v>
      </c>
      <c r="E77" s="126" t="s">
        <v>249</v>
      </c>
      <c r="F77" s="126" t="s">
        <v>234</v>
      </c>
      <c r="G77" s="126" t="s">
        <v>48</v>
      </c>
      <c r="H77" s="9" t="s">
        <v>235</v>
      </c>
      <c r="I77" s="126" t="s">
        <v>48</v>
      </c>
      <c r="J77" s="125"/>
      <c r="K77" s="125"/>
      <c r="L77" s="125"/>
      <c r="M77" s="125"/>
      <c r="N77" s="125"/>
      <c r="O77" s="125"/>
      <c r="P77" s="125"/>
      <c r="Q77" s="125"/>
      <c r="R77" s="125" t="s">
        <v>211</v>
      </c>
      <c r="S77" s="127"/>
      <c r="T77" s="127"/>
      <c r="U77" s="127"/>
      <c r="V77" s="127"/>
      <c r="W77" s="127"/>
      <c r="X77" s="126"/>
      <c r="Y77" s="126"/>
      <c r="Z77" s="126"/>
      <c r="AA77" s="149"/>
      <c r="AB77" s="149"/>
      <c r="AC77" s="149"/>
      <c r="AD77" s="126"/>
      <c r="AE77" s="126"/>
      <c r="AF77" s="127"/>
      <c r="AG77" s="127"/>
      <c r="AH77" s="127"/>
      <c r="AI77" s="127"/>
      <c r="AJ77" s="127"/>
      <c r="AK77" s="126" t="s">
        <v>239</v>
      </c>
      <c r="AL77" s="125" t="s">
        <v>55</v>
      </c>
      <c r="AM77" s="125">
        <v>2299</v>
      </c>
      <c r="AN77" s="125" t="s">
        <v>56</v>
      </c>
      <c r="AO77" s="125" t="s">
        <v>240</v>
      </c>
      <c r="AP77" s="126" t="s">
        <v>319</v>
      </c>
      <c r="AQ77" s="126" t="s">
        <v>320</v>
      </c>
      <c r="AR77" s="125">
        <v>2299062</v>
      </c>
      <c r="AS77" s="125"/>
      <c r="AT77" s="131" t="s">
        <v>324</v>
      </c>
      <c r="AU77" s="158"/>
      <c r="AV77" s="131" t="s">
        <v>63</v>
      </c>
      <c r="AW77" s="125" t="s">
        <v>64</v>
      </c>
      <c r="AX77" s="133">
        <v>6630000</v>
      </c>
      <c r="AY77" s="134">
        <v>11.5</v>
      </c>
      <c r="AZ77" s="134" t="s">
        <v>323</v>
      </c>
      <c r="BA77" s="134" t="s">
        <v>66</v>
      </c>
      <c r="BB77" s="134" t="s">
        <v>67</v>
      </c>
      <c r="BC77" s="135">
        <v>32519050</v>
      </c>
      <c r="BD77" s="135">
        <v>32519050</v>
      </c>
      <c r="BG77" s="102"/>
    </row>
    <row r="78" spans="1:59" s="136" customFormat="1" ht="63" customHeight="1">
      <c r="A78" s="125">
        <v>946</v>
      </c>
      <c r="B78" s="126" t="s">
        <v>44</v>
      </c>
      <c r="C78" s="126" t="s">
        <v>232</v>
      </c>
      <c r="D78" s="126" t="s">
        <v>232</v>
      </c>
      <c r="E78" s="126" t="s">
        <v>249</v>
      </c>
      <c r="F78" s="126" t="s">
        <v>234</v>
      </c>
      <c r="G78" s="126" t="s">
        <v>48</v>
      </c>
      <c r="H78" s="9" t="s">
        <v>235</v>
      </c>
      <c r="I78" s="126" t="s">
        <v>48</v>
      </c>
      <c r="J78" s="125"/>
      <c r="K78" s="125"/>
      <c r="L78" s="125"/>
      <c r="M78" s="125"/>
      <c r="N78" s="125"/>
      <c r="O78" s="125"/>
      <c r="P78" s="125"/>
      <c r="Q78" s="125"/>
      <c r="R78" s="125" t="s">
        <v>211</v>
      </c>
      <c r="S78" s="127"/>
      <c r="T78" s="127"/>
      <c r="U78" s="127"/>
      <c r="V78" s="127"/>
      <c r="W78" s="127"/>
      <c r="X78" s="126"/>
      <c r="Y78" s="126"/>
      <c r="Z78" s="126"/>
      <c r="AA78" s="149"/>
      <c r="AB78" s="149"/>
      <c r="AC78" s="149"/>
      <c r="AD78" s="126"/>
      <c r="AE78" s="126"/>
      <c r="AF78" s="127"/>
      <c r="AG78" s="127"/>
      <c r="AH78" s="127"/>
      <c r="AI78" s="127"/>
      <c r="AJ78" s="127"/>
      <c r="AK78" s="126" t="s">
        <v>239</v>
      </c>
      <c r="AL78" s="125" t="s">
        <v>55</v>
      </c>
      <c r="AM78" s="125">
        <v>2299</v>
      </c>
      <c r="AN78" s="125" t="s">
        <v>56</v>
      </c>
      <c r="AO78" s="125" t="s">
        <v>240</v>
      </c>
      <c r="AP78" s="126" t="s">
        <v>325</v>
      </c>
      <c r="AQ78" s="126" t="s">
        <v>320</v>
      </c>
      <c r="AR78" s="125">
        <v>2299062</v>
      </c>
      <c r="AS78" s="132"/>
      <c r="AT78" s="131" t="s">
        <v>326</v>
      </c>
      <c r="AU78" s="132"/>
      <c r="AV78" s="131" t="s">
        <v>63</v>
      </c>
      <c r="AW78" s="125" t="s">
        <v>64</v>
      </c>
      <c r="AX78" s="133">
        <v>6630000</v>
      </c>
      <c r="AY78" s="134">
        <v>11.5</v>
      </c>
      <c r="AZ78" s="134" t="s">
        <v>323</v>
      </c>
      <c r="BA78" s="134" t="s">
        <v>66</v>
      </c>
      <c r="BB78" s="134" t="s">
        <v>67</v>
      </c>
      <c r="BC78" s="135">
        <v>52246800</v>
      </c>
      <c r="BD78" s="135">
        <v>52246800</v>
      </c>
      <c r="BG78" s="102"/>
    </row>
    <row r="79" spans="1:59" s="136" customFormat="1" ht="63" customHeight="1">
      <c r="A79" s="125">
        <v>947</v>
      </c>
      <c r="B79" s="126" t="s">
        <v>44</v>
      </c>
      <c r="C79" s="126" t="s">
        <v>232</v>
      </c>
      <c r="D79" s="126" t="s">
        <v>232</v>
      </c>
      <c r="E79" s="126" t="s">
        <v>249</v>
      </c>
      <c r="F79" s="126" t="s">
        <v>234</v>
      </c>
      <c r="G79" s="126" t="s">
        <v>48</v>
      </c>
      <c r="H79" s="9" t="s">
        <v>235</v>
      </c>
      <c r="I79" s="126" t="s">
        <v>48</v>
      </c>
      <c r="J79" s="125"/>
      <c r="K79" s="125"/>
      <c r="L79" s="125"/>
      <c r="M79" s="125"/>
      <c r="N79" s="125"/>
      <c r="O79" s="125"/>
      <c r="P79" s="125"/>
      <c r="Q79" s="125"/>
      <c r="R79" s="125" t="s">
        <v>211</v>
      </c>
      <c r="S79" s="127"/>
      <c r="T79" s="127"/>
      <c r="U79" s="127"/>
      <c r="V79" s="127"/>
      <c r="W79" s="127"/>
      <c r="X79" s="126"/>
      <c r="Y79" s="126"/>
      <c r="Z79" s="126"/>
      <c r="AA79" s="149"/>
      <c r="AB79" s="149"/>
      <c r="AC79" s="149"/>
      <c r="AD79" s="126"/>
      <c r="AE79" s="126"/>
      <c r="AF79" s="127"/>
      <c r="AG79" s="127"/>
      <c r="AH79" s="127"/>
      <c r="AI79" s="127"/>
      <c r="AJ79" s="127"/>
      <c r="AK79" s="126" t="s">
        <v>239</v>
      </c>
      <c r="AL79" s="125" t="s">
        <v>55</v>
      </c>
      <c r="AM79" s="125">
        <v>2299</v>
      </c>
      <c r="AN79" s="125" t="s">
        <v>56</v>
      </c>
      <c r="AO79" s="125" t="s">
        <v>240</v>
      </c>
      <c r="AP79" s="126" t="s">
        <v>325</v>
      </c>
      <c r="AQ79" s="126" t="s">
        <v>320</v>
      </c>
      <c r="AR79" s="125">
        <v>2299062</v>
      </c>
      <c r="AS79" s="132" t="s">
        <v>327</v>
      </c>
      <c r="AT79" s="131" t="s">
        <v>328</v>
      </c>
      <c r="AU79" s="132">
        <v>389419</v>
      </c>
      <c r="AV79" s="131" t="s">
        <v>63</v>
      </c>
      <c r="AW79" s="125" t="s">
        <v>64</v>
      </c>
      <c r="AX79" s="133">
        <v>12000000</v>
      </c>
      <c r="AY79" s="134">
        <v>8</v>
      </c>
      <c r="AZ79" s="134" t="s">
        <v>323</v>
      </c>
      <c r="BA79" s="134" t="s">
        <v>66</v>
      </c>
      <c r="BB79" s="134" t="s">
        <v>67</v>
      </c>
      <c r="BC79" s="135">
        <v>96000000</v>
      </c>
      <c r="BD79" s="135">
        <v>96000000</v>
      </c>
      <c r="BG79" s="102"/>
    </row>
    <row r="80" spans="1:59" s="136" customFormat="1" ht="147" customHeight="1">
      <c r="A80" s="125">
        <v>948</v>
      </c>
      <c r="B80" s="126" t="s">
        <v>44</v>
      </c>
      <c r="C80" s="126" t="s">
        <v>232</v>
      </c>
      <c r="D80" s="126" t="s">
        <v>232</v>
      </c>
      <c r="E80" s="126" t="s">
        <v>249</v>
      </c>
      <c r="F80" s="126" t="s">
        <v>234</v>
      </c>
      <c r="G80" s="126" t="s">
        <v>48</v>
      </c>
      <c r="H80" s="9" t="s">
        <v>235</v>
      </c>
      <c r="I80" s="126" t="s">
        <v>48</v>
      </c>
      <c r="J80" s="125"/>
      <c r="K80" s="125"/>
      <c r="L80" s="125"/>
      <c r="M80" s="125"/>
      <c r="N80" s="125"/>
      <c r="O80" s="125"/>
      <c r="P80" s="125"/>
      <c r="Q80" s="125"/>
      <c r="R80" s="125" t="s">
        <v>211</v>
      </c>
      <c r="S80" s="127"/>
      <c r="T80" s="127"/>
      <c r="U80" s="127"/>
      <c r="V80" s="127"/>
      <c r="W80" s="127"/>
      <c r="X80" s="126"/>
      <c r="Y80" s="126" t="s">
        <v>329</v>
      </c>
      <c r="Z80" s="126" t="s">
        <v>216</v>
      </c>
      <c r="AA80" s="149">
        <v>0</v>
      </c>
      <c r="AB80" s="149">
        <v>1</v>
      </c>
      <c r="AC80" s="149"/>
      <c r="AD80" s="126" t="s">
        <v>51</v>
      </c>
      <c r="AE80" s="126" t="s">
        <v>330</v>
      </c>
      <c r="AF80" s="159"/>
      <c r="AG80" s="104">
        <f>(AF80-AA80)/(AB80-AA80)</f>
        <v>0</v>
      </c>
      <c r="AH80" s="13"/>
      <c r="AI80" s="127"/>
      <c r="AJ80" s="127"/>
      <c r="AK80" s="126" t="s">
        <v>239</v>
      </c>
      <c r="AL80" s="125" t="s">
        <v>55</v>
      </c>
      <c r="AM80" s="125">
        <v>2299</v>
      </c>
      <c r="AN80" s="125" t="s">
        <v>56</v>
      </c>
      <c r="AO80" s="125" t="s">
        <v>240</v>
      </c>
      <c r="AP80" s="126" t="s">
        <v>331</v>
      </c>
      <c r="AQ80" s="126" t="s">
        <v>320</v>
      </c>
      <c r="AR80" s="125">
        <v>2299062</v>
      </c>
      <c r="AS80" s="160" t="s">
        <v>332</v>
      </c>
      <c r="AT80" s="138" t="s">
        <v>333</v>
      </c>
      <c r="AU80" s="132"/>
      <c r="AV80" s="131" t="s">
        <v>63</v>
      </c>
      <c r="AW80" s="125" t="s">
        <v>64</v>
      </c>
      <c r="AX80" s="133">
        <v>6828750</v>
      </c>
      <c r="AY80" s="134">
        <v>12</v>
      </c>
      <c r="AZ80" s="134" t="s">
        <v>323</v>
      </c>
      <c r="BA80" s="134" t="s">
        <v>66</v>
      </c>
      <c r="BB80" s="134" t="s">
        <v>67</v>
      </c>
      <c r="BC80" s="135">
        <v>111549000</v>
      </c>
      <c r="BD80" s="135">
        <v>111549000</v>
      </c>
      <c r="BG80" s="102"/>
    </row>
    <row r="81" spans="1:59" s="136" customFormat="1" ht="63" customHeight="1">
      <c r="A81" s="125">
        <v>949</v>
      </c>
      <c r="B81" s="126" t="s">
        <v>44</v>
      </c>
      <c r="C81" s="126" t="s">
        <v>232</v>
      </c>
      <c r="D81" s="126" t="s">
        <v>232</v>
      </c>
      <c r="E81" s="126" t="s">
        <v>249</v>
      </c>
      <c r="F81" s="126" t="s">
        <v>234</v>
      </c>
      <c r="G81" s="126" t="s">
        <v>48</v>
      </c>
      <c r="H81" s="9" t="s">
        <v>235</v>
      </c>
      <c r="I81" s="126" t="s">
        <v>48</v>
      </c>
      <c r="J81" s="125"/>
      <c r="K81" s="125"/>
      <c r="L81" s="125"/>
      <c r="M81" s="125"/>
      <c r="N81" s="125"/>
      <c r="O81" s="125"/>
      <c r="P81" s="125"/>
      <c r="Q81" s="125"/>
      <c r="R81" s="125" t="s">
        <v>211</v>
      </c>
      <c r="S81" s="127"/>
      <c r="T81" s="127"/>
      <c r="U81" s="127"/>
      <c r="V81" s="127"/>
      <c r="W81" s="127"/>
      <c r="X81" s="126"/>
      <c r="Y81" s="126"/>
      <c r="Z81" s="126"/>
      <c r="AA81" s="149"/>
      <c r="AB81" s="149"/>
      <c r="AC81" s="149"/>
      <c r="AD81" s="126"/>
      <c r="AE81" s="126"/>
      <c r="AF81" s="127"/>
      <c r="AG81" s="127"/>
      <c r="AH81" s="127"/>
      <c r="AI81" s="127"/>
      <c r="AJ81" s="127"/>
      <c r="AK81" s="126" t="s">
        <v>239</v>
      </c>
      <c r="AL81" s="125" t="s">
        <v>55</v>
      </c>
      <c r="AM81" s="125">
        <v>2299</v>
      </c>
      <c r="AN81" s="125" t="s">
        <v>56</v>
      </c>
      <c r="AO81" s="125" t="s">
        <v>240</v>
      </c>
      <c r="AP81" s="126" t="s">
        <v>331</v>
      </c>
      <c r="AQ81" s="126" t="s">
        <v>320</v>
      </c>
      <c r="AR81" s="125">
        <v>2299062</v>
      </c>
      <c r="AS81" s="137" t="s">
        <v>334</v>
      </c>
      <c r="AT81" s="131" t="s">
        <v>335</v>
      </c>
      <c r="AU81" s="132">
        <v>162519</v>
      </c>
      <c r="AV81" s="131" t="s">
        <v>63</v>
      </c>
      <c r="AW81" s="125" t="s">
        <v>64</v>
      </c>
      <c r="AX81" s="161">
        <v>6828900</v>
      </c>
      <c r="AY81" s="162">
        <v>5</v>
      </c>
      <c r="AZ81" s="134" t="s">
        <v>323</v>
      </c>
      <c r="BA81" s="134" t="s">
        <v>66</v>
      </c>
      <c r="BB81" s="134" t="s">
        <v>67</v>
      </c>
      <c r="BC81" s="135">
        <f>78532350-54631200</f>
        <v>23901150</v>
      </c>
      <c r="BD81" s="135">
        <v>23901150</v>
      </c>
      <c r="BG81" s="102"/>
    </row>
    <row r="82" spans="1:59" s="136" customFormat="1" ht="107.25" customHeight="1">
      <c r="A82" s="125">
        <v>950</v>
      </c>
      <c r="B82" s="126" t="s">
        <v>44</v>
      </c>
      <c r="C82" s="126" t="s">
        <v>232</v>
      </c>
      <c r="D82" s="126" t="s">
        <v>232</v>
      </c>
      <c r="E82" s="126" t="s">
        <v>249</v>
      </c>
      <c r="F82" s="126" t="s">
        <v>234</v>
      </c>
      <c r="G82" s="126" t="s">
        <v>48</v>
      </c>
      <c r="H82" s="9" t="s">
        <v>235</v>
      </c>
      <c r="I82" s="126" t="s">
        <v>48</v>
      </c>
      <c r="J82" s="125"/>
      <c r="K82" s="125"/>
      <c r="L82" s="125"/>
      <c r="M82" s="125"/>
      <c r="N82" s="125"/>
      <c r="O82" s="125"/>
      <c r="P82" s="125"/>
      <c r="Q82" s="125"/>
      <c r="R82" s="125"/>
      <c r="S82" s="127"/>
      <c r="T82" s="127"/>
      <c r="U82" s="127"/>
      <c r="V82" s="127"/>
      <c r="W82" s="127"/>
      <c r="X82" s="126"/>
      <c r="Y82" s="126"/>
      <c r="Z82" s="126"/>
      <c r="AA82" s="149"/>
      <c r="AB82" s="149"/>
      <c r="AC82" s="149"/>
      <c r="AD82" s="126"/>
      <c r="AE82" s="126"/>
      <c r="AF82" s="127"/>
      <c r="AG82" s="127"/>
      <c r="AH82" s="127"/>
      <c r="AI82" s="127"/>
      <c r="AJ82" s="127"/>
      <c r="AK82" s="126" t="s">
        <v>239</v>
      </c>
      <c r="AL82" s="125" t="s">
        <v>55</v>
      </c>
      <c r="AM82" s="125">
        <v>2299</v>
      </c>
      <c r="AN82" s="125" t="s">
        <v>56</v>
      </c>
      <c r="AO82" s="125" t="s">
        <v>240</v>
      </c>
      <c r="AP82" s="126" t="s">
        <v>331</v>
      </c>
      <c r="AQ82" s="126" t="s">
        <v>320</v>
      </c>
      <c r="AR82" s="125">
        <v>2299062</v>
      </c>
      <c r="AS82" s="137" t="s">
        <v>332</v>
      </c>
      <c r="AT82" s="131" t="s">
        <v>336</v>
      </c>
      <c r="AU82" s="132">
        <v>373719</v>
      </c>
      <c r="AV82" s="131" t="s">
        <v>63</v>
      </c>
      <c r="AW82" s="125" t="s">
        <v>64</v>
      </c>
      <c r="AX82" s="133">
        <v>6828900</v>
      </c>
      <c r="AY82" s="134">
        <v>8</v>
      </c>
      <c r="AZ82" s="134" t="s">
        <v>323</v>
      </c>
      <c r="BA82" s="134" t="s">
        <v>66</v>
      </c>
      <c r="BB82" s="134" t="s">
        <v>67</v>
      </c>
      <c r="BC82" s="135">
        <v>54631200</v>
      </c>
      <c r="BD82" s="135">
        <v>54631200</v>
      </c>
      <c r="BG82" s="102"/>
    </row>
    <row r="83" spans="1:59" s="136" customFormat="1" ht="63" customHeight="1">
      <c r="A83" s="125">
        <v>951</v>
      </c>
      <c r="B83" s="126" t="s">
        <v>44</v>
      </c>
      <c r="C83" s="126" t="s">
        <v>232</v>
      </c>
      <c r="D83" s="126" t="s">
        <v>232</v>
      </c>
      <c r="E83" s="126" t="s">
        <v>249</v>
      </c>
      <c r="F83" s="126" t="s">
        <v>234</v>
      </c>
      <c r="G83" s="126" t="s">
        <v>48</v>
      </c>
      <c r="H83" s="9" t="s">
        <v>235</v>
      </c>
      <c r="I83" s="126" t="s">
        <v>48</v>
      </c>
      <c r="J83" s="125"/>
      <c r="K83" s="125"/>
      <c r="L83" s="125"/>
      <c r="M83" s="125"/>
      <c r="N83" s="125"/>
      <c r="O83" s="125"/>
      <c r="P83" s="125"/>
      <c r="Q83" s="125"/>
      <c r="R83" s="125" t="s">
        <v>211</v>
      </c>
      <c r="S83" s="127"/>
      <c r="T83" s="127"/>
      <c r="U83" s="127"/>
      <c r="V83" s="127"/>
      <c r="W83" s="127"/>
      <c r="X83" s="126"/>
      <c r="Y83" s="126"/>
      <c r="Z83" s="126"/>
      <c r="AA83" s="149"/>
      <c r="AB83" s="149"/>
      <c r="AC83" s="149"/>
      <c r="AD83" s="126"/>
      <c r="AE83" s="126"/>
      <c r="AF83" s="127"/>
      <c r="AG83" s="127"/>
      <c r="AH83" s="127"/>
      <c r="AI83" s="127"/>
      <c r="AJ83" s="127"/>
      <c r="AK83" s="126" t="s">
        <v>239</v>
      </c>
      <c r="AL83" s="125" t="s">
        <v>55</v>
      </c>
      <c r="AM83" s="125">
        <v>2299</v>
      </c>
      <c r="AN83" s="125" t="s">
        <v>56</v>
      </c>
      <c r="AO83" s="125" t="s">
        <v>240</v>
      </c>
      <c r="AP83" s="126" t="s">
        <v>331</v>
      </c>
      <c r="AQ83" s="126" t="s">
        <v>320</v>
      </c>
      <c r="AR83" s="125">
        <v>2299062</v>
      </c>
      <c r="AS83" s="160" t="s">
        <v>337</v>
      </c>
      <c r="AT83" s="131" t="s">
        <v>338</v>
      </c>
      <c r="AU83" s="132"/>
      <c r="AV83" s="131" t="s">
        <v>74</v>
      </c>
      <c r="AW83" s="125" t="s">
        <v>64</v>
      </c>
      <c r="AX83" s="133"/>
      <c r="AY83" s="134"/>
      <c r="AZ83" s="134" t="s">
        <v>323</v>
      </c>
      <c r="BA83" s="134" t="s">
        <v>66</v>
      </c>
      <c r="BB83" s="134" t="s">
        <v>67</v>
      </c>
      <c r="BC83" s="135">
        <v>213926782</v>
      </c>
      <c r="BD83" s="135">
        <v>213926782</v>
      </c>
      <c r="BG83" s="102"/>
    </row>
    <row r="84" spans="1:59" s="136" customFormat="1" ht="108" customHeight="1">
      <c r="A84" s="125">
        <v>952</v>
      </c>
      <c r="B84" s="126" t="s">
        <v>44</v>
      </c>
      <c r="C84" s="126" t="s">
        <v>232</v>
      </c>
      <c r="D84" s="126" t="s">
        <v>232</v>
      </c>
      <c r="E84" s="126" t="s">
        <v>249</v>
      </c>
      <c r="F84" s="126" t="s">
        <v>234</v>
      </c>
      <c r="G84" s="126" t="s">
        <v>48</v>
      </c>
      <c r="H84" s="9" t="s">
        <v>235</v>
      </c>
      <c r="I84" s="126" t="s">
        <v>48</v>
      </c>
      <c r="J84" s="125"/>
      <c r="K84" s="125"/>
      <c r="L84" s="125"/>
      <c r="M84" s="125"/>
      <c r="N84" s="125"/>
      <c r="O84" s="125"/>
      <c r="P84" s="125"/>
      <c r="Q84" s="125"/>
      <c r="R84" s="125" t="s">
        <v>211</v>
      </c>
      <c r="S84" s="127"/>
      <c r="T84" s="127"/>
      <c r="U84" s="127"/>
      <c r="V84" s="127"/>
      <c r="W84" s="127"/>
      <c r="X84" s="126"/>
      <c r="Y84" s="126"/>
      <c r="Z84" s="126"/>
      <c r="AA84" s="149"/>
      <c r="AB84" s="149"/>
      <c r="AC84" s="149"/>
      <c r="AD84" s="126"/>
      <c r="AE84" s="126"/>
      <c r="AF84" s="127"/>
      <c r="AG84" s="127"/>
      <c r="AH84" s="127"/>
      <c r="AI84" s="127"/>
      <c r="AJ84" s="127"/>
      <c r="AK84" s="126" t="s">
        <v>239</v>
      </c>
      <c r="AL84" s="125" t="s">
        <v>55</v>
      </c>
      <c r="AM84" s="125">
        <v>2299</v>
      </c>
      <c r="AN84" s="125" t="s">
        <v>56</v>
      </c>
      <c r="AO84" s="125" t="s">
        <v>240</v>
      </c>
      <c r="AP84" s="126" t="s">
        <v>331</v>
      </c>
      <c r="AQ84" s="126" t="s">
        <v>320</v>
      </c>
      <c r="AR84" s="125">
        <v>2299062</v>
      </c>
      <c r="AS84" s="137" t="s">
        <v>339</v>
      </c>
      <c r="AT84" s="131" t="s">
        <v>340</v>
      </c>
      <c r="AU84" s="132">
        <v>166219</v>
      </c>
      <c r="AV84" s="131" t="s">
        <v>63</v>
      </c>
      <c r="AW84" s="125" t="s">
        <v>64</v>
      </c>
      <c r="AX84" s="133">
        <v>9295750</v>
      </c>
      <c r="AY84" s="134">
        <v>5</v>
      </c>
      <c r="AZ84" s="134" t="s">
        <v>323</v>
      </c>
      <c r="BA84" s="134" t="s">
        <v>66</v>
      </c>
      <c r="BB84" s="134" t="s">
        <v>67</v>
      </c>
      <c r="BC84" s="135">
        <v>81946800</v>
      </c>
      <c r="BD84" s="135">
        <v>81946800</v>
      </c>
      <c r="BG84" s="102"/>
    </row>
    <row r="85" spans="1:59" s="136" customFormat="1" ht="63" customHeight="1">
      <c r="A85" s="125">
        <v>953</v>
      </c>
      <c r="B85" s="126" t="s">
        <v>44</v>
      </c>
      <c r="C85" s="126" t="s">
        <v>232</v>
      </c>
      <c r="D85" s="126" t="s">
        <v>232</v>
      </c>
      <c r="E85" s="126" t="s">
        <v>249</v>
      </c>
      <c r="F85" s="126" t="s">
        <v>234</v>
      </c>
      <c r="G85" s="126" t="s">
        <v>48</v>
      </c>
      <c r="H85" s="9" t="s">
        <v>235</v>
      </c>
      <c r="I85" s="126" t="s">
        <v>48</v>
      </c>
      <c r="J85" s="125"/>
      <c r="K85" s="125"/>
      <c r="L85" s="125"/>
      <c r="M85" s="125"/>
      <c r="N85" s="125"/>
      <c r="O85" s="125"/>
      <c r="P85" s="125"/>
      <c r="Q85" s="125"/>
      <c r="R85" s="125" t="s">
        <v>211</v>
      </c>
      <c r="S85" s="127"/>
      <c r="T85" s="127"/>
      <c r="U85" s="127"/>
      <c r="V85" s="127"/>
      <c r="W85" s="127"/>
      <c r="X85" s="126"/>
      <c r="Y85" s="126"/>
      <c r="Z85" s="126"/>
      <c r="AA85" s="149"/>
      <c r="AB85" s="149"/>
      <c r="AC85" s="149"/>
      <c r="AD85" s="126"/>
      <c r="AE85" s="126"/>
      <c r="AF85" s="127"/>
      <c r="AG85" s="127"/>
      <c r="AH85" s="127"/>
      <c r="AI85" s="127"/>
      <c r="AJ85" s="127"/>
      <c r="AK85" s="126" t="s">
        <v>239</v>
      </c>
      <c r="AL85" s="125" t="s">
        <v>55</v>
      </c>
      <c r="AM85" s="125">
        <v>2299</v>
      </c>
      <c r="AN85" s="125" t="s">
        <v>56</v>
      </c>
      <c r="AO85" s="125" t="s">
        <v>240</v>
      </c>
      <c r="AP85" s="126" t="s">
        <v>331</v>
      </c>
      <c r="AQ85" s="126" t="s">
        <v>320</v>
      </c>
      <c r="AR85" s="125">
        <v>2299062</v>
      </c>
      <c r="AS85" s="137" t="s">
        <v>341</v>
      </c>
      <c r="AT85" s="131" t="s">
        <v>342</v>
      </c>
      <c r="AU85" s="132">
        <v>246419</v>
      </c>
      <c r="AV85" s="131" t="s">
        <v>63</v>
      </c>
      <c r="AW85" s="125" t="s">
        <v>64</v>
      </c>
      <c r="AX85" s="133">
        <v>6828750</v>
      </c>
      <c r="AY85" s="134" t="s">
        <v>343</v>
      </c>
      <c r="AZ85" s="134" t="s">
        <v>323</v>
      </c>
      <c r="BA85" s="134" t="s">
        <v>66</v>
      </c>
      <c r="BB85" s="134" t="s">
        <v>67</v>
      </c>
      <c r="BC85" s="135">
        <v>78532350</v>
      </c>
      <c r="BD85" s="135">
        <v>78532350</v>
      </c>
      <c r="BG85" s="102"/>
    </row>
    <row r="86" spans="1:59" s="136" customFormat="1" ht="126" customHeight="1">
      <c r="A86" s="125">
        <v>954</v>
      </c>
      <c r="B86" s="126" t="s">
        <v>44</v>
      </c>
      <c r="C86" s="126" t="s">
        <v>232</v>
      </c>
      <c r="D86" s="126" t="s">
        <v>232</v>
      </c>
      <c r="E86" s="126" t="s">
        <v>249</v>
      </c>
      <c r="F86" s="126" t="s">
        <v>234</v>
      </c>
      <c r="G86" s="126" t="s">
        <v>48</v>
      </c>
      <c r="H86" s="9" t="s">
        <v>235</v>
      </c>
      <c r="I86" s="126" t="s">
        <v>48</v>
      </c>
      <c r="J86" s="125"/>
      <c r="K86" s="125"/>
      <c r="L86" s="125"/>
      <c r="M86" s="125"/>
      <c r="N86" s="125"/>
      <c r="O86" s="125"/>
      <c r="P86" s="125"/>
      <c r="Q86" s="125"/>
      <c r="R86" s="125" t="s">
        <v>211</v>
      </c>
      <c r="S86" s="127"/>
      <c r="T86" s="127"/>
      <c r="U86" s="127"/>
      <c r="V86" s="127"/>
      <c r="W86" s="127"/>
      <c r="X86" s="126"/>
      <c r="Y86" s="126" t="s">
        <v>344</v>
      </c>
      <c r="Z86" s="126" t="s">
        <v>345</v>
      </c>
      <c r="AA86" s="149">
        <v>0</v>
      </c>
      <c r="AB86" s="149">
        <v>1</v>
      </c>
      <c r="AC86" s="149"/>
      <c r="AD86" s="126" t="s">
        <v>51</v>
      </c>
      <c r="AE86" s="126" t="s">
        <v>346</v>
      </c>
      <c r="AF86" s="153"/>
      <c r="AG86" s="104">
        <f>(AF86-AA86)/(AB86-AA86)</f>
        <v>0</v>
      </c>
      <c r="AH86" s="163"/>
      <c r="AI86" s="127"/>
      <c r="AJ86" s="127"/>
      <c r="AK86" s="126" t="s">
        <v>239</v>
      </c>
      <c r="AL86" s="125" t="s">
        <v>55</v>
      </c>
      <c r="AM86" s="125">
        <v>2299</v>
      </c>
      <c r="AN86" s="125" t="s">
        <v>56</v>
      </c>
      <c r="AO86" s="125" t="s">
        <v>240</v>
      </c>
      <c r="AP86" s="126" t="s">
        <v>347</v>
      </c>
      <c r="AQ86" s="126" t="s">
        <v>320</v>
      </c>
      <c r="AR86" s="125">
        <v>2299062</v>
      </c>
      <c r="AS86" s="132" t="s">
        <v>348</v>
      </c>
      <c r="AT86" s="131" t="s">
        <v>349</v>
      </c>
      <c r="AU86" s="132"/>
      <c r="AV86" s="131" t="s">
        <v>74</v>
      </c>
      <c r="AW86" s="125" t="s">
        <v>64</v>
      </c>
      <c r="AX86" s="133">
        <v>282888213</v>
      </c>
      <c r="AY86" s="134">
        <v>1</v>
      </c>
      <c r="AZ86" s="134" t="s">
        <v>323</v>
      </c>
      <c r="BA86" s="134" t="s">
        <v>66</v>
      </c>
      <c r="BB86" s="134" t="s">
        <v>67</v>
      </c>
      <c r="BC86" s="135">
        <v>68961431</v>
      </c>
      <c r="BD86" s="135">
        <v>68961431</v>
      </c>
      <c r="BG86" s="102"/>
    </row>
    <row r="87" spans="1:59" s="136" customFormat="1" ht="106.5" customHeight="1">
      <c r="A87" s="164">
        <v>41</v>
      </c>
      <c r="B87" s="165" t="s">
        <v>44</v>
      </c>
      <c r="C87" s="165" t="s">
        <v>350</v>
      </c>
      <c r="D87" s="131" t="s">
        <v>350</v>
      </c>
      <c r="E87" s="131" t="s">
        <v>213</v>
      </c>
      <c r="F87" s="131"/>
      <c r="G87" s="165" t="s">
        <v>48</v>
      </c>
      <c r="H87" s="165" t="s">
        <v>48</v>
      </c>
      <c r="I87" s="165" t="s">
        <v>48</v>
      </c>
      <c r="J87" s="164" t="s">
        <v>48</v>
      </c>
      <c r="K87" s="164"/>
      <c r="L87" s="164"/>
      <c r="M87" s="164"/>
      <c r="N87" s="164">
        <v>0</v>
      </c>
      <c r="O87" s="164">
        <v>0</v>
      </c>
      <c r="P87" s="164">
        <v>0</v>
      </c>
      <c r="Q87" s="164"/>
      <c r="R87" s="164" t="s">
        <v>211</v>
      </c>
      <c r="S87" s="166"/>
      <c r="T87" s="104"/>
      <c r="U87" s="167"/>
      <c r="V87" s="168"/>
      <c r="W87" s="157"/>
      <c r="X87" s="165"/>
      <c r="Y87" s="165" t="s">
        <v>351</v>
      </c>
      <c r="Z87" s="165" t="s">
        <v>216</v>
      </c>
      <c r="AA87" s="169">
        <v>0</v>
      </c>
      <c r="AB87" s="170">
        <v>1</v>
      </c>
      <c r="AC87" s="169"/>
      <c r="AD87" s="165" t="s">
        <v>48</v>
      </c>
      <c r="AE87" s="171" t="s">
        <v>352</v>
      </c>
      <c r="AF87" s="172"/>
      <c r="AG87" s="104">
        <f>(AF87-AA87)/(AB87-AA87)</f>
        <v>0</v>
      </c>
      <c r="AH87" s="173"/>
      <c r="AI87" s="168"/>
      <c r="AJ87" s="157"/>
      <c r="AK87" s="165" t="s">
        <v>353</v>
      </c>
      <c r="AL87" s="164"/>
      <c r="AM87" s="164" t="s">
        <v>48</v>
      </c>
      <c r="AN87" s="164" t="s">
        <v>48</v>
      </c>
      <c r="AO87" s="164" t="s">
        <v>48</v>
      </c>
      <c r="AP87" s="165" t="s">
        <v>354</v>
      </c>
      <c r="AQ87" s="165"/>
      <c r="AR87" s="132"/>
      <c r="AS87" s="132"/>
      <c r="AT87" s="131" t="s">
        <v>355</v>
      </c>
      <c r="AU87" s="131"/>
      <c r="AV87" s="131" t="s">
        <v>63</v>
      </c>
      <c r="AW87" s="164" t="s">
        <v>353</v>
      </c>
      <c r="AX87" s="174">
        <v>4500000</v>
      </c>
      <c r="AY87" s="175">
        <v>11.5</v>
      </c>
      <c r="AZ87" s="175" t="s">
        <v>356</v>
      </c>
      <c r="BA87" s="175" t="s">
        <v>125</v>
      </c>
      <c r="BB87" s="175" t="s">
        <v>357</v>
      </c>
      <c r="BC87" s="176">
        <v>54000000</v>
      </c>
      <c r="BD87" s="177"/>
    </row>
    <row r="88" spans="1:59" s="136" customFormat="1" ht="63" customHeight="1">
      <c r="A88" s="164">
        <v>42</v>
      </c>
      <c r="B88" s="165" t="s">
        <v>44</v>
      </c>
      <c r="C88" s="165" t="s">
        <v>350</v>
      </c>
      <c r="D88" s="131" t="s">
        <v>350</v>
      </c>
      <c r="E88" s="131" t="s">
        <v>213</v>
      </c>
      <c r="F88" s="131"/>
      <c r="G88" s="165" t="s">
        <v>48</v>
      </c>
      <c r="H88" s="165" t="s">
        <v>48</v>
      </c>
      <c r="I88" s="165" t="s">
        <v>48</v>
      </c>
      <c r="J88" s="164" t="s">
        <v>48</v>
      </c>
      <c r="K88" s="164"/>
      <c r="L88" s="164"/>
      <c r="M88" s="164"/>
      <c r="N88" s="164">
        <v>0</v>
      </c>
      <c r="O88" s="164">
        <v>0</v>
      </c>
      <c r="P88" s="164">
        <v>0</v>
      </c>
      <c r="Q88" s="164"/>
      <c r="R88" s="164" t="s">
        <v>211</v>
      </c>
      <c r="S88" s="166"/>
      <c r="T88" s="166"/>
      <c r="U88" s="167"/>
      <c r="V88" s="168"/>
      <c r="W88" s="157"/>
      <c r="X88" s="165"/>
      <c r="Y88" s="165" t="s">
        <v>358</v>
      </c>
      <c r="Z88" s="165" t="s">
        <v>216</v>
      </c>
      <c r="AA88" s="169">
        <v>0</v>
      </c>
      <c r="AB88" s="170">
        <v>1</v>
      </c>
      <c r="AC88" s="170"/>
      <c r="AD88" s="165"/>
      <c r="AE88" s="171" t="s">
        <v>359</v>
      </c>
      <c r="AF88" s="172"/>
      <c r="AG88" s="104">
        <f t="shared" ref="AG88:AG92" si="3">(AF88-AA88)/(AB88-AA88)</f>
        <v>0</v>
      </c>
      <c r="AH88" s="173"/>
      <c r="AI88" s="168"/>
      <c r="AJ88" s="178"/>
      <c r="AK88" s="165" t="s">
        <v>353</v>
      </c>
      <c r="AL88" s="164"/>
      <c r="AM88" s="164" t="s">
        <v>48</v>
      </c>
      <c r="AN88" s="164" t="s">
        <v>48</v>
      </c>
      <c r="AO88" s="164" t="s">
        <v>48</v>
      </c>
      <c r="AP88" s="165" t="s">
        <v>354</v>
      </c>
      <c r="AQ88" s="165"/>
      <c r="AR88" s="132"/>
      <c r="AS88" s="132"/>
      <c r="AT88" s="131" t="s">
        <v>360</v>
      </c>
      <c r="AU88" s="131"/>
      <c r="AV88" s="131" t="s">
        <v>63</v>
      </c>
      <c r="AW88" s="164" t="s">
        <v>353</v>
      </c>
      <c r="AX88" s="174">
        <v>2271150</v>
      </c>
      <c r="AY88" s="175">
        <v>11.5</v>
      </c>
      <c r="AZ88" s="175" t="s">
        <v>356</v>
      </c>
      <c r="BA88" s="175" t="s">
        <v>125</v>
      </c>
      <c r="BB88" s="175" t="s">
        <v>357</v>
      </c>
      <c r="BC88" s="176">
        <v>26118225</v>
      </c>
      <c r="BD88" s="177"/>
    </row>
    <row r="89" spans="1:59" s="136" customFormat="1" ht="63" customHeight="1">
      <c r="A89" s="164">
        <v>43</v>
      </c>
      <c r="B89" s="165" t="s">
        <v>44</v>
      </c>
      <c r="C89" s="165" t="s">
        <v>350</v>
      </c>
      <c r="D89" s="131" t="s">
        <v>350</v>
      </c>
      <c r="E89" s="131" t="s">
        <v>213</v>
      </c>
      <c r="F89" s="131"/>
      <c r="G89" s="165" t="s">
        <v>48</v>
      </c>
      <c r="H89" s="165" t="s">
        <v>48</v>
      </c>
      <c r="I89" s="165" t="s">
        <v>48</v>
      </c>
      <c r="J89" s="164" t="s">
        <v>48</v>
      </c>
      <c r="K89" s="164"/>
      <c r="L89" s="164"/>
      <c r="M89" s="164"/>
      <c r="N89" s="164">
        <v>0</v>
      </c>
      <c r="O89" s="164">
        <v>0</v>
      </c>
      <c r="P89" s="164">
        <v>0</v>
      </c>
      <c r="Q89" s="164"/>
      <c r="R89" s="164" t="s">
        <v>211</v>
      </c>
      <c r="S89" s="166"/>
      <c r="T89" s="166"/>
      <c r="U89" s="167"/>
      <c r="V89" s="168"/>
      <c r="W89" s="157"/>
      <c r="X89" s="165"/>
      <c r="Y89" s="165" t="s">
        <v>361</v>
      </c>
      <c r="Z89" s="165" t="s">
        <v>216</v>
      </c>
      <c r="AA89" s="169">
        <v>0</v>
      </c>
      <c r="AB89" s="170">
        <v>1</v>
      </c>
      <c r="AC89" s="169"/>
      <c r="AD89" s="165" t="s">
        <v>48</v>
      </c>
      <c r="AE89" s="171" t="s">
        <v>362</v>
      </c>
      <c r="AF89" s="172"/>
      <c r="AG89" s="104">
        <f t="shared" si="3"/>
        <v>0</v>
      </c>
      <c r="AH89" s="173"/>
      <c r="AI89" s="168"/>
      <c r="AJ89" s="178"/>
      <c r="AK89" s="165" t="s">
        <v>353</v>
      </c>
      <c r="AL89" s="164"/>
      <c r="AM89" s="164" t="s">
        <v>48</v>
      </c>
      <c r="AN89" s="164" t="s">
        <v>48</v>
      </c>
      <c r="AO89" s="164" t="s">
        <v>48</v>
      </c>
      <c r="AP89" s="165" t="s">
        <v>363</v>
      </c>
      <c r="AQ89" s="165"/>
      <c r="AR89" s="132"/>
      <c r="AS89" s="132"/>
      <c r="AT89" s="131" t="s">
        <v>364</v>
      </c>
      <c r="AU89" s="131"/>
      <c r="AV89" s="131" t="s">
        <v>63</v>
      </c>
      <c r="AW89" s="164" t="s">
        <v>353</v>
      </c>
      <c r="AX89" s="174">
        <v>4326000</v>
      </c>
      <c r="AY89" s="175">
        <v>11.5</v>
      </c>
      <c r="AZ89" s="175" t="s">
        <v>356</v>
      </c>
      <c r="BA89" s="175" t="s">
        <v>306</v>
      </c>
      <c r="BB89" s="175" t="s">
        <v>365</v>
      </c>
      <c r="BC89" s="176">
        <v>49749000</v>
      </c>
      <c r="BD89" s="177"/>
    </row>
    <row r="90" spans="1:59" s="136" customFormat="1" ht="63" customHeight="1">
      <c r="A90" s="164">
        <v>44</v>
      </c>
      <c r="B90" s="165" t="s">
        <v>44</v>
      </c>
      <c r="C90" s="165" t="s">
        <v>350</v>
      </c>
      <c r="D90" s="131" t="s">
        <v>350</v>
      </c>
      <c r="E90" s="131" t="s">
        <v>213</v>
      </c>
      <c r="F90" s="131"/>
      <c r="G90" s="165" t="s">
        <v>48</v>
      </c>
      <c r="H90" s="165" t="s">
        <v>48</v>
      </c>
      <c r="I90" s="165" t="s">
        <v>48</v>
      </c>
      <c r="J90" s="164" t="s">
        <v>48</v>
      </c>
      <c r="K90" s="164"/>
      <c r="L90" s="164"/>
      <c r="M90" s="164"/>
      <c r="N90" s="164">
        <v>0</v>
      </c>
      <c r="O90" s="164">
        <v>0</v>
      </c>
      <c r="P90" s="164">
        <v>0</v>
      </c>
      <c r="Q90" s="164"/>
      <c r="R90" s="164" t="s">
        <v>211</v>
      </c>
      <c r="S90" s="166"/>
      <c r="T90" s="166"/>
      <c r="U90" s="167"/>
      <c r="V90" s="168"/>
      <c r="W90" s="157"/>
      <c r="X90" s="165"/>
      <c r="Y90" s="165" t="s">
        <v>366</v>
      </c>
      <c r="Z90" s="165" t="s">
        <v>216</v>
      </c>
      <c r="AA90" s="169">
        <v>0</v>
      </c>
      <c r="AB90" s="170">
        <v>1</v>
      </c>
      <c r="AC90" s="169"/>
      <c r="AD90" s="165"/>
      <c r="AE90" s="171" t="s">
        <v>359</v>
      </c>
      <c r="AF90" s="172"/>
      <c r="AG90" s="104">
        <f t="shared" si="3"/>
        <v>0</v>
      </c>
      <c r="AH90" s="173"/>
      <c r="AI90" s="168"/>
      <c r="AJ90" s="178"/>
      <c r="AK90" s="165" t="s">
        <v>353</v>
      </c>
      <c r="AL90" s="164"/>
      <c r="AM90" s="164" t="s">
        <v>48</v>
      </c>
      <c r="AN90" s="164" t="s">
        <v>48</v>
      </c>
      <c r="AO90" s="164" t="s">
        <v>48</v>
      </c>
      <c r="AP90" s="165" t="s">
        <v>363</v>
      </c>
      <c r="AQ90" s="165"/>
      <c r="AR90" s="132"/>
      <c r="AS90" s="132"/>
      <c r="AT90" s="131" t="s">
        <v>367</v>
      </c>
      <c r="AU90" s="131"/>
      <c r="AV90" s="131" t="s">
        <v>63</v>
      </c>
      <c r="AW90" s="164" t="s">
        <v>353</v>
      </c>
      <c r="AX90" s="174">
        <v>6000000</v>
      </c>
      <c r="AY90" s="175">
        <v>11.5</v>
      </c>
      <c r="AZ90" s="175" t="s">
        <v>356</v>
      </c>
      <c r="BA90" s="175" t="s">
        <v>306</v>
      </c>
      <c r="BB90" s="175" t="s">
        <v>365</v>
      </c>
      <c r="BC90" s="176">
        <v>69000000</v>
      </c>
      <c r="BD90" s="177"/>
    </row>
    <row r="91" spans="1:59" s="136" customFormat="1" ht="69" customHeight="1">
      <c r="A91" s="164">
        <v>45</v>
      </c>
      <c r="B91" s="165" t="s">
        <v>44</v>
      </c>
      <c r="C91" s="165" t="s">
        <v>350</v>
      </c>
      <c r="D91" s="131" t="s">
        <v>350</v>
      </c>
      <c r="E91" s="131" t="s">
        <v>213</v>
      </c>
      <c r="F91" s="131"/>
      <c r="G91" s="165" t="s">
        <v>48</v>
      </c>
      <c r="H91" s="165" t="s">
        <v>48</v>
      </c>
      <c r="I91" s="165" t="s">
        <v>48</v>
      </c>
      <c r="J91" s="164" t="s">
        <v>48</v>
      </c>
      <c r="K91" s="164"/>
      <c r="L91" s="164"/>
      <c r="M91" s="164"/>
      <c r="N91" s="164">
        <v>0</v>
      </c>
      <c r="O91" s="164">
        <v>0</v>
      </c>
      <c r="P91" s="164">
        <v>0</v>
      </c>
      <c r="Q91" s="164"/>
      <c r="R91" s="164" t="s">
        <v>211</v>
      </c>
      <c r="S91" s="166"/>
      <c r="T91" s="166"/>
      <c r="U91" s="167"/>
      <c r="V91" s="168"/>
      <c r="W91" s="157"/>
      <c r="X91" s="165"/>
      <c r="Y91" s="165" t="s">
        <v>368</v>
      </c>
      <c r="Z91" s="165" t="s">
        <v>216</v>
      </c>
      <c r="AA91" s="169">
        <v>0</v>
      </c>
      <c r="AB91" s="170">
        <v>1</v>
      </c>
      <c r="AC91" s="169"/>
      <c r="AD91" s="165" t="s">
        <v>48</v>
      </c>
      <c r="AE91" s="171" t="s">
        <v>369</v>
      </c>
      <c r="AF91" s="172"/>
      <c r="AG91" s="104">
        <f t="shared" si="3"/>
        <v>0</v>
      </c>
      <c r="AH91" s="173"/>
      <c r="AI91" s="168"/>
      <c r="AJ91" s="178"/>
      <c r="AK91" s="165" t="s">
        <v>353</v>
      </c>
      <c r="AL91" s="164"/>
      <c r="AM91" s="164" t="s">
        <v>48</v>
      </c>
      <c r="AN91" s="164" t="s">
        <v>48</v>
      </c>
      <c r="AO91" s="164" t="s">
        <v>48</v>
      </c>
      <c r="AP91" s="165" t="s">
        <v>370</v>
      </c>
      <c r="AQ91" s="165"/>
      <c r="AR91" s="132"/>
      <c r="AS91" s="132"/>
      <c r="AT91" s="131" t="s">
        <v>367</v>
      </c>
      <c r="AU91" s="131"/>
      <c r="AV91" s="131" t="s">
        <v>63</v>
      </c>
      <c r="AW91" s="164" t="s">
        <v>353</v>
      </c>
      <c r="AX91" s="174">
        <v>4326000</v>
      </c>
      <c r="AY91" s="175">
        <v>11.5</v>
      </c>
      <c r="AZ91" s="175" t="s">
        <v>356</v>
      </c>
      <c r="BA91" s="175" t="s">
        <v>306</v>
      </c>
      <c r="BB91" s="175" t="s">
        <v>365</v>
      </c>
      <c r="BC91" s="176">
        <v>51912000</v>
      </c>
      <c r="BD91" s="177"/>
    </row>
    <row r="92" spans="1:59" s="136" customFormat="1" ht="75" customHeight="1">
      <c r="A92" s="164">
        <v>46</v>
      </c>
      <c r="B92" s="165" t="s">
        <v>44</v>
      </c>
      <c r="C92" s="165" t="s">
        <v>350</v>
      </c>
      <c r="D92" s="131" t="s">
        <v>350</v>
      </c>
      <c r="E92" s="131" t="s">
        <v>213</v>
      </c>
      <c r="F92" s="131"/>
      <c r="G92" s="165" t="s">
        <v>48</v>
      </c>
      <c r="H92" s="165" t="s">
        <v>48</v>
      </c>
      <c r="I92" s="165" t="s">
        <v>48</v>
      </c>
      <c r="J92" s="164" t="s">
        <v>48</v>
      </c>
      <c r="K92" s="164"/>
      <c r="L92" s="164"/>
      <c r="M92" s="164"/>
      <c r="N92" s="164">
        <v>0</v>
      </c>
      <c r="O92" s="164">
        <v>0</v>
      </c>
      <c r="P92" s="164">
        <v>0</v>
      </c>
      <c r="Q92" s="164"/>
      <c r="R92" s="164" t="s">
        <v>211</v>
      </c>
      <c r="S92" s="166"/>
      <c r="T92" s="166"/>
      <c r="U92" s="167"/>
      <c r="V92" s="168"/>
      <c r="W92" s="157"/>
      <c r="X92" s="165"/>
      <c r="Y92" s="165" t="s">
        <v>371</v>
      </c>
      <c r="Z92" s="165" t="s">
        <v>216</v>
      </c>
      <c r="AA92" s="169">
        <v>0</v>
      </c>
      <c r="AB92" s="170">
        <v>1</v>
      </c>
      <c r="AC92" s="169"/>
      <c r="AD92" s="165"/>
      <c r="AE92" s="171" t="s">
        <v>359</v>
      </c>
      <c r="AF92" s="172"/>
      <c r="AG92" s="104">
        <f t="shared" si="3"/>
        <v>0</v>
      </c>
      <c r="AH92" s="173"/>
      <c r="AI92" s="168"/>
      <c r="AJ92" s="178"/>
      <c r="AK92" s="165" t="s">
        <v>353</v>
      </c>
      <c r="AL92" s="164"/>
      <c r="AM92" s="164" t="s">
        <v>48</v>
      </c>
      <c r="AN92" s="164" t="s">
        <v>48</v>
      </c>
      <c r="AO92" s="164" t="s">
        <v>48</v>
      </c>
      <c r="AP92" s="165" t="s">
        <v>370</v>
      </c>
      <c r="AQ92" s="165"/>
      <c r="AR92" s="132"/>
      <c r="AS92" s="132"/>
      <c r="AT92" s="131" t="s">
        <v>372</v>
      </c>
      <c r="AU92" s="131"/>
      <c r="AV92" s="131" t="s">
        <v>63</v>
      </c>
      <c r="AW92" s="164" t="s">
        <v>353</v>
      </c>
      <c r="AX92" s="174">
        <v>14996800</v>
      </c>
      <c r="AY92" s="175">
        <v>11.5</v>
      </c>
      <c r="AZ92" s="175" t="s">
        <v>356</v>
      </c>
      <c r="BA92" s="175" t="s">
        <v>306</v>
      </c>
      <c r="BB92" s="175" t="s">
        <v>365</v>
      </c>
      <c r="BC92" s="176">
        <v>174137600</v>
      </c>
      <c r="BD92" s="177"/>
    </row>
    <row r="93" spans="1:59" s="136" customFormat="1" ht="63" customHeight="1">
      <c r="A93" s="164">
        <v>47</v>
      </c>
      <c r="B93" s="165" t="s">
        <v>44</v>
      </c>
      <c r="C93" s="165" t="s">
        <v>350</v>
      </c>
      <c r="D93" s="131" t="s">
        <v>350</v>
      </c>
      <c r="E93" s="131" t="s">
        <v>213</v>
      </c>
      <c r="F93" s="131"/>
      <c r="G93" s="165" t="s">
        <v>48</v>
      </c>
      <c r="H93" s="165" t="s">
        <v>48</v>
      </c>
      <c r="I93" s="165" t="s">
        <v>48</v>
      </c>
      <c r="J93" s="164" t="s">
        <v>48</v>
      </c>
      <c r="K93" s="164"/>
      <c r="L93" s="164"/>
      <c r="M93" s="164"/>
      <c r="N93" s="164">
        <v>0</v>
      </c>
      <c r="O93" s="164">
        <v>0</v>
      </c>
      <c r="P93" s="164">
        <v>0</v>
      </c>
      <c r="Q93" s="164"/>
      <c r="R93" s="164" t="s">
        <v>211</v>
      </c>
      <c r="S93" s="178"/>
      <c r="T93" s="178"/>
      <c r="U93" s="178"/>
      <c r="V93" s="178"/>
      <c r="W93" s="178"/>
      <c r="X93" s="165"/>
      <c r="Y93" s="165"/>
      <c r="Z93" s="165"/>
      <c r="AA93" s="169"/>
      <c r="AB93" s="169"/>
      <c r="AC93" s="169"/>
      <c r="AD93" s="165"/>
      <c r="AE93" s="165"/>
      <c r="AF93" s="172"/>
      <c r="AG93" s="179"/>
      <c r="AH93" s="173"/>
      <c r="AI93" s="168"/>
      <c r="AJ93" s="178"/>
      <c r="AK93" s="165" t="s">
        <v>353</v>
      </c>
      <c r="AL93" s="164"/>
      <c r="AM93" s="164" t="s">
        <v>48</v>
      </c>
      <c r="AN93" s="164" t="s">
        <v>48</v>
      </c>
      <c r="AO93" s="164" t="s">
        <v>48</v>
      </c>
      <c r="AP93" s="165" t="s">
        <v>370</v>
      </c>
      <c r="AQ93" s="165"/>
      <c r="AR93" s="132"/>
      <c r="AS93" s="132"/>
      <c r="AT93" s="131" t="s">
        <v>364</v>
      </c>
      <c r="AU93" s="131"/>
      <c r="AV93" s="131" t="s">
        <v>63</v>
      </c>
      <c r="AW93" s="164" t="s">
        <v>353</v>
      </c>
      <c r="AX93" s="174">
        <v>3406725</v>
      </c>
      <c r="AY93" s="175">
        <v>11.5</v>
      </c>
      <c r="AZ93" s="175" t="s">
        <v>356</v>
      </c>
      <c r="BA93" s="175" t="s">
        <v>306</v>
      </c>
      <c r="BB93" s="175" t="s">
        <v>365</v>
      </c>
      <c r="BC93" s="176">
        <v>30659000</v>
      </c>
      <c r="BD93" s="177"/>
    </row>
    <row r="94" spans="1:59" s="136" customFormat="1" ht="63" customHeight="1">
      <c r="A94" s="164">
        <v>48</v>
      </c>
      <c r="B94" s="165" t="s">
        <v>44</v>
      </c>
      <c r="C94" s="165" t="s">
        <v>350</v>
      </c>
      <c r="D94" s="131" t="s">
        <v>350</v>
      </c>
      <c r="E94" s="131" t="s">
        <v>213</v>
      </c>
      <c r="F94" s="131"/>
      <c r="G94" s="165" t="s">
        <v>48</v>
      </c>
      <c r="H94" s="165" t="s">
        <v>48</v>
      </c>
      <c r="I94" s="165" t="s">
        <v>48</v>
      </c>
      <c r="J94" s="164" t="s">
        <v>48</v>
      </c>
      <c r="K94" s="164"/>
      <c r="L94" s="164"/>
      <c r="M94" s="164"/>
      <c r="N94" s="164">
        <v>0</v>
      </c>
      <c r="O94" s="164">
        <v>0</v>
      </c>
      <c r="P94" s="164">
        <v>0</v>
      </c>
      <c r="Q94" s="164"/>
      <c r="R94" s="164" t="s">
        <v>211</v>
      </c>
      <c r="S94" s="178"/>
      <c r="T94" s="178"/>
      <c r="U94" s="178"/>
      <c r="V94" s="178"/>
      <c r="W94" s="178"/>
      <c r="X94" s="165"/>
      <c r="Y94" s="165"/>
      <c r="Z94" s="165"/>
      <c r="AA94" s="169"/>
      <c r="AB94" s="169"/>
      <c r="AC94" s="169"/>
      <c r="AD94" s="165"/>
      <c r="AE94" s="165"/>
      <c r="AF94" s="172"/>
      <c r="AG94" s="179"/>
      <c r="AH94" s="173"/>
      <c r="AI94" s="168"/>
      <c r="AJ94" s="178"/>
      <c r="AK94" s="165" t="s">
        <v>353</v>
      </c>
      <c r="AL94" s="164"/>
      <c r="AM94" s="164" t="s">
        <v>48</v>
      </c>
      <c r="AN94" s="164" t="s">
        <v>48</v>
      </c>
      <c r="AO94" s="164" t="s">
        <v>48</v>
      </c>
      <c r="AP94" s="165" t="s">
        <v>370</v>
      </c>
      <c r="AQ94" s="165"/>
      <c r="AR94" s="132"/>
      <c r="AS94" s="132"/>
      <c r="AT94" s="131" t="s">
        <v>373</v>
      </c>
      <c r="AU94" s="131"/>
      <c r="AV94" s="131" t="s">
        <v>63</v>
      </c>
      <c r="AW94" s="164" t="s">
        <v>353</v>
      </c>
      <c r="AX94" s="174">
        <v>3090000</v>
      </c>
      <c r="AY94" s="175">
        <v>11.5</v>
      </c>
      <c r="AZ94" s="175" t="s">
        <v>356</v>
      </c>
      <c r="BA94" s="175" t="s">
        <v>125</v>
      </c>
      <c r="BB94" s="175" t="s">
        <v>357</v>
      </c>
      <c r="BC94" s="176">
        <v>35535000</v>
      </c>
      <c r="BD94" s="177"/>
    </row>
    <row r="95" spans="1:59" s="136" customFormat="1" ht="63" customHeight="1">
      <c r="A95" s="164">
        <v>49</v>
      </c>
      <c r="B95" s="165" t="s">
        <v>44</v>
      </c>
      <c r="C95" s="165" t="s">
        <v>350</v>
      </c>
      <c r="D95" s="131" t="s">
        <v>350</v>
      </c>
      <c r="E95" s="131" t="s">
        <v>213</v>
      </c>
      <c r="F95" s="131"/>
      <c r="G95" s="165" t="s">
        <v>48</v>
      </c>
      <c r="H95" s="165" t="s">
        <v>48</v>
      </c>
      <c r="I95" s="165" t="s">
        <v>48</v>
      </c>
      <c r="J95" s="164" t="s">
        <v>48</v>
      </c>
      <c r="K95" s="164"/>
      <c r="L95" s="164"/>
      <c r="M95" s="164"/>
      <c r="N95" s="164">
        <v>0</v>
      </c>
      <c r="O95" s="164">
        <v>0</v>
      </c>
      <c r="P95" s="164">
        <v>0</v>
      </c>
      <c r="Q95" s="164"/>
      <c r="R95" s="164" t="s">
        <v>211</v>
      </c>
      <c r="S95" s="166"/>
      <c r="T95" s="166"/>
      <c r="U95" s="167"/>
      <c r="V95" s="168"/>
      <c r="W95" s="157"/>
      <c r="X95" s="165"/>
      <c r="Y95" s="165" t="s">
        <v>374</v>
      </c>
      <c r="Z95" s="165" t="s">
        <v>216</v>
      </c>
      <c r="AA95" s="169">
        <v>0</v>
      </c>
      <c r="AB95" s="170">
        <v>1</v>
      </c>
      <c r="AC95" s="169"/>
      <c r="AD95" s="165" t="s">
        <v>48</v>
      </c>
      <c r="AE95" s="171" t="s">
        <v>375</v>
      </c>
      <c r="AF95" s="172"/>
      <c r="AG95" s="104">
        <f t="shared" ref="AG95:AG96" si="4">(AF95-AA95)/(AB95-AA95)</f>
        <v>0</v>
      </c>
      <c r="AH95" s="173"/>
      <c r="AI95" s="168"/>
      <c r="AJ95" s="178"/>
      <c r="AK95" s="165" t="s">
        <v>353</v>
      </c>
      <c r="AL95" s="164"/>
      <c r="AM95" s="164" t="s">
        <v>48</v>
      </c>
      <c r="AN95" s="164" t="s">
        <v>48</v>
      </c>
      <c r="AO95" s="164" t="s">
        <v>48</v>
      </c>
      <c r="AP95" s="165" t="s">
        <v>376</v>
      </c>
      <c r="AQ95" s="165"/>
      <c r="AR95" s="132"/>
      <c r="AS95" s="132"/>
      <c r="AT95" s="131" t="s">
        <v>377</v>
      </c>
      <c r="AU95" s="131"/>
      <c r="AV95" s="131" t="s">
        <v>63</v>
      </c>
      <c r="AW95" s="164" t="s">
        <v>353</v>
      </c>
      <c r="AX95" s="174">
        <v>2319560</v>
      </c>
      <c r="AY95" s="175">
        <v>11.5</v>
      </c>
      <c r="AZ95" s="175" t="s">
        <v>356</v>
      </c>
      <c r="BA95" s="175" t="s">
        <v>125</v>
      </c>
      <c r="BB95" s="175" t="s">
        <v>357</v>
      </c>
      <c r="BC95" s="176">
        <v>26674940</v>
      </c>
      <c r="BD95" s="177"/>
    </row>
    <row r="96" spans="1:59" s="136" customFormat="1" ht="63" customHeight="1">
      <c r="A96" s="164">
        <v>50</v>
      </c>
      <c r="B96" s="165" t="s">
        <v>44</v>
      </c>
      <c r="C96" s="165" t="s">
        <v>350</v>
      </c>
      <c r="D96" s="131" t="s">
        <v>350</v>
      </c>
      <c r="E96" s="131" t="s">
        <v>213</v>
      </c>
      <c r="F96" s="131"/>
      <c r="G96" s="165" t="s">
        <v>48</v>
      </c>
      <c r="H96" s="165" t="s">
        <v>48</v>
      </c>
      <c r="I96" s="165" t="s">
        <v>48</v>
      </c>
      <c r="J96" s="164" t="s">
        <v>48</v>
      </c>
      <c r="K96" s="164"/>
      <c r="L96" s="164"/>
      <c r="M96" s="164"/>
      <c r="N96" s="164">
        <v>0</v>
      </c>
      <c r="O96" s="164">
        <v>0</v>
      </c>
      <c r="P96" s="164">
        <v>0</v>
      </c>
      <c r="Q96" s="164"/>
      <c r="R96" s="164" t="s">
        <v>211</v>
      </c>
      <c r="S96" s="166"/>
      <c r="T96" s="166"/>
      <c r="U96" s="167"/>
      <c r="V96" s="168"/>
      <c r="W96" s="157"/>
      <c r="X96" s="165"/>
      <c r="Y96" s="165" t="s">
        <v>378</v>
      </c>
      <c r="Z96" s="165"/>
      <c r="AA96" s="169">
        <v>0</v>
      </c>
      <c r="AB96" s="170">
        <v>1</v>
      </c>
      <c r="AC96" s="169"/>
      <c r="AD96" s="165"/>
      <c r="AE96" s="165" t="s">
        <v>359</v>
      </c>
      <c r="AF96" s="172"/>
      <c r="AG96" s="104">
        <f t="shared" si="4"/>
        <v>0</v>
      </c>
      <c r="AH96" s="173"/>
      <c r="AI96" s="168"/>
      <c r="AJ96" s="178"/>
      <c r="AK96" s="165" t="s">
        <v>353</v>
      </c>
      <c r="AL96" s="164"/>
      <c r="AM96" s="164" t="s">
        <v>48</v>
      </c>
      <c r="AN96" s="164" t="s">
        <v>48</v>
      </c>
      <c r="AO96" s="164" t="s">
        <v>48</v>
      </c>
      <c r="AP96" s="165" t="s">
        <v>376</v>
      </c>
      <c r="AQ96" s="165"/>
      <c r="AR96" s="132"/>
      <c r="AS96" s="132"/>
      <c r="AT96" s="131" t="s">
        <v>379</v>
      </c>
      <c r="AU96" s="131"/>
      <c r="AV96" s="131" t="s">
        <v>63</v>
      </c>
      <c r="AW96" s="164" t="s">
        <v>353</v>
      </c>
      <c r="AX96" s="174">
        <v>14708400</v>
      </c>
      <c r="AY96" s="175">
        <v>11.5</v>
      </c>
      <c r="AZ96" s="175" t="s">
        <v>356</v>
      </c>
      <c r="BA96" s="175" t="s">
        <v>306</v>
      </c>
      <c r="BB96" s="175" t="s">
        <v>365</v>
      </c>
      <c r="BC96" s="176">
        <v>170788800</v>
      </c>
      <c r="BD96" s="177"/>
    </row>
    <row r="97" spans="1:56" s="136" customFormat="1" ht="63" customHeight="1">
      <c r="A97" s="164">
        <v>51</v>
      </c>
      <c r="B97" s="165" t="s">
        <v>44</v>
      </c>
      <c r="C97" s="165" t="s">
        <v>350</v>
      </c>
      <c r="D97" s="131" t="s">
        <v>350</v>
      </c>
      <c r="E97" s="131" t="s">
        <v>213</v>
      </c>
      <c r="F97" s="131"/>
      <c r="G97" s="165" t="s">
        <v>48</v>
      </c>
      <c r="H97" s="165" t="s">
        <v>48</v>
      </c>
      <c r="I97" s="165" t="s">
        <v>48</v>
      </c>
      <c r="J97" s="164" t="s">
        <v>48</v>
      </c>
      <c r="K97" s="164"/>
      <c r="L97" s="164"/>
      <c r="M97" s="164"/>
      <c r="N97" s="164">
        <v>0</v>
      </c>
      <c r="O97" s="164">
        <v>0</v>
      </c>
      <c r="P97" s="164">
        <v>0</v>
      </c>
      <c r="Q97" s="164"/>
      <c r="R97" s="164" t="s">
        <v>211</v>
      </c>
      <c r="S97" s="178"/>
      <c r="T97" s="178"/>
      <c r="U97" s="178"/>
      <c r="V97" s="178"/>
      <c r="W97" s="178"/>
      <c r="X97" s="165"/>
      <c r="Y97" s="165"/>
      <c r="Z97" s="165"/>
      <c r="AA97" s="169"/>
      <c r="AB97" s="169"/>
      <c r="AC97" s="169"/>
      <c r="AD97" s="165"/>
      <c r="AE97" s="165"/>
      <c r="AF97" s="172"/>
      <c r="AG97" s="179"/>
      <c r="AH97" s="173"/>
      <c r="AI97" s="168"/>
      <c r="AJ97" s="178"/>
      <c r="AK97" s="165" t="s">
        <v>353</v>
      </c>
      <c r="AL97" s="164"/>
      <c r="AM97" s="164" t="s">
        <v>48</v>
      </c>
      <c r="AN97" s="164" t="s">
        <v>48</v>
      </c>
      <c r="AO97" s="164" t="s">
        <v>48</v>
      </c>
      <c r="AP97" s="165" t="s">
        <v>376</v>
      </c>
      <c r="AQ97" s="165"/>
      <c r="AR97" s="132"/>
      <c r="AS97" s="132"/>
      <c r="AT97" s="131" t="s">
        <v>364</v>
      </c>
      <c r="AU97" s="131"/>
      <c r="AV97" s="131" t="s">
        <v>63</v>
      </c>
      <c r="AW97" s="164" t="s">
        <v>353</v>
      </c>
      <c r="AX97" s="174">
        <v>4326000</v>
      </c>
      <c r="AY97" s="175">
        <v>11.5</v>
      </c>
      <c r="AZ97" s="175" t="s">
        <v>356</v>
      </c>
      <c r="BA97" s="175" t="s">
        <v>306</v>
      </c>
      <c r="BB97" s="175" t="s">
        <v>365</v>
      </c>
      <c r="BC97" s="176">
        <v>46000000</v>
      </c>
      <c r="BD97" s="177"/>
    </row>
    <row r="98" spans="1:56" s="136" customFormat="1" ht="63" customHeight="1">
      <c r="A98" s="164">
        <v>52</v>
      </c>
      <c r="B98" s="165" t="s">
        <v>44</v>
      </c>
      <c r="C98" s="165" t="s">
        <v>350</v>
      </c>
      <c r="D98" s="131" t="s">
        <v>350</v>
      </c>
      <c r="E98" s="131" t="s">
        <v>213</v>
      </c>
      <c r="F98" s="131"/>
      <c r="G98" s="165" t="s">
        <v>48</v>
      </c>
      <c r="H98" s="165" t="s">
        <v>48</v>
      </c>
      <c r="I98" s="165" t="s">
        <v>48</v>
      </c>
      <c r="J98" s="164" t="s">
        <v>48</v>
      </c>
      <c r="K98" s="164"/>
      <c r="L98" s="164"/>
      <c r="M98" s="164"/>
      <c r="N98" s="164">
        <v>0</v>
      </c>
      <c r="O98" s="164">
        <v>0</v>
      </c>
      <c r="P98" s="164">
        <v>0</v>
      </c>
      <c r="Q98" s="164"/>
      <c r="R98" s="164" t="s">
        <v>211</v>
      </c>
      <c r="S98" s="178"/>
      <c r="T98" s="178"/>
      <c r="U98" s="178"/>
      <c r="V98" s="178"/>
      <c r="W98" s="178"/>
      <c r="X98" s="165"/>
      <c r="Y98" s="165" t="s">
        <v>380</v>
      </c>
      <c r="Z98" s="165" t="s">
        <v>216</v>
      </c>
      <c r="AA98" s="169">
        <v>0</v>
      </c>
      <c r="AB98" s="170">
        <v>1</v>
      </c>
      <c r="AC98" s="169"/>
      <c r="AD98" s="165" t="s">
        <v>48</v>
      </c>
      <c r="AE98" s="165" t="s">
        <v>381</v>
      </c>
      <c r="AF98" s="172"/>
      <c r="AG98" s="104">
        <f t="shared" ref="AG98:AG99" si="5">(AF98-AA98)/(AB98-AA98)</f>
        <v>0</v>
      </c>
      <c r="AH98" s="173"/>
      <c r="AI98" s="168"/>
      <c r="AJ98" s="178"/>
      <c r="AK98" s="165" t="s">
        <v>353</v>
      </c>
      <c r="AL98" s="164"/>
      <c r="AM98" s="164" t="s">
        <v>48</v>
      </c>
      <c r="AN98" s="164" t="s">
        <v>48</v>
      </c>
      <c r="AO98" s="164" t="s">
        <v>48</v>
      </c>
      <c r="AP98" s="165" t="s">
        <v>382</v>
      </c>
      <c r="AQ98" s="165"/>
      <c r="AR98" s="132"/>
      <c r="AS98" s="132"/>
      <c r="AT98" s="131" t="s">
        <v>383</v>
      </c>
      <c r="AU98" s="131"/>
      <c r="AV98" s="131" t="s">
        <v>63</v>
      </c>
      <c r="AW98" s="164" t="s">
        <v>353</v>
      </c>
      <c r="AX98" s="174">
        <v>8240000</v>
      </c>
      <c r="AY98" s="175">
        <v>11.5</v>
      </c>
      <c r="AZ98" s="175" t="s">
        <v>356</v>
      </c>
      <c r="BA98" s="175" t="s">
        <v>306</v>
      </c>
      <c r="BB98" s="175" t="s">
        <v>365</v>
      </c>
      <c r="BC98" s="176">
        <v>94760000</v>
      </c>
      <c r="BD98" s="177"/>
    </row>
    <row r="99" spans="1:56" s="136" customFormat="1" ht="63" customHeight="1">
      <c r="A99" s="164">
        <v>53</v>
      </c>
      <c r="B99" s="165" t="s">
        <v>44</v>
      </c>
      <c r="C99" s="165" t="s">
        <v>350</v>
      </c>
      <c r="D99" s="131" t="s">
        <v>350</v>
      </c>
      <c r="E99" s="131" t="s">
        <v>213</v>
      </c>
      <c r="F99" s="131"/>
      <c r="G99" s="165" t="s">
        <v>48</v>
      </c>
      <c r="H99" s="165" t="s">
        <v>48</v>
      </c>
      <c r="I99" s="165" t="s">
        <v>48</v>
      </c>
      <c r="J99" s="164" t="s">
        <v>48</v>
      </c>
      <c r="K99" s="164"/>
      <c r="L99" s="164"/>
      <c r="M99" s="164"/>
      <c r="N99" s="164">
        <v>0</v>
      </c>
      <c r="O99" s="164">
        <v>0</v>
      </c>
      <c r="P99" s="164">
        <v>0</v>
      </c>
      <c r="Q99" s="164"/>
      <c r="R99" s="164" t="s">
        <v>211</v>
      </c>
      <c r="S99" s="178"/>
      <c r="T99" s="178"/>
      <c r="U99" s="178"/>
      <c r="V99" s="178"/>
      <c r="W99" s="178"/>
      <c r="X99" s="165"/>
      <c r="Y99" s="165" t="s">
        <v>384</v>
      </c>
      <c r="Z99" s="165"/>
      <c r="AA99" s="169">
        <v>0</v>
      </c>
      <c r="AB99" s="170">
        <v>1</v>
      </c>
      <c r="AC99" s="169"/>
      <c r="AD99" s="165"/>
      <c r="AE99" s="165" t="s">
        <v>359</v>
      </c>
      <c r="AF99" s="172"/>
      <c r="AG99" s="104">
        <f t="shared" si="5"/>
        <v>0</v>
      </c>
      <c r="AH99" s="173"/>
      <c r="AI99" s="168"/>
      <c r="AJ99" s="178"/>
      <c r="AK99" s="165" t="s">
        <v>353</v>
      </c>
      <c r="AL99" s="164"/>
      <c r="AM99" s="164" t="s">
        <v>48</v>
      </c>
      <c r="AN99" s="164" t="s">
        <v>48</v>
      </c>
      <c r="AO99" s="164" t="s">
        <v>48</v>
      </c>
      <c r="AP99" s="165" t="s">
        <v>382</v>
      </c>
      <c r="AQ99" s="165"/>
      <c r="AR99" s="132"/>
      <c r="AS99" s="132"/>
      <c r="AT99" s="131" t="s">
        <v>385</v>
      </c>
      <c r="AU99" s="131"/>
      <c r="AV99" s="131" t="s">
        <v>63</v>
      </c>
      <c r="AW99" s="164" t="s">
        <v>353</v>
      </c>
      <c r="AX99" s="174">
        <v>6386000</v>
      </c>
      <c r="AY99" s="175">
        <v>11.5</v>
      </c>
      <c r="AZ99" s="175" t="s">
        <v>356</v>
      </c>
      <c r="BA99" s="175" t="s">
        <v>125</v>
      </c>
      <c r="BB99" s="175" t="s">
        <v>357</v>
      </c>
      <c r="BC99" s="176">
        <v>76632000</v>
      </c>
      <c r="BD99" s="177"/>
    </row>
    <row r="100" spans="1:56" s="136" customFormat="1" ht="63" customHeight="1">
      <c r="A100" s="164">
        <v>54</v>
      </c>
      <c r="B100" s="165" t="s">
        <v>44</v>
      </c>
      <c r="C100" s="165" t="s">
        <v>350</v>
      </c>
      <c r="D100" s="131" t="s">
        <v>350</v>
      </c>
      <c r="E100" s="131" t="s">
        <v>213</v>
      </c>
      <c r="F100" s="131"/>
      <c r="G100" s="165" t="s">
        <v>48</v>
      </c>
      <c r="H100" s="165" t="s">
        <v>48</v>
      </c>
      <c r="I100" s="165" t="s">
        <v>48</v>
      </c>
      <c r="J100" s="164" t="s">
        <v>48</v>
      </c>
      <c r="K100" s="164"/>
      <c r="L100" s="164"/>
      <c r="M100" s="164"/>
      <c r="N100" s="164">
        <v>0</v>
      </c>
      <c r="O100" s="164">
        <v>0</v>
      </c>
      <c r="P100" s="164">
        <v>0</v>
      </c>
      <c r="Q100" s="164"/>
      <c r="R100" s="164" t="s">
        <v>211</v>
      </c>
      <c r="S100" s="178"/>
      <c r="T100" s="178"/>
      <c r="U100" s="178"/>
      <c r="V100" s="178"/>
      <c r="W100" s="178"/>
      <c r="X100" s="165"/>
      <c r="Y100" s="165"/>
      <c r="Z100" s="165"/>
      <c r="AA100" s="169"/>
      <c r="AB100" s="169"/>
      <c r="AC100" s="169"/>
      <c r="AD100" s="165"/>
      <c r="AE100" s="165"/>
      <c r="AF100" s="172"/>
      <c r="AG100" s="179"/>
      <c r="AH100" s="173"/>
      <c r="AI100" s="168"/>
      <c r="AJ100" s="178"/>
      <c r="AK100" s="165" t="s">
        <v>353</v>
      </c>
      <c r="AL100" s="164"/>
      <c r="AM100" s="164" t="s">
        <v>48</v>
      </c>
      <c r="AN100" s="164" t="s">
        <v>48</v>
      </c>
      <c r="AO100" s="164" t="s">
        <v>48</v>
      </c>
      <c r="AP100" s="165" t="s">
        <v>382</v>
      </c>
      <c r="AQ100" s="165"/>
      <c r="AR100" s="132"/>
      <c r="AS100" s="132"/>
      <c r="AT100" s="131" t="s">
        <v>386</v>
      </c>
      <c r="AU100" s="131"/>
      <c r="AV100" s="131" t="s">
        <v>63</v>
      </c>
      <c r="AW100" s="164" t="s">
        <v>353</v>
      </c>
      <c r="AX100" s="174">
        <v>4974900</v>
      </c>
      <c r="AY100" s="175">
        <v>11.5</v>
      </c>
      <c r="AZ100" s="175" t="s">
        <v>356</v>
      </c>
      <c r="BA100" s="175" t="s">
        <v>306</v>
      </c>
      <c r="BB100" s="175" t="s">
        <v>365</v>
      </c>
      <c r="BC100" s="176">
        <v>57211350</v>
      </c>
      <c r="BD100" s="177"/>
    </row>
    <row r="101" spans="1:56" s="136" customFormat="1" ht="63" customHeight="1">
      <c r="A101" s="164">
        <v>55</v>
      </c>
      <c r="B101" s="165" t="s">
        <v>44</v>
      </c>
      <c r="C101" s="165" t="s">
        <v>350</v>
      </c>
      <c r="D101" s="131" t="s">
        <v>350</v>
      </c>
      <c r="E101" s="131" t="s">
        <v>213</v>
      </c>
      <c r="F101" s="131"/>
      <c r="G101" s="165" t="s">
        <v>48</v>
      </c>
      <c r="H101" s="165" t="s">
        <v>48</v>
      </c>
      <c r="I101" s="165" t="s">
        <v>48</v>
      </c>
      <c r="J101" s="164" t="s">
        <v>48</v>
      </c>
      <c r="K101" s="164"/>
      <c r="L101" s="164"/>
      <c r="M101" s="164"/>
      <c r="N101" s="164">
        <v>0</v>
      </c>
      <c r="O101" s="164">
        <v>0</v>
      </c>
      <c r="P101" s="164">
        <v>0</v>
      </c>
      <c r="Q101" s="164"/>
      <c r="R101" s="164" t="s">
        <v>211</v>
      </c>
      <c r="S101" s="178"/>
      <c r="T101" s="178"/>
      <c r="U101" s="178"/>
      <c r="V101" s="178"/>
      <c r="W101" s="178"/>
      <c r="X101" s="165"/>
      <c r="Y101" s="165" t="s">
        <v>387</v>
      </c>
      <c r="Z101" s="165" t="s">
        <v>216</v>
      </c>
      <c r="AA101" s="169">
        <v>0</v>
      </c>
      <c r="AB101" s="170">
        <v>1</v>
      </c>
      <c r="AC101" s="169"/>
      <c r="AD101" s="165" t="s">
        <v>48</v>
      </c>
      <c r="AE101" s="165" t="s">
        <v>388</v>
      </c>
      <c r="AF101" s="180"/>
      <c r="AG101" s="104">
        <f t="shared" ref="AG101:AG107" si="6">(AF101-AA101)/(AB101-AA101)</f>
        <v>0</v>
      </c>
      <c r="AH101" s="181"/>
      <c r="AI101" s="168"/>
      <c r="AJ101" s="178"/>
      <c r="AK101" s="165" t="s">
        <v>353</v>
      </c>
      <c r="AL101" s="164"/>
      <c r="AM101" s="164" t="s">
        <v>48</v>
      </c>
      <c r="AN101" s="164" t="s">
        <v>48</v>
      </c>
      <c r="AO101" s="164" t="s">
        <v>48</v>
      </c>
      <c r="AP101" s="165" t="s">
        <v>389</v>
      </c>
      <c r="AQ101" s="165"/>
      <c r="AR101" s="132"/>
      <c r="AS101" s="132"/>
      <c r="AT101" s="131" t="s">
        <v>390</v>
      </c>
      <c r="AU101" s="131"/>
      <c r="AV101" s="131" t="s">
        <v>63</v>
      </c>
      <c r="AW101" s="164" t="s">
        <v>353</v>
      </c>
      <c r="AX101" s="174">
        <v>7210000</v>
      </c>
      <c r="AY101" s="175">
        <v>11.5</v>
      </c>
      <c r="AZ101" s="175" t="s">
        <v>356</v>
      </c>
      <c r="BA101" s="175" t="s">
        <v>306</v>
      </c>
      <c r="BB101" s="175" t="s">
        <v>365</v>
      </c>
      <c r="BC101" s="176">
        <v>82915000</v>
      </c>
      <c r="BD101" s="177"/>
    </row>
    <row r="102" spans="1:56" s="136" customFormat="1" ht="120">
      <c r="A102" s="164">
        <v>56</v>
      </c>
      <c r="B102" s="165" t="s">
        <v>44</v>
      </c>
      <c r="C102" s="165" t="s">
        <v>350</v>
      </c>
      <c r="D102" s="131" t="s">
        <v>350</v>
      </c>
      <c r="E102" s="131" t="s">
        <v>213</v>
      </c>
      <c r="F102" s="131"/>
      <c r="G102" s="165" t="s">
        <v>48</v>
      </c>
      <c r="H102" s="165" t="s">
        <v>48</v>
      </c>
      <c r="I102" s="165" t="s">
        <v>48</v>
      </c>
      <c r="J102" s="164" t="s">
        <v>48</v>
      </c>
      <c r="K102" s="164"/>
      <c r="L102" s="164"/>
      <c r="M102" s="164"/>
      <c r="N102" s="164">
        <v>0</v>
      </c>
      <c r="O102" s="164">
        <v>0</v>
      </c>
      <c r="P102" s="164">
        <v>0</v>
      </c>
      <c r="Q102" s="164"/>
      <c r="R102" s="164" t="s">
        <v>211</v>
      </c>
      <c r="S102" s="178"/>
      <c r="T102" s="178"/>
      <c r="U102" s="178"/>
      <c r="V102" s="178"/>
      <c r="W102" s="178"/>
      <c r="X102" s="165"/>
      <c r="Y102" s="165" t="s">
        <v>391</v>
      </c>
      <c r="Z102" s="165"/>
      <c r="AA102" s="169">
        <v>0</v>
      </c>
      <c r="AB102" s="170">
        <v>1</v>
      </c>
      <c r="AC102" s="169"/>
      <c r="AD102" s="165"/>
      <c r="AE102" s="165" t="s">
        <v>359</v>
      </c>
      <c r="AF102" s="172"/>
      <c r="AG102" s="104">
        <f t="shared" si="6"/>
        <v>0</v>
      </c>
      <c r="AH102" s="173"/>
      <c r="AI102" s="168"/>
      <c r="AJ102" s="178"/>
      <c r="AK102" s="165" t="s">
        <v>353</v>
      </c>
      <c r="AL102" s="164"/>
      <c r="AM102" s="164" t="s">
        <v>48</v>
      </c>
      <c r="AN102" s="164" t="s">
        <v>48</v>
      </c>
      <c r="AO102" s="164" t="s">
        <v>48</v>
      </c>
      <c r="AP102" s="165" t="s">
        <v>389</v>
      </c>
      <c r="AQ102" s="165"/>
      <c r="AR102" s="132"/>
      <c r="AS102" s="132"/>
      <c r="AT102" s="131" t="s">
        <v>392</v>
      </c>
      <c r="AU102" s="131"/>
      <c r="AV102" s="131" t="s">
        <v>63</v>
      </c>
      <c r="AW102" s="164" t="s">
        <v>353</v>
      </c>
      <c r="AX102" s="174">
        <v>6200000</v>
      </c>
      <c r="AY102" s="175">
        <v>11.5</v>
      </c>
      <c r="AZ102" s="175" t="s">
        <v>356</v>
      </c>
      <c r="BA102" s="175" t="s">
        <v>306</v>
      </c>
      <c r="BB102" s="175" t="s">
        <v>365</v>
      </c>
      <c r="BC102" s="176">
        <v>74400000</v>
      </c>
      <c r="BD102" s="177"/>
    </row>
    <row r="103" spans="1:56" s="136" customFormat="1" ht="88.9" customHeight="1">
      <c r="A103" s="164">
        <v>57</v>
      </c>
      <c r="B103" s="165" t="s">
        <v>44</v>
      </c>
      <c r="C103" s="165" t="s">
        <v>350</v>
      </c>
      <c r="D103" s="131" t="s">
        <v>350</v>
      </c>
      <c r="E103" s="131" t="s">
        <v>213</v>
      </c>
      <c r="F103" s="131"/>
      <c r="G103" s="165" t="s">
        <v>48</v>
      </c>
      <c r="H103" s="165" t="s">
        <v>48</v>
      </c>
      <c r="I103" s="165" t="s">
        <v>48</v>
      </c>
      <c r="J103" s="164" t="s">
        <v>48</v>
      </c>
      <c r="K103" s="164"/>
      <c r="L103" s="164"/>
      <c r="M103" s="164"/>
      <c r="N103" s="164">
        <v>0</v>
      </c>
      <c r="O103" s="164">
        <v>0</v>
      </c>
      <c r="P103" s="164">
        <v>0</v>
      </c>
      <c r="Q103" s="164"/>
      <c r="R103" s="164" t="s">
        <v>211</v>
      </c>
      <c r="S103" s="178"/>
      <c r="T103" s="178"/>
      <c r="U103" s="178"/>
      <c r="V103" s="178"/>
      <c r="W103" s="178"/>
      <c r="X103" s="165"/>
      <c r="Y103" s="165" t="s">
        <v>393</v>
      </c>
      <c r="Z103" s="165" t="s">
        <v>216</v>
      </c>
      <c r="AA103" s="169">
        <v>0</v>
      </c>
      <c r="AB103" s="170">
        <v>1</v>
      </c>
      <c r="AC103" s="169"/>
      <c r="AD103" s="165" t="s">
        <v>48</v>
      </c>
      <c r="AE103" s="165" t="s">
        <v>394</v>
      </c>
      <c r="AF103" s="182"/>
      <c r="AG103" s="104">
        <f t="shared" si="6"/>
        <v>0</v>
      </c>
      <c r="AH103" s="181"/>
      <c r="AI103" s="168"/>
      <c r="AJ103" s="178"/>
      <c r="AK103" s="165" t="s">
        <v>353</v>
      </c>
      <c r="AL103" s="164"/>
      <c r="AM103" s="164" t="s">
        <v>48</v>
      </c>
      <c r="AN103" s="164" t="s">
        <v>48</v>
      </c>
      <c r="AO103" s="164" t="s">
        <v>48</v>
      </c>
      <c r="AP103" s="165" t="s">
        <v>395</v>
      </c>
      <c r="AQ103" s="165"/>
      <c r="AR103" s="132"/>
      <c r="AS103" s="132"/>
      <c r="AT103" s="131" t="s">
        <v>396</v>
      </c>
      <c r="AU103" s="131"/>
      <c r="AV103" s="131" t="s">
        <v>63</v>
      </c>
      <c r="AW103" s="164" t="s">
        <v>353</v>
      </c>
      <c r="AX103" s="174">
        <v>6386000</v>
      </c>
      <c r="AY103" s="175">
        <v>11.5</v>
      </c>
      <c r="AZ103" s="175" t="s">
        <v>356</v>
      </c>
      <c r="BA103" s="175" t="s">
        <v>306</v>
      </c>
      <c r="BB103" s="175" t="s">
        <v>365</v>
      </c>
      <c r="BC103" s="176">
        <v>73439000</v>
      </c>
      <c r="BD103" s="177"/>
    </row>
    <row r="104" spans="1:56" s="136" customFormat="1" ht="102.6" customHeight="1">
      <c r="A104" s="164">
        <v>58</v>
      </c>
      <c r="B104" s="165" t="s">
        <v>44</v>
      </c>
      <c r="C104" s="165" t="s">
        <v>350</v>
      </c>
      <c r="D104" s="131" t="s">
        <v>350</v>
      </c>
      <c r="E104" s="131" t="s">
        <v>213</v>
      </c>
      <c r="F104" s="131"/>
      <c r="G104" s="165" t="s">
        <v>48</v>
      </c>
      <c r="H104" s="165" t="s">
        <v>48</v>
      </c>
      <c r="I104" s="165" t="s">
        <v>48</v>
      </c>
      <c r="J104" s="164" t="s">
        <v>48</v>
      </c>
      <c r="K104" s="164"/>
      <c r="L104" s="164"/>
      <c r="M104" s="164"/>
      <c r="N104" s="164">
        <v>0</v>
      </c>
      <c r="O104" s="164">
        <v>0</v>
      </c>
      <c r="P104" s="164">
        <v>0</v>
      </c>
      <c r="Q104" s="164"/>
      <c r="R104" s="164" t="s">
        <v>211</v>
      </c>
      <c r="S104" s="183"/>
      <c r="T104" s="183"/>
      <c r="U104" s="167"/>
      <c r="V104" s="168"/>
      <c r="W104" s="157"/>
      <c r="X104" s="165"/>
      <c r="Y104" s="165" t="s">
        <v>397</v>
      </c>
      <c r="Z104" s="165"/>
      <c r="AA104" s="169">
        <v>0</v>
      </c>
      <c r="AB104" s="170">
        <v>1</v>
      </c>
      <c r="AC104" s="169"/>
      <c r="AD104" s="165"/>
      <c r="AE104" s="165" t="s">
        <v>359</v>
      </c>
      <c r="AF104" s="172"/>
      <c r="AG104" s="104">
        <f t="shared" si="6"/>
        <v>0</v>
      </c>
      <c r="AH104" s="173"/>
      <c r="AI104" s="168"/>
      <c r="AJ104" s="178"/>
      <c r="AK104" s="165" t="s">
        <v>353</v>
      </c>
      <c r="AL104" s="164"/>
      <c r="AM104" s="164" t="s">
        <v>48</v>
      </c>
      <c r="AN104" s="164" t="s">
        <v>48</v>
      </c>
      <c r="AO104" s="164" t="s">
        <v>48</v>
      </c>
      <c r="AP104" s="165" t="s">
        <v>395</v>
      </c>
      <c r="AQ104" s="165"/>
      <c r="AR104" s="132"/>
      <c r="AS104" s="132"/>
      <c r="AT104" s="131" t="s">
        <v>398</v>
      </c>
      <c r="AU104" s="131"/>
      <c r="AV104" s="131" t="s">
        <v>63</v>
      </c>
      <c r="AW104" s="164" t="s">
        <v>353</v>
      </c>
      <c r="AX104" s="174">
        <v>3568950</v>
      </c>
      <c r="AY104" s="175">
        <v>11.5</v>
      </c>
      <c r="AZ104" s="175" t="s">
        <v>356</v>
      </c>
      <c r="BA104" s="175" t="s">
        <v>125</v>
      </c>
      <c r="BB104" s="175" t="s">
        <v>357</v>
      </c>
      <c r="BC104" s="176">
        <v>42827400</v>
      </c>
      <c r="BD104" s="177"/>
    </row>
    <row r="105" spans="1:56" s="136" customFormat="1" ht="82.9" customHeight="1">
      <c r="A105" s="164">
        <v>59</v>
      </c>
      <c r="B105" s="165" t="s">
        <v>44</v>
      </c>
      <c r="C105" s="165" t="s">
        <v>350</v>
      </c>
      <c r="D105" s="131" t="s">
        <v>350</v>
      </c>
      <c r="E105" s="131" t="s">
        <v>213</v>
      </c>
      <c r="F105" s="131"/>
      <c r="G105" s="165" t="s">
        <v>48</v>
      </c>
      <c r="H105" s="165" t="s">
        <v>48</v>
      </c>
      <c r="I105" s="165" t="s">
        <v>48</v>
      </c>
      <c r="J105" s="164" t="s">
        <v>48</v>
      </c>
      <c r="K105" s="164"/>
      <c r="L105" s="164"/>
      <c r="M105" s="164"/>
      <c r="N105" s="164">
        <v>0</v>
      </c>
      <c r="O105" s="164">
        <v>0</v>
      </c>
      <c r="P105" s="164">
        <v>0</v>
      </c>
      <c r="Q105" s="164"/>
      <c r="R105" s="164" t="s">
        <v>211</v>
      </c>
      <c r="S105" s="178"/>
      <c r="T105" s="178"/>
      <c r="U105" s="178"/>
      <c r="V105" s="178"/>
      <c r="W105" s="178"/>
      <c r="X105" s="165"/>
      <c r="Y105" s="165" t="s">
        <v>399</v>
      </c>
      <c r="Z105" s="165" t="s">
        <v>216</v>
      </c>
      <c r="AA105" s="169">
        <v>0</v>
      </c>
      <c r="AB105" s="170">
        <v>0.08</v>
      </c>
      <c r="AC105" s="169"/>
      <c r="AD105" s="165" t="s">
        <v>48</v>
      </c>
      <c r="AE105" s="165" t="s">
        <v>400</v>
      </c>
      <c r="AF105" s="172"/>
      <c r="AG105" s="104">
        <f t="shared" si="6"/>
        <v>0</v>
      </c>
      <c r="AH105" s="173"/>
      <c r="AI105" s="168"/>
      <c r="AJ105" s="178"/>
      <c r="AK105" s="165" t="s">
        <v>353</v>
      </c>
      <c r="AL105" s="164"/>
      <c r="AM105" s="164" t="s">
        <v>48</v>
      </c>
      <c r="AN105" s="164" t="s">
        <v>48</v>
      </c>
      <c r="AO105" s="164" t="s">
        <v>48</v>
      </c>
      <c r="AP105" s="165" t="s">
        <v>401</v>
      </c>
      <c r="AQ105" s="165"/>
      <c r="AR105" s="132"/>
      <c r="AS105" s="132"/>
      <c r="AT105" s="131" t="s">
        <v>360</v>
      </c>
      <c r="AU105" s="131"/>
      <c r="AV105" s="131" t="s">
        <v>63</v>
      </c>
      <c r="AW105" s="164" t="s">
        <v>353</v>
      </c>
      <c r="AX105" s="174">
        <v>2471228</v>
      </c>
      <c r="AY105" s="175">
        <v>11.5</v>
      </c>
      <c r="AZ105" s="175" t="s">
        <v>356</v>
      </c>
      <c r="BA105" s="175" t="s">
        <v>125</v>
      </c>
      <c r="BB105" s="175" t="s">
        <v>357</v>
      </c>
      <c r="BC105" s="176">
        <v>28419116.25</v>
      </c>
      <c r="BD105" s="177"/>
    </row>
    <row r="106" spans="1:56" s="136" customFormat="1" ht="63" customHeight="1">
      <c r="A106" s="164">
        <v>60</v>
      </c>
      <c r="B106" s="165" t="s">
        <v>44</v>
      </c>
      <c r="C106" s="165" t="s">
        <v>350</v>
      </c>
      <c r="D106" s="131" t="s">
        <v>350</v>
      </c>
      <c r="E106" s="131" t="s">
        <v>213</v>
      </c>
      <c r="F106" s="131"/>
      <c r="G106" s="165" t="s">
        <v>48</v>
      </c>
      <c r="H106" s="165" t="s">
        <v>48</v>
      </c>
      <c r="I106" s="165" t="s">
        <v>48</v>
      </c>
      <c r="J106" s="164" t="s">
        <v>48</v>
      </c>
      <c r="K106" s="164"/>
      <c r="L106" s="164"/>
      <c r="M106" s="164"/>
      <c r="N106" s="164">
        <v>0</v>
      </c>
      <c r="O106" s="164">
        <v>0</v>
      </c>
      <c r="P106" s="164">
        <v>0</v>
      </c>
      <c r="Q106" s="164"/>
      <c r="R106" s="164" t="s">
        <v>211</v>
      </c>
      <c r="S106" s="178"/>
      <c r="T106" s="178"/>
      <c r="U106" s="178"/>
      <c r="V106" s="178"/>
      <c r="W106" s="178"/>
      <c r="X106" s="165"/>
      <c r="Y106" s="165" t="s">
        <v>402</v>
      </c>
      <c r="Z106" s="165" t="s">
        <v>216</v>
      </c>
      <c r="AA106" s="169">
        <v>0</v>
      </c>
      <c r="AB106" s="170">
        <v>0.1</v>
      </c>
      <c r="AC106" s="169"/>
      <c r="AD106" s="165" t="s">
        <v>48</v>
      </c>
      <c r="AE106" s="165" t="s">
        <v>400</v>
      </c>
      <c r="AF106" s="172"/>
      <c r="AG106" s="104">
        <f t="shared" si="6"/>
        <v>0</v>
      </c>
      <c r="AH106" s="173"/>
      <c r="AI106" s="168"/>
      <c r="AJ106" s="178"/>
      <c r="AK106" s="165" t="s">
        <v>353</v>
      </c>
      <c r="AL106" s="164"/>
      <c r="AM106" s="164" t="s">
        <v>48</v>
      </c>
      <c r="AN106" s="164" t="s">
        <v>48</v>
      </c>
      <c r="AO106" s="164" t="s">
        <v>48</v>
      </c>
      <c r="AP106" s="165" t="s">
        <v>401</v>
      </c>
      <c r="AQ106" s="165"/>
      <c r="AR106" s="132"/>
      <c r="AS106" s="132"/>
      <c r="AT106" s="131" t="s">
        <v>403</v>
      </c>
      <c r="AU106" s="131"/>
      <c r="AV106" s="131" t="s">
        <v>63</v>
      </c>
      <c r="AW106" s="164" t="s">
        <v>353</v>
      </c>
      <c r="AX106" s="174">
        <v>4000000</v>
      </c>
      <c r="AY106" s="175">
        <v>11.5</v>
      </c>
      <c r="AZ106" s="175" t="s">
        <v>356</v>
      </c>
      <c r="BA106" s="175" t="s">
        <v>306</v>
      </c>
      <c r="BB106" s="175" t="s">
        <v>365</v>
      </c>
      <c r="BC106" s="176">
        <v>46000000</v>
      </c>
      <c r="BD106" s="177"/>
    </row>
    <row r="107" spans="1:56" s="136" customFormat="1" ht="181.15" customHeight="1">
      <c r="A107" s="164">
        <v>61</v>
      </c>
      <c r="B107" s="165" t="s">
        <v>44</v>
      </c>
      <c r="C107" s="165" t="s">
        <v>350</v>
      </c>
      <c r="D107" s="131" t="s">
        <v>350</v>
      </c>
      <c r="E107" s="131" t="s">
        <v>213</v>
      </c>
      <c r="F107" s="131"/>
      <c r="G107" s="165" t="s">
        <v>48</v>
      </c>
      <c r="H107" s="165" t="s">
        <v>48</v>
      </c>
      <c r="I107" s="165" t="s">
        <v>48</v>
      </c>
      <c r="J107" s="164" t="s">
        <v>48</v>
      </c>
      <c r="K107" s="164"/>
      <c r="L107" s="164"/>
      <c r="M107" s="164"/>
      <c r="N107" s="164">
        <v>0</v>
      </c>
      <c r="O107" s="164">
        <v>0</v>
      </c>
      <c r="P107" s="164">
        <v>0</v>
      </c>
      <c r="Q107" s="164"/>
      <c r="R107" s="164" t="s">
        <v>211</v>
      </c>
      <c r="S107" s="166"/>
      <c r="T107" s="166"/>
      <c r="U107" s="167"/>
      <c r="V107" s="168"/>
      <c r="W107" s="157"/>
      <c r="X107" s="165"/>
      <c r="Y107" s="184" t="s">
        <v>404</v>
      </c>
      <c r="Z107" s="165" t="s">
        <v>216</v>
      </c>
      <c r="AA107" s="169">
        <v>0</v>
      </c>
      <c r="AB107" s="170">
        <v>0.2</v>
      </c>
      <c r="AC107" s="169"/>
      <c r="AD107" s="165" t="s">
        <v>48</v>
      </c>
      <c r="AE107" s="165" t="s">
        <v>400</v>
      </c>
      <c r="AF107" s="172"/>
      <c r="AG107" s="104">
        <f t="shared" si="6"/>
        <v>0</v>
      </c>
      <c r="AH107" s="173"/>
      <c r="AI107" s="168"/>
      <c r="AJ107" s="178"/>
      <c r="AK107" s="165" t="s">
        <v>353</v>
      </c>
      <c r="AL107" s="164"/>
      <c r="AM107" s="164" t="s">
        <v>48</v>
      </c>
      <c r="AN107" s="164" t="s">
        <v>48</v>
      </c>
      <c r="AO107" s="164" t="s">
        <v>48</v>
      </c>
      <c r="AP107" s="165" t="s">
        <v>401</v>
      </c>
      <c r="AQ107" s="165"/>
      <c r="AR107" s="132"/>
      <c r="AS107" s="132"/>
      <c r="AT107" s="131" t="s">
        <v>405</v>
      </c>
      <c r="AU107" s="131"/>
      <c r="AV107" s="131" t="s">
        <v>63</v>
      </c>
      <c r="AW107" s="164" t="s">
        <v>353</v>
      </c>
      <c r="AX107" s="174">
        <v>12689441</v>
      </c>
      <c r="AY107" s="175">
        <v>11.5</v>
      </c>
      <c r="AZ107" s="175" t="s">
        <v>356</v>
      </c>
      <c r="BA107" s="175" t="s">
        <v>306</v>
      </c>
      <c r="BB107" s="175" t="s">
        <v>365</v>
      </c>
      <c r="BC107" s="176">
        <v>231450000</v>
      </c>
      <c r="BD107" s="177"/>
    </row>
    <row r="108" spans="1:56" s="136" customFormat="1" ht="63" customHeight="1">
      <c r="A108" s="164">
        <v>62</v>
      </c>
      <c r="B108" s="165" t="s">
        <v>44</v>
      </c>
      <c r="C108" s="165" t="s">
        <v>350</v>
      </c>
      <c r="D108" s="131" t="s">
        <v>350</v>
      </c>
      <c r="E108" s="131" t="s">
        <v>213</v>
      </c>
      <c r="F108" s="131"/>
      <c r="G108" s="165" t="s">
        <v>48</v>
      </c>
      <c r="H108" s="165" t="s">
        <v>48</v>
      </c>
      <c r="I108" s="165" t="s">
        <v>48</v>
      </c>
      <c r="J108" s="164" t="s">
        <v>48</v>
      </c>
      <c r="K108" s="164"/>
      <c r="L108" s="164"/>
      <c r="M108" s="164"/>
      <c r="N108" s="164">
        <v>0</v>
      </c>
      <c r="O108" s="164">
        <v>0</v>
      </c>
      <c r="P108" s="164">
        <v>0</v>
      </c>
      <c r="Q108" s="164"/>
      <c r="R108" s="164" t="s">
        <v>211</v>
      </c>
      <c r="S108" s="178"/>
      <c r="T108" s="178"/>
      <c r="U108" s="178"/>
      <c r="V108" s="178"/>
      <c r="W108" s="178"/>
      <c r="X108" s="165"/>
      <c r="Y108" s="165"/>
      <c r="Z108" s="165"/>
      <c r="AA108" s="169"/>
      <c r="AB108" s="169"/>
      <c r="AC108" s="169"/>
      <c r="AD108" s="165"/>
      <c r="AE108" s="165"/>
      <c r="AF108" s="172"/>
      <c r="AG108" s="179"/>
      <c r="AH108" s="173"/>
      <c r="AI108" s="168"/>
      <c r="AJ108" s="178"/>
      <c r="AK108" s="165" t="s">
        <v>353</v>
      </c>
      <c r="AL108" s="164"/>
      <c r="AM108" s="164" t="s">
        <v>48</v>
      </c>
      <c r="AN108" s="164" t="s">
        <v>48</v>
      </c>
      <c r="AO108" s="164" t="s">
        <v>48</v>
      </c>
      <c r="AP108" s="165" t="s">
        <v>401</v>
      </c>
      <c r="AQ108" s="165"/>
      <c r="AR108" s="132"/>
      <c r="AS108" s="132"/>
      <c r="AT108" s="131" t="s">
        <v>405</v>
      </c>
      <c r="AU108" s="131"/>
      <c r="AV108" s="131" t="s">
        <v>63</v>
      </c>
      <c r="AW108" s="164" t="s">
        <v>353</v>
      </c>
      <c r="AX108" s="174">
        <v>12689441</v>
      </c>
      <c r="AY108" s="175">
        <v>11.5</v>
      </c>
      <c r="AZ108" s="175" t="s">
        <v>356</v>
      </c>
      <c r="BA108" s="175" t="s">
        <v>306</v>
      </c>
      <c r="BB108" s="175" t="s">
        <v>365</v>
      </c>
      <c r="BC108" s="176">
        <v>226575000</v>
      </c>
      <c r="BD108" s="177"/>
    </row>
    <row r="109" spans="1:56" s="136" customFormat="1" ht="63" customHeight="1">
      <c r="A109" s="164">
        <v>63</v>
      </c>
      <c r="B109" s="165" t="s">
        <v>44</v>
      </c>
      <c r="C109" s="165" t="s">
        <v>350</v>
      </c>
      <c r="D109" s="131" t="s">
        <v>350</v>
      </c>
      <c r="E109" s="131" t="s">
        <v>213</v>
      </c>
      <c r="F109" s="131"/>
      <c r="G109" s="165" t="s">
        <v>48</v>
      </c>
      <c r="H109" s="165" t="s">
        <v>48</v>
      </c>
      <c r="I109" s="165" t="s">
        <v>48</v>
      </c>
      <c r="J109" s="164" t="s">
        <v>48</v>
      </c>
      <c r="K109" s="164"/>
      <c r="L109" s="164"/>
      <c r="M109" s="164"/>
      <c r="N109" s="164">
        <v>0</v>
      </c>
      <c r="O109" s="164">
        <v>0</v>
      </c>
      <c r="P109" s="164">
        <v>0</v>
      </c>
      <c r="Q109" s="164"/>
      <c r="R109" s="164" t="s">
        <v>211</v>
      </c>
      <c r="S109" s="178"/>
      <c r="T109" s="178"/>
      <c r="U109" s="178"/>
      <c r="V109" s="178"/>
      <c r="W109" s="178"/>
      <c r="X109" s="165"/>
      <c r="Y109" s="165"/>
      <c r="Z109" s="165"/>
      <c r="AA109" s="169"/>
      <c r="AB109" s="169"/>
      <c r="AC109" s="169"/>
      <c r="AD109" s="165"/>
      <c r="AE109" s="165"/>
      <c r="AF109" s="172"/>
      <c r="AG109" s="179"/>
      <c r="AH109" s="173"/>
      <c r="AI109" s="168"/>
      <c r="AJ109" s="178"/>
      <c r="AK109" s="165" t="s">
        <v>353</v>
      </c>
      <c r="AL109" s="164"/>
      <c r="AM109" s="164" t="s">
        <v>48</v>
      </c>
      <c r="AN109" s="164" t="s">
        <v>48</v>
      </c>
      <c r="AO109" s="164" t="s">
        <v>48</v>
      </c>
      <c r="AP109" s="165" t="s">
        <v>401</v>
      </c>
      <c r="AQ109" s="165"/>
      <c r="AR109" s="132"/>
      <c r="AS109" s="132"/>
      <c r="AT109" s="131" t="s">
        <v>405</v>
      </c>
      <c r="AU109" s="131"/>
      <c r="AV109" s="131" t="s">
        <v>63</v>
      </c>
      <c r="AW109" s="164" t="s">
        <v>353</v>
      </c>
      <c r="AX109" s="174">
        <v>12689441</v>
      </c>
      <c r="AY109" s="175">
        <v>11.5</v>
      </c>
      <c r="AZ109" s="175" t="s">
        <v>356</v>
      </c>
      <c r="BA109" s="175" t="s">
        <v>306</v>
      </c>
      <c r="BB109" s="175" t="s">
        <v>365</v>
      </c>
      <c r="BC109" s="176">
        <v>151200000</v>
      </c>
      <c r="BD109" s="177"/>
    </row>
    <row r="110" spans="1:56" s="136" customFormat="1" ht="63" customHeight="1">
      <c r="A110" s="164">
        <v>64</v>
      </c>
      <c r="B110" s="165" t="s">
        <v>44</v>
      </c>
      <c r="C110" s="165" t="s">
        <v>350</v>
      </c>
      <c r="D110" s="131" t="s">
        <v>350</v>
      </c>
      <c r="E110" s="131" t="s">
        <v>213</v>
      </c>
      <c r="F110" s="131"/>
      <c r="G110" s="165" t="s">
        <v>48</v>
      </c>
      <c r="H110" s="165" t="s">
        <v>48</v>
      </c>
      <c r="I110" s="165" t="s">
        <v>48</v>
      </c>
      <c r="J110" s="164" t="s">
        <v>48</v>
      </c>
      <c r="K110" s="164"/>
      <c r="L110" s="164"/>
      <c r="M110" s="164"/>
      <c r="N110" s="164">
        <v>0</v>
      </c>
      <c r="O110" s="164">
        <v>0</v>
      </c>
      <c r="P110" s="164">
        <v>0</v>
      </c>
      <c r="Q110" s="164"/>
      <c r="R110" s="164" t="s">
        <v>211</v>
      </c>
      <c r="S110" s="178"/>
      <c r="T110" s="178"/>
      <c r="U110" s="178"/>
      <c r="V110" s="178"/>
      <c r="W110" s="178"/>
      <c r="X110" s="165"/>
      <c r="Y110" s="165"/>
      <c r="Z110" s="165"/>
      <c r="AA110" s="169"/>
      <c r="AB110" s="169"/>
      <c r="AC110" s="169"/>
      <c r="AD110" s="165"/>
      <c r="AE110" s="165"/>
      <c r="AF110" s="172"/>
      <c r="AG110" s="179"/>
      <c r="AH110" s="173"/>
      <c r="AI110" s="168"/>
      <c r="AJ110" s="178"/>
      <c r="AK110" s="165" t="s">
        <v>353</v>
      </c>
      <c r="AL110" s="164"/>
      <c r="AM110" s="164" t="s">
        <v>48</v>
      </c>
      <c r="AN110" s="164" t="s">
        <v>48</v>
      </c>
      <c r="AO110" s="164" t="s">
        <v>48</v>
      </c>
      <c r="AP110" s="165" t="s">
        <v>401</v>
      </c>
      <c r="AQ110" s="165"/>
      <c r="AR110" s="132"/>
      <c r="AS110" s="132"/>
      <c r="AT110" s="131" t="s">
        <v>405</v>
      </c>
      <c r="AU110" s="131"/>
      <c r="AV110" s="131" t="s">
        <v>63</v>
      </c>
      <c r="AW110" s="164" t="s">
        <v>353</v>
      </c>
      <c r="AX110" s="174">
        <v>12689441</v>
      </c>
      <c r="AY110" s="175">
        <v>11.5</v>
      </c>
      <c r="AZ110" s="175" t="s">
        <v>356</v>
      </c>
      <c r="BA110" s="175" t="s">
        <v>306</v>
      </c>
      <c r="BB110" s="175" t="s">
        <v>365</v>
      </c>
      <c r="BC110" s="176">
        <v>123787500</v>
      </c>
      <c r="BD110" s="177"/>
    </row>
    <row r="111" spans="1:56" s="136" customFormat="1" ht="63" customHeight="1">
      <c r="A111" s="164">
        <v>65</v>
      </c>
      <c r="B111" s="165" t="s">
        <v>44</v>
      </c>
      <c r="C111" s="165" t="s">
        <v>350</v>
      </c>
      <c r="D111" s="131" t="s">
        <v>350</v>
      </c>
      <c r="E111" s="131" t="s">
        <v>213</v>
      </c>
      <c r="F111" s="131"/>
      <c r="G111" s="165" t="s">
        <v>48</v>
      </c>
      <c r="H111" s="165" t="s">
        <v>48</v>
      </c>
      <c r="I111" s="165" t="s">
        <v>48</v>
      </c>
      <c r="J111" s="164" t="s">
        <v>48</v>
      </c>
      <c r="K111" s="164"/>
      <c r="L111" s="164"/>
      <c r="M111" s="164"/>
      <c r="N111" s="164">
        <v>0</v>
      </c>
      <c r="O111" s="164">
        <v>0</v>
      </c>
      <c r="P111" s="164">
        <v>0</v>
      </c>
      <c r="Q111" s="164"/>
      <c r="R111" s="164" t="s">
        <v>211</v>
      </c>
      <c r="S111" s="178"/>
      <c r="T111" s="178"/>
      <c r="U111" s="178"/>
      <c r="V111" s="178"/>
      <c r="W111" s="178"/>
      <c r="X111" s="165"/>
      <c r="Y111" s="165"/>
      <c r="Z111" s="165"/>
      <c r="AA111" s="169"/>
      <c r="AB111" s="169"/>
      <c r="AC111" s="169"/>
      <c r="AD111" s="165"/>
      <c r="AE111" s="165"/>
      <c r="AF111" s="172"/>
      <c r="AG111" s="179"/>
      <c r="AH111" s="173"/>
      <c r="AI111" s="168"/>
      <c r="AJ111" s="178"/>
      <c r="AK111" s="165" t="s">
        <v>353</v>
      </c>
      <c r="AL111" s="164"/>
      <c r="AM111" s="164" t="s">
        <v>48</v>
      </c>
      <c r="AN111" s="164" t="s">
        <v>48</v>
      </c>
      <c r="AO111" s="164" t="s">
        <v>48</v>
      </c>
      <c r="AP111" s="165" t="s">
        <v>401</v>
      </c>
      <c r="AQ111" s="165"/>
      <c r="AR111" s="132"/>
      <c r="AS111" s="132"/>
      <c r="AT111" s="131" t="s">
        <v>405</v>
      </c>
      <c r="AU111" s="131"/>
      <c r="AV111" s="131" t="s">
        <v>63</v>
      </c>
      <c r="AW111" s="164" t="s">
        <v>353</v>
      </c>
      <c r="AX111" s="174">
        <v>12689441</v>
      </c>
      <c r="AY111" s="175">
        <v>11.5</v>
      </c>
      <c r="AZ111" s="175" t="s">
        <v>356</v>
      </c>
      <c r="BA111" s="175" t="s">
        <v>306</v>
      </c>
      <c r="BB111" s="175" t="s">
        <v>365</v>
      </c>
      <c r="BC111" s="176">
        <v>127350000</v>
      </c>
      <c r="BD111" s="177"/>
    </row>
    <row r="112" spans="1:56" s="136" customFormat="1" ht="63" customHeight="1">
      <c r="A112" s="164">
        <v>66</v>
      </c>
      <c r="B112" s="165" t="s">
        <v>44</v>
      </c>
      <c r="C112" s="165" t="s">
        <v>350</v>
      </c>
      <c r="D112" s="131" t="s">
        <v>350</v>
      </c>
      <c r="E112" s="131" t="s">
        <v>213</v>
      </c>
      <c r="F112" s="131"/>
      <c r="G112" s="165" t="s">
        <v>48</v>
      </c>
      <c r="H112" s="165" t="s">
        <v>48</v>
      </c>
      <c r="I112" s="165" t="s">
        <v>48</v>
      </c>
      <c r="J112" s="164" t="s">
        <v>48</v>
      </c>
      <c r="K112" s="164"/>
      <c r="L112" s="164"/>
      <c r="M112" s="164"/>
      <c r="N112" s="164">
        <v>0</v>
      </c>
      <c r="O112" s="164">
        <v>0</v>
      </c>
      <c r="P112" s="164">
        <v>0</v>
      </c>
      <c r="Q112" s="164"/>
      <c r="R112" s="164" t="s">
        <v>211</v>
      </c>
      <c r="S112" s="178"/>
      <c r="T112" s="178"/>
      <c r="U112" s="178"/>
      <c r="V112" s="178"/>
      <c r="W112" s="178"/>
      <c r="X112" s="165"/>
      <c r="Y112" s="165"/>
      <c r="Z112" s="165"/>
      <c r="AA112" s="169"/>
      <c r="AB112" s="169"/>
      <c r="AC112" s="169"/>
      <c r="AD112" s="165"/>
      <c r="AE112" s="165"/>
      <c r="AF112" s="172"/>
      <c r="AG112" s="179"/>
      <c r="AH112" s="173"/>
      <c r="AI112" s="168"/>
      <c r="AJ112" s="178"/>
      <c r="AK112" s="165" t="s">
        <v>353</v>
      </c>
      <c r="AL112" s="164"/>
      <c r="AM112" s="164" t="s">
        <v>48</v>
      </c>
      <c r="AN112" s="164" t="s">
        <v>48</v>
      </c>
      <c r="AO112" s="164" t="s">
        <v>48</v>
      </c>
      <c r="AP112" s="165" t="s">
        <v>401</v>
      </c>
      <c r="AQ112" s="165"/>
      <c r="AR112" s="132"/>
      <c r="AS112" s="132"/>
      <c r="AT112" s="131" t="s">
        <v>405</v>
      </c>
      <c r="AU112" s="131"/>
      <c r="AV112" s="131" t="s">
        <v>63</v>
      </c>
      <c r="AW112" s="164" t="s">
        <v>353</v>
      </c>
      <c r="AX112" s="174">
        <v>12689441</v>
      </c>
      <c r="AY112" s="175">
        <v>11.5</v>
      </c>
      <c r="AZ112" s="175" t="s">
        <v>356</v>
      </c>
      <c r="BA112" s="175" t="s">
        <v>306</v>
      </c>
      <c r="BB112" s="175" t="s">
        <v>365</v>
      </c>
      <c r="BC112" s="176">
        <v>69787500</v>
      </c>
      <c r="BD112" s="177"/>
    </row>
    <row r="113" spans="1:56" s="136" customFormat="1" ht="63" customHeight="1">
      <c r="A113" s="164">
        <v>67</v>
      </c>
      <c r="B113" s="165" t="s">
        <v>44</v>
      </c>
      <c r="C113" s="165" t="s">
        <v>350</v>
      </c>
      <c r="D113" s="131" t="s">
        <v>350</v>
      </c>
      <c r="E113" s="131" t="s">
        <v>213</v>
      </c>
      <c r="F113" s="131"/>
      <c r="G113" s="165" t="s">
        <v>48</v>
      </c>
      <c r="H113" s="165" t="s">
        <v>48</v>
      </c>
      <c r="I113" s="165" t="s">
        <v>48</v>
      </c>
      <c r="J113" s="164" t="s">
        <v>48</v>
      </c>
      <c r="K113" s="164"/>
      <c r="L113" s="164"/>
      <c r="M113" s="164"/>
      <c r="N113" s="164">
        <v>0</v>
      </c>
      <c r="O113" s="164">
        <v>0</v>
      </c>
      <c r="P113" s="164">
        <v>0</v>
      </c>
      <c r="Q113" s="164"/>
      <c r="R113" s="164" t="s">
        <v>211</v>
      </c>
      <c r="S113" s="178"/>
      <c r="T113" s="178"/>
      <c r="U113" s="178"/>
      <c r="V113" s="178"/>
      <c r="W113" s="178"/>
      <c r="X113" s="165"/>
      <c r="Y113" s="165"/>
      <c r="Z113" s="165"/>
      <c r="AA113" s="169"/>
      <c r="AB113" s="169"/>
      <c r="AC113" s="169"/>
      <c r="AD113" s="165"/>
      <c r="AE113" s="165"/>
      <c r="AF113" s="172"/>
      <c r="AG113" s="179"/>
      <c r="AH113" s="173"/>
      <c r="AI113" s="168"/>
      <c r="AJ113" s="178"/>
      <c r="AK113" s="165" t="s">
        <v>353</v>
      </c>
      <c r="AL113" s="164"/>
      <c r="AM113" s="164" t="s">
        <v>48</v>
      </c>
      <c r="AN113" s="164" t="s">
        <v>48</v>
      </c>
      <c r="AO113" s="164" t="s">
        <v>48</v>
      </c>
      <c r="AP113" s="165" t="s">
        <v>401</v>
      </c>
      <c r="AQ113" s="165"/>
      <c r="AR113" s="132"/>
      <c r="AS113" s="132"/>
      <c r="AT113" s="131" t="s">
        <v>405</v>
      </c>
      <c r="AU113" s="131"/>
      <c r="AV113" s="131" t="s">
        <v>63</v>
      </c>
      <c r="AW113" s="164" t="s">
        <v>353</v>
      </c>
      <c r="AX113" s="174">
        <v>12689441</v>
      </c>
      <c r="AY113" s="175">
        <v>11.5</v>
      </c>
      <c r="AZ113" s="175" t="s">
        <v>356</v>
      </c>
      <c r="BA113" s="175" t="s">
        <v>306</v>
      </c>
      <c r="BB113" s="175" t="s">
        <v>365</v>
      </c>
      <c r="BC113" s="176">
        <v>91350000</v>
      </c>
      <c r="BD113" s="177"/>
    </row>
    <row r="114" spans="1:56" s="136" customFormat="1" ht="63" customHeight="1">
      <c r="A114" s="164">
        <v>68</v>
      </c>
      <c r="B114" s="165" t="s">
        <v>44</v>
      </c>
      <c r="C114" s="165" t="s">
        <v>350</v>
      </c>
      <c r="D114" s="131" t="s">
        <v>350</v>
      </c>
      <c r="E114" s="131" t="s">
        <v>213</v>
      </c>
      <c r="F114" s="131"/>
      <c r="G114" s="165" t="s">
        <v>48</v>
      </c>
      <c r="H114" s="165" t="s">
        <v>48</v>
      </c>
      <c r="I114" s="165" t="s">
        <v>48</v>
      </c>
      <c r="J114" s="164" t="s">
        <v>48</v>
      </c>
      <c r="K114" s="164"/>
      <c r="L114" s="164"/>
      <c r="M114" s="164"/>
      <c r="N114" s="164">
        <v>0</v>
      </c>
      <c r="O114" s="164">
        <v>0</v>
      </c>
      <c r="P114" s="164">
        <v>0</v>
      </c>
      <c r="Q114" s="164"/>
      <c r="R114" s="164" t="s">
        <v>211</v>
      </c>
      <c r="S114" s="178"/>
      <c r="T114" s="178"/>
      <c r="U114" s="178"/>
      <c r="V114" s="178"/>
      <c r="W114" s="178"/>
      <c r="X114" s="165"/>
      <c r="Y114" s="165"/>
      <c r="Z114" s="165"/>
      <c r="AA114" s="169"/>
      <c r="AB114" s="169"/>
      <c r="AC114" s="169"/>
      <c r="AD114" s="165"/>
      <c r="AE114" s="165"/>
      <c r="AF114" s="172"/>
      <c r="AG114" s="179"/>
      <c r="AH114" s="173"/>
      <c r="AI114" s="168"/>
      <c r="AJ114" s="178"/>
      <c r="AK114" s="165" t="s">
        <v>353</v>
      </c>
      <c r="AL114" s="164"/>
      <c r="AM114" s="164" t="s">
        <v>48</v>
      </c>
      <c r="AN114" s="164" t="s">
        <v>48</v>
      </c>
      <c r="AO114" s="164" t="s">
        <v>48</v>
      </c>
      <c r="AP114" s="165" t="s">
        <v>401</v>
      </c>
      <c r="AQ114" s="165"/>
      <c r="AR114" s="132"/>
      <c r="AS114" s="132"/>
      <c r="AT114" s="131" t="s">
        <v>403</v>
      </c>
      <c r="AU114" s="131"/>
      <c r="AV114" s="131" t="s">
        <v>63</v>
      </c>
      <c r="AW114" s="164" t="s">
        <v>353</v>
      </c>
      <c r="AX114" s="174">
        <v>4000000</v>
      </c>
      <c r="AY114" s="175">
        <v>11.5</v>
      </c>
      <c r="AZ114" s="175" t="s">
        <v>356</v>
      </c>
      <c r="BA114" s="175" t="s">
        <v>306</v>
      </c>
      <c r="BB114" s="175" t="s">
        <v>365</v>
      </c>
      <c r="BC114" s="176">
        <v>46000000</v>
      </c>
      <c r="BD114" s="177"/>
    </row>
    <row r="115" spans="1:56" s="136" customFormat="1" ht="63" customHeight="1">
      <c r="A115" s="164">
        <v>69</v>
      </c>
      <c r="B115" s="165" t="s">
        <v>44</v>
      </c>
      <c r="C115" s="165" t="s">
        <v>350</v>
      </c>
      <c r="D115" s="131" t="s">
        <v>350</v>
      </c>
      <c r="E115" s="131" t="s">
        <v>213</v>
      </c>
      <c r="F115" s="131"/>
      <c r="G115" s="165" t="s">
        <v>48</v>
      </c>
      <c r="H115" s="165" t="s">
        <v>48</v>
      </c>
      <c r="I115" s="165" t="s">
        <v>48</v>
      </c>
      <c r="J115" s="164" t="s">
        <v>48</v>
      </c>
      <c r="K115" s="164"/>
      <c r="L115" s="164"/>
      <c r="M115" s="164"/>
      <c r="N115" s="164">
        <v>0</v>
      </c>
      <c r="O115" s="164">
        <v>0</v>
      </c>
      <c r="P115" s="164">
        <v>0</v>
      </c>
      <c r="Q115" s="164"/>
      <c r="R115" s="164" t="s">
        <v>211</v>
      </c>
      <c r="S115" s="178"/>
      <c r="T115" s="178"/>
      <c r="U115" s="178"/>
      <c r="V115" s="178"/>
      <c r="W115" s="178"/>
      <c r="X115" s="165"/>
      <c r="Y115" s="165"/>
      <c r="Z115" s="165"/>
      <c r="AA115" s="169"/>
      <c r="AB115" s="169"/>
      <c r="AC115" s="169"/>
      <c r="AD115" s="165"/>
      <c r="AE115" s="165"/>
      <c r="AF115" s="172"/>
      <c r="AG115" s="179"/>
      <c r="AH115" s="173"/>
      <c r="AI115" s="168"/>
      <c r="AJ115" s="178"/>
      <c r="AK115" s="165" t="s">
        <v>353</v>
      </c>
      <c r="AL115" s="164"/>
      <c r="AM115" s="164" t="s">
        <v>48</v>
      </c>
      <c r="AN115" s="164" t="s">
        <v>48</v>
      </c>
      <c r="AO115" s="164" t="s">
        <v>48</v>
      </c>
      <c r="AP115" s="165" t="s">
        <v>401</v>
      </c>
      <c r="AQ115" s="165"/>
      <c r="AR115" s="132"/>
      <c r="AS115" s="132"/>
      <c r="AT115" s="131" t="s">
        <v>403</v>
      </c>
      <c r="AU115" s="131"/>
      <c r="AV115" s="131" t="s">
        <v>63</v>
      </c>
      <c r="AW115" s="164" t="s">
        <v>353</v>
      </c>
      <c r="AX115" s="174">
        <v>5150000</v>
      </c>
      <c r="AY115" s="175">
        <v>11.5</v>
      </c>
      <c r="AZ115" s="175" t="s">
        <v>356</v>
      </c>
      <c r="BA115" s="175" t="s">
        <v>306</v>
      </c>
      <c r="BB115" s="175" t="s">
        <v>365</v>
      </c>
      <c r="BC115" s="176">
        <v>47380000</v>
      </c>
      <c r="BD115" s="177"/>
    </row>
    <row r="116" spans="1:56" s="136" customFormat="1" ht="63" customHeight="1">
      <c r="A116" s="164">
        <v>70</v>
      </c>
      <c r="B116" s="165" t="s">
        <v>44</v>
      </c>
      <c r="C116" s="165" t="s">
        <v>350</v>
      </c>
      <c r="D116" s="131" t="s">
        <v>350</v>
      </c>
      <c r="E116" s="131" t="s">
        <v>213</v>
      </c>
      <c r="F116" s="131"/>
      <c r="G116" s="165" t="s">
        <v>48</v>
      </c>
      <c r="H116" s="165" t="s">
        <v>48</v>
      </c>
      <c r="I116" s="165" t="s">
        <v>48</v>
      </c>
      <c r="J116" s="164" t="s">
        <v>48</v>
      </c>
      <c r="K116" s="164"/>
      <c r="L116" s="164"/>
      <c r="M116" s="164"/>
      <c r="N116" s="164">
        <v>0</v>
      </c>
      <c r="O116" s="164">
        <v>0</v>
      </c>
      <c r="P116" s="164">
        <v>0</v>
      </c>
      <c r="Q116" s="164"/>
      <c r="R116" s="164" t="s">
        <v>211</v>
      </c>
      <c r="S116" s="178"/>
      <c r="T116" s="178"/>
      <c r="U116" s="178"/>
      <c r="V116" s="178"/>
      <c r="W116" s="178"/>
      <c r="X116" s="165"/>
      <c r="Y116" s="165"/>
      <c r="Z116" s="165"/>
      <c r="AA116" s="169"/>
      <c r="AB116" s="169"/>
      <c r="AC116" s="169"/>
      <c r="AD116" s="165"/>
      <c r="AE116" s="165"/>
      <c r="AF116" s="172"/>
      <c r="AG116" s="179"/>
      <c r="AH116" s="173"/>
      <c r="AI116" s="168"/>
      <c r="AJ116" s="178"/>
      <c r="AK116" s="165" t="s">
        <v>353</v>
      </c>
      <c r="AL116" s="164"/>
      <c r="AM116" s="164" t="s">
        <v>48</v>
      </c>
      <c r="AN116" s="164" t="s">
        <v>48</v>
      </c>
      <c r="AO116" s="164" t="s">
        <v>48</v>
      </c>
      <c r="AP116" s="165" t="s">
        <v>401</v>
      </c>
      <c r="AQ116" s="165"/>
      <c r="AR116" s="132"/>
      <c r="AS116" s="132"/>
      <c r="AT116" s="131" t="s">
        <v>403</v>
      </c>
      <c r="AU116" s="131"/>
      <c r="AV116" s="131" t="s">
        <v>63</v>
      </c>
      <c r="AW116" s="164" t="s">
        <v>353</v>
      </c>
      <c r="AX116" s="174">
        <v>4000000</v>
      </c>
      <c r="AY116" s="175">
        <v>11.5</v>
      </c>
      <c r="AZ116" s="175" t="s">
        <v>356</v>
      </c>
      <c r="BA116" s="175" t="s">
        <v>306</v>
      </c>
      <c r="BB116" s="175" t="s">
        <v>365</v>
      </c>
      <c r="BC116" s="176">
        <v>46000000</v>
      </c>
      <c r="BD116" s="177"/>
    </row>
    <row r="117" spans="1:56" s="136" customFormat="1" ht="63" customHeight="1">
      <c r="A117" s="164">
        <v>71</v>
      </c>
      <c r="B117" s="165" t="s">
        <v>44</v>
      </c>
      <c r="C117" s="165" t="s">
        <v>350</v>
      </c>
      <c r="D117" s="131" t="s">
        <v>350</v>
      </c>
      <c r="E117" s="131" t="s">
        <v>213</v>
      </c>
      <c r="F117" s="131"/>
      <c r="G117" s="165" t="s">
        <v>48</v>
      </c>
      <c r="H117" s="165" t="s">
        <v>48</v>
      </c>
      <c r="I117" s="165" t="s">
        <v>48</v>
      </c>
      <c r="J117" s="164" t="s">
        <v>48</v>
      </c>
      <c r="K117" s="164"/>
      <c r="L117" s="164"/>
      <c r="M117" s="164"/>
      <c r="N117" s="164">
        <v>0</v>
      </c>
      <c r="O117" s="164">
        <v>0</v>
      </c>
      <c r="P117" s="164">
        <v>0</v>
      </c>
      <c r="Q117" s="164"/>
      <c r="R117" s="164" t="s">
        <v>211</v>
      </c>
      <c r="S117" s="178"/>
      <c r="T117" s="178"/>
      <c r="U117" s="178"/>
      <c r="V117" s="178"/>
      <c r="W117" s="178"/>
      <c r="X117" s="165"/>
      <c r="Y117" s="165"/>
      <c r="Z117" s="165"/>
      <c r="AA117" s="169"/>
      <c r="AB117" s="169"/>
      <c r="AC117" s="169"/>
      <c r="AD117" s="165"/>
      <c r="AE117" s="165"/>
      <c r="AF117" s="172"/>
      <c r="AG117" s="179"/>
      <c r="AH117" s="173"/>
      <c r="AI117" s="168"/>
      <c r="AJ117" s="178"/>
      <c r="AK117" s="165" t="s">
        <v>353</v>
      </c>
      <c r="AL117" s="164"/>
      <c r="AM117" s="164" t="s">
        <v>48</v>
      </c>
      <c r="AN117" s="164" t="s">
        <v>48</v>
      </c>
      <c r="AO117" s="164" t="s">
        <v>48</v>
      </c>
      <c r="AP117" s="165" t="s">
        <v>401</v>
      </c>
      <c r="AQ117" s="165"/>
      <c r="AR117" s="132"/>
      <c r="AS117" s="132"/>
      <c r="AT117" s="131" t="s">
        <v>406</v>
      </c>
      <c r="AU117" s="131"/>
      <c r="AV117" s="131" t="s">
        <v>63</v>
      </c>
      <c r="AW117" s="164" t="s">
        <v>353</v>
      </c>
      <c r="AX117" s="174">
        <v>5819500</v>
      </c>
      <c r="AY117" s="175">
        <v>11.5</v>
      </c>
      <c r="AZ117" s="175" t="s">
        <v>356</v>
      </c>
      <c r="BA117" s="175" t="s">
        <v>306</v>
      </c>
      <c r="BB117" s="175" t="s">
        <v>365</v>
      </c>
      <c r="BC117" s="176">
        <v>67574000</v>
      </c>
      <c r="BD117" s="177"/>
    </row>
    <row r="118" spans="1:56" s="136" customFormat="1" ht="63" customHeight="1">
      <c r="A118" s="164">
        <v>72</v>
      </c>
      <c r="B118" s="165" t="s">
        <v>44</v>
      </c>
      <c r="C118" s="165" t="s">
        <v>350</v>
      </c>
      <c r="D118" s="131" t="s">
        <v>350</v>
      </c>
      <c r="E118" s="131" t="s">
        <v>213</v>
      </c>
      <c r="F118" s="131"/>
      <c r="G118" s="165" t="s">
        <v>48</v>
      </c>
      <c r="H118" s="165" t="s">
        <v>48</v>
      </c>
      <c r="I118" s="165" t="s">
        <v>48</v>
      </c>
      <c r="J118" s="164" t="s">
        <v>48</v>
      </c>
      <c r="K118" s="164"/>
      <c r="L118" s="164"/>
      <c r="M118" s="164"/>
      <c r="N118" s="164">
        <v>0</v>
      </c>
      <c r="O118" s="164">
        <v>0</v>
      </c>
      <c r="P118" s="164">
        <v>0</v>
      </c>
      <c r="Q118" s="164"/>
      <c r="R118" s="164" t="s">
        <v>211</v>
      </c>
      <c r="S118" s="178"/>
      <c r="T118" s="178"/>
      <c r="U118" s="178"/>
      <c r="V118" s="178"/>
      <c r="W118" s="178"/>
      <c r="X118" s="165"/>
      <c r="Y118" s="165"/>
      <c r="Z118" s="165"/>
      <c r="AA118" s="169"/>
      <c r="AB118" s="169"/>
      <c r="AC118" s="169"/>
      <c r="AD118" s="165"/>
      <c r="AE118" s="165"/>
      <c r="AF118" s="172"/>
      <c r="AG118" s="179"/>
      <c r="AH118" s="173"/>
      <c r="AI118" s="168"/>
      <c r="AJ118" s="178"/>
      <c r="AK118" s="165" t="s">
        <v>353</v>
      </c>
      <c r="AL118" s="164"/>
      <c r="AM118" s="164" t="s">
        <v>48</v>
      </c>
      <c r="AN118" s="164" t="s">
        <v>48</v>
      </c>
      <c r="AO118" s="164" t="s">
        <v>48</v>
      </c>
      <c r="AP118" s="165" t="s">
        <v>401</v>
      </c>
      <c r="AQ118" s="165"/>
      <c r="AR118" s="132"/>
      <c r="AS118" s="132"/>
      <c r="AT118" s="131" t="s">
        <v>403</v>
      </c>
      <c r="AU118" s="131"/>
      <c r="AV118" s="131" t="s">
        <v>63</v>
      </c>
      <c r="AW118" s="164" t="s">
        <v>353</v>
      </c>
      <c r="AX118" s="174">
        <v>4000000</v>
      </c>
      <c r="AY118" s="175">
        <v>11.5</v>
      </c>
      <c r="AZ118" s="175" t="s">
        <v>356</v>
      </c>
      <c r="BA118" s="175" t="s">
        <v>306</v>
      </c>
      <c r="BB118" s="175" t="s">
        <v>365</v>
      </c>
      <c r="BC118" s="176">
        <v>46000000</v>
      </c>
      <c r="BD118" s="177"/>
    </row>
    <row r="119" spans="1:56" s="136" customFormat="1" ht="63" customHeight="1">
      <c r="A119" s="164">
        <v>73</v>
      </c>
      <c r="B119" s="165" t="s">
        <v>44</v>
      </c>
      <c r="C119" s="165" t="s">
        <v>350</v>
      </c>
      <c r="D119" s="131" t="s">
        <v>350</v>
      </c>
      <c r="E119" s="131" t="s">
        <v>213</v>
      </c>
      <c r="F119" s="131"/>
      <c r="G119" s="165" t="s">
        <v>48</v>
      </c>
      <c r="H119" s="165" t="s">
        <v>48</v>
      </c>
      <c r="I119" s="165" t="s">
        <v>48</v>
      </c>
      <c r="J119" s="164" t="s">
        <v>48</v>
      </c>
      <c r="K119" s="164"/>
      <c r="L119" s="164"/>
      <c r="M119" s="164"/>
      <c r="N119" s="164">
        <v>0</v>
      </c>
      <c r="O119" s="164">
        <v>0</v>
      </c>
      <c r="P119" s="164">
        <v>0</v>
      </c>
      <c r="Q119" s="164"/>
      <c r="R119" s="164" t="s">
        <v>211</v>
      </c>
      <c r="S119" s="178"/>
      <c r="T119" s="178"/>
      <c r="U119" s="178"/>
      <c r="V119" s="178"/>
      <c r="W119" s="178"/>
      <c r="X119" s="165"/>
      <c r="Y119" s="165"/>
      <c r="Z119" s="165"/>
      <c r="AA119" s="169"/>
      <c r="AB119" s="169"/>
      <c r="AC119" s="169"/>
      <c r="AD119" s="165"/>
      <c r="AE119" s="165"/>
      <c r="AF119" s="172"/>
      <c r="AG119" s="179"/>
      <c r="AH119" s="173"/>
      <c r="AI119" s="168"/>
      <c r="AJ119" s="178"/>
      <c r="AK119" s="165" t="s">
        <v>353</v>
      </c>
      <c r="AL119" s="164"/>
      <c r="AM119" s="164" t="s">
        <v>48</v>
      </c>
      <c r="AN119" s="164" t="s">
        <v>48</v>
      </c>
      <c r="AO119" s="164" t="s">
        <v>48</v>
      </c>
      <c r="AP119" s="165" t="s">
        <v>401</v>
      </c>
      <c r="AQ119" s="165"/>
      <c r="AR119" s="132"/>
      <c r="AS119" s="132"/>
      <c r="AT119" s="131" t="s">
        <v>403</v>
      </c>
      <c r="AU119" s="131"/>
      <c r="AV119" s="131" t="s">
        <v>63</v>
      </c>
      <c r="AW119" s="164" t="s">
        <v>353</v>
      </c>
      <c r="AX119" s="174">
        <v>4000000</v>
      </c>
      <c r="AY119" s="175">
        <v>11.5</v>
      </c>
      <c r="AZ119" s="175" t="s">
        <v>356</v>
      </c>
      <c r="BA119" s="175" t="s">
        <v>306</v>
      </c>
      <c r="BB119" s="175" t="s">
        <v>365</v>
      </c>
      <c r="BC119" s="176">
        <v>46000000</v>
      </c>
      <c r="BD119" s="177"/>
    </row>
    <row r="120" spans="1:56" s="136" customFormat="1" ht="63" customHeight="1">
      <c r="A120" s="164">
        <v>74</v>
      </c>
      <c r="B120" s="165" t="s">
        <v>44</v>
      </c>
      <c r="C120" s="165" t="s">
        <v>350</v>
      </c>
      <c r="D120" s="131" t="s">
        <v>350</v>
      </c>
      <c r="E120" s="131" t="s">
        <v>213</v>
      </c>
      <c r="F120" s="131"/>
      <c r="G120" s="165" t="s">
        <v>48</v>
      </c>
      <c r="H120" s="165" t="s">
        <v>48</v>
      </c>
      <c r="I120" s="165" t="s">
        <v>48</v>
      </c>
      <c r="J120" s="164" t="s">
        <v>48</v>
      </c>
      <c r="K120" s="164"/>
      <c r="L120" s="164"/>
      <c r="M120" s="164"/>
      <c r="N120" s="164">
        <v>0</v>
      </c>
      <c r="O120" s="164">
        <v>0</v>
      </c>
      <c r="P120" s="164">
        <v>0</v>
      </c>
      <c r="Q120" s="164"/>
      <c r="R120" s="164" t="s">
        <v>211</v>
      </c>
      <c r="S120" s="178"/>
      <c r="T120" s="178"/>
      <c r="U120" s="178"/>
      <c r="V120" s="178"/>
      <c r="W120" s="178"/>
      <c r="X120" s="165"/>
      <c r="Y120" s="165"/>
      <c r="Z120" s="165"/>
      <c r="AA120" s="169"/>
      <c r="AB120" s="169"/>
      <c r="AC120" s="169"/>
      <c r="AD120" s="165"/>
      <c r="AE120" s="165"/>
      <c r="AF120" s="172"/>
      <c r="AG120" s="179"/>
      <c r="AH120" s="173"/>
      <c r="AI120" s="168"/>
      <c r="AJ120" s="178"/>
      <c r="AK120" s="165" t="s">
        <v>353</v>
      </c>
      <c r="AL120" s="164"/>
      <c r="AM120" s="164" t="s">
        <v>48</v>
      </c>
      <c r="AN120" s="164" t="s">
        <v>48</v>
      </c>
      <c r="AO120" s="164" t="s">
        <v>48</v>
      </c>
      <c r="AP120" s="165" t="s">
        <v>401</v>
      </c>
      <c r="AQ120" s="165"/>
      <c r="AR120" s="132"/>
      <c r="AS120" s="132"/>
      <c r="AT120" s="131" t="s">
        <v>403</v>
      </c>
      <c r="AU120" s="131"/>
      <c r="AV120" s="131" t="s">
        <v>63</v>
      </c>
      <c r="AW120" s="164" t="s">
        <v>353</v>
      </c>
      <c r="AX120" s="174">
        <v>4000000</v>
      </c>
      <c r="AY120" s="175">
        <v>11.5</v>
      </c>
      <c r="AZ120" s="175" t="s">
        <v>356</v>
      </c>
      <c r="BA120" s="175" t="s">
        <v>306</v>
      </c>
      <c r="BB120" s="175" t="s">
        <v>365</v>
      </c>
      <c r="BC120" s="176">
        <v>40091204.999999881</v>
      </c>
      <c r="BD120" s="177"/>
    </row>
    <row r="121" spans="1:56" s="136" customFormat="1" ht="63" customHeight="1">
      <c r="A121" s="164">
        <v>75</v>
      </c>
      <c r="B121" s="165" t="s">
        <v>44</v>
      </c>
      <c r="C121" s="165" t="s">
        <v>350</v>
      </c>
      <c r="D121" s="131" t="s">
        <v>350</v>
      </c>
      <c r="E121" s="131" t="s">
        <v>213</v>
      </c>
      <c r="F121" s="131"/>
      <c r="G121" s="165" t="s">
        <v>48</v>
      </c>
      <c r="H121" s="165" t="s">
        <v>48</v>
      </c>
      <c r="I121" s="165" t="s">
        <v>48</v>
      </c>
      <c r="J121" s="164" t="s">
        <v>48</v>
      </c>
      <c r="K121" s="164"/>
      <c r="L121" s="164"/>
      <c r="M121" s="164"/>
      <c r="N121" s="164">
        <v>0</v>
      </c>
      <c r="O121" s="164">
        <v>0</v>
      </c>
      <c r="P121" s="164">
        <v>0</v>
      </c>
      <c r="Q121" s="164"/>
      <c r="R121" s="164" t="s">
        <v>211</v>
      </c>
      <c r="S121" s="178"/>
      <c r="T121" s="178"/>
      <c r="U121" s="178"/>
      <c r="V121" s="178"/>
      <c r="W121" s="178"/>
      <c r="X121" s="165"/>
      <c r="Y121" s="165"/>
      <c r="Z121" s="165"/>
      <c r="AA121" s="169"/>
      <c r="AB121" s="169"/>
      <c r="AC121" s="169"/>
      <c r="AD121" s="165"/>
      <c r="AE121" s="165"/>
      <c r="AF121" s="172"/>
      <c r="AG121" s="179"/>
      <c r="AH121" s="173"/>
      <c r="AI121" s="168"/>
      <c r="AJ121" s="178"/>
      <c r="AK121" s="165" t="s">
        <v>353</v>
      </c>
      <c r="AL121" s="164"/>
      <c r="AM121" s="164" t="s">
        <v>48</v>
      </c>
      <c r="AN121" s="164" t="s">
        <v>48</v>
      </c>
      <c r="AO121" s="164" t="s">
        <v>48</v>
      </c>
      <c r="AP121" s="165" t="s">
        <v>401</v>
      </c>
      <c r="AQ121" s="165"/>
      <c r="AR121" s="132"/>
      <c r="AS121" s="132"/>
      <c r="AT121" s="131" t="s">
        <v>407</v>
      </c>
      <c r="AU121" s="131"/>
      <c r="AV121" s="131" t="s">
        <v>63</v>
      </c>
      <c r="AW121" s="164" t="s">
        <v>353</v>
      </c>
      <c r="AX121" s="174">
        <v>6386000</v>
      </c>
      <c r="AY121" s="175">
        <v>11.5</v>
      </c>
      <c r="AZ121" s="175" t="s">
        <v>356</v>
      </c>
      <c r="BA121" s="175" t="s">
        <v>306</v>
      </c>
      <c r="BB121" s="175" t="s">
        <v>365</v>
      </c>
      <c r="BC121" s="176">
        <v>76632000</v>
      </c>
      <c r="BD121" s="177"/>
    </row>
    <row r="122" spans="1:56" s="136" customFormat="1" ht="63" customHeight="1">
      <c r="A122" s="164">
        <v>76</v>
      </c>
      <c r="B122" s="165" t="s">
        <v>44</v>
      </c>
      <c r="C122" s="165" t="s">
        <v>350</v>
      </c>
      <c r="D122" s="131" t="s">
        <v>350</v>
      </c>
      <c r="E122" s="131" t="s">
        <v>213</v>
      </c>
      <c r="F122" s="131"/>
      <c r="G122" s="165" t="s">
        <v>48</v>
      </c>
      <c r="H122" s="165" t="s">
        <v>48</v>
      </c>
      <c r="I122" s="165" t="s">
        <v>48</v>
      </c>
      <c r="J122" s="164" t="s">
        <v>48</v>
      </c>
      <c r="K122" s="164"/>
      <c r="L122" s="164"/>
      <c r="M122" s="164"/>
      <c r="N122" s="164">
        <v>0</v>
      </c>
      <c r="O122" s="164">
        <v>0</v>
      </c>
      <c r="P122" s="164">
        <v>0</v>
      </c>
      <c r="Q122" s="164"/>
      <c r="R122" s="164" t="s">
        <v>211</v>
      </c>
      <c r="S122" s="178"/>
      <c r="T122" s="178"/>
      <c r="U122" s="178"/>
      <c r="V122" s="178"/>
      <c r="W122" s="178"/>
      <c r="X122" s="165"/>
      <c r="Y122" s="165"/>
      <c r="Z122" s="165"/>
      <c r="AA122" s="169"/>
      <c r="AB122" s="169"/>
      <c r="AC122" s="169"/>
      <c r="AD122" s="165"/>
      <c r="AE122" s="165"/>
      <c r="AF122" s="172"/>
      <c r="AG122" s="179"/>
      <c r="AH122" s="173"/>
      <c r="AI122" s="168"/>
      <c r="AJ122" s="178"/>
      <c r="AK122" s="165" t="s">
        <v>353</v>
      </c>
      <c r="AL122" s="164"/>
      <c r="AM122" s="164" t="s">
        <v>48</v>
      </c>
      <c r="AN122" s="164" t="s">
        <v>48</v>
      </c>
      <c r="AO122" s="164" t="s">
        <v>48</v>
      </c>
      <c r="AP122" s="165" t="s">
        <v>401</v>
      </c>
      <c r="AQ122" s="165"/>
      <c r="AR122" s="132"/>
      <c r="AS122" s="132"/>
      <c r="AT122" s="131" t="s">
        <v>403</v>
      </c>
      <c r="AU122" s="131"/>
      <c r="AV122" s="131" t="s">
        <v>63</v>
      </c>
      <c r="AW122" s="164" t="s">
        <v>353</v>
      </c>
      <c r="AX122" s="174">
        <v>6386000</v>
      </c>
      <c r="AY122" s="175">
        <v>11.5</v>
      </c>
      <c r="AZ122" s="175" t="s">
        <v>356</v>
      </c>
      <c r="BA122" s="175" t="s">
        <v>306</v>
      </c>
      <c r="BB122" s="175" t="s">
        <v>365</v>
      </c>
      <c r="BC122" s="176">
        <v>73439000</v>
      </c>
      <c r="BD122" s="177"/>
    </row>
    <row r="123" spans="1:56" s="136" customFormat="1" ht="63" customHeight="1">
      <c r="A123" s="164">
        <v>77</v>
      </c>
      <c r="B123" s="165" t="s">
        <v>44</v>
      </c>
      <c r="C123" s="165" t="s">
        <v>350</v>
      </c>
      <c r="D123" s="131" t="s">
        <v>350</v>
      </c>
      <c r="E123" s="131" t="s">
        <v>213</v>
      </c>
      <c r="F123" s="131"/>
      <c r="G123" s="165" t="s">
        <v>48</v>
      </c>
      <c r="H123" s="165" t="s">
        <v>48</v>
      </c>
      <c r="I123" s="165" t="s">
        <v>48</v>
      </c>
      <c r="J123" s="164" t="s">
        <v>48</v>
      </c>
      <c r="K123" s="164"/>
      <c r="L123" s="164"/>
      <c r="M123" s="164"/>
      <c r="N123" s="164">
        <v>0</v>
      </c>
      <c r="O123" s="164">
        <v>0</v>
      </c>
      <c r="P123" s="164">
        <v>0</v>
      </c>
      <c r="Q123" s="164"/>
      <c r="R123" s="164" t="s">
        <v>211</v>
      </c>
      <c r="S123" s="178"/>
      <c r="T123" s="178"/>
      <c r="U123" s="178"/>
      <c r="V123" s="178"/>
      <c r="W123" s="178"/>
      <c r="X123" s="165"/>
      <c r="Y123" s="165"/>
      <c r="Z123" s="165"/>
      <c r="AA123" s="169"/>
      <c r="AB123" s="169"/>
      <c r="AC123" s="169"/>
      <c r="AD123" s="165"/>
      <c r="AE123" s="165"/>
      <c r="AF123" s="172"/>
      <c r="AG123" s="179"/>
      <c r="AH123" s="173"/>
      <c r="AI123" s="168"/>
      <c r="AJ123" s="178"/>
      <c r="AK123" s="165" t="s">
        <v>353</v>
      </c>
      <c r="AL123" s="164"/>
      <c r="AM123" s="164" t="s">
        <v>48</v>
      </c>
      <c r="AN123" s="164" t="s">
        <v>48</v>
      </c>
      <c r="AO123" s="164" t="s">
        <v>48</v>
      </c>
      <c r="AP123" s="165" t="s">
        <v>401</v>
      </c>
      <c r="AQ123" s="165"/>
      <c r="AR123" s="132"/>
      <c r="AS123" s="132"/>
      <c r="AT123" s="131" t="s">
        <v>408</v>
      </c>
      <c r="AU123" s="131"/>
      <c r="AV123" s="131" t="s">
        <v>63</v>
      </c>
      <c r="AW123" s="164" t="s">
        <v>353</v>
      </c>
      <c r="AX123" s="174">
        <v>6500000</v>
      </c>
      <c r="AY123" s="175">
        <v>11.5</v>
      </c>
      <c r="AZ123" s="175" t="s">
        <v>356</v>
      </c>
      <c r="BA123" s="175" t="s">
        <v>306</v>
      </c>
      <c r="BB123" s="175" t="s">
        <v>365</v>
      </c>
      <c r="BC123" s="176">
        <v>74750000</v>
      </c>
      <c r="BD123" s="177"/>
    </row>
    <row r="124" spans="1:56" s="136" customFormat="1" ht="63" customHeight="1">
      <c r="A124" s="164">
        <v>78</v>
      </c>
      <c r="B124" s="165" t="s">
        <v>44</v>
      </c>
      <c r="C124" s="165" t="s">
        <v>350</v>
      </c>
      <c r="D124" s="131" t="s">
        <v>350</v>
      </c>
      <c r="E124" s="131" t="s">
        <v>213</v>
      </c>
      <c r="F124" s="131"/>
      <c r="G124" s="165" t="s">
        <v>48</v>
      </c>
      <c r="H124" s="165" t="s">
        <v>48</v>
      </c>
      <c r="I124" s="165" t="s">
        <v>48</v>
      </c>
      <c r="J124" s="164" t="s">
        <v>48</v>
      </c>
      <c r="K124" s="164"/>
      <c r="L124" s="164"/>
      <c r="M124" s="164"/>
      <c r="N124" s="164">
        <v>0</v>
      </c>
      <c r="O124" s="164">
        <v>0</v>
      </c>
      <c r="P124" s="164">
        <v>0</v>
      </c>
      <c r="Q124" s="164"/>
      <c r="R124" s="164" t="s">
        <v>211</v>
      </c>
      <c r="S124" s="178"/>
      <c r="T124" s="178"/>
      <c r="U124" s="178"/>
      <c r="V124" s="178"/>
      <c r="W124" s="178"/>
      <c r="X124" s="165"/>
      <c r="Y124" s="165"/>
      <c r="Z124" s="165"/>
      <c r="AA124" s="169"/>
      <c r="AB124" s="169"/>
      <c r="AC124" s="169"/>
      <c r="AD124" s="165"/>
      <c r="AE124" s="165"/>
      <c r="AF124" s="172"/>
      <c r="AG124" s="179"/>
      <c r="AH124" s="173"/>
      <c r="AI124" s="168"/>
      <c r="AJ124" s="178"/>
      <c r="AK124" s="165" t="s">
        <v>353</v>
      </c>
      <c r="AL124" s="164"/>
      <c r="AM124" s="164" t="s">
        <v>48</v>
      </c>
      <c r="AN124" s="164" t="s">
        <v>48</v>
      </c>
      <c r="AO124" s="164" t="s">
        <v>48</v>
      </c>
      <c r="AP124" s="165" t="s">
        <v>401</v>
      </c>
      <c r="AQ124" s="165"/>
      <c r="AR124" s="132"/>
      <c r="AS124" s="132"/>
      <c r="AT124" s="131" t="s">
        <v>364</v>
      </c>
      <c r="AU124" s="131"/>
      <c r="AV124" s="131" t="s">
        <v>63</v>
      </c>
      <c r="AW124" s="164" t="s">
        <v>353</v>
      </c>
      <c r="AX124" s="174">
        <v>4000000</v>
      </c>
      <c r="AY124" s="175">
        <v>11.5</v>
      </c>
      <c r="AZ124" s="175" t="s">
        <v>356</v>
      </c>
      <c r="BA124" s="175" t="s">
        <v>306</v>
      </c>
      <c r="BB124" s="175" t="s">
        <v>365</v>
      </c>
      <c r="BC124" s="176">
        <v>30659000</v>
      </c>
      <c r="BD124" s="177"/>
    </row>
    <row r="125" spans="1:56" s="136" customFormat="1" ht="63" customHeight="1">
      <c r="A125" s="164">
        <v>79</v>
      </c>
      <c r="B125" s="165" t="s">
        <v>44</v>
      </c>
      <c r="C125" s="165" t="s">
        <v>350</v>
      </c>
      <c r="D125" s="131" t="s">
        <v>350</v>
      </c>
      <c r="E125" s="131" t="s">
        <v>213</v>
      </c>
      <c r="F125" s="131"/>
      <c r="G125" s="165" t="s">
        <v>48</v>
      </c>
      <c r="H125" s="165"/>
      <c r="I125" s="165"/>
      <c r="J125" s="164"/>
      <c r="K125" s="164"/>
      <c r="L125" s="164"/>
      <c r="M125" s="164"/>
      <c r="N125" s="164"/>
      <c r="O125" s="164"/>
      <c r="P125" s="164"/>
      <c r="Q125" s="164"/>
      <c r="R125" s="164" t="s">
        <v>211</v>
      </c>
      <c r="S125" s="178"/>
      <c r="T125" s="178"/>
      <c r="U125" s="178"/>
      <c r="V125" s="178"/>
      <c r="W125" s="178"/>
      <c r="X125" s="165"/>
      <c r="Y125" s="165"/>
      <c r="Z125" s="165"/>
      <c r="AA125" s="169"/>
      <c r="AB125" s="169"/>
      <c r="AC125" s="169"/>
      <c r="AD125" s="165"/>
      <c r="AE125" s="165"/>
      <c r="AF125" s="172"/>
      <c r="AG125" s="179"/>
      <c r="AH125" s="173"/>
      <c r="AI125" s="168"/>
      <c r="AJ125" s="178"/>
      <c r="AK125" s="165" t="s">
        <v>353</v>
      </c>
      <c r="AL125" s="164"/>
      <c r="AM125" s="164"/>
      <c r="AN125" s="164"/>
      <c r="AO125" s="164"/>
      <c r="AP125" s="165" t="s">
        <v>401</v>
      </c>
      <c r="AQ125" s="165"/>
      <c r="AR125" s="132"/>
      <c r="AS125" s="132"/>
      <c r="AT125" s="131" t="s">
        <v>364</v>
      </c>
      <c r="AU125" s="131"/>
      <c r="AV125" s="131" t="s">
        <v>2498</v>
      </c>
      <c r="AW125" s="164"/>
      <c r="AX125" s="174"/>
      <c r="AY125" s="175"/>
      <c r="AZ125" s="175" t="s">
        <v>356</v>
      </c>
      <c r="BA125" s="175" t="s">
        <v>306</v>
      </c>
      <c r="BB125" s="175" t="s">
        <v>365</v>
      </c>
      <c r="BC125" s="176">
        <v>26677901.25</v>
      </c>
      <c r="BD125" s="177"/>
    </row>
    <row r="126" spans="1:56" s="136" customFormat="1" ht="63" customHeight="1">
      <c r="A126" s="164">
        <v>80</v>
      </c>
      <c r="B126" s="165" t="s">
        <v>44</v>
      </c>
      <c r="C126" s="165" t="s">
        <v>350</v>
      </c>
      <c r="D126" s="131" t="s">
        <v>350</v>
      </c>
      <c r="E126" s="131" t="s">
        <v>213</v>
      </c>
      <c r="F126" s="131"/>
      <c r="G126" s="165" t="s">
        <v>48</v>
      </c>
      <c r="H126" s="165" t="s">
        <v>48</v>
      </c>
      <c r="I126" s="165" t="s">
        <v>48</v>
      </c>
      <c r="J126" s="164" t="s">
        <v>48</v>
      </c>
      <c r="K126" s="164"/>
      <c r="L126" s="164"/>
      <c r="M126" s="164"/>
      <c r="N126" s="164">
        <v>0</v>
      </c>
      <c r="O126" s="164">
        <v>0</v>
      </c>
      <c r="P126" s="164">
        <v>0</v>
      </c>
      <c r="Q126" s="164"/>
      <c r="R126" s="164" t="s">
        <v>211</v>
      </c>
      <c r="S126" s="178"/>
      <c r="T126" s="178"/>
      <c r="U126" s="178"/>
      <c r="V126" s="178"/>
      <c r="W126" s="178"/>
      <c r="X126" s="165"/>
      <c r="Y126" s="165"/>
      <c r="Z126" s="165"/>
      <c r="AA126" s="169"/>
      <c r="AB126" s="169"/>
      <c r="AC126" s="169"/>
      <c r="AD126" s="165"/>
      <c r="AE126" s="165"/>
      <c r="AF126" s="172"/>
      <c r="AG126" s="179"/>
      <c r="AH126" s="173"/>
      <c r="AI126" s="168"/>
      <c r="AJ126" s="178"/>
      <c r="AK126" s="165" t="s">
        <v>353</v>
      </c>
      <c r="AL126" s="164"/>
      <c r="AM126" s="164" t="s">
        <v>48</v>
      </c>
      <c r="AN126" s="164" t="s">
        <v>48</v>
      </c>
      <c r="AO126" s="164" t="s">
        <v>48</v>
      </c>
      <c r="AP126" s="165" t="s">
        <v>401</v>
      </c>
      <c r="AQ126" s="165"/>
      <c r="AR126" s="132"/>
      <c r="AS126" s="132"/>
      <c r="AT126" s="131" t="s">
        <v>403</v>
      </c>
      <c r="AU126" s="131"/>
      <c r="AV126" s="131" t="s">
        <v>63</v>
      </c>
      <c r="AW126" s="164" t="s">
        <v>353</v>
      </c>
      <c r="AX126" s="174">
        <v>4000000</v>
      </c>
      <c r="AY126" s="175">
        <v>11.5</v>
      </c>
      <c r="AZ126" s="175" t="s">
        <v>356</v>
      </c>
      <c r="BA126" s="175" t="s">
        <v>306</v>
      </c>
      <c r="BB126" s="175" t="s">
        <v>365</v>
      </c>
      <c r="BC126" s="176">
        <v>39177337.5</v>
      </c>
      <c r="BD126" s="177"/>
    </row>
    <row r="127" spans="1:56" s="136" customFormat="1" ht="81" customHeight="1">
      <c r="A127" s="164">
        <v>81</v>
      </c>
      <c r="B127" s="165" t="s">
        <v>44</v>
      </c>
      <c r="C127" s="165" t="s">
        <v>350</v>
      </c>
      <c r="D127" s="131" t="s">
        <v>350</v>
      </c>
      <c r="E127" s="131" t="s">
        <v>213</v>
      </c>
      <c r="F127" s="131"/>
      <c r="G127" s="165" t="s">
        <v>48</v>
      </c>
      <c r="H127" s="165" t="s">
        <v>48</v>
      </c>
      <c r="I127" s="165" t="s">
        <v>48</v>
      </c>
      <c r="J127" s="164" t="s">
        <v>48</v>
      </c>
      <c r="K127" s="164"/>
      <c r="L127" s="164"/>
      <c r="M127" s="164"/>
      <c r="N127" s="164">
        <v>0</v>
      </c>
      <c r="O127" s="164">
        <v>0</v>
      </c>
      <c r="P127" s="164">
        <v>0</v>
      </c>
      <c r="Q127" s="164"/>
      <c r="R127" s="164" t="s">
        <v>211</v>
      </c>
      <c r="S127" s="166"/>
      <c r="T127" s="166"/>
      <c r="U127" s="167"/>
      <c r="V127" s="168"/>
      <c r="W127" s="157"/>
      <c r="X127" s="165"/>
      <c r="Y127" s="165" t="s">
        <v>409</v>
      </c>
      <c r="Z127" s="165" t="s">
        <v>216</v>
      </c>
      <c r="AA127" s="169">
        <v>0</v>
      </c>
      <c r="AB127" s="169">
        <v>120</v>
      </c>
      <c r="AC127" s="169"/>
      <c r="AD127" s="165"/>
      <c r="AE127" s="165" t="s">
        <v>410</v>
      </c>
      <c r="AF127" s="172"/>
      <c r="AG127" s="104">
        <f>(AF127-AA127)/(AB127-AA127)</f>
        <v>0</v>
      </c>
      <c r="AH127" s="185"/>
      <c r="AI127" s="168"/>
      <c r="AJ127" s="178"/>
      <c r="AK127" s="165" t="s">
        <v>353</v>
      </c>
      <c r="AL127" s="164"/>
      <c r="AM127" s="164" t="s">
        <v>48</v>
      </c>
      <c r="AN127" s="164" t="s">
        <v>48</v>
      </c>
      <c r="AO127" s="164" t="s">
        <v>48</v>
      </c>
      <c r="AP127" s="165" t="s">
        <v>411</v>
      </c>
      <c r="AQ127" s="165"/>
      <c r="AR127" s="132"/>
      <c r="AS127" s="132"/>
      <c r="AT127" s="131" t="s">
        <v>412</v>
      </c>
      <c r="AU127" s="131"/>
      <c r="AV127" s="131" t="s">
        <v>63</v>
      </c>
      <c r="AW127" s="164" t="s">
        <v>353</v>
      </c>
      <c r="AX127" s="174">
        <v>4974900</v>
      </c>
      <c r="AY127" s="175">
        <v>11.5</v>
      </c>
      <c r="AZ127" s="175" t="s">
        <v>356</v>
      </c>
      <c r="BA127" s="175" t="s">
        <v>306</v>
      </c>
      <c r="BB127" s="175" t="s">
        <v>365</v>
      </c>
      <c r="BC127" s="176">
        <v>59698800</v>
      </c>
      <c r="BD127" s="177"/>
    </row>
    <row r="128" spans="1:56" s="136" customFormat="1" ht="63" customHeight="1">
      <c r="A128" s="164">
        <v>82</v>
      </c>
      <c r="B128" s="165" t="s">
        <v>44</v>
      </c>
      <c r="C128" s="165" t="s">
        <v>350</v>
      </c>
      <c r="D128" s="131" t="s">
        <v>350</v>
      </c>
      <c r="E128" s="131" t="s">
        <v>213</v>
      </c>
      <c r="F128" s="131"/>
      <c r="G128" s="165" t="s">
        <v>48</v>
      </c>
      <c r="H128" s="165" t="s">
        <v>48</v>
      </c>
      <c r="I128" s="165" t="s">
        <v>48</v>
      </c>
      <c r="J128" s="164" t="s">
        <v>48</v>
      </c>
      <c r="K128" s="164"/>
      <c r="L128" s="164"/>
      <c r="M128" s="164"/>
      <c r="N128" s="164">
        <v>0</v>
      </c>
      <c r="O128" s="164">
        <v>0</v>
      </c>
      <c r="P128" s="164">
        <v>0</v>
      </c>
      <c r="Q128" s="164"/>
      <c r="R128" s="164" t="s">
        <v>211</v>
      </c>
      <c r="S128" s="178"/>
      <c r="T128" s="178"/>
      <c r="U128" s="178"/>
      <c r="V128" s="178"/>
      <c r="W128" s="178"/>
      <c r="X128" s="165"/>
      <c r="Y128" s="165"/>
      <c r="Z128" s="165"/>
      <c r="AA128" s="169"/>
      <c r="AB128" s="169"/>
      <c r="AC128" s="169"/>
      <c r="AD128" s="165"/>
      <c r="AE128" s="165"/>
      <c r="AF128" s="172"/>
      <c r="AG128" s="179"/>
      <c r="AH128" s="173"/>
      <c r="AI128" s="168"/>
      <c r="AJ128" s="178"/>
      <c r="AK128" s="165" t="s">
        <v>353</v>
      </c>
      <c r="AL128" s="164"/>
      <c r="AM128" s="164" t="s">
        <v>48</v>
      </c>
      <c r="AN128" s="164" t="s">
        <v>48</v>
      </c>
      <c r="AO128" s="164" t="s">
        <v>48</v>
      </c>
      <c r="AP128" s="165" t="s">
        <v>411</v>
      </c>
      <c r="AQ128" s="165"/>
      <c r="AR128" s="132"/>
      <c r="AS128" s="132"/>
      <c r="AT128" s="131" t="s">
        <v>413</v>
      </c>
      <c r="AU128" s="131"/>
      <c r="AV128" s="131" t="s">
        <v>63</v>
      </c>
      <c r="AW128" s="164" t="s">
        <v>353</v>
      </c>
      <c r="AX128" s="174">
        <v>6386000</v>
      </c>
      <c r="AY128" s="175">
        <v>11.5</v>
      </c>
      <c r="AZ128" s="175" t="s">
        <v>356</v>
      </c>
      <c r="BA128" s="175" t="s">
        <v>125</v>
      </c>
      <c r="BB128" s="175" t="s">
        <v>357</v>
      </c>
      <c r="BC128" s="176">
        <v>76632000</v>
      </c>
      <c r="BD128" s="177"/>
    </row>
    <row r="129" spans="1:56" s="136" customFormat="1" ht="63" customHeight="1">
      <c r="A129" s="164">
        <v>83</v>
      </c>
      <c r="B129" s="165" t="s">
        <v>44</v>
      </c>
      <c r="C129" s="165" t="s">
        <v>350</v>
      </c>
      <c r="D129" s="131" t="s">
        <v>350</v>
      </c>
      <c r="E129" s="131" t="s">
        <v>213</v>
      </c>
      <c r="F129" s="131"/>
      <c r="G129" s="165" t="s">
        <v>48</v>
      </c>
      <c r="H129" s="165" t="s">
        <v>48</v>
      </c>
      <c r="I129" s="165" t="s">
        <v>48</v>
      </c>
      <c r="J129" s="164" t="s">
        <v>48</v>
      </c>
      <c r="K129" s="164"/>
      <c r="L129" s="164"/>
      <c r="M129" s="164"/>
      <c r="N129" s="164">
        <v>0</v>
      </c>
      <c r="O129" s="164">
        <v>0</v>
      </c>
      <c r="P129" s="164">
        <v>0</v>
      </c>
      <c r="Q129" s="164"/>
      <c r="R129" s="164" t="s">
        <v>211</v>
      </c>
      <c r="S129" s="178"/>
      <c r="T129" s="178"/>
      <c r="U129" s="178"/>
      <c r="V129" s="178"/>
      <c r="W129" s="178"/>
      <c r="X129" s="165"/>
      <c r="Y129" s="165"/>
      <c r="Z129" s="165"/>
      <c r="AA129" s="169"/>
      <c r="AB129" s="169"/>
      <c r="AC129" s="169"/>
      <c r="AD129" s="165"/>
      <c r="AE129" s="165"/>
      <c r="AF129" s="172"/>
      <c r="AG129" s="179"/>
      <c r="AH129" s="173"/>
      <c r="AI129" s="168"/>
      <c r="AJ129" s="178"/>
      <c r="AK129" s="165" t="s">
        <v>353</v>
      </c>
      <c r="AL129" s="164"/>
      <c r="AM129" s="164" t="s">
        <v>48</v>
      </c>
      <c r="AN129" s="164" t="s">
        <v>48</v>
      </c>
      <c r="AO129" s="164" t="s">
        <v>48</v>
      </c>
      <c r="AP129" s="165" t="s">
        <v>411</v>
      </c>
      <c r="AQ129" s="165"/>
      <c r="AR129" s="132"/>
      <c r="AS129" s="132"/>
      <c r="AT129" s="131" t="s">
        <v>414</v>
      </c>
      <c r="AU129" s="131"/>
      <c r="AV129" s="131" t="s">
        <v>63</v>
      </c>
      <c r="AW129" s="164" t="s">
        <v>353</v>
      </c>
      <c r="AX129" s="174">
        <v>10300000</v>
      </c>
      <c r="AY129" s="175">
        <v>11.5</v>
      </c>
      <c r="AZ129" s="175" t="s">
        <v>356</v>
      </c>
      <c r="BA129" s="175" t="s">
        <v>306</v>
      </c>
      <c r="BB129" s="175" t="s">
        <v>365</v>
      </c>
      <c r="BC129" s="176">
        <v>119600000</v>
      </c>
      <c r="BD129" s="177"/>
    </row>
    <row r="130" spans="1:56" s="136" customFormat="1" ht="83.45" customHeight="1">
      <c r="A130" s="164">
        <v>84</v>
      </c>
      <c r="B130" s="165" t="s">
        <v>44</v>
      </c>
      <c r="C130" s="165" t="s">
        <v>350</v>
      </c>
      <c r="D130" s="131" t="s">
        <v>350</v>
      </c>
      <c r="E130" s="131" t="s">
        <v>213</v>
      </c>
      <c r="F130" s="131"/>
      <c r="G130" s="165" t="s">
        <v>48</v>
      </c>
      <c r="H130" s="165" t="s">
        <v>48</v>
      </c>
      <c r="I130" s="165" t="s">
        <v>48</v>
      </c>
      <c r="J130" s="164" t="s">
        <v>48</v>
      </c>
      <c r="K130" s="164"/>
      <c r="L130" s="164"/>
      <c r="M130" s="164"/>
      <c r="N130" s="164">
        <v>0</v>
      </c>
      <c r="O130" s="164">
        <v>0</v>
      </c>
      <c r="P130" s="164">
        <v>0</v>
      </c>
      <c r="Q130" s="164"/>
      <c r="R130" s="164" t="s">
        <v>211</v>
      </c>
      <c r="S130" s="178"/>
      <c r="T130" s="178"/>
      <c r="U130" s="178"/>
      <c r="V130" s="178"/>
      <c r="W130" s="178"/>
      <c r="X130" s="165"/>
      <c r="Y130" s="165" t="s">
        <v>415</v>
      </c>
      <c r="Z130" s="165"/>
      <c r="AA130" s="169">
        <v>0</v>
      </c>
      <c r="AB130" s="170">
        <v>1</v>
      </c>
      <c r="AC130" s="169"/>
      <c r="AD130" s="165"/>
      <c r="AE130" s="165" t="s">
        <v>416</v>
      </c>
      <c r="AF130" s="172"/>
      <c r="AG130" s="104">
        <f t="shared" ref="AG130:AG131" si="7">(AF130-AA130)/(AB130-AA130)</f>
        <v>0</v>
      </c>
      <c r="AH130" s="173"/>
      <c r="AI130" s="168"/>
      <c r="AJ130" s="178"/>
      <c r="AK130" s="165" t="s">
        <v>353</v>
      </c>
      <c r="AL130" s="164"/>
      <c r="AM130" s="164" t="s">
        <v>48</v>
      </c>
      <c r="AN130" s="164" t="s">
        <v>48</v>
      </c>
      <c r="AO130" s="164" t="s">
        <v>48</v>
      </c>
      <c r="AP130" s="165" t="s">
        <v>417</v>
      </c>
      <c r="AQ130" s="165"/>
      <c r="AR130" s="132"/>
      <c r="AS130" s="132"/>
      <c r="AT130" s="131" t="s">
        <v>418</v>
      </c>
      <c r="AU130" s="131"/>
      <c r="AV130" s="131" t="s">
        <v>63</v>
      </c>
      <c r="AW130" s="164" t="s">
        <v>353</v>
      </c>
      <c r="AX130" s="174">
        <v>6180000</v>
      </c>
      <c r="AY130" s="175">
        <v>11.5</v>
      </c>
      <c r="AZ130" s="175" t="s">
        <v>356</v>
      </c>
      <c r="BA130" s="175" t="s">
        <v>306</v>
      </c>
      <c r="BB130" s="175" t="s">
        <v>365</v>
      </c>
      <c r="BC130" s="176">
        <v>71070000</v>
      </c>
      <c r="BD130" s="177"/>
    </row>
    <row r="131" spans="1:56" s="136" customFormat="1" ht="63" customHeight="1">
      <c r="A131" s="164">
        <v>85</v>
      </c>
      <c r="B131" s="165" t="s">
        <v>44</v>
      </c>
      <c r="C131" s="165" t="s">
        <v>350</v>
      </c>
      <c r="D131" s="131" t="s">
        <v>350</v>
      </c>
      <c r="E131" s="131" t="s">
        <v>213</v>
      </c>
      <c r="F131" s="131"/>
      <c r="G131" s="165" t="s">
        <v>48</v>
      </c>
      <c r="H131" s="165" t="s">
        <v>48</v>
      </c>
      <c r="I131" s="165" t="s">
        <v>48</v>
      </c>
      <c r="J131" s="164" t="s">
        <v>48</v>
      </c>
      <c r="K131" s="164"/>
      <c r="L131" s="164"/>
      <c r="M131" s="164"/>
      <c r="N131" s="164">
        <v>0</v>
      </c>
      <c r="O131" s="164">
        <v>0</v>
      </c>
      <c r="P131" s="164">
        <v>0</v>
      </c>
      <c r="Q131" s="164"/>
      <c r="R131" s="164" t="s">
        <v>211</v>
      </c>
      <c r="S131" s="178"/>
      <c r="T131" s="178"/>
      <c r="U131" s="178"/>
      <c r="V131" s="178"/>
      <c r="W131" s="178"/>
      <c r="X131" s="165"/>
      <c r="Y131" s="165" t="s">
        <v>419</v>
      </c>
      <c r="Z131" s="165"/>
      <c r="AA131" s="169">
        <v>0</v>
      </c>
      <c r="AB131" s="170">
        <v>1</v>
      </c>
      <c r="AC131" s="169"/>
      <c r="AD131" s="165"/>
      <c r="AE131" s="165" t="s">
        <v>416</v>
      </c>
      <c r="AF131" s="172"/>
      <c r="AG131" s="104">
        <f t="shared" si="7"/>
        <v>0</v>
      </c>
      <c r="AH131" s="173"/>
      <c r="AI131" s="168"/>
      <c r="AJ131" s="178"/>
      <c r="AK131" s="165" t="s">
        <v>353</v>
      </c>
      <c r="AL131" s="164"/>
      <c r="AM131" s="164" t="s">
        <v>48</v>
      </c>
      <c r="AN131" s="164" t="s">
        <v>48</v>
      </c>
      <c r="AO131" s="164" t="s">
        <v>48</v>
      </c>
      <c r="AP131" s="165" t="s">
        <v>417</v>
      </c>
      <c r="AQ131" s="165"/>
      <c r="AR131" s="132"/>
      <c r="AS131" s="132"/>
      <c r="AT131" s="131" t="s">
        <v>420</v>
      </c>
      <c r="AU131" s="131"/>
      <c r="AV131" s="131" t="s">
        <v>63</v>
      </c>
      <c r="AW131" s="164" t="s">
        <v>353</v>
      </c>
      <c r="AX131" s="174">
        <v>8240000</v>
      </c>
      <c r="AY131" s="175">
        <v>11.5</v>
      </c>
      <c r="AZ131" s="175" t="s">
        <v>356</v>
      </c>
      <c r="BA131" s="175" t="s">
        <v>306</v>
      </c>
      <c r="BB131" s="175" t="s">
        <v>365</v>
      </c>
      <c r="BC131" s="176">
        <v>94760000</v>
      </c>
      <c r="BD131" s="177"/>
    </row>
    <row r="132" spans="1:56" s="136" customFormat="1" ht="63" customHeight="1">
      <c r="A132" s="164">
        <v>86</v>
      </c>
      <c r="B132" s="165" t="s">
        <v>44</v>
      </c>
      <c r="C132" s="165" t="s">
        <v>350</v>
      </c>
      <c r="D132" s="131" t="s">
        <v>350</v>
      </c>
      <c r="E132" s="131" t="s">
        <v>213</v>
      </c>
      <c r="F132" s="131"/>
      <c r="G132" s="165" t="s">
        <v>48</v>
      </c>
      <c r="H132" s="165" t="s">
        <v>48</v>
      </c>
      <c r="I132" s="165" t="s">
        <v>48</v>
      </c>
      <c r="J132" s="164" t="s">
        <v>48</v>
      </c>
      <c r="K132" s="164"/>
      <c r="L132" s="164"/>
      <c r="M132" s="164"/>
      <c r="N132" s="164">
        <v>0</v>
      </c>
      <c r="O132" s="164">
        <v>0</v>
      </c>
      <c r="P132" s="164">
        <v>0</v>
      </c>
      <c r="Q132" s="164"/>
      <c r="R132" s="164" t="s">
        <v>211</v>
      </c>
      <c r="S132" s="178"/>
      <c r="T132" s="178"/>
      <c r="U132" s="178"/>
      <c r="V132" s="178"/>
      <c r="W132" s="178"/>
      <c r="X132" s="165"/>
      <c r="Y132" s="165"/>
      <c r="Z132" s="165"/>
      <c r="AA132" s="169"/>
      <c r="AB132" s="169"/>
      <c r="AC132" s="169"/>
      <c r="AD132" s="165"/>
      <c r="AE132" s="165"/>
      <c r="AF132" s="172"/>
      <c r="AG132" s="179"/>
      <c r="AH132" s="173"/>
      <c r="AI132" s="168"/>
      <c r="AJ132" s="178"/>
      <c r="AK132" s="165" t="s">
        <v>353</v>
      </c>
      <c r="AL132" s="164"/>
      <c r="AM132" s="164" t="s">
        <v>48</v>
      </c>
      <c r="AN132" s="164" t="s">
        <v>48</v>
      </c>
      <c r="AO132" s="164" t="s">
        <v>48</v>
      </c>
      <c r="AP132" s="165" t="s">
        <v>417</v>
      </c>
      <c r="AQ132" s="165"/>
      <c r="AR132" s="132"/>
      <c r="AS132" s="132"/>
      <c r="AT132" s="131" t="s">
        <v>421</v>
      </c>
      <c r="AU132" s="131"/>
      <c r="AV132" s="131" t="s">
        <v>63</v>
      </c>
      <c r="AW132" s="164" t="s">
        <v>353</v>
      </c>
      <c r="AX132" s="174">
        <v>14996800</v>
      </c>
      <c r="AY132" s="175">
        <v>11.5</v>
      </c>
      <c r="AZ132" s="175" t="s">
        <v>356</v>
      </c>
      <c r="BA132" s="175" t="s">
        <v>306</v>
      </c>
      <c r="BB132" s="175" t="s">
        <v>365</v>
      </c>
      <c r="BC132" s="176">
        <v>174137600</v>
      </c>
      <c r="BD132" s="177"/>
    </row>
    <row r="133" spans="1:56" s="136" customFormat="1" ht="63" customHeight="1">
      <c r="A133" s="164">
        <v>87</v>
      </c>
      <c r="B133" s="165" t="s">
        <v>44</v>
      </c>
      <c r="C133" s="165" t="s">
        <v>350</v>
      </c>
      <c r="D133" s="131" t="s">
        <v>350</v>
      </c>
      <c r="E133" s="131" t="s">
        <v>213</v>
      </c>
      <c r="F133" s="131"/>
      <c r="G133" s="165" t="s">
        <v>48</v>
      </c>
      <c r="H133" s="165" t="s">
        <v>48</v>
      </c>
      <c r="I133" s="165" t="s">
        <v>48</v>
      </c>
      <c r="J133" s="164" t="s">
        <v>48</v>
      </c>
      <c r="K133" s="164"/>
      <c r="L133" s="164"/>
      <c r="M133" s="164"/>
      <c r="N133" s="164">
        <v>0</v>
      </c>
      <c r="O133" s="164">
        <v>0</v>
      </c>
      <c r="P133" s="164">
        <v>0</v>
      </c>
      <c r="Q133" s="164"/>
      <c r="R133" s="164" t="s">
        <v>211</v>
      </c>
      <c r="S133" s="178"/>
      <c r="T133" s="178"/>
      <c r="U133" s="178"/>
      <c r="V133" s="178"/>
      <c r="W133" s="178"/>
      <c r="X133" s="165"/>
      <c r="Y133" s="165"/>
      <c r="Z133" s="165"/>
      <c r="AA133" s="169"/>
      <c r="AB133" s="169"/>
      <c r="AC133" s="169"/>
      <c r="AD133" s="165"/>
      <c r="AE133" s="165"/>
      <c r="AF133" s="172"/>
      <c r="AG133" s="179"/>
      <c r="AH133" s="173"/>
      <c r="AI133" s="168"/>
      <c r="AJ133" s="178"/>
      <c r="AK133" s="165" t="s">
        <v>353</v>
      </c>
      <c r="AL133" s="164"/>
      <c r="AM133" s="164" t="s">
        <v>48</v>
      </c>
      <c r="AN133" s="164" t="s">
        <v>48</v>
      </c>
      <c r="AO133" s="164" t="s">
        <v>48</v>
      </c>
      <c r="AP133" s="165" t="s">
        <v>417</v>
      </c>
      <c r="AQ133" s="165"/>
      <c r="AR133" s="132"/>
      <c r="AS133" s="132"/>
      <c r="AT133" s="131" t="s">
        <v>360</v>
      </c>
      <c r="AU133" s="131"/>
      <c r="AV133" s="131" t="s">
        <v>63</v>
      </c>
      <c r="AW133" s="164" t="s">
        <v>353</v>
      </c>
      <c r="AX133" s="174">
        <v>2271150</v>
      </c>
      <c r="AY133" s="175">
        <v>11.5</v>
      </c>
      <c r="AZ133" s="175" t="s">
        <v>356</v>
      </c>
      <c r="BA133" s="175" t="s">
        <v>125</v>
      </c>
      <c r="BB133" s="175" t="s">
        <v>357</v>
      </c>
      <c r="BC133" s="176">
        <v>27253800</v>
      </c>
      <c r="BD133" s="177"/>
    </row>
    <row r="134" spans="1:56" s="136" customFormat="1" ht="63" customHeight="1">
      <c r="A134" s="164">
        <v>88</v>
      </c>
      <c r="B134" s="165" t="s">
        <v>44</v>
      </c>
      <c r="C134" s="165" t="s">
        <v>350</v>
      </c>
      <c r="D134" s="131" t="s">
        <v>350</v>
      </c>
      <c r="E134" s="131" t="s">
        <v>213</v>
      </c>
      <c r="F134" s="131"/>
      <c r="G134" s="165" t="s">
        <v>48</v>
      </c>
      <c r="H134" s="165" t="s">
        <v>48</v>
      </c>
      <c r="I134" s="165" t="s">
        <v>48</v>
      </c>
      <c r="J134" s="164" t="s">
        <v>48</v>
      </c>
      <c r="K134" s="164"/>
      <c r="L134" s="164"/>
      <c r="M134" s="164"/>
      <c r="N134" s="164">
        <v>0</v>
      </c>
      <c r="O134" s="164">
        <v>0</v>
      </c>
      <c r="P134" s="164">
        <v>0</v>
      </c>
      <c r="Q134" s="164"/>
      <c r="R134" s="164" t="s">
        <v>211</v>
      </c>
      <c r="S134" s="178"/>
      <c r="T134" s="178"/>
      <c r="U134" s="178"/>
      <c r="V134" s="178"/>
      <c r="W134" s="178"/>
      <c r="X134" s="165"/>
      <c r="Y134" s="165"/>
      <c r="Z134" s="165"/>
      <c r="AA134" s="169"/>
      <c r="AB134" s="169"/>
      <c r="AC134" s="169"/>
      <c r="AD134" s="165"/>
      <c r="AE134" s="165"/>
      <c r="AF134" s="172"/>
      <c r="AG134" s="179"/>
      <c r="AH134" s="173"/>
      <c r="AI134" s="168"/>
      <c r="AJ134" s="178"/>
      <c r="AK134" s="165" t="s">
        <v>353</v>
      </c>
      <c r="AL134" s="164"/>
      <c r="AM134" s="164" t="s">
        <v>48</v>
      </c>
      <c r="AN134" s="164" t="s">
        <v>48</v>
      </c>
      <c r="AO134" s="164" t="s">
        <v>48</v>
      </c>
      <c r="AP134" s="165" t="s">
        <v>417</v>
      </c>
      <c r="AQ134" s="165"/>
      <c r="AR134" s="132"/>
      <c r="AS134" s="132"/>
      <c r="AT134" s="131" t="s">
        <v>418</v>
      </c>
      <c r="AU134" s="131"/>
      <c r="AV134" s="131" t="s">
        <v>63</v>
      </c>
      <c r="AW134" s="164" t="s">
        <v>353</v>
      </c>
      <c r="AX134" s="174">
        <v>4120000</v>
      </c>
      <c r="AY134" s="175">
        <v>11.5</v>
      </c>
      <c r="AZ134" s="175" t="s">
        <v>356</v>
      </c>
      <c r="BA134" s="175" t="s">
        <v>306</v>
      </c>
      <c r="BB134" s="175" t="s">
        <v>365</v>
      </c>
      <c r="BC134" s="176">
        <v>61800000</v>
      </c>
      <c r="BD134" s="177"/>
    </row>
    <row r="135" spans="1:56" s="136" customFormat="1" ht="63" customHeight="1">
      <c r="A135" s="164">
        <v>89</v>
      </c>
      <c r="B135" s="165" t="s">
        <v>44</v>
      </c>
      <c r="C135" s="165" t="s">
        <v>350</v>
      </c>
      <c r="D135" s="131" t="s">
        <v>350</v>
      </c>
      <c r="E135" s="131" t="s">
        <v>213</v>
      </c>
      <c r="F135" s="131"/>
      <c r="G135" s="165" t="s">
        <v>48</v>
      </c>
      <c r="H135" s="165" t="s">
        <v>48</v>
      </c>
      <c r="I135" s="165" t="s">
        <v>48</v>
      </c>
      <c r="J135" s="164" t="s">
        <v>48</v>
      </c>
      <c r="K135" s="164"/>
      <c r="L135" s="164"/>
      <c r="M135" s="164"/>
      <c r="N135" s="164">
        <v>0</v>
      </c>
      <c r="O135" s="164">
        <v>0</v>
      </c>
      <c r="P135" s="164">
        <v>0</v>
      </c>
      <c r="Q135" s="164"/>
      <c r="R135" s="164" t="s">
        <v>211</v>
      </c>
      <c r="S135" s="178"/>
      <c r="T135" s="178"/>
      <c r="U135" s="178"/>
      <c r="V135" s="178"/>
      <c r="W135" s="178"/>
      <c r="X135" s="165"/>
      <c r="Y135" s="165"/>
      <c r="Z135" s="165"/>
      <c r="AA135" s="169"/>
      <c r="AB135" s="169"/>
      <c r="AC135" s="169"/>
      <c r="AD135" s="165"/>
      <c r="AE135" s="165"/>
      <c r="AF135" s="172"/>
      <c r="AG135" s="179"/>
      <c r="AH135" s="173"/>
      <c r="AI135" s="168"/>
      <c r="AJ135" s="178"/>
      <c r="AK135" s="165" t="s">
        <v>353</v>
      </c>
      <c r="AL135" s="164"/>
      <c r="AM135" s="164"/>
      <c r="AN135" s="164"/>
      <c r="AO135" s="164"/>
      <c r="AP135" s="165" t="s">
        <v>417</v>
      </c>
      <c r="AQ135" s="165"/>
      <c r="AR135" s="132"/>
      <c r="AS135" s="132"/>
      <c r="AT135" s="131" t="s">
        <v>422</v>
      </c>
      <c r="AU135" s="131"/>
      <c r="AV135" s="131"/>
      <c r="AW135" s="164"/>
      <c r="AX135" s="174"/>
      <c r="AY135" s="175"/>
      <c r="AZ135" s="175" t="s">
        <v>356</v>
      </c>
      <c r="BA135" s="175" t="s">
        <v>423</v>
      </c>
      <c r="BB135" s="175" t="s">
        <v>424</v>
      </c>
      <c r="BC135" s="176">
        <v>14040000</v>
      </c>
      <c r="BD135" s="177"/>
    </row>
    <row r="136" spans="1:56" s="136" customFormat="1" ht="83.45" customHeight="1">
      <c r="A136" s="164">
        <v>90</v>
      </c>
      <c r="B136" s="165" t="s">
        <v>44</v>
      </c>
      <c r="C136" s="165" t="s">
        <v>350</v>
      </c>
      <c r="D136" s="131" t="s">
        <v>350</v>
      </c>
      <c r="E136" s="131" t="s">
        <v>213</v>
      </c>
      <c r="F136" s="131"/>
      <c r="G136" s="165" t="s">
        <v>48</v>
      </c>
      <c r="H136" s="165" t="s">
        <v>48</v>
      </c>
      <c r="I136" s="165" t="s">
        <v>48</v>
      </c>
      <c r="J136" s="164" t="s">
        <v>48</v>
      </c>
      <c r="K136" s="164"/>
      <c r="L136" s="164"/>
      <c r="M136" s="164"/>
      <c r="N136" s="164">
        <v>0</v>
      </c>
      <c r="O136" s="164">
        <v>0</v>
      </c>
      <c r="P136" s="164">
        <v>0</v>
      </c>
      <c r="Q136" s="164"/>
      <c r="R136" s="164" t="s">
        <v>211</v>
      </c>
      <c r="S136" s="178"/>
      <c r="T136" s="178"/>
      <c r="U136" s="178"/>
      <c r="V136" s="178"/>
      <c r="W136" s="178"/>
      <c r="X136" s="165"/>
      <c r="Y136" s="165" t="s">
        <v>425</v>
      </c>
      <c r="Z136" s="165"/>
      <c r="AA136" s="169">
        <v>0</v>
      </c>
      <c r="AB136" s="170">
        <v>1</v>
      </c>
      <c r="AC136" s="169"/>
      <c r="AD136" s="165"/>
      <c r="AE136" s="165" t="s">
        <v>426</v>
      </c>
      <c r="AF136" s="172"/>
      <c r="AG136" s="104">
        <f>(AF136-AA136)/(AB136-AA136)</f>
        <v>0</v>
      </c>
      <c r="AH136" s="186"/>
      <c r="AI136" s="168"/>
      <c r="AJ136" s="178"/>
      <c r="AK136" s="165" t="s">
        <v>353</v>
      </c>
      <c r="AL136" s="164"/>
      <c r="AM136" s="164" t="s">
        <v>48</v>
      </c>
      <c r="AN136" s="164" t="s">
        <v>48</v>
      </c>
      <c r="AO136" s="164" t="s">
        <v>48</v>
      </c>
      <c r="AP136" s="165" t="s">
        <v>427</v>
      </c>
      <c r="AQ136" s="165"/>
      <c r="AR136" s="132"/>
      <c r="AS136" s="132"/>
      <c r="AT136" s="131" t="s">
        <v>428</v>
      </c>
      <c r="AU136" s="131"/>
      <c r="AV136" s="131" t="s">
        <v>63</v>
      </c>
      <c r="AW136" s="164" t="s">
        <v>353</v>
      </c>
      <c r="AX136" s="174">
        <v>7210000</v>
      </c>
      <c r="AY136" s="175">
        <v>11.5</v>
      </c>
      <c r="AZ136" s="175" t="s">
        <v>356</v>
      </c>
      <c r="BA136" s="175" t="s">
        <v>306</v>
      </c>
      <c r="BB136" s="175" t="s">
        <v>365</v>
      </c>
      <c r="BC136" s="176">
        <v>82915000</v>
      </c>
      <c r="BD136" s="177"/>
    </row>
    <row r="137" spans="1:56" s="136" customFormat="1" ht="63" customHeight="1">
      <c r="A137" s="164">
        <v>91</v>
      </c>
      <c r="B137" s="165" t="s">
        <v>44</v>
      </c>
      <c r="C137" s="165" t="s">
        <v>350</v>
      </c>
      <c r="D137" s="131" t="s">
        <v>350</v>
      </c>
      <c r="E137" s="131" t="s">
        <v>213</v>
      </c>
      <c r="F137" s="131"/>
      <c r="G137" s="165" t="s">
        <v>48</v>
      </c>
      <c r="H137" s="165" t="s">
        <v>48</v>
      </c>
      <c r="I137" s="165" t="s">
        <v>48</v>
      </c>
      <c r="J137" s="164" t="s">
        <v>48</v>
      </c>
      <c r="K137" s="164"/>
      <c r="L137" s="164"/>
      <c r="M137" s="164"/>
      <c r="N137" s="164">
        <v>0</v>
      </c>
      <c r="O137" s="164">
        <v>0</v>
      </c>
      <c r="P137" s="164">
        <v>0</v>
      </c>
      <c r="Q137" s="164"/>
      <c r="R137" s="164" t="s">
        <v>211</v>
      </c>
      <c r="S137" s="178"/>
      <c r="T137" s="178"/>
      <c r="U137" s="178"/>
      <c r="V137" s="178"/>
      <c r="W137" s="178"/>
      <c r="X137" s="165"/>
      <c r="Y137" s="165"/>
      <c r="Z137" s="165"/>
      <c r="AA137" s="169"/>
      <c r="AB137" s="169"/>
      <c r="AC137" s="169"/>
      <c r="AD137" s="165"/>
      <c r="AE137" s="165"/>
      <c r="AF137" s="172"/>
      <c r="AG137" s="179"/>
      <c r="AH137" s="173"/>
      <c r="AI137" s="168"/>
      <c r="AJ137" s="178"/>
      <c r="AK137" s="165" t="s">
        <v>353</v>
      </c>
      <c r="AL137" s="164"/>
      <c r="AM137" s="164" t="s">
        <v>48</v>
      </c>
      <c r="AN137" s="164" t="s">
        <v>48</v>
      </c>
      <c r="AO137" s="164" t="s">
        <v>48</v>
      </c>
      <c r="AP137" s="165" t="s">
        <v>427</v>
      </c>
      <c r="AQ137" s="165"/>
      <c r="AR137" s="132"/>
      <c r="AS137" s="132"/>
      <c r="AT137" s="131" t="s">
        <v>429</v>
      </c>
      <c r="AU137" s="131"/>
      <c r="AV137" s="131" t="s">
        <v>63</v>
      </c>
      <c r="AW137" s="164" t="s">
        <v>353</v>
      </c>
      <c r="AX137" s="174">
        <v>8240000</v>
      </c>
      <c r="AY137" s="175">
        <v>11.5</v>
      </c>
      <c r="AZ137" s="175" t="s">
        <v>356</v>
      </c>
      <c r="BA137" s="175" t="s">
        <v>306</v>
      </c>
      <c r="BB137" s="175" t="s">
        <v>365</v>
      </c>
      <c r="BC137" s="176">
        <v>98880000</v>
      </c>
      <c r="BD137" s="177"/>
    </row>
    <row r="138" spans="1:56" s="136" customFormat="1" ht="63" customHeight="1">
      <c r="A138" s="164">
        <v>92</v>
      </c>
      <c r="B138" s="165" t="s">
        <v>44</v>
      </c>
      <c r="C138" s="165" t="s">
        <v>350</v>
      </c>
      <c r="D138" s="131" t="s">
        <v>350</v>
      </c>
      <c r="E138" s="131" t="s">
        <v>213</v>
      </c>
      <c r="F138" s="131"/>
      <c r="G138" s="165" t="s">
        <v>48</v>
      </c>
      <c r="H138" s="165" t="s">
        <v>48</v>
      </c>
      <c r="I138" s="165" t="s">
        <v>48</v>
      </c>
      <c r="J138" s="164" t="s">
        <v>48</v>
      </c>
      <c r="K138" s="164"/>
      <c r="L138" s="164"/>
      <c r="M138" s="164"/>
      <c r="N138" s="164">
        <v>0</v>
      </c>
      <c r="O138" s="164">
        <v>0</v>
      </c>
      <c r="P138" s="164">
        <v>0</v>
      </c>
      <c r="Q138" s="164"/>
      <c r="R138" s="164" t="s">
        <v>211</v>
      </c>
      <c r="S138" s="178"/>
      <c r="T138" s="178"/>
      <c r="U138" s="178"/>
      <c r="V138" s="178"/>
      <c r="W138" s="178"/>
      <c r="X138" s="165"/>
      <c r="Y138" s="165"/>
      <c r="Z138" s="165"/>
      <c r="AA138" s="169"/>
      <c r="AB138" s="169"/>
      <c r="AC138" s="169"/>
      <c r="AD138" s="165"/>
      <c r="AE138" s="165"/>
      <c r="AF138" s="172"/>
      <c r="AG138" s="179"/>
      <c r="AH138" s="173"/>
      <c r="AI138" s="168"/>
      <c r="AJ138" s="178"/>
      <c r="AK138" s="165" t="s">
        <v>353</v>
      </c>
      <c r="AL138" s="164"/>
      <c r="AM138" s="164" t="s">
        <v>48</v>
      </c>
      <c r="AN138" s="164" t="s">
        <v>48</v>
      </c>
      <c r="AO138" s="164" t="s">
        <v>48</v>
      </c>
      <c r="AP138" s="165" t="s">
        <v>427</v>
      </c>
      <c r="AQ138" s="165"/>
      <c r="AR138" s="132"/>
      <c r="AS138" s="132"/>
      <c r="AT138" s="131" t="s">
        <v>430</v>
      </c>
      <c r="AU138" s="131"/>
      <c r="AV138" s="131" t="s">
        <v>63</v>
      </c>
      <c r="AW138" s="164" t="s">
        <v>353</v>
      </c>
      <c r="AX138" s="174">
        <v>4120000</v>
      </c>
      <c r="AY138" s="175">
        <v>11.5</v>
      </c>
      <c r="AZ138" s="175" t="s">
        <v>356</v>
      </c>
      <c r="BA138" s="175" t="s">
        <v>306</v>
      </c>
      <c r="BB138" s="175" t="s">
        <v>365</v>
      </c>
      <c r="BC138" s="176">
        <v>47380000</v>
      </c>
      <c r="BD138" s="177"/>
    </row>
    <row r="139" spans="1:56" s="136" customFormat="1" ht="63" customHeight="1">
      <c r="A139" s="164">
        <v>93</v>
      </c>
      <c r="B139" s="165" t="s">
        <v>44</v>
      </c>
      <c r="C139" s="165" t="s">
        <v>350</v>
      </c>
      <c r="D139" s="131" t="s">
        <v>350</v>
      </c>
      <c r="E139" s="131" t="s">
        <v>213</v>
      </c>
      <c r="F139" s="131"/>
      <c r="G139" s="165" t="s">
        <v>48</v>
      </c>
      <c r="H139" s="165" t="s">
        <v>48</v>
      </c>
      <c r="I139" s="165" t="s">
        <v>48</v>
      </c>
      <c r="J139" s="164" t="s">
        <v>48</v>
      </c>
      <c r="K139" s="164"/>
      <c r="L139" s="164"/>
      <c r="M139" s="164"/>
      <c r="N139" s="164">
        <v>0</v>
      </c>
      <c r="O139" s="164">
        <v>0</v>
      </c>
      <c r="P139" s="164">
        <v>0</v>
      </c>
      <c r="Q139" s="164"/>
      <c r="R139" s="164" t="s">
        <v>211</v>
      </c>
      <c r="S139" s="178"/>
      <c r="T139" s="178"/>
      <c r="U139" s="178"/>
      <c r="V139" s="178"/>
      <c r="W139" s="178"/>
      <c r="X139" s="165"/>
      <c r="Y139" s="165"/>
      <c r="Z139" s="165"/>
      <c r="AA139" s="169"/>
      <c r="AB139" s="169"/>
      <c r="AC139" s="169"/>
      <c r="AD139" s="165"/>
      <c r="AE139" s="165"/>
      <c r="AF139" s="172"/>
      <c r="AG139" s="179"/>
      <c r="AH139" s="173"/>
      <c r="AI139" s="168"/>
      <c r="AJ139" s="178"/>
      <c r="AK139" s="165" t="s">
        <v>353</v>
      </c>
      <c r="AL139" s="164"/>
      <c r="AM139" s="164" t="s">
        <v>48</v>
      </c>
      <c r="AN139" s="164" t="s">
        <v>48</v>
      </c>
      <c r="AO139" s="164" t="s">
        <v>48</v>
      </c>
      <c r="AP139" s="165" t="s">
        <v>427</v>
      </c>
      <c r="AQ139" s="165"/>
      <c r="AR139" s="132"/>
      <c r="AS139" s="132"/>
      <c r="AT139" s="131" t="s">
        <v>430</v>
      </c>
      <c r="AU139" s="131"/>
      <c r="AV139" s="131" t="s">
        <v>63</v>
      </c>
      <c r="AW139" s="164" t="s">
        <v>353</v>
      </c>
      <c r="AX139" s="174">
        <v>4120000</v>
      </c>
      <c r="AY139" s="175">
        <v>11.5</v>
      </c>
      <c r="AZ139" s="175" t="s">
        <v>356</v>
      </c>
      <c r="BA139" s="175" t="s">
        <v>306</v>
      </c>
      <c r="BB139" s="175" t="s">
        <v>365</v>
      </c>
      <c r="BC139" s="176">
        <v>49440000</v>
      </c>
      <c r="BD139" s="177"/>
    </row>
    <row r="140" spans="1:56" s="136" customFormat="1" ht="63" customHeight="1">
      <c r="A140" s="164">
        <v>94</v>
      </c>
      <c r="B140" s="165" t="s">
        <v>44</v>
      </c>
      <c r="C140" s="165" t="s">
        <v>350</v>
      </c>
      <c r="D140" s="131" t="s">
        <v>350</v>
      </c>
      <c r="E140" s="131" t="s">
        <v>213</v>
      </c>
      <c r="F140" s="131"/>
      <c r="G140" s="165" t="s">
        <v>48</v>
      </c>
      <c r="H140" s="165" t="s">
        <v>48</v>
      </c>
      <c r="I140" s="165" t="s">
        <v>48</v>
      </c>
      <c r="J140" s="164" t="s">
        <v>48</v>
      </c>
      <c r="K140" s="164"/>
      <c r="L140" s="164"/>
      <c r="M140" s="164"/>
      <c r="N140" s="164">
        <v>0</v>
      </c>
      <c r="O140" s="164">
        <v>0</v>
      </c>
      <c r="P140" s="164">
        <v>0</v>
      </c>
      <c r="Q140" s="164"/>
      <c r="R140" s="164" t="s">
        <v>211</v>
      </c>
      <c r="S140" s="178"/>
      <c r="T140" s="178"/>
      <c r="U140" s="178"/>
      <c r="V140" s="178"/>
      <c r="W140" s="178"/>
      <c r="X140" s="165"/>
      <c r="Y140" s="165"/>
      <c r="Z140" s="165"/>
      <c r="AA140" s="169"/>
      <c r="AB140" s="169"/>
      <c r="AC140" s="169"/>
      <c r="AD140" s="165"/>
      <c r="AE140" s="165"/>
      <c r="AF140" s="172"/>
      <c r="AG140" s="179"/>
      <c r="AH140" s="173"/>
      <c r="AI140" s="168"/>
      <c r="AJ140" s="178"/>
      <c r="AK140" s="165" t="s">
        <v>353</v>
      </c>
      <c r="AL140" s="164"/>
      <c r="AM140" s="164" t="s">
        <v>48</v>
      </c>
      <c r="AN140" s="164" t="s">
        <v>48</v>
      </c>
      <c r="AO140" s="164" t="s">
        <v>48</v>
      </c>
      <c r="AP140" s="165" t="s">
        <v>427</v>
      </c>
      <c r="AQ140" s="165"/>
      <c r="AR140" s="132"/>
      <c r="AS140" s="132"/>
      <c r="AT140" s="131" t="s">
        <v>430</v>
      </c>
      <c r="AU140" s="131"/>
      <c r="AV140" s="131" t="s">
        <v>63</v>
      </c>
      <c r="AW140" s="164" t="s">
        <v>353</v>
      </c>
      <c r="AX140" s="174">
        <v>4120000</v>
      </c>
      <c r="AY140" s="175">
        <v>11.5</v>
      </c>
      <c r="AZ140" s="175" t="s">
        <v>356</v>
      </c>
      <c r="BA140" s="175" t="s">
        <v>306</v>
      </c>
      <c r="BB140" s="175" t="s">
        <v>365</v>
      </c>
      <c r="BC140" s="176">
        <v>47380000</v>
      </c>
      <c r="BD140" s="177"/>
    </row>
    <row r="141" spans="1:56" s="136" customFormat="1" ht="63" customHeight="1">
      <c r="A141" s="164">
        <v>95</v>
      </c>
      <c r="B141" s="165" t="s">
        <v>44</v>
      </c>
      <c r="C141" s="165" t="s">
        <v>350</v>
      </c>
      <c r="D141" s="131" t="s">
        <v>350</v>
      </c>
      <c r="E141" s="131" t="s">
        <v>213</v>
      </c>
      <c r="F141" s="131"/>
      <c r="G141" s="165" t="s">
        <v>48</v>
      </c>
      <c r="H141" s="165" t="s">
        <v>48</v>
      </c>
      <c r="I141" s="165" t="s">
        <v>48</v>
      </c>
      <c r="J141" s="164" t="s">
        <v>48</v>
      </c>
      <c r="K141" s="164"/>
      <c r="L141" s="164"/>
      <c r="M141" s="164"/>
      <c r="N141" s="164">
        <v>0</v>
      </c>
      <c r="O141" s="164">
        <v>0</v>
      </c>
      <c r="P141" s="164">
        <v>0</v>
      </c>
      <c r="Q141" s="164"/>
      <c r="R141" s="164" t="s">
        <v>211</v>
      </c>
      <c r="S141" s="178"/>
      <c r="T141" s="178"/>
      <c r="U141" s="178"/>
      <c r="V141" s="178"/>
      <c r="W141" s="178"/>
      <c r="X141" s="165"/>
      <c r="Y141" s="165"/>
      <c r="Z141" s="165"/>
      <c r="AA141" s="169"/>
      <c r="AB141" s="169"/>
      <c r="AC141" s="169"/>
      <c r="AD141" s="165"/>
      <c r="AE141" s="165"/>
      <c r="AF141" s="172"/>
      <c r="AG141" s="179"/>
      <c r="AH141" s="173"/>
      <c r="AI141" s="168"/>
      <c r="AJ141" s="178"/>
      <c r="AK141" s="165" t="s">
        <v>353</v>
      </c>
      <c r="AL141" s="164"/>
      <c r="AM141" s="164" t="s">
        <v>48</v>
      </c>
      <c r="AN141" s="164" t="s">
        <v>48</v>
      </c>
      <c r="AO141" s="164" t="s">
        <v>48</v>
      </c>
      <c r="AP141" s="165" t="s">
        <v>427</v>
      </c>
      <c r="AQ141" s="165"/>
      <c r="AR141" s="132"/>
      <c r="AS141" s="132"/>
      <c r="AT141" s="131" t="s">
        <v>431</v>
      </c>
      <c r="AU141" s="131"/>
      <c r="AV141" s="131" t="s">
        <v>63</v>
      </c>
      <c r="AW141" s="164" t="s">
        <v>353</v>
      </c>
      <c r="AX141" s="174">
        <v>2471228</v>
      </c>
      <c r="AY141" s="175">
        <v>11.5</v>
      </c>
      <c r="AZ141" s="175" t="s">
        <v>356</v>
      </c>
      <c r="BA141" s="175" t="s">
        <v>125</v>
      </c>
      <c r="BB141" s="175" t="s">
        <v>357</v>
      </c>
      <c r="BC141" s="176">
        <v>27837810</v>
      </c>
      <c r="BD141" s="177"/>
    </row>
    <row r="142" spans="1:56" s="136" customFormat="1" ht="63" customHeight="1">
      <c r="A142" s="164">
        <v>96</v>
      </c>
      <c r="B142" s="165" t="s">
        <v>44</v>
      </c>
      <c r="C142" s="165" t="s">
        <v>350</v>
      </c>
      <c r="D142" s="131" t="s">
        <v>350</v>
      </c>
      <c r="E142" s="131" t="s">
        <v>213</v>
      </c>
      <c r="F142" s="131"/>
      <c r="G142" s="165" t="s">
        <v>48</v>
      </c>
      <c r="H142" s="165" t="s">
        <v>48</v>
      </c>
      <c r="I142" s="165" t="s">
        <v>48</v>
      </c>
      <c r="J142" s="164" t="s">
        <v>48</v>
      </c>
      <c r="K142" s="164"/>
      <c r="L142" s="164"/>
      <c r="M142" s="164"/>
      <c r="N142" s="164">
        <v>0</v>
      </c>
      <c r="O142" s="164">
        <v>0</v>
      </c>
      <c r="P142" s="164">
        <v>0</v>
      </c>
      <c r="Q142" s="164"/>
      <c r="R142" s="164" t="s">
        <v>211</v>
      </c>
      <c r="S142" s="178"/>
      <c r="T142" s="178"/>
      <c r="U142" s="178"/>
      <c r="V142" s="178"/>
      <c r="W142" s="178"/>
      <c r="X142" s="165"/>
      <c r="Y142" s="165"/>
      <c r="Z142" s="165"/>
      <c r="AA142" s="169"/>
      <c r="AB142" s="169"/>
      <c r="AC142" s="169"/>
      <c r="AD142" s="165"/>
      <c r="AE142" s="165"/>
      <c r="AF142" s="172"/>
      <c r="AG142" s="179"/>
      <c r="AH142" s="173"/>
      <c r="AI142" s="168"/>
      <c r="AJ142" s="178"/>
      <c r="AK142" s="165" t="s">
        <v>353</v>
      </c>
      <c r="AL142" s="164"/>
      <c r="AM142" s="164" t="s">
        <v>48</v>
      </c>
      <c r="AN142" s="164" t="s">
        <v>48</v>
      </c>
      <c r="AO142" s="164" t="s">
        <v>48</v>
      </c>
      <c r="AP142" s="165" t="s">
        <v>427</v>
      </c>
      <c r="AQ142" s="165"/>
      <c r="AR142" s="132"/>
      <c r="AS142" s="132"/>
      <c r="AT142" s="131" t="s">
        <v>431</v>
      </c>
      <c r="AU142" s="131"/>
      <c r="AV142" s="131" t="s">
        <v>63</v>
      </c>
      <c r="AW142" s="164" t="s">
        <v>353</v>
      </c>
      <c r="AX142" s="174">
        <v>2319818</v>
      </c>
      <c r="AY142" s="175">
        <v>11.5</v>
      </c>
      <c r="AZ142" s="175" t="s">
        <v>356</v>
      </c>
      <c r="BA142" s="175" t="s">
        <v>306</v>
      </c>
      <c r="BB142" s="175" t="s">
        <v>365</v>
      </c>
      <c r="BC142" s="176">
        <v>26677901.25</v>
      </c>
      <c r="BD142" s="177"/>
    </row>
    <row r="143" spans="1:56" s="136" customFormat="1" ht="63" customHeight="1">
      <c r="A143" s="164">
        <v>97</v>
      </c>
      <c r="B143" s="165" t="s">
        <v>44</v>
      </c>
      <c r="C143" s="165" t="s">
        <v>350</v>
      </c>
      <c r="D143" s="131" t="s">
        <v>350</v>
      </c>
      <c r="E143" s="131" t="s">
        <v>213</v>
      </c>
      <c r="F143" s="131"/>
      <c r="G143" s="165" t="s">
        <v>48</v>
      </c>
      <c r="H143" s="165" t="s">
        <v>48</v>
      </c>
      <c r="I143" s="165" t="s">
        <v>48</v>
      </c>
      <c r="J143" s="164" t="s">
        <v>48</v>
      </c>
      <c r="K143" s="164"/>
      <c r="L143" s="164"/>
      <c r="M143" s="164"/>
      <c r="N143" s="164">
        <v>0</v>
      </c>
      <c r="O143" s="164">
        <v>0</v>
      </c>
      <c r="P143" s="164">
        <v>0</v>
      </c>
      <c r="Q143" s="164"/>
      <c r="R143" s="164" t="s">
        <v>211</v>
      </c>
      <c r="S143" s="178"/>
      <c r="T143" s="178"/>
      <c r="U143" s="178"/>
      <c r="V143" s="178"/>
      <c r="W143" s="178"/>
      <c r="X143" s="165"/>
      <c r="Y143" s="165" t="s">
        <v>432</v>
      </c>
      <c r="Z143" s="165"/>
      <c r="AA143" s="169">
        <v>0</v>
      </c>
      <c r="AB143" s="170">
        <v>1</v>
      </c>
      <c r="AC143" s="169"/>
      <c r="AD143" s="165"/>
      <c r="AE143" s="165" t="s">
        <v>433</v>
      </c>
      <c r="AF143" s="172"/>
      <c r="AG143" s="104">
        <f>(AF143-AA143)/(AB143-AA143)</f>
        <v>0</v>
      </c>
      <c r="AH143" s="173"/>
      <c r="AI143" s="168"/>
      <c r="AJ143" s="178"/>
      <c r="AK143" s="165" t="s">
        <v>353</v>
      </c>
      <c r="AL143" s="164"/>
      <c r="AM143" s="164" t="s">
        <v>48</v>
      </c>
      <c r="AN143" s="164" t="s">
        <v>48</v>
      </c>
      <c r="AO143" s="164" t="s">
        <v>48</v>
      </c>
      <c r="AP143" s="165" t="s">
        <v>434</v>
      </c>
      <c r="AQ143" s="165"/>
      <c r="AR143" s="132"/>
      <c r="AS143" s="132"/>
      <c r="AT143" s="131" t="s">
        <v>435</v>
      </c>
      <c r="AU143" s="131"/>
      <c r="AV143" s="131" t="s">
        <v>63</v>
      </c>
      <c r="AW143" s="164" t="s">
        <v>353</v>
      </c>
      <c r="AX143" s="174">
        <v>7210000</v>
      </c>
      <c r="AY143" s="175">
        <v>11.5</v>
      </c>
      <c r="AZ143" s="175" t="s">
        <v>356</v>
      </c>
      <c r="BA143" s="175" t="s">
        <v>306</v>
      </c>
      <c r="BB143" s="175" t="s">
        <v>365</v>
      </c>
      <c r="BC143" s="176">
        <v>82915000</v>
      </c>
      <c r="BD143" s="177"/>
    </row>
    <row r="144" spans="1:56" s="136" customFormat="1" ht="63" customHeight="1">
      <c r="A144" s="164">
        <v>98</v>
      </c>
      <c r="B144" s="165" t="s">
        <v>44</v>
      </c>
      <c r="C144" s="165" t="s">
        <v>350</v>
      </c>
      <c r="D144" s="131" t="s">
        <v>350</v>
      </c>
      <c r="E144" s="131" t="s">
        <v>213</v>
      </c>
      <c r="F144" s="131"/>
      <c r="G144" s="165" t="s">
        <v>48</v>
      </c>
      <c r="H144" s="165" t="s">
        <v>48</v>
      </c>
      <c r="I144" s="165" t="s">
        <v>48</v>
      </c>
      <c r="J144" s="164" t="s">
        <v>48</v>
      </c>
      <c r="K144" s="164"/>
      <c r="L144" s="164"/>
      <c r="M144" s="164"/>
      <c r="N144" s="164">
        <v>0</v>
      </c>
      <c r="O144" s="164">
        <v>0</v>
      </c>
      <c r="P144" s="164">
        <v>0</v>
      </c>
      <c r="Q144" s="164"/>
      <c r="R144" s="164" t="s">
        <v>211</v>
      </c>
      <c r="S144" s="178"/>
      <c r="T144" s="178"/>
      <c r="U144" s="178"/>
      <c r="V144" s="178"/>
      <c r="W144" s="178"/>
      <c r="X144" s="165"/>
      <c r="Y144" s="165"/>
      <c r="Z144" s="165"/>
      <c r="AA144" s="169"/>
      <c r="AB144" s="169"/>
      <c r="AC144" s="169"/>
      <c r="AD144" s="165"/>
      <c r="AE144" s="165"/>
      <c r="AF144" s="172"/>
      <c r="AG144" s="179"/>
      <c r="AH144" s="173"/>
      <c r="AI144" s="168"/>
      <c r="AJ144" s="178"/>
      <c r="AK144" s="165" t="s">
        <v>353</v>
      </c>
      <c r="AL144" s="164"/>
      <c r="AM144" s="164" t="s">
        <v>48</v>
      </c>
      <c r="AN144" s="164" t="s">
        <v>48</v>
      </c>
      <c r="AO144" s="164" t="s">
        <v>48</v>
      </c>
      <c r="AP144" s="165" t="s">
        <v>434</v>
      </c>
      <c r="AQ144" s="165"/>
      <c r="AR144" s="132"/>
      <c r="AS144" s="132"/>
      <c r="AT144" s="131" t="s">
        <v>436</v>
      </c>
      <c r="AU144" s="131"/>
      <c r="AV144" s="131" t="s">
        <v>63</v>
      </c>
      <c r="AW144" s="164" t="s">
        <v>353</v>
      </c>
      <c r="AX144" s="174">
        <v>5490157.5</v>
      </c>
      <c r="AY144" s="175">
        <v>11.5</v>
      </c>
      <c r="AZ144" s="175" t="s">
        <v>356</v>
      </c>
      <c r="BA144" s="175" t="s">
        <v>306</v>
      </c>
      <c r="BB144" s="175" t="s">
        <v>365</v>
      </c>
      <c r="BC144" s="176">
        <v>66521520</v>
      </c>
      <c r="BD144" s="177"/>
    </row>
    <row r="145" spans="1:56" s="136" customFormat="1" ht="63" customHeight="1">
      <c r="A145" s="164">
        <v>99</v>
      </c>
      <c r="B145" s="165" t="s">
        <v>44</v>
      </c>
      <c r="C145" s="165" t="s">
        <v>350</v>
      </c>
      <c r="D145" s="131" t="s">
        <v>350</v>
      </c>
      <c r="E145" s="131" t="s">
        <v>213</v>
      </c>
      <c r="F145" s="131"/>
      <c r="G145" s="165" t="s">
        <v>48</v>
      </c>
      <c r="H145" s="165" t="s">
        <v>48</v>
      </c>
      <c r="I145" s="165" t="s">
        <v>48</v>
      </c>
      <c r="J145" s="164" t="s">
        <v>48</v>
      </c>
      <c r="K145" s="164"/>
      <c r="L145" s="164"/>
      <c r="M145" s="164"/>
      <c r="N145" s="164">
        <v>0</v>
      </c>
      <c r="O145" s="164">
        <v>0</v>
      </c>
      <c r="P145" s="164">
        <v>0</v>
      </c>
      <c r="Q145" s="164"/>
      <c r="R145" s="164" t="s">
        <v>211</v>
      </c>
      <c r="S145" s="178"/>
      <c r="T145" s="178"/>
      <c r="U145" s="178"/>
      <c r="V145" s="178"/>
      <c r="W145" s="178"/>
      <c r="X145" s="165"/>
      <c r="Y145" s="165"/>
      <c r="Z145" s="165"/>
      <c r="AA145" s="169"/>
      <c r="AB145" s="169"/>
      <c r="AC145" s="169"/>
      <c r="AD145" s="165"/>
      <c r="AE145" s="165"/>
      <c r="AF145" s="172"/>
      <c r="AG145" s="179"/>
      <c r="AH145" s="173"/>
      <c r="AI145" s="168"/>
      <c r="AJ145" s="178"/>
      <c r="AK145" s="165" t="s">
        <v>353</v>
      </c>
      <c r="AL145" s="164"/>
      <c r="AM145" s="164" t="s">
        <v>48</v>
      </c>
      <c r="AN145" s="164" t="s">
        <v>48</v>
      </c>
      <c r="AO145" s="164" t="s">
        <v>48</v>
      </c>
      <c r="AP145" s="165" t="s">
        <v>434</v>
      </c>
      <c r="AQ145" s="165"/>
      <c r="AR145" s="132"/>
      <c r="AS145" s="132"/>
      <c r="AT145" s="131" t="s">
        <v>435</v>
      </c>
      <c r="AU145" s="131"/>
      <c r="AV145" s="131" t="s">
        <v>63</v>
      </c>
      <c r="AW145" s="164" t="s">
        <v>353</v>
      </c>
      <c r="AX145" s="174">
        <v>7000000</v>
      </c>
      <c r="AY145" s="175">
        <v>11.5</v>
      </c>
      <c r="AZ145" s="175" t="s">
        <v>356</v>
      </c>
      <c r="BA145" s="175" t="s">
        <v>306</v>
      </c>
      <c r="BB145" s="175" t="s">
        <v>365</v>
      </c>
      <c r="BC145" s="176">
        <v>80500000</v>
      </c>
      <c r="BD145" s="177"/>
    </row>
    <row r="146" spans="1:56" s="136" customFormat="1" ht="63" customHeight="1">
      <c r="A146" s="164">
        <v>100</v>
      </c>
      <c r="B146" s="165" t="s">
        <v>44</v>
      </c>
      <c r="C146" s="165" t="s">
        <v>350</v>
      </c>
      <c r="D146" s="131" t="s">
        <v>350</v>
      </c>
      <c r="E146" s="131" t="s">
        <v>213</v>
      </c>
      <c r="F146" s="131"/>
      <c r="G146" s="165" t="s">
        <v>48</v>
      </c>
      <c r="H146" s="165" t="s">
        <v>48</v>
      </c>
      <c r="I146" s="165" t="s">
        <v>48</v>
      </c>
      <c r="J146" s="164" t="s">
        <v>48</v>
      </c>
      <c r="K146" s="164"/>
      <c r="L146" s="164"/>
      <c r="M146" s="164"/>
      <c r="N146" s="164">
        <v>0</v>
      </c>
      <c r="O146" s="164">
        <v>0</v>
      </c>
      <c r="P146" s="164">
        <v>0</v>
      </c>
      <c r="Q146" s="164"/>
      <c r="R146" s="164" t="s">
        <v>211</v>
      </c>
      <c r="S146" s="178"/>
      <c r="T146" s="178"/>
      <c r="U146" s="178"/>
      <c r="V146" s="178"/>
      <c r="W146" s="178"/>
      <c r="X146" s="165"/>
      <c r="Y146" s="165"/>
      <c r="Z146" s="165"/>
      <c r="AA146" s="169"/>
      <c r="AB146" s="169"/>
      <c r="AC146" s="169"/>
      <c r="AD146" s="165"/>
      <c r="AE146" s="165"/>
      <c r="AF146" s="172"/>
      <c r="AG146" s="179"/>
      <c r="AH146" s="173"/>
      <c r="AI146" s="168"/>
      <c r="AJ146" s="178"/>
      <c r="AK146" s="165" t="s">
        <v>353</v>
      </c>
      <c r="AL146" s="164"/>
      <c r="AM146" s="164"/>
      <c r="AN146" s="164"/>
      <c r="AO146" s="164"/>
      <c r="AP146" s="165" t="s">
        <v>434</v>
      </c>
      <c r="AQ146" s="165"/>
      <c r="AR146" s="132"/>
      <c r="AS146" s="132"/>
      <c r="AT146" s="131" t="s">
        <v>437</v>
      </c>
      <c r="AU146" s="131"/>
      <c r="AV146" s="131"/>
      <c r="AW146" s="164"/>
      <c r="AX146" s="174"/>
      <c r="AY146" s="175"/>
      <c r="AZ146" s="175" t="s">
        <v>356</v>
      </c>
      <c r="BA146" s="175" t="s">
        <v>306</v>
      </c>
      <c r="BB146" s="175" t="s">
        <v>365</v>
      </c>
      <c r="BC146" s="176">
        <v>74750000</v>
      </c>
      <c r="BD146" s="177"/>
    </row>
    <row r="147" spans="1:56" s="136" customFormat="1" ht="63" customHeight="1">
      <c r="A147" s="164">
        <v>101</v>
      </c>
      <c r="B147" s="165" t="s">
        <v>44</v>
      </c>
      <c r="C147" s="165" t="s">
        <v>350</v>
      </c>
      <c r="D147" s="131" t="s">
        <v>350</v>
      </c>
      <c r="E147" s="131" t="s">
        <v>213</v>
      </c>
      <c r="F147" s="131"/>
      <c r="G147" s="165" t="s">
        <v>48</v>
      </c>
      <c r="H147" s="165" t="s">
        <v>48</v>
      </c>
      <c r="I147" s="165" t="s">
        <v>48</v>
      </c>
      <c r="J147" s="164" t="s">
        <v>48</v>
      </c>
      <c r="K147" s="164"/>
      <c r="L147" s="164"/>
      <c r="M147" s="164"/>
      <c r="N147" s="164">
        <v>0</v>
      </c>
      <c r="O147" s="164">
        <v>0</v>
      </c>
      <c r="P147" s="164">
        <v>0</v>
      </c>
      <c r="Q147" s="164"/>
      <c r="R147" s="164" t="s">
        <v>211</v>
      </c>
      <c r="S147" s="178"/>
      <c r="T147" s="178"/>
      <c r="U147" s="178"/>
      <c r="V147" s="178"/>
      <c r="W147" s="178"/>
      <c r="X147" s="165"/>
      <c r="Y147" s="165"/>
      <c r="Z147" s="165"/>
      <c r="AA147" s="169"/>
      <c r="AB147" s="169"/>
      <c r="AC147" s="169"/>
      <c r="AD147" s="165"/>
      <c r="AE147" s="165"/>
      <c r="AF147" s="172"/>
      <c r="AG147" s="179"/>
      <c r="AH147" s="173"/>
      <c r="AI147" s="168"/>
      <c r="AJ147" s="178"/>
      <c r="AK147" s="165" t="s">
        <v>353</v>
      </c>
      <c r="AL147" s="164"/>
      <c r="AM147" s="164" t="s">
        <v>48</v>
      </c>
      <c r="AN147" s="164" t="s">
        <v>48</v>
      </c>
      <c r="AO147" s="164" t="s">
        <v>48</v>
      </c>
      <c r="AP147" s="165" t="s">
        <v>434</v>
      </c>
      <c r="AQ147" s="165"/>
      <c r="AR147" s="132"/>
      <c r="AS147" s="132"/>
      <c r="AT147" s="131" t="s">
        <v>435</v>
      </c>
      <c r="AU147" s="131"/>
      <c r="AV147" s="131" t="s">
        <v>63</v>
      </c>
      <c r="AW147" s="164" t="s">
        <v>353</v>
      </c>
      <c r="AX147" s="174">
        <v>3914000</v>
      </c>
      <c r="AY147" s="175">
        <v>11.5</v>
      </c>
      <c r="AZ147" s="175" t="s">
        <v>356</v>
      </c>
      <c r="BA147" s="175" t="s">
        <v>306</v>
      </c>
      <c r="BB147" s="175" t="s">
        <v>365</v>
      </c>
      <c r="BC147" s="176">
        <v>45011000</v>
      </c>
      <c r="BD147" s="177"/>
    </row>
    <row r="148" spans="1:56" s="136" customFormat="1" ht="63" customHeight="1">
      <c r="A148" s="164">
        <v>102</v>
      </c>
      <c r="B148" s="165" t="s">
        <v>44</v>
      </c>
      <c r="C148" s="165" t="s">
        <v>350</v>
      </c>
      <c r="D148" s="131" t="s">
        <v>350</v>
      </c>
      <c r="E148" s="131" t="s">
        <v>213</v>
      </c>
      <c r="F148" s="131"/>
      <c r="G148" s="165" t="s">
        <v>48</v>
      </c>
      <c r="H148" s="165" t="s">
        <v>48</v>
      </c>
      <c r="I148" s="165" t="s">
        <v>48</v>
      </c>
      <c r="J148" s="164" t="s">
        <v>48</v>
      </c>
      <c r="K148" s="164"/>
      <c r="L148" s="164"/>
      <c r="M148" s="164"/>
      <c r="N148" s="164">
        <v>0</v>
      </c>
      <c r="O148" s="164">
        <v>0</v>
      </c>
      <c r="P148" s="164">
        <v>0</v>
      </c>
      <c r="Q148" s="164"/>
      <c r="R148" s="164" t="s">
        <v>211</v>
      </c>
      <c r="S148" s="178"/>
      <c r="T148" s="178"/>
      <c r="U148" s="178"/>
      <c r="V148" s="178"/>
      <c r="W148" s="178"/>
      <c r="X148" s="165"/>
      <c r="Y148" s="165"/>
      <c r="Z148" s="165"/>
      <c r="AA148" s="169"/>
      <c r="AB148" s="169"/>
      <c r="AC148" s="169"/>
      <c r="AD148" s="165"/>
      <c r="AE148" s="165"/>
      <c r="AF148" s="172"/>
      <c r="AG148" s="179"/>
      <c r="AH148" s="173"/>
      <c r="AI148" s="168"/>
      <c r="AJ148" s="178"/>
      <c r="AK148" s="165" t="s">
        <v>353</v>
      </c>
      <c r="AL148" s="164"/>
      <c r="AM148" s="164" t="s">
        <v>48</v>
      </c>
      <c r="AN148" s="164" t="s">
        <v>48</v>
      </c>
      <c r="AO148" s="164" t="s">
        <v>48</v>
      </c>
      <c r="AP148" s="165" t="s">
        <v>438</v>
      </c>
      <c r="AQ148" s="165"/>
      <c r="AR148" s="132"/>
      <c r="AS148" s="132"/>
      <c r="AT148" s="131" t="s">
        <v>439</v>
      </c>
      <c r="AU148" s="131"/>
      <c r="AV148" s="131" t="s">
        <v>63</v>
      </c>
      <c r="AW148" s="164" t="s">
        <v>353</v>
      </c>
      <c r="AX148" s="174">
        <v>4326000</v>
      </c>
      <c r="AY148" s="175">
        <v>11.5</v>
      </c>
      <c r="AZ148" s="175" t="s">
        <v>356</v>
      </c>
      <c r="BA148" s="175" t="s">
        <v>306</v>
      </c>
      <c r="BB148" s="175" t="s">
        <v>365</v>
      </c>
      <c r="BC148" s="176">
        <v>51912000</v>
      </c>
      <c r="BD148" s="177"/>
    </row>
    <row r="149" spans="1:56" s="136" customFormat="1" ht="63" customHeight="1">
      <c r="A149" s="164">
        <v>103</v>
      </c>
      <c r="B149" s="165" t="s">
        <v>44</v>
      </c>
      <c r="C149" s="165" t="s">
        <v>350</v>
      </c>
      <c r="D149" s="131" t="s">
        <v>350</v>
      </c>
      <c r="E149" s="131" t="s">
        <v>213</v>
      </c>
      <c r="F149" s="131"/>
      <c r="G149" s="165" t="s">
        <v>48</v>
      </c>
      <c r="H149" s="165" t="s">
        <v>48</v>
      </c>
      <c r="I149" s="165" t="s">
        <v>48</v>
      </c>
      <c r="J149" s="164" t="s">
        <v>48</v>
      </c>
      <c r="K149" s="164"/>
      <c r="L149" s="164"/>
      <c r="M149" s="164"/>
      <c r="N149" s="164">
        <v>0</v>
      </c>
      <c r="O149" s="164">
        <v>0</v>
      </c>
      <c r="P149" s="164">
        <v>0</v>
      </c>
      <c r="Q149" s="164"/>
      <c r="R149" s="164" t="s">
        <v>211</v>
      </c>
      <c r="S149" s="187"/>
      <c r="T149" s="187"/>
      <c r="U149" s="167"/>
      <c r="V149" s="168"/>
      <c r="W149" s="157"/>
      <c r="X149" s="165"/>
      <c r="Y149" s="165" t="s">
        <v>440</v>
      </c>
      <c r="Z149" s="165" t="s">
        <v>216</v>
      </c>
      <c r="AA149" s="169">
        <v>0</v>
      </c>
      <c r="AB149" s="170">
        <v>0.2</v>
      </c>
      <c r="AC149" s="169"/>
      <c r="AD149" s="165"/>
      <c r="AE149" s="165" t="s">
        <v>441</v>
      </c>
      <c r="AF149" s="172"/>
      <c r="AG149" s="104">
        <f>(AF149-AA149)/(AB149-AA149)</f>
        <v>0</v>
      </c>
      <c r="AH149" s="173"/>
      <c r="AI149" s="168"/>
      <c r="AJ149" s="178"/>
      <c r="AK149" s="165" t="s">
        <v>353</v>
      </c>
      <c r="AL149" s="164"/>
      <c r="AM149" s="164" t="s">
        <v>48</v>
      </c>
      <c r="AN149" s="164" t="s">
        <v>48</v>
      </c>
      <c r="AO149" s="164" t="s">
        <v>48</v>
      </c>
      <c r="AP149" s="165" t="s">
        <v>438</v>
      </c>
      <c r="AQ149" s="165" t="s">
        <v>441</v>
      </c>
      <c r="AR149" s="132"/>
      <c r="AS149" s="132"/>
      <c r="AT149" s="131" t="s">
        <v>439</v>
      </c>
      <c r="AU149" s="131"/>
      <c r="AV149" s="131" t="s">
        <v>63</v>
      </c>
      <c r="AW149" s="164" t="s">
        <v>353</v>
      </c>
      <c r="AX149" s="174">
        <v>4326000</v>
      </c>
      <c r="AY149" s="175">
        <v>11.5</v>
      </c>
      <c r="AZ149" s="175" t="s">
        <v>356</v>
      </c>
      <c r="BA149" s="175" t="s">
        <v>306</v>
      </c>
      <c r="BB149" s="175" t="s">
        <v>365</v>
      </c>
      <c r="BC149" s="176">
        <v>49749000</v>
      </c>
      <c r="BD149" s="177"/>
    </row>
    <row r="150" spans="1:56" s="136" customFormat="1" ht="63" customHeight="1">
      <c r="A150" s="164">
        <v>104</v>
      </c>
      <c r="B150" s="165" t="s">
        <v>44</v>
      </c>
      <c r="C150" s="165" t="s">
        <v>350</v>
      </c>
      <c r="D150" s="131" t="s">
        <v>350</v>
      </c>
      <c r="E150" s="131" t="s">
        <v>213</v>
      </c>
      <c r="F150" s="131"/>
      <c r="G150" s="165" t="s">
        <v>48</v>
      </c>
      <c r="H150" s="165" t="s">
        <v>48</v>
      </c>
      <c r="I150" s="165" t="s">
        <v>48</v>
      </c>
      <c r="J150" s="164" t="s">
        <v>48</v>
      </c>
      <c r="K150" s="164"/>
      <c r="L150" s="164"/>
      <c r="M150" s="164"/>
      <c r="N150" s="164">
        <v>0</v>
      </c>
      <c r="O150" s="164">
        <v>0</v>
      </c>
      <c r="P150" s="164">
        <v>0</v>
      </c>
      <c r="Q150" s="164"/>
      <c r="R150" s="164" t="s">
        <v>211</v>
      </c>
      <c r="S150" s="178"/>
      <c r="T150" s="178"/>
      <c r="U150" s="178"/>
      <c r="V150" s="178"/>
      <c r="W150" s="178"/>
      <c r="X150" s="165"/>
      <c r="Y150" s="165"/>
      <c r="Z150" s="165"/>
      <c r="AA150" s="169"/>
      <c r="AB150" s="169"/>
      <c r="AC150" s="169"/>
      <c r="AD150" s="165"/>
      <c r="AE150" s="165"/>
      <c r="AF150" s="172"/>
      <c r="AG150" s="179"/>
      <c r="AH150" s="173"/>
      <c r="AI150" s="168"/>
      <c r="AJ150" s="178"/>
      <c r="AK150" s="165" t="s">
        <v>353</v>
      </c>
      <c r="AL150" s="164"/>
      <c r="AM150" s="164" t="s">
        <v>48</v>
      </c>
      <c r="AN150" s="164" t="s">
        <v>48</v>
      </c>
      <c r="AO150" s="164" t="s">
        <v>48</v>
      </c>
      <c r="AP150" s="165" t="s">
        <v>438</v>
      </c>
      <c r="AQ150" s="165"/>
      <c r="AR150" s="132"/>
      <c r="AS150" s="132"/>
      <c r="AT150" s="131" t="s">
        <v>439</v>
      </c>
      <c r="AU150" s="131"/>
      <c r="AV150" s="131" t="s">
        <v>63</v>
      </c>
      <c r="AW150" s="164" t="s">
        <v>353</v>
      </c>
      <c r="AX150" s="174">
        <v>5147940</v>
      </c>
      <c r="AY150" s="175">
        <v>11.5</v>
      </c>
      <c r="AZ150" s="175" t="s">
        <v>356</v>
      </c>
      <c r="BA150" s="175" t="s">
        <v>306</v>
      </c>
      <c r="BB150" s="175" t="s">
        <v>365</v>
      </c>
      <c r="BC150" s="176">
        <v>59201310</v>
      </c>
      <c r="BD150" s="177"/>
    </row>
    <row r="151" spans="1:56" ht="63" customHeight="1">
      <c r="A151" s="8">
        <v>105</v>
      </c>
      <c r="B151" s="9" t="s">
        <v>44</v>
      </c>
      <c r="C151" s="9" t="s">
        <v>442</v>
      </c>
      <c r="D151" s="10" t="s">
        <v>442</v>
      </c>
      <c r="E151" s="10" t="s">
        <v>443</v>
      </c>
      <c r="F151" s="10" t="s">
        <v>444</v>
      </c>
      <c r="G151" s="9" t="s">
        <v>48</v>
      </c>
      <c r="H151" s="9" t="s">
        <v>149</v>
      </c>
      <c r="I151" s="9" t="s">
        <v>48</v>
      </c>
      <c r="J151" s="8" t="s">
        <v>48</v>
      </c>
      <c r="K151" s="8"/>
      <c r="L151" s="8"/>
      <c r="M151" s="8"/>
      <c r="N151" s="8">
        <v>0</v>
      </c>
      <c r="O151" s="8">
        <v>0</v>
      </c>
      <c r="P151" s="8">
        <v>0</v>
      </c>
      <c r="Q151" s="8"/>
      <c r="R151" s="8" t="s">
        <v>186</v>
      </c>
      <c r="S151" s="10"/>
      <c r="T151" s="10"/>
      <c r="U151" s="10"/>
      <c r="V151" s="10"/>
      <c r="W151" s="10"/>
      <c r="X151" s="9" t="s">
        <v>48</v>
      </c>
      <c r="Y151" s="9" t="s">
        <v>445</v>
      </c>
      <c r="Z151" s="9" t="s">
        <v>446</v>
      </c>
      <c r="AA151" s="18">
        <v>0</v>
      </c>
      <c r="AB151" s="18">
        <v>2</v>
      </c>
      <c r="AC151" s="18"/>
      <c r="AD151" s="9" t="s">
        <v>447</v>
      </c>
      <c r="AE151" s="9" t="s">
        <v>448</v>
      </c>
      <c r="AF151" s="12"/>
      <c r="AG151" s="104">
        <f>(AF151-AA151)/(AB151-AA151)</f>
        <v>0</v>
      </c>
      <c r="AH151" s="12"/>
      <c r="AI151" s="12"/>
      <c r="AJ151" s="12"/>
      <c r="AK151" s="9" t="s">
        <v>54</v>
      </c>
      <c r="AL151" s="8" t="s">
        <v>55</v>
      </c>
      <c r="AM151" s="8">
        <v>2299</v>
      </c>
      <c r="AN151" s="8" t="s">
        <v>56</v>
      </c>
      <c r="AO151" s="8" t="s">
        <v>57</v>
      </c>
      <c r="AP151" s="9" t="s">
        <v>449</v>
      </c>
      <c r="AQ151" s="9" t="s">
        <v>48</v>
      </c>
      <c r="AR151" s="14" t="s">
        <v>48</v>
      </c>
      <c r="AS151" s="14"/>
      <c r="AT151" s="10" t="s">
        <v>450</v>
      </c>
      <c r="AU151" s="10"/>
      <c r="AV151" s="10" t="s">
        <v>131</v>
      </c>
      <c r="AW151" s="8" t="s">
        <v>64</v>
      </c>
      <c r="AX151" s="15">
        <v>5500000</v>
      </c>
      <c r="AY151" s="16">
        <v>1</v>
      </c>
      <c r="AZ151" s="16" t="s">
        <v>451</v>
      </c>
      <c r="BA151" s="16" t="s">
        <v>132</v>
      </c>
      <c r="BB151" s="16" t="s">
        <v>133</v>
      </c>
      <c r="BC151" s="17">
        <v>0</v>
      </c>
      <c r="BD151" s="40"/>
    </row>
    <row r="152" spans="1:56" ht="63" customHeight="1">
      <c r="A152" s="8">
        <v>106</v>
      </c>
      <c r="B152" s="9" t="s">
        <v>44</v>
      </c>
      <c r="C152" s="9" t="s">
        <v>442</v>
      </c>
      <c r="D152" s="10" t="s">
        <v>442</v>
      </c>
      <c r="E152" s="10" t="s">
        <v>443</v>
      </c>
      <c r="F152" s="10" t="s">
        <v>444</v>
      </c>
      <c r="G152" s="9" t="s">
        <v>48</v>
      </c>
      <c r="H152" s="9" t="s">
        <v>149</v>
      </c>
      <c r="I152" s="9" t="s">
        <v>48</v>
      </c>
      <c r="J152" s="8" t="s">
        <v>48</v>
      </c>
      <c r="K152" s="8"/>
      <c r="L152" s="8"/>
      <c r="M152" s="8"/>
      <c r="N152" s="8">
        <v>0</v>
      </c>
      <c r="O152" s="8">
        <v>0</v>
      </c>
      <c r="P152" s="8">
        <v>0</v>
      </c>
      <c r="Q152" s="8"/>
      <c r="R152" s="8" t="s">
        <v>186</v>
      </c>
      <c r="S152" s="10"/>
      <c r="T152" s="10"/>
      <c r="U152" s="10"/>
      <c r="V152" s="10"/>
      <c r="W152" s="10"/>
      <c r="X152" s="9" t="s">
        <v>48</v>
      </c>
      <c r="Y152" s="9" t="s">
        <v>452</v>
      </c>
      <c r="Z152" s="9" t="s">
        <v>446</v>
      </c>
      <c r="AA152" s="18">
        <v>0</v>
      </c>
      <c r="AB152" s="18">
        <v>2</v>
      </c>
      <c r="AC152" s="18"/>
      <c r="AD152" s="9" t="s">
        <v>447</v>
      </c>
      <c r="AE152" s="9" t="s">
        <v>453</v>
      </c>
      <c r="AF152" s="12"/>
      <c r="AG152" s="104">
        <f t="shared" ref="AG152:AG157" si="8">(AF152-AA152)/(AB152-AA152)</f>
        <v>0</v>
      </c>
      <c r="AH152" s="12"/>
      <c r="AI152" s="12"/>
      <c r="AJ152" s="12"/>
      <c r="AK152" s="9" t="s">
        <v>353</v>
      </c>
      <c r="AL152" s="8"/>
      <c r="AM152" s="8" t="s">
        <v>48</v>
      </c>
      <c r="AN152" s="8" t="s">
        <v>48</v>
      </c>
      <c r="AO152" s="8" t="s">
        <v>48</v>
      </c>
      <c r="AP152" s="9" t="s">
        <v>449</v>
      </c>
      <c r="AQ152" s="9"/>
      <c r="AR152" s="14"/>
      <c r="AS152" s="14"/>
      <c r="AT152" s="10" t="s">
        <v>454</v>
      </c>
      <c r="AU152" s="10"/>
      <c r="AV152" s="10" t="s">
        <v>63</v>
      </c>
      <c r="AW152" s="8" t="s">
        <v>353</v>
      </c>
      <c r="AX152" s="15">
        <v>6535144</v>
      </c>
      <c r="AY152" s="16">
        <v>12</v>
      </c>
      <c r="AZ152" s="16" t="s">
        <v>455</v>
      </c>
      <c r="BA152" s="16">
        <v>0</v>
      </c>
      <c r="BB152" s="16" t="s">
        <v>456</v>
      </c>
      <c r="BC152" s="17">
        <v>78421728</v>
      </c>
      <c r="BD152" s="40"/>
    </row>
    <row r="153" spans="1:56" ht="63" customHeight="1">
      <c r="A153" s="8">
        <v>107</v>
      </c>
      <c r="B153" s="9" t="s">
        <v>44</v>
      </c>
      <c r="C153" s="9" t="s">
        <v>442</v>
      </c>
      <c r="D153" s="10" t="s">
        <v>442</v>
      </c>
      <c r="E153" s="10" t="s">
        <v>443</v>
      </c>
      <c r="F153" s="10" t="s">
        <v>444</v>
      </c>
      <c r="G153" s="9" t="s">
        <v>48</v>
      </c>
      <c r="H153" s="9" t="s">
        <v>149</v>
      </c>
      <c r="I153" s="9" t="s">
        <v>48</v>
      </c>
      <c r="J153" s="8" t="s">
        <v>48</v>
      </c>
      <c r="K153" s="8"/>
      <c r="L153" s="8"/>
      <c r="M153" s="8"/>
      <c r="N153" s="8">
        <v>0</v>
      </c>
      <c r="O153" s="8">
        <v>0</v>
      </c>
      <c r="P153" s="8">
        <v>0</v>
      </c>
      <c r="Q153" s="8"/>
      <c r="R153" s="8" t="s">
        <v>186</v>
      </c>
      <c r="S153" s="10"/>
      <c r="T153" s="10"/>
      <c r="U153" s="10"/>
      <c r="V153" s="10"/>
      <c r="W153" s="10"/>
      <c r="X153" s="9" t="s">
        <v>48</v>
      </c>
      <c r="Y153" s="9" t="s">
        <v>457</v>
      </c>
      <c r="Z153" s="9" t="s">
        <v>446</v>
      </c>
      <c r="AA153" s="18">
        <v>0</v>
      </c>
      <c r="AB153" s="18">
        <v>2</v>
      </c>
      <c r="AC153" s="18"/>
      <c r="AD153" s="9" t="s">
        <v>447</v>
      </c>
      <c r="AE153" s="9" t="s">
        <v>448</v>
      </c>
      <c r="AF153" s="12"/>
      <c r="AG153" s="104">
        <f t="shared" si="8"/>
        <v>0</v>
      </c>
      <c r="AH153" s="12"/>
      <c r="AI153" s="12"/>
      <c r="AJ153" s="12"/>
      <c r="AK153" s="9" t="s">
        <v>353</v>
      </c>
      <c r="AL153" s="8"/>
      <c r="AM153" s="8" t="s">
        <v>48</v>
      </c>
      <c r="AN153" s="8" t="s">
        <v>48</v>
      </c>
      <c r="AO153" s="8" t="s">
        <v>48</v>
      </c>
      <c r="AP153" s="9" t="s">
        <v>458</v>
      </c>
      <c r="AQ153" s="9"/>
      <c r="AR153" s="14"/>
      <c r="AS153" s="14"/>
      <c r="AT153" s="10" t="s">
        <v>459</v>
      </c>
      <c r="AU153" s="10"/>
      <c r="AV153" s="10" t="s">
        <v>63</v>
      </c>
      <c r="AW153" s="8" t="s">
        <v>353</v>
      </c>
      <c r="AX153" s="15">
        <v>2471228</v>
      </c>
      <c r="AY153" s="16">
        <v>12</v>
      </c>
      <c r="AZ153" s="16" t="s">
        <v>455</v>
      </c>
      <c r="BA153" s="16">
        <v>0</v>
      </c>
      <c r="BB153" s="16" t="s">
        <v>456</v>
      </c>
      <c r="BC153" s="17">
        <v>29654736</v>
      </c>
      <c r="BD153" s="40"/>
    </row>
    <row r="154" spans="1:56" ht="118.5" customHeight="1">
      <c r="A154" s="8">
        <v>108</v>
      </c>
      <c r="B154" s="9" t="s">
        <v>44</v>
      </c>
      <c r="C154" s="9" t="s">
        <v>442</v>
      </c>
      <c r="D154" s="10" t="s">
        <v>442</v>
      </c>
      <c r="E154" s="10" t="s">
        <v>443</v>
      </c>
      <c r="F154" s="10" t="s">
        <v>444</v>
      </c>
      <c r="G154" s="9" t="s">
        <v>48</v>
      </c>
      <c r="H154" s="9" t="s">
        <v>149</v>
      </c>
      <c r="I154" s="9" t="s">
        <v>48</v>
      </c>
      <c r="J154" s="8" t="s">
        <v>48</v>
      </c>
      <c r="K154" s="8"/>
      <c r="L154" s="8"/>
      <c r="M154" s="8"/>
      <c r="N154" s="8">
        <v>0</v>
      </c>
      <c r="O154" s="8">
        <v>0</v>
      </c>
      <c r="P154" s="8">
        <v>0</v>
      </c>
      <c r="Q154" s="8"/>
      <c r="R154" s="8" t="s">
        <v>186</v>
      </c>
      <c r="S154" s="10"/>
      <c r="T154" s="10"/>
      <c r="U154" s="10"/>
      <c r="V154" s="10"/>
      <c r="W154" s="10"/>
      <c r="X154" s="9" t="s">
        <v>48</v>
      </c>
      <c r="Y154" s="9" t="s">
        <v>460</v>
      </c>
      <c r="Z154" s="9" t="s">
        <v>446</v>
      </c>
      <c r="AA154" s="18">
        <v>0</v>
      </c>
      <c r="AB154" s="18">
        <v>1</v>
      </c>
      <c r="AC154" s="18"/>
      <c r="AD154" s="9" t="s">
        <v>447</v>
      </c>
      <c r="AE154" s="9" t="s">
        <v>461</v>
      </c>
      <c r="AF154" s="12"/>
      <c r="AG154" s="104">
        <f t="shared" si="8"/>
        <v>0</v>
      </c>
      <c r="AH154" s="12"/>
      <c r="AI154" s="12"/>
      <c r="AJ154" s="12"/>
      <c r="AK154" s="9" t="s">
        <v>353</v>
      </c>
      <c r="AL154" s="8"/>
      <c r="AM154" s="8" t="s">
        <v>48</v>
      </c>
      <c r="AN154" s="8" t="s">
        <v>48</v>
      </c>
      <c r="AO154" s="8" t="s">
        <v>48</v>
      </c>
      <c r="AP154" s="9" t="s">
        <v>462</v>
      </c>
      <c r="AQ154" s="9"/>
      <c r="AR154" s="14"/>
      <c r="AS154" s="14"/>
      <c r="AT154" s="10" t="s">
        <v>454</v>
      </c>
      <c r="AU154" s="10"/>
      <c r="AV154" s="10" t="s">
        <v>63</v>
      </c>
      <c r="AW154" s="8" t="s">
        <v>353</v>
      </c>
      <c r="AX154" s="15">
        <v>6535144</v>
      </c>
      <c r="AY154" s="16">
        <v>12</v>
      </c>
      <c r="AZ154" s="16" t="s">
        <v>455</v>
      </c>
      <c r="BA154" s="16">
        <v>0</v>
      </c>
      <c r="BB154" s="16" t="s">
        <v>456</v>
      </c>
      <c r="BC154" s="17">
        <v>78421728</v>
      </c>
      <c r="BD154" s="40"/>
    </row>
    <row r="155" spans="1:56" ht="63" customHeight="1">
      <c r="A155" s="8">
        <v>109</v>
      </c>
      <c r="B155" s="9" t="s">
        <v>44</v>
      </c>
      <c r="C155" s="9" t="s">
        <v>442</v>
      </c>
      <c r="D155" s="10" t="s">
        <v>442</v>
      </c>
      <c r="E155" s="10" t="s">
        <v>443</v>
      </c>
      <c r="F155" s="10" t="s">
        <v>444</v>
      </c>
      <c r="G155" s="9" t="s">
        <v>48</v>
      </c>
      <c r="H155" s="9" t="s">
        <v>149</v>
      </c>
      <c r="I155" s="9" t="s">
        <v>48</v>
      </c>
      <c r="J155" s="8" t="s">
        <v>48</v>
      </c>
      <c r="K155" s="8"/>
      <c r="L155" s="8"/>
      <c r="M155" s="8"/>
      <c r="N155" s="8">
        <v>0</v>
      </c>
      <c r="O155" s="8">
        <v>0</v>
      </c>
      <c r="P155" s="8">
        <v>0</v>
      </c>
      <c r="Q155" s="8"/>
      <c r="R155" s="8" t="s">
        <v>186</v>
      </c>
      <c r="S155" s="10"/>
      <c r="T155" s="10"/>
      <c r="U155" s="10"/>
      <c r="V155" s="10"/>
      <c r="W155" s="10"/>
      <c r="X155" s="9" t="s">
        <v>48</v>
      </c>
      <c r="Y155" s="9" t="s">
        <v>463</v>
      </c>
      <c r="Z155" s="9" t="s">
        <v>446</v>
      </c>
      <c r="AA155" s="18">
        <v>0</v>
      </c>
      <c r="AB155" s="18">
        <v>1</v>
      </c>
      <c r="AC155" s="18"/>
      <c r="AD155" s="9" t="s">
        <v>447</v>
      </c>
      <c r="AE155" s="9" t="s">
        <v>464</v>
      </c>
      <c r="AF155" s="12"/>
      <c r="AG155" s="104">
        <f t="shared" si="8"/>
        <v>0</v>
      </c>
      <c r="AH155" s="12"/>
      <c r="AI155" s="12"/>
      <c r="AJ155" s="12"/>
      <c r="AK155" s="9" t="s">
        <v>353</v>
      </c>
      <c r="AL155" s="8"/>
      <c r="AM155" s="8" t="s">
        <v>48</v>
      </c>
      <c r="AN155" s="8" t="s">
        <v>48</v>
      </c>
      <c r="AO155" s="8" t="s">
        <v>48</v>
      </c>
      <c r="AP155" s="9" t="s">
        <v>462</v>
      </c>
      <c r="AQ155" s="9"/>
      <c r="AR155" s="14"/>
      <c r="AS155" s="14"/>
      <c r="AT155" s="10" t="s">
        <v>454</v>
      </c>
      <c r="AU155" s="10"/>
      <c r="AV155" s="10" t="s">
        <v>63</v>
      </c>
      <c r="AW155" s="8" t="s">
        <v>353</v>
      </c>
      <c r="AX155" s="15">
        <v>6535144</v>
      </c>
      <c r="AY155" s="16">
        <v>12</v>
      </c>
      <c r="AZ155" s="16" t="s">
        <v>455</v>
      </c>
      <c r="BA155" s="16">
        <v>0</v>
      </c>
      <c r="BB155" s="16" t="s">
        <v>456</v>
      </c>
      <c r="BC155" s="17">
        <v>78421728</v>
      </c>
      <c r="BD155" s="40"/>
    </row>
    <row r="156" spans="1:56" ht="63" customHeight="1">
      <c r="A156" s="8">
        <v>110</v>
      </c>
      <c r="B156" s="9" t="s">
        <v>44</v>
      </c>
      <c r="C156" s="9" t="s">
        <v>442</v>
      </c>
      <c r="D156" s="10" t="s">
        <v>442</v>
      </c>
      <c r="E156" s="10" t="s">
        <v>443</v>
      </c>
      <c r="F156" s="10" t="s">
        <v>234</v>
      </c>
      <c r="G156" s="9" t="s">
        <v>48</v>
      </c>
      <c r="H156" s="9" t="s">
        <v>149</v>
      </c>
      <c r="I156" s="9" t="s">
        <v>48</v>
      </c>
      <c r="J156" s="8" t="s">
        <v>48</v>
      </c>
      <c r="K156" s="8"/>
      <c r="L156" s="8"/>
      <c r="M156" s="8"/>
      <c r="N156" s="8">
        <v>0</v>
      </c>
      <c r="O156" s="8">
        <v>0</v>
      </c>
      <c r="P156" s="8">
        <v>0</v>
      </c>
      <c r="Q156" s="8"/>
      <c r="R156" s="8" t="s">
        <v>186</v>
      </c>
      <c r="S156" s="10"/>
      <c r="T156" s="10"/>
      <c r="U156" s="10"/>
      <c r="V156" s="10"/>
      <c r="W156" s="10"/>
      <c r="X156" s="9" t="s">
        <v>48</v>
      </c>
      <c r="Y156" s="9" t="s">
        <v>465</v>
      </c>
      <c r="Z156" s="9" t="s">
        <v>446</v>
      </c>
      <c r="AA156" s="18">
        <v>0</v>
      </c>
      <c r="AB156" s="18">
        <v>1</v>
      </c>
      <c r="AC156" s="18"/>
      <c r="AD156" s="9" t="s">
        <v>447</v>
      </c>
      <c r="AE156" s="9" t="s">
        <v>466</v>
      </c>
      <c r="AF156" s="12"/>
      <c r="AG156" s="104">
        <f t="shared" si="8"/>
        <v>0</v>
      </c>
      <c r="AH156" s="12"/>
      <c r="AI156" s="12"/>
      <c r="AJ156" s="12"/>
      <c r="AK156" s="9" t="s">
        <v>353</v>
      </c>
      <c r="AL156" s="8"/>
      <c r="AM156" s="8" t="s">
        <v>48</v>
      </c>
      <c r="AN156" s="8" t="s">
        <v>48</v>
      </c>
      <c r="AO156" s="8" t="s">
        <v>48</v>
      </c>
      <c r="AP156" s="9" t="s">
        <v>467</v>
      </c>
      <c r="AQ156" s="9"/>
      <c r="AR156" s="14"/>
      <c r="AS156" s="14"/>
      <c r="AT156" s="10" t="s">
        <v>454</v>
      </c>
      <c r="AU156" s="10"/>
      <c r="AV156" s="10" t="s">
        <v>63</v>
      </c>
      <c r="AW156" s="8" t="s">
        <v>353</v>
      </c>
      <c r="AX156" s="15">
        <v>6535144</v>
      </c>
      <c r="AY156" s="16">
        <v>12</v>
      </c>
      <c r="AZ156" s="16" t="s">
        <v>455</v>
      </c>
      <c r="BA156" s="16">
        <v>0</v>
      </c>
      <c r="BB156" s="16" t="s">
        <v>456</v>
      </c>
      <c r="BC156" s="17">
        <v>78421728</v>
      </c>
      <c r="BD156" s="40"/>
    </row>
    <row r="157" spans="1:56" ht="63" customHeight="1">
      <c r="A157" s="8">
        <v>111</v>
      </c>
      <c r="B157" s="9" t="s">
        <v>44</v>
      </c>
      <c r="C157" s="9" t="s">
        <v>442</v>
      </c>
      <c r="D157" s="10" t="s">
        <v>442</v>
      </c>
      <c r="E157" s="10" t="s">
        <v>443</v>
      </c>
      <c r="F157" s="10" t="s">
        <v>234</v>
      </c>
      <c r="G157" s="9" t="s">
        <v>48</v>
      </c>
      <c r="H157" s="9" t="s">
        <v>149</v>
      </c>
      <c r="I157" s="9" t="s">
        <v>48</v>
      </c>
      <c r="J157" s="8" t="s">
        <v>48</v>
      </c>
      <c r="K157" s="8"/>
      <c r="L157" s="8"/>
      <c r="M157" s="8"/>
      <c r="N157" s="8">
        <v>0</v>
      </c>
      <c r="O157" s="8">
        <v>0</v>
      </c>
      <c r="P157" s="8">
        <v>0</v>
      </c>
      <c r="Q157" s="8"/>
      <c r="R157" s="8" t="s">
        <v>186</v>
      </c>
      <c r="S157" s="10"/>
      <c r="T157" s="10"/>
      <c r="U157" s="10"/>
      <c r="V157" s="10"/>
      <c r="W157" s="10"/>
      <c r="X157" s="9" t="s">
        <v>48</v>
      </c>
      <c r="Y157" s="9" t="s">
        <v>468</v>
      </c>
      <c r="Z157" s="9" t="s">
        <v>446</v>
      </c>
      <c r="AA157" s="18">
        <v>0</v>
      </c>
      <c r="AB157" s="18">
        <v>1</v>
      </c>
      <c r="AC157" s="18"/>
      <c r="AD157" s="9" t="s">
        <v>447</v>
      </c>
      <c r="AE157" s="9" t="s">
        <v>469</v>
      </c>
      <c r="AF157" s="12"/>
      <c r="AG157" s="104">
        <f t="shared" si="8"/>
        <v>0</v>
      </c>
      <c r="AH157" s="12"/>
      <c r="AI157" s="12"/>
      <c r="AJ157" s="12"/>
      <c r="AK157" s="9" t="s">
        <v>353</v>
      </c>
      <c r="AL157" s="8"/>
      <c r="AM157" s="8" t="s">
        <v>48</v>
      </c>
      <c r="AN157" s="8" t="s">
        <v>48</v>
      </c>
      <c r="AO157" s="8" t="s">
        <v>48</v>
      </c>
      <c r="AP157" s="9" t="s">
        <v>470</v>
      </c>
      <c r="AQ157" s="9"/>
      <c r="AR157" s="14"/>
      <c r="AS157" s="14"/>
      <c r="AT157" s="10" t="s">
        <v>471</v>
      </c>
      <c r="AU157" s="10"/>
      <c r="AV157" s="10" t="s">
        <v>63</v>
      </c>
      <c r="AW157" s="8" t="s">
        <v>353</v>
      </c>
      <c r="AX157" s="15">
        <v>6535144</v>
      </c>
      <c r="AY157" s="16">
        <v>12</v>
      </c>
      <c r="AZ157" s="16" t="s">
        <v>455</v>
      </c>
      <c r="BA157" s="16">
        <v>0</v>
      </c>
      <c r="BB157" s="16" t="s">
        <v>456</v>
      </c>
      <c r="BC157" s="17">
        <v>78421728</v>
      </c>
      <c r="BD157" s="40"/>
    </row>
    <row r="158" spans="1:56" ht="63" customHeight="1">
      <c r="A158" s="8">
        <v>112</v>
      </c>
      <c r="B158" s="9" t="s">
        <v>44</v>
      </c>
      <c r="C158" s="9" t="s">
        <v>442</v>
      </c>
      <c r="D158" s="10" t="s">
        <v>442</v>
      </c>
      <c r="E158" s="10" t="s">
        <v>443</v>
      </c>
      <c r="F158" s="10" t="s">
        <v>234</v>
      </c>
      <c r="G158" s="9" t="s">
        <v>48</v>
      </c>
      <c r="H158" s="9" t="s">
        <v>149</v>
      </c>
      <c r="I158" s="9" t="s">
        <v>48</v>
      </c>
      <c r="J158" s="8" t="s">
        <v>48</v>
      </c>
      <c r="K158" s="8"/>
      <c r="L158" s="8"/>
      <c r="M158" s="8"/>
      <c r="N158" s="8">
        <v>0</v>
      </c>
      <c r="O158" s="8">
        <v>0</v>
      </c>
      <c r="P158" s="8">
        <v>0</v>
      </c>
      <c r="Q158" s="8"/>
      <c r="R158" s="8" t="s">
        <v>186</v>
      </c>
      <c r="S158" s="10"/>
      <c r="T158" s="10"/>
      <c r="U158" s="10"/>
      <c r="V158" s="10"/>
      <c r="W158" s="10"/>
      <c r="X158" s="9" t="s">
        <v>48</v>
      </c>
      <c r="Y158" s="9" t="s">
        <v>468</v>
      </c>
      <c r="Z158" s="9"/>
      <c r="AA158" s="18"/>
      <c r="AB158" s="18"/>
      <c r="AC158" s="18"/>
      <c r="AD158" s="9"/>
      <c r="AE158" s="9"/>
      <c r="AF158" s="12"/>
      <c r="AG158" s="12"/>
      <c r="AH158" s="12"/>
      <c r="AI158" s="12"/>
      <c r="AJ158" s="12"/>
      <c r="AK158" s="9" t="s">
        <v>353</v>
      </c>
      <c r="AL158" s="8"/>
      <c r="AM158" s="8" t="s">
        <v>48</v>
      </c>
      <c r="AN158" s="8" t="s">
        <v>48</v>
      </c>
      <c r="AO158" s="8" t="s">
        <v>48</v>
      </c>
      <c r="AP158" s="9" t="s">
        <v>470</v>
      </c>
      <c r="AQ158" s="9"/>
      <c r="AR158" s="14"/>
      <c r="AS158" s="14"/>
      <c r="AT158" s="10" t="s">
        <v>472</v>
      </c>
      <c r="AU158" s="10"/>
      <c r="AV158" s="10" t="s">
        <v>63</v>
      </c>
      <c r="AW158" s="8" t="s">
        <v>353</v>
      </c>
      <c r="AX158" s="15">
        <v>6535144</v>
      </c>
      <c r="AY158" s="16">
        <v>6</v>
      </c>
      <c r="AZ158" s="16" t="s">
        <v>455</v>
      </c>
      <c r="BA158" s="16">
        <v>0</v>
      </c>
      <c r="BB158" s="16" t="s">
        <v>456</v>
      </c>
      <c r="BC158" s="17">
        <v>39210864</v>
      </c>
      <c r="BD158" s="40"/>
    </row>
    <row r="159" spans="1:56" ht="63" customHeight="1">
      <c r="A159" s="8">
        <v>113</v>
      </c>
      <c r="B159" s="9" t="s">
        <v>44</v>
      </c>
      <c r="C159" s="9" t="s">
        <v>442</v>
      </c>
      <c r="D159" s="10" t="s">
        <v>442</v>
      </c>
      <c r="E159" s="10" t="s">
        <v>443</v>
      </c>
      <c r="F159" s="10" t="s">
        <v>234</v>
      </c>
      <c r="G159" s="9" t="s">
        <v>48</v>
      </c>
      <c r="H159" s="9" t="s">
        <v>149</v>
      </c>
      <c r="I159" s="9" t="s">
        <v>48</v>
      </c>
      <c r="J159" s="8" t="s">
        <v>48</v>
      </c>
      <c r="K159" s="8"/>
      <c r="L159" s="8"/>
      <c r="M159" s="8"/>
      <c r="N159" s="8">
        <v>0</v>
      </c>
      <c r="O159" s="8">
        <v>0</v>
      </c>
      <c r="P159" s="8">
        <v>0</v>
      </c>
      <c r="Q159" s="8"/>
      <c r="R159" s="8" t="s">
        <v>186</v>
      </c>
      <c r="S159" s="10"/>
      <c r="T159" s="10"/>
      <c r="U159" s="10"/>
      <c r="V159" s="10"/>
      <c r="W159" s="10"/>
      <c r="X159" s="9" t="s">
        <v>48</v>
      </c>
      <c r="Y159" s="9" t="s">
        <v>468</v>
      </c>
      <c r="Z159" s="9"/>
      <c r="AA159" s="18"/>
      <c r="AB159" s="18"/>
      <c r="AC159" s="18"/>
      <c r="AD159" s="9"/>
      <c r="AE159" s="9"/>
      <c r="AF159" s="12"/>
      <c r="AG159" s="12"/>
      <c r="AH159" s="12"/>
      <c r="AI159" s="12"/>
      <c r="AJ159" s="12"/>
      <c r="AK159" s="9" t="s">
        <v>353</v>
      </c>
      <c r="AL159" s="8"/>
      <c r="AM159" s="8" t="s">
        <v>48</v>
      </c>
      <c r="AN159" s="8" t="s">
        <v>48</v>
      </c>
      <c r="AO159" s="8" t="s">
        <v>48</v>
      </c>
      <c r="AP159" s="9" t="s">
        <v>470</v>
      </c>
      <c r="AQ159" s="9"/>
      <c r="AR159" s="14"/>
      <c r="AS159" s="14"/>
      <c r="AT159" s="10" t="s">
        <v>473</v>
      </c>
      <c r="AU159" s="10"/>
      <c r="AV159" s="10" t="s">
        <v>63</v>
      </c>
      <c r="AW159" s="8" t="s">
        <v>353</v>
      </c>
      <c r="AX159" s="15">
        <v>3677100</v>
      </c>
      <c r="AY159" s="16">
        <v>12</v>
      </c>
      <c r="AZ159" s="16" t="s">
        <v>455</v>
      </c>
      <c r="BA159" s="16">
        <v>0</v>
      </c>
      <c r="BB159" s="16" t="s">
        <v>456</v>
      </c>
      <c r="BC159" s="17">
        <v>44125200</v>
      </c>
      <c r="BD159" s="40"/>
    </row>
    <row r="160" spans="1:56" ht="63" customHeight="1">
      <c r="A160" s="8">
        <v>114</v>
      </c>
      <c r="B160" s="9" t="s">
        <v>44</v>
      </c>
      <c r="C160" s="9" t="s">
        <v>442</v>
      </c>
      <c r="D160" s="10" t="s">
        <v>442</v>
      </c>
      <c r="E160" s="10" t="s">
        <v>443</v>
      </c>
      <c r="F160" s="10" t="s">
        <v>234</v>
      </c>
      <c r="G160" s="9" t="s">
        <v>48</v>
      </c>
      <c r="H160" s="9" t="s">
        <v>149</v>
      </c>
      <c r="I160" s="9" t="s">
        <v>48</v>
      </c>
      <c r="J160" s="8" t="s">
        <v>48</v>
      </c>
      <c r="K160" s="8"/>
      <c r="L160" s="8"/>
      <c r="M160" s="8"/>
      <c r="N160" s="8">
        <v>0</v>
      </c>
      <c r="O160" s="8">
        <v>0</v>
      </c>
      <c r="P160" s="8">
        <v>0</v>
      </c>
      <c r="Q160" s="8"/>
      <c r="R160" s="8" t="s">
        <v>186</v>
      </c>
      <c r="S160" s="10"/>
      <c r="T160" s="10"/>
      <c r="U160" s="10"/>
      <c r="V160" s="10"/>
      <c r="W160" s="10"/>
      <c r="X160" s="9" t="s">
        <v>48</v>
      </c>
      <c r="Y160" s="9" t="s">
        <v>468</v>
      </c>
      <c r="Z160" s="9"/>
      <c r="AA160" s="18"/>
      <c r="AB160" s="18"/>
      <c r="AC160" s="18"/>
      <c r="AD160" s="9"/>
      <c r="AE160" s="9"/>
      <c r="AF160" s="12"/>
      <c r="AG160" s="12"/>
      <c r="AH160" s="12"/>
      <c r="AI160" s="12"/>
      <c r="AJ160" s="12"/>
      <c r="AK160" s="9" t="s">
        <v>353</v>
      </c>
      <c r="AL160" s="8"/>
      <c r="AM160" s="8" t="s">
        <v>48</v>
      </c>
      <c r="AN160" s="8" t="s">
        <v>48</v>
      </c>
      <c r="AO160" s="8" t="s">
        <v>48</v>
      </c>
      <c r="AP160" s="9" t="s">
        <v>470</v>
      </c>
      <c r="AQ160" s="9"/>
      <c r="AR160" s="14"/>
      <c r="AS160" s="14"/>
      <c r="AT160" s="10" t="s">
        <v>473</v>
      </c>
      <c r="AU160" s="10"/>
      <c r="AV160" s="10" t="s">
        <v>63</v>
      </c>
      <c r="AW160" s="8" t="s">
        <v>353</v>
      </c>
      <c r="AX160" s="15">
        <v>3677100</v>
      </c>
      <c r="AY160" s="16">
        <v>12</v>
      </c>
      <c r="AZ160" s="16" t="s">
        <v>455</v>
      </c>
      <c r="BA160" s="16">
        <v>0</v>
      </c>
      <c r="BB160" s="16" t="s">
        <v>456</v>
      </c>
      <c r="BC160" s="17">
        <v>44125200</v>
      </c>
      <c r="BD160" s="40"/>
    </row>
    <row r="161" spans="1:56" ht="63" customHeight="1">
      <c r="A161" s="8">
        <v>115</v>
      </c>
      <c r="B161" s="9" t="s">
        <v>44</v>
      </c>
      <c r="C161" s="9" t="s">
        <v>442</v>
      </c>
      <c r="D161" s="10" t="s">
        <v>442</v>
      </c>
      <c r="E161" s="10" t="s">
        <v>443</v>
      </c>
      <c r="F161" s="10" t="s">
        <v>234</v>
      </c>
      <c r="G161" s="9" t="s">
        <v>48</v>
      </c>
      <c r="H161" s="9" t="s">
        <v>149</v>
      </c>
      <c r="I161" s="9" t="s">
        <v>48</v>
      </c>
      <c r="J161" s="8" t="s">
        <v>48</v>
      </c>
      <c r="K161" s="8"/>
      <c r="L161" s="8"/>
      <c r="M161" s="8"/>
      <c r="N161" s="8">
        <v>0</v>
      </c>
      <c r="O161" s="8">
        <v>0</v>
      </c>
      <c r="P161" s="8">
        <v>0</v>
      </c>
      <c r="Q161" s="8"/>
      <c r="R161" s="8" t="s">
        <v>186</v>
      </c>
      <c r="S161" s="10"/>
      <c r="T161" s="10"/>
      <c r="U161" s="10"/>
      <c r="V161" s="10"/>
      <c r="W161" s="10"/>
      <c r="X161" s="9" t="s">
        <v>48</v>
      </c>
      <c r="Y161" s="9" t="s">
        <v>468</v>
      </c>
      <c r="Z161" s="9"/>
      <c r="AA161" s="18"/>
      <c r="AB161" s="18"/>
      <c r="AC161" s="18"/>
      <c r="AD161" s="9"/>
      <c r="AE161" s="9"/>
      <c r="AF161" s="12"/>
      <c r="AG161" s="12"/>
      <c r="AH161" s="12"/>
      <c r="AI161" s="12"/>
      <c r="AJ161" s="12"/>
      <c r="AK161" s="9" t="s">
        <v>353</v>
      </c>
      <c r="AL161" s="8"/>
      <c r="AM161" s="8" t="s">
        <v>48</v>
      </c>
      <c r="AN161" s="8" t="s">
        <v>48</v>
      </c>
      <c r="AO161" s="8" t="s">
        <v>48</v>
      </c>
      <c r="AP161" s="9" t="s">
        <v>470</v>
      </c>
      <c r="AQ161" s="9"/>
      <c r="AR161" s="14"/>
      <c r="AS161" s="14"/>
      <c r="AT161" s="10" t="s">
        <v>473</v>
      </c>
      <c r="AU161" s="10"/>
      <c r="AV161" s="10" t="s">
        <v>63</v>
      </c>
      <c r="AW161" s="8" t="s">
        <v>353</v>
      </c>
      <c r="AX161" s="15">
        <v>3677100</v>
      </c>
      <c r="AY161" s="16">
        <v>12</v>
      </c>
      <c r="AZ161" s="16" t="s">
        <v>455</v>
      </c>
      <c r="BA161" s="16">
        <v>0</v>
      </c>
      <c r="BB161" s="16" t="s">
        <v>456</v>
      </c>
      <c r="BC161" s="17">
        <v>44125200</v>
      </c>
      <c r="BD161" s="40"/>
    </row>
    <row r="162" spans="1:56" ht="63" customHeight="1">
      <c r="A162" s="8">
        <v>116</v>
      </c>
      <c r="B162" s="9" t="s">
        <v>44</v>
      </c>
      <c r="C162" s="9" t="s">
        <v>442</v>
      </c>
      <c r="D162" s="10" t="s">
        <v>442</v>
      </c>
      <c r="E162" s="10" t="s">
        <v>443</v>
      </c>
      <c r="F162" s="10" t="s">
        <v>234</v>
      </c>
      <c r="G162" s="9" t="s">
        <v>48</v>
      </c>
      <c r="H162" s="9" t="s">
        <v>149</v>
      </c>
      <c r="I162" s="9" t="s">
        <v>48</v>
      </c>
      <c r="J162" s="8" t="s">
        <v>48</v>
      </c>
      <c r="K162" s="8"/>
      <c r="L162" s="8"/>
      <c r="M162" s="8"/>
      <c r="N162" s="8">
        <v>0</v>
      </c>
      <c r="O162" s="8">
        <v>0</v>
      </c>
      <c r="P162" s="8">
        <v>0</v>
      </c>
      <c r="Q162" s="8"/>
      <c r="R162" s="8" t="s">
        <v>186</v>
      </c>
      <c r="S162" s="10"/>
      <c r="T162" s="10"/>
      <c r="U162" s="10"/>
      <c r="V162" s="10"/>
      <c r="W162" s="10"/>
      <c r="X162" s="9" t="s">
        <v>48</v>
      </c>
      <c r="Y162" s="9" t="s">
        <v>468</v>
      </c>
      <c r="Z162" s="9"/>
      <c r="AA162" s="18"/>
      <c r="AB162" s="18"/>
      <c r="AC162" s="18"/>
      <c r="AD162" s="9"/>
      <c r="AE162" s="9"/>
      <c r="AF162" s="12"/>
      <c r="AG162" s="12"/>
      <c r="AH162" s="12"/>
      <c r="AI162" s="12"/>
      <c r="AJ162" s="12"/>
      <c r="AK162" s="9" t="s">
        <v>353</v>
      </c>
      <c r="AL162" s="8"/>
      <c r="AM162" s="8" t="s">
        <v>48</v>
      </c>
      <c r="AN162" s="8" t="s">
        <v>48</v>
      </c>
      <c r="AO162" s="8" t="s">
        <v>48</v>
      </c>
      <c r="AP162" s="9" t="s">
        <v>470</v>
      </c>
      <c r="AQ162" s="9"/>
      <c r="AR162" s="14"/>
      <c r="AS162" s="14"/>
      <c r="AT162" s="10" t="s">
        <v>473</v>
      </c>
      <c r="AU162" s="10"/>
      <c r="AV162" s="10" t="s">
        <v>63</v>
      </c>
      <c r="AW162" s="8" t="s">
        <v>353</v>
      </c>
      <c r="AX162" s="15">
        <v>3677100</v>
      </c>
      <c r="AY162" s="16">
        <v>12</v>
      </c>
      <c r="AZ162" s="16" t="s">
        <v>455</v>
      </c>
      <c r="BA162" s="16">
        <v>0</v>
      </c>
      <c r="BB162" s="16" t="s">
        <v>456</v>
      </c>
      <c r="BC162" s="17">
        <v>44125200</v>
      </c>
      <c r="BD162" s="40"/>
    </row>
    <row r="163" spans="1:56" ht="63" customHeight="1">
      <c r="A163" s="8">
        <v>117</v>
      </c>
      <c r="B163" s="9" t="s">
        <v>44</v>
      </c>
      <c r="C163" s="9" t="s">
        <v>442</v>
      </c>
      <c r="D163" s="10" t="s">
        <v>442</v>
      </c>
      <c r="E163" s="10" t="s">
        <v>443</v>
      </c>
      <c r="F163" s="10" t="s">
        <v>234</v>
      </c>
      <c r="G163" s="9" t="s">
        <v>48</v>
      </c>
      <c r="H163" s="9" t="s">
        <v>149</v>
      </c>
      <c r="I163" s="9" t="s">
        <v>48</v>
      </c>
      <c r="J163" s="8" t="s">
        <v>48</v>
      </c>
      <c r="K163" s="8"/>
      <c r="L163" s="8"/>
      <c r="M163" s="8"/>
      <c r="N163" s="8">
        <v>0</v>
      </c>
      <c r="O163" s="8">
        <v>0</v>
      </c>
      <c r="P163" s="8">
        <v>0</v>
      </c>
      <c r="Q163" s="8"/>
      <c r="R163" s="8" t="s">
        <v>186</v>
      </c>
      <c r="S163" s="10"/>
      <c r="T163" s="10"/>
      <c r="U163" s="10"/>
      <c r="V163" s="10"/>
      <c r="W163" s="10"/>
      <c r="X163" s="9" t="s">
        <v>48</v>
      </c>
      <c r="Y163" s="9" t="s">
        <v>468</v>
      </c>
      <c r="Z163" s="9"/>
      <c r="AA163" s="18"/>
      <c r="AB163" s="18"/>
      <c r="AC163" s="18"/>
      <c r="AD163" s="9"/>
      <c r="AE163" s="9"/>
      <c r="AF163" s="12"/>
      <c r="AG163" s="12"/>
      <c r="AH163" s="12"/>
      <c r="AI163" s="12"/>
      <c r="AJ163" s="12"/>
      <c r="AK163" s="9" t="s">
        <v>353</v>
      </c>
      <c r="AL163" s="8"/>
      <c r="AM163" s="8" t="s">
        <v>48</v>
      </c>
      <c r="AN163" s="8" t="s">
        <v>48</v>
      </c>
      <c r="AO163" s="8" t="s">
        <v>48</v>
      </c>
      <c r="AP163" s="9" t="s">
        <v>470</v>
      </c>
      <c r="AQ163" s="9"/>
      <c r="AR163" s="14"/>
      <c r="AS163" s="14"/>
      <c r="AT163" s="10" t="s">
        <v>473</v>
      </c>
      <c r="AU163" s="10"/>
      <c r="AV163" s="10" t="s">
        <v>63</v>
      </c>
      <c r="AW163" s="8" t="s">
        <v>353</v>
      </c>
      <c r="AX163" s="15">
        <v>3677100</v>
      </c>
      <c r="AY163" s="16">
        <v>12</v>
      </c>
      <c r="AZ163" s="16" t="s">
        <v>455</v>
      </c>
      <c r="BA163" s="16">
        <v>0</v>
      </c>
      <c r="BB163" s="16" t="s">
        <v>456</v>
      </c>
      <c r="BC163" s="17">
        <v>44125200</v>
      </c>
      <c r="BD163" s="40"/>
    </row>
    <row r="164" spans="1:56" ht="63" customHeight="1">
      <c r="A164" s="8">
        <v>118</v>
      </c>
      <c r="B164" s="9" t="s">
        <v>44</v>
      </c>
      <c r="C164" s="9" t="s">
        <v>442</v>
      </c>
      <c r="D164" s="10" t="s">
        <v>442</v>
      </c>
      <c r="E164" s="10" t="s">
        <v>443</v>
      </c>
      <c r="F164" s="10" t="s">
        <v>234</v>
      </c>
      <c r="G164" s="9" t="s">
        <v>48</v>
      </c>
      <c r="H164" s="9" t="s">
        <v>149</v>
      </c>
      <c r="I164" s="9" t="s">
        <v>48</v>
      </c>
      <c r="J164" s="8" t="s">
        <v>48</v>
      </c>
      <c r="K164" s="8"/>
      <c r="L164" s="8"/>
      <c r="M164" s="8"/>
      <c r="N164" s="8">
        <v>0</v>
      </c>
      <c r="O164" s="8">
        <v>0</v>
      </c>
      <c r="P164" s="8">
        <v>0</v>
      </c>
      <c r="Q164" s="8"/>
      <c r="R164" s="8" t="s">
        <v>186</v>
      </c>
      <c r="S164" s="10"/>
      <c r="T164" s="10"/>
      <c r="U164" s="10"/>
      <c r="V164" s="10"/>
      <c r="W164" s="10"/>
      <c r="X164" s="9" t="s">
        <v>48</v>
      </c>
      <c r="Y164" s="9" t="s">
        <v>468</v>
      </c>
      <c r="Z164" s="9"/>
      <c r="AA164" s="18"/>
      <c r="AB164" s="18"/>
      <c r="AC164" s="18"/>
      <c r="AD164" s="9"/>
      <c r="AE164" s="9"/>
      <c r="AF164" s="12"/>
      <c r="AG164" s="12"/>
      <c r="AH164" s="12"/>
      <c r="AI164" s="12"/>
      <c r="AJ164" s="12"/>
      <c r="AK164" s="9" t="s">
        <v>353</v>
      </c>
      <c r="AL164" s="8"/>
      <c r="AM164" s="8" t="s">
        <v>48</v>
      </c>
      <c r="AN164" s="8" t="s">
        <v>48</v>
      </c>
      <c r="AO164" s="8" t="s">
        <v>48</v>
      </c>
      <c r="AP164" s="9" t="s">
        <v>470</v>
      </c>
      <c r="AQ164" s="9"/>
      <c r="AR164" s="14"/>
      <c r="AS164" s="14"/>
      <c r="AT164" s="10" t="s">
        <v>474</v>
      </c>
      <c r="AU164" s="10"/>
      <c r="AV164" s="10" t="s">
        <v>63</v>
      </c>
      <c r="AW164" s="8" t="s">
        <v>353</v>
      </c>
      <c r="AX164" s="15">
        <v>3677100</v>
      </c>
      <c r="AY164" s="16">
        <v>12</v>
      </c>
      <c r="AZ164" s="16" t="s">
        <v>455</v>
      </c>
      <c r="BA164" s="16">
        <v>0</v>
      </c>
      <c r="BB164" s="16" t="s">
        <v>456</v>
      </c>
      <c r="BC164" s="17">
        <v>44125200</v>
      </c>
      <c r="BD164" s="40"/>
    </row>
    <row r="165" spans="1:56" ht="63" customHeight="1">
      <c r="A165" s="8">
        <v>119</v>
      </c>
      <c r="B165" s="9" t="s">
        <v>44</v>
      </c>
      <c r="C165" s="9" t="s">
        <v>442</v>
      </c>
      <c r="D165" s="10" t="s">
        <v>442</v>
      </c>
      <c r="E165" s="10" t="s">
        <v>443</v>
      </c>
      <c r="F165" s="10" t="s">
        <v>234</v>
      </c>
      <c r="G165" s="9" t="s">
        <v>48</v>
      </c>
      <c r="H165" s="9" t="s">
        <v>149</v>
      </c>
      <c r="I165" s="9" t="s">
        <v>48</v>
      </c>
      <c r="J165" s="8" t="s">
        <v>48</v>
      </c>
      <c r="K165" s="8"/>
      <c r="L165" s="8"/>
      <c r="M165" s="8"/>
      <c r="N165" s="8">
        <v>0</v>
      </c>
      <c r="O165" s="8">
        <v>0</v>
      </c>
      <c r="P165" s="8">
        <v>0</v>
      </c>
      <c r="Q165" s="8"/>
      <c r="R165" s="8" t="s">
        <v>186</v>
      </c>
      <c r="S165" s="10"/>
      <c r="T165" s="10"/>
      <c r="U165" s="10"/>
      <c r="V165" s="10"/>
      <c r="W165" s="10"/>
      <c r="X165" s="9" t="s">
        <v>48</v>
      </c>
      <c r="Y165" s="9" t="s">
        <v>468</v>
      </c>
      <c r="Z165" s="9"/>
      <c r="AA165" s="18"/>
      <c r="AB165" s="18"/>
      <c r="AC165" s="18"/>
      <c r="AD165" s="9"/>
      <c r="AE165" s="9"/>
      <c r="AF165" s="12"/>
      <c r="AG165" s="12"/>
      <c r="AH165" s="12"/>
      <c r="AI165" s="12"/>
      <c r="AJ165" s="12"/>
      <c r="AK165" s="9" t="s">
        <v>353</v>
      </c>
      <c r="AL165" s="8"/>
      <c r="AM165" s="8" t="s">
        <v>48</v>
      </c>
      <c r="AN165" s="8" t="s">
        <v>48</v>
      </c>
      <c r="AO165" s="8" t="s">
        <v>48</v>
      </c>
      <c r="AP165" s="9" t="s">
        <v>470</v>
      </c>
      <c r="AQ165" s="9"/>
      <c r="AR165" s="14"/>
      <c r="AS165" s="14"/>
      <c r="AT165" s="10" t="s">
        <v>475</v>
      </c>
      <c r="AU165" s="10"/>
      <c r="AV165" s="10" t="s">
        <v>63</v>
      </c>
      <c r="AW165" s="8" t="s">
        <v>353</v>
      </c>
      <c r="AX165" s="15">
        <v>9323348</v>
      </c>
      <c r="AY165" s="16">
        <v>12</v>
      </c>
      <c r="AZ165" s="16" t="s">
        <v>455</v>
      </c>
      <c r="BA165" s="16">
        <v>0</v>
      </c>
      <c r="BB165" s="16" t="s">
        <v>456</v>
      </c>
      <c r="BC165" s="17">
        <v>111880176</v>
      </c>
      <c r="BD165" s="40"/>
    </row>
    <row r="166" spans="1:56" ht="63" customHeight="1">
      <c r="A166" s="8">
        <v>120</v>
      </c>
      <c r="B166" s="9" t="s">
        <v>44</v>
      </c>
      <c r="C166" s="9" t="s">
        <v>442</v>
      </c>
      <c r="D166" s="10" t="s">
        <v>442</v>
      </c>
      <c r="E166" s="10" t="s">
        <v>443</v>
      </c>
      <c r="F166" s="10" t="s">
        <v>444</v>
      </c>
      <c r="G166" s="9" t="s">
        <v>48</v>
      </c>
      <c r="H166" s="9" t="s">
        <v>149</v>
      </c>
      <c r="I166" s="9" t="s">
        <v>48</v>
      </c>
      <c r="J166" s="8" t="s">
        <v>48</v>
      </c>
      <c r="K166" s="8"/>
      <c r="L166" s="8"/>
      <c r="M166" s="8"/>
      <c r="N166" s="8">
        <v>0</v>
      </c>
      <c r="O166" s="8">
        <v>0</v>
      </c>
      <c r="P166" s="8">
        <v>0</v>
      </c>
      <c r="Q166" s="8"/>
      <c r="R166" s="8" t="s">
        <v>186</v>
      </c>
      <c r="S166" s="10"/>
      <c r="T166" s="10"/>
      <c r="U166" s="10"/>
      <c r="V166" s="10"/>
      <c r="W166" s="10"/>
      <c r="X166" s="9" t="s">
        <v>48</v>
      </c>
      <c r="Y166" s="9" t="s">
        <v>445</v>
      </c>
      <c r="Z166" s="9" t="s">
        <v>446</v>
      </c>
      <c r="AA166" s="18">
        <v>0</v>
      </c>
      <c r="AB166" s="18">
        <v>2</v>
      </c>
      <c r="AC166" s="18"/>
      <c r="AD166" s="9" t="s">
        <v>447</v>
      </c>
      <c r="AE166" s="9" t="s">
        <v>448</v>
      </c>
      <c r="AF166" s="12"/>
      <c r="AG166" s="104">
        <f t="shared" ref="AG166:AG172" si="9">(AF166-AA166)/(AB166-AA166)</f>
        <v>0</v>
      </c>
      <c r="AH166" s="12"/>
      <c r="AI166" s="12"/>
      <c r="AJ166" s="12"/>
      <c r="AK166" s="9" t="s">
        <v>54</v>
      </c>
      <c r="AL166" s="8" t="s">
        <v>55</v>
      </c>
      <c r="AM166" s="8">
        <v>2299</v>
      </c>
      <c r="AN166" s="8" t="s">
        <v>56</v>
      </c>
      <c r="AO166" s="8" t="s">
        <v>57</v>
      </c>
      <c r="AP166" s="9" t="s">
        <v>449</v>
      </c>
      <c r="AQ166" s="9" t="s">
        <v>48</v>
      </c>
      <c r="AR166" s="14" t="s">
        <v>48</v>
      </c>
      <c r="AS166" s="14"/>
      <c r="AT166" s="10" t="s">
        <v>450</v>
      </c>
      <c r="AU166" s="10"/>
      <c r="AV166" s="10" t="s">
        <v>131</v>
      </c>
      <c r="AW166" s="8" t="s">
        <v>64</v>
      </c>
      <c r="AX166" s="15">
        <v>5500000</v>
      </c>
      <c r="AY166" s="16">
        <v>1</v>
      </c>
      <c r="AZ166" s="16" t="s">
        <v>451</v>
      </c>
      <c r="BA166" s="16" t="s">
        <v>132</v>
      </c>
      <c r="BB166" s="16" t="s">
        <v>133</v>
      </c>
      <c r="BC166" s="17">
        <v>0</v>
      </c>
      <c r="BD166" s="40"/>
    </row>
    <row r="167" spans="1:56" ht="63" customHeight="1">
      <c r="A167" s="8">
        <v>121</v>
      </c>
      <c r="B167" s="9" t="s">
        <v>44</v>
      </c>
      <c r="C167" s="9" t="s">
        <v>442</v>
      </c>
      <c r="D167" s="10" t="s">
        <v>442</v>
      </c>
      <c r="E167" s="10" t="s">
        <v>443</v>
      </c>
      <c r="F167" s="10" t="s">
        <v>444</v>
      </c>
      <c r="G167" s="9" t="s">
        <v>48</v>
      </c>
      <c r="H167" s="9" t="s">
        <v>149</v>
      </c>
      <c r="I167" s="9" t="s">
        <v>48</v>
      </c>
      <c r="J167" s="8" t="s">
        <v>48</v>
      </c>
      <c r="K167" s="8"/>
      <c r="L167" s="8"/>
      <c r="M167" s="8"/>
      <c r="N167" s="8">
        <v>0</v>
      </c>
      <c r="O167" s="8">
        <v>0</v>
      </c>
      <c r="P167" s="8">
        <v>0</v>
      </c>
      <c r="Q167" s="8"/>
      <c r="R167" s="8" t="s">
        <v>186</v>
      </c>
      <c r="S167" s="10"/>
      <c r="T167" s="10"/>
      <c r="U167" s="10"/>
      <c r="V167" s="10"/>
      <c r="W167" s="10"/>
      <c r="X167" s="9" t="s">
        <v>48</v>
      </c>
      <c r="Y167" s="9" t="s">
        <v>452</v>
      </c>
      <c r="Z167" s="9" t="s">
        <v>446</v>
      </c>
      <c r="AA167" s="18">
        <v>0</v>
      </c>
      <c r="AB167" s="18">
        <v>2</v>
      </c>
      <c r="AC167" s="18"/>
      <c r="AD167" s="9" t="s">
        <v>447</v>
      </c>
      <c r="AE167" s="9" t="s">
        <v>453</v>
      </c>
      <c r="AF167" s="12"/>
      <c r="AG167" s="104">
        <f t="shared" si="9"/>
        <v>0</v>
      </c>
      <c r="AH167" s="12"/>
      <c r="AI167" s="12"/>
      <c r="AJ167" s="12"/>
      <c r="AK167" s="9" t="s">
        <v>353</v>
      </c>
      <c r="AL167" s="8"/>
      <c r="AM167" s="8" t="s">
        <v>48</v>
      </c>
      <c r="AN167" s="8" t="s">
        <v>48</v>
      </c>
      <c r="AO167" s="8" t="s">
        <v>48</v>
      </c>
      <c r="AP167" s="9" t="s">
        <v>449</v>
      </c>
      <c r="AQ167" s="9"/>
      <c r="AR167" s="14"/>
      <c r="AS167" s="14"/>
      <c r="AT167" s="10" t="s">
        <v>454</v>
      </c>
      <c r="AU167" s="10"/>
      <c r="AV167" s="10" t="s">
        <v>63</v>
      </c>
      <c r="AW167" s="8" t="s">
        <v>353</v>
      </c>
      <c r="AX167" s="15">
        <v>6535144</v>
      </c>
      <c r="AY167" s="16">
        <v>12</v>
      </c>
      <c r="AZ167" s="16" t="s">
        <v>455</v>
      </c>
      <c r="BA167" s="16">
        <v>0</v>
      </c>
      <c r="BB167" s="16" t="s">
        <v>456</v>
      </c>
      <c r="BC167" s="17">
        <v>78421728</v>
      </c>
      <c r="BD167" s="40"/>
    </row>
    <row r="168" spans="1:56" ht="63" customHeight="1">
      <c r="A168" s="8">
        <v>122</v>
      </c>
      <c r="B168" s="9" t="s">
        <v>44</v>
      </c>
      <c r="C168" s="9" t="s">
        <v>442</v>
      </c>
      <c r="D168" s="10" t="s">
        <v>442</v>
      </c>
      <c r="E168" s="10" t="s">
        <v>443</v>
      </c>
      <c r="F168" s="10" t="s">
        <v>444</v>
      </c>
      <c r="G168" s="9" t="s">
        <v>48</v>
      </c>
      <c r="H168" s="9" t="s">
        <v>149</v>
      </c>
      <c r="I168" s="9" t="s">
        <v>48</v>
      </c>
      <c r="J168" s="8" t="s">
        <v>48</v>
      </c>
      <c r="K168" s="8"/>
      <c r="L168" s="8"/>
      <c r="M168" s="8"/>
      <c r="N168" s="8">
        <v>0</v>
      </c>
      <c r="O168" s="8">
        <v>0</v>
      </c>
      <c r="P168" s="8">
        <v>0</v>
      </c>
      <c r="Q168" s="8"/>
      <c r="R168" s="8" t="s">
        <v>186</v>
      </c>
      <c r="S168" s="10"/>
      <c r="T168" s="10"/>
      <c r="U168" s="10"/>
      <c r="V168" s="10"/>
      <c r="W168" s="10"/>
      <c r="X168" s="9" t="s">
        <v>48</v>
      </c>
      <c r="Y168" s="9" t="s">
        <v>457</v>
      </c>
      <c r="Z168" s="9" t="s">
        <v>446</v>
      </c>
      <c r="AA168" s="18">
        <v>0</v>
      </c>
      <c r="AB168" s="18">
        <v>2</v>
      </c>
      <c r="AC168" s="18"/>
      <c r="AD168" s="9" t="s">
        <v>447</v>
      </c>
      <c r="AE168" s="9" t="s">
        <v>448</v>
      </c>
      <c r="AF168" s="12"/>
      <c r="AG168" s="104">
        <f t="shared" si="9"/>
        <v>0</v>
      </c>
      <c r="AH168" s="12"/>
      <c r="AI168" s="12"/>
      <c r="AJ168" s="12"/>
      <c r="AK168" s="9" t="s">
        <v>353</v>
      </c>
      <c r="AL168" s="8"/>
      <c r="AM168" s="8" t="s">
        <v>48</v>
      </c>
      <c r="AN168" s="8" t="s">
        <v>48</v>
      </c>
      <c r="AO168" s="8" t="s">
        <v>48</v>
      </c>
      <c r="AP168" s="9" t="s">
        <v>458</v>
      </c>
      <c r="AQ168" s="9"/>
      <c r="AR168" s="14"/>
      <c r="AS168" s="14"/>
      <c r="AT168" s="10" t="s">
        <v>459</v>
      </c>
      <c r="AU168" s="10"/>
      <c r="AV168" s="10" t="s">
        <v>63</v>
      </c>
      <c r="AW168" s="8" t="s">
        <v>353</v>
      </c>
      <c r="AX168" s="15">
        <v>2471228</v>
      </c>
      <c r="AY168" s="16">
        <v>12</v>
      </c>
      <c r="AZ168" s="16" t="s">
        <v>455</v>
      </c>
      <c r="BA168" s="16">
        <v>0</v>
      </c>
      <c r="BB168" s="16" t="s">
        <v>456</v>
      </c>
      <c r="BC168" s="17">
        <v>29654736</v>
      </c>
      <c r="BD168" s="40"/>
    </row>
    <row r="169" spans="1:56" ht="63" customHeight="1">
      <c r="A169" s="8">
        <v>123</v>
      </c>
      <c r="B169" s="9" t="s">
        <v>44</v>
      </c>
      <c r="C169" s="9" t="s">
        <v>442</v>
      </c>
      <c r="D169" s="10" t="s">
        <v>442</v>
      </c>
      <c r="E169" s="10" t="s">
        <v>443</v>
      </c>
      <c r="F169" s="10" t="s">
        <v>444</v>
      </c>
      <c r="G169" s="9" t="s">
        <v>48</v>
      </c>
      <c r="H169" s="9" t="s">
        <v>149</v>
      </c>
      <c r="I169" s="9" t="s">
        <v>48</v>
      </c>
      <c r="J169" s="8" t="s">
        <v>48</v>
      </c>
      <c r="K169" s="8"/>
      <c r="L169" s="8"/>
      <c r="M169" s="8"/>
      <c r="N169" s="8">
        <v>0</v>
      </c>
      <c r="O169" s="8">
        <v>0</v>
      </c>
      <c r="P169" s="8">
        <v>0</v>
      </c>
      <c r="Q169" s="8"/>
      <c r="R169" s="8" t="s">
        <v>186</v>
      </c>
      <c r="S169" s="10"/>
      <c r="T169" s="10"/>
      <c r="U169" s="10"/>
      <c r="V169" s="10"/>
      <c r="W169" s="10"/>
      <c r="X169" s="9" t="s">
        <v>48</v>
      </c>
      <c r="Y169" s="9" t="s">
        <v>460</v>
      </c>
      <c r="Z169" s="9" t="s">
        <v>446</v>
      </c>
      <c r="AA169" s="18">
        <v>0</v>
      </c>
      <c r="AB169" s="18">
        <v>1</v>
      </c>
      <c r="AC169" s="18"/>
      <c r="AD169" s="9" t="s">
        <v>447</v>
      </c>
      <c r="AE169" s="9" t="s">
        <v>461</v>
      </c>
      <c r="AF169" s="12"/>
      <c r="AG169" s="104">
        <f t="shared" si="9"/>
        <v>0</v>
      </c>
      <c r="AH169" s="12"/>
      <c r="AI169" s="12"/>
      <c r="AJ169" s="12"/>
      <c r="AK169" s="9" t="s">
        <v>353</v>
      </c>
      <c r="AL169" s="8"/>
      <c r="AM169" s="8" t="s">
        <v>48</v>
      </c>
      <c r="AN169" s="8" t="s">
        <v>48</v>
      </c>
      <c r="AO169" s="8" t="s">
        <v>48</v>
      </c>
      <c r="AP169" s="9" t="s">
        <v>462</v>
      </c>
      <c r="AQ169" s="9"/>
      <c r="AR169" s="14"/>
      <c r="AS169" s="14"/>
      <c r="AT169" s="10" t="s">
        <v>454</v>
      </c>
      <c r="AU169" s="10"/>
      <c r="AV169" s="10" t="s">
        <v>63</v>
      </c>
      <c r="AW169" s="8" t="s">
        <v>353</v>
      </c>
      <c r="AX169" s="15">
        <v>6535144</v>
      </c>
      <c r="AY169" s="16">
        <v>12</v>
      </c>
      <c r="AZ169" s="16" t="s">
        <v>455</v>
      </c>
      <c r="BA169" s="16">
        <v>0</v>
      </c>
      <c r="BB169" s="16" t="s">
        <v>456</v>
      </c>
      <c r="BC169" s="17">
        <v>78421728</v>
      </c>
      <c r="BD169" s="40"/>
    </row>
    <row r="170" spans="1:56" ht="131.25" customHeight="1">
      <c r="A170" s="8">
        <v>124</v>
      </c>
      <c r="B170" s="9" t="s">
        <v>44</v>
      </c>
      <c r="C170" s="9" t="s">
        <v>442</v>
      </c>
      <c r="D170" s="10" t="s">
        <v>442</v>
      </c>
      <c r="E170" s="10" t="s">
        <v>443</v>
      </c>
      <c r="F170" s="10" t="s">
        <v>444</v>
      </c>
      <c r="G170" s="9" t="s">
        <v>48</v>
      </c>
      <c r="H170" s="9" t="s">
        <v>149</v>
      </c>
      <c r="I170" s="9" t="s">
        <v>48</v>
      </c>
      <c r="J170" s="8" t="s">
        <v>48</v>
      </c>
      <c r="K170" s="8"/>
      <c r="L170" s="8"/>
      <c r="M170" s="8"/>
      <c r="N170" s="8">
        <v>0</v>
      </c>
      <c r="O170" s="8">
        <v>0</v>
      </c>
      <c r="P170" s="8">
        <v>0</v>
      </c>
      <c r="Q170" s="8"/>
      <c r="R170" s="8" t="s">
        <v>186</v>
      </c>
      <c r="S170" s="10"/>
      <c r="T170" s="10"/>
      <c r="U170" s="10"/>
      <c r="V170" s="10"/>
      <c r="W170" s="10"/>
      <c r="X170" s="9" t="s">
        <v>48</v>
      </c>
      <c r="Y170" s="9" t="s">
        <v>476</v>
      </c>
      <c r="Z170" s="9" t="s">
        <v>446</v>
      </c>
      <c r="AA170" s="18">
        <v>0</v>
      </c>
      <c r="AB170" s="18">
        <v>1</v>
      </c>
      <c r="AC170" s="18"/>
      <c r="AD170" s="9" t="s">
        <v>447</v>
      </c>
      <c r="AE170" s="9" t="s">
        <v>477</v>
      </c>
      <c r="AF170" s="12"/>
      <c r="AG170" s="104">
        <f t="shared" si="9"/>
        <v>0</v>
      </c>
      <c r="AH170" s="12"/>
      <c r="AI170" s="12"/>
      <c r="AJ170" s="12"/>
      <c r="AK170" s="9" t="s">
        <v>353</v>
      </c>
      <c r="AL170" s="8"/>
      <c r="AM170" s="8" t="s">
        <v>48</v>
      </c>
      <c r="AN170" s="8" t="s">
        <v>48</v>
      </c>
      <c r="AO170" s="8" t="s">
        <v>48</v>
      </c>
      <c r="AP170" s="9" t="s">
        <v>462</v>
      </c>
      <c r="AQ170" s="9"/>
      <c r="AR170" s="14"/>
      <c r="AS170" s="14"/>
      <c r="AT170" s="10" t="s">
        <v>454</v>
      </c>
      <c r="AU170" s="10"/>
      <c r="AV170" s="10" t="s">
        <v>63</v>
      </c>
      <c r="AW170" s="8" t="s">
        <v>353</v>
      </c>
      <c r="AX170" s="15">
        <v>6535144</v>
      </c>
      <c r="AY170" s="16">
        <v>12</v>
      </c>
      <c r="AZ170" s="16" t="s">
        <v>455</v>
      </c>
      <c r="BA170" s="16">
        <v>0</v>
      </c>
      <c r="BB170" s="16" t="s">
        <v>456</v>
      </c>
      <c r="BC170" s="17">
        <v>78421728</v>
      </c>
      <c r="BD170" s="40"/>
    </row>
    <row r="171" spans="1:56" ht="63" customHeight="1">
      <c r="A171" s="8">
        <v>125</v>
      </c>
      <c r="B171" s="9" t="s">
        <v>44</v>
      </c>
      <c r="C171" s="9" t="s">
        <v>442</v>
      </c>
      <c r="D171" s="10" t="s">
        <v>442</v>
      </c>
      <c r="E171" s="10" t="s">
        <v>443</v>
      </c>
      <c r="F171" s="10" t="s">
        <v>234</v>
      </c>
      <c r="G171" s="9" t="s">
        <v>48</v>
      </c>
      <c r="H171" s="9" t="s">
        <v>149</v>
      </c>
      <c r="I171" s="9" t="s">
        <v>48</v>
      </c>
      <c r="J171" s="8" t="s">
        <v>48</v>
      </c>
      <c r="K171" s="8"/>
      <c r="L171" s="8"/>
      <c r="M171" s="8"/>
      <c r="N171" s="8">
        <v>0</v>
      </c>
      <c r="O171" s="8">
        <v>0</v>
      </c>
      <c r="P171" s="8">
        <v>0</v>
      </c>
      <c r="Q171" s="8"/>
      <c r="R171" s="8" t="s">
        <v>186</v>
      </c>
      <c r="S171" s="10"/>
      <c r="T171" s="10"/>
      <c r="U171" s="10"/>
      <c r="V171" s="10"/>
      <c r="W171" s="10"/>
      <c r="X171" s="9" t="s">
        <v>48</v>
      </c>
      <c r="Y171" s="9" t="s">
        <v>465</v>
      </c>
      <c r="Z171" s="9" t="s">
        <v>446</v>
      </c>
      <c r="AA171" s="18">
        <v>0</v>
      </c>
      <c r="AB171" s="18">
        <v>1</v>
      </c>
      <c r="AC171" s="18"/>
      <c r="AD171" s="9" t="s">
        <v>447</v>
      </c>
      <c r="AE171" s="9" t="s">
        <v>466</v>
      </c>
      <c r="AF171" s="12"/>
      <c r="AG171" s="104">
        <f t="shared" si="9"/>
        <v>0</v>
      </c>
      <c r="AH171" s="12"/>
      <c r="AI171" s="12"/>
      <c r="AJ171" s="12"/>
      <c r="AK171" s="9" t="s">
        <v>353</v>
      </c>
      <c r="AL171" s="8"/>
      <c r="AM171" s="8" t="s">
        <v>48</v>
      </c>
      <c r="AN171" s="8" t="s">
        <v>48</v>
      </c>
      <c r="AO171" s="8" t="s">
        <v>48</v>
      </c>
      <c r="AP171" s="9" t="s">
        <v>467</v>
      </c>
      <c r="AQ171" s="9"/>
      <c r="AR171" s="14"/>
      <c r="AS171" s="14"/>
      <c r="AT171" s="10" t="s">
        <v>454</v>
      </c>
      <c r="AU171" s="10"/>
      <c r="AV171" s="10" t="s">
        <v>63</v>
      </c>
      <c r="AW171" s="8" t="s">
        <v>353</v>
      </c>
      <c r="AX171" s="15">
        <v>6535144</v>
      </c>
      <c r="AY171" s="16">
        <v>12</v>
      </c>
      <c r="AZ171" s="16" t="s">
        <v>455</v>
      </c>
      <c r="BA171" s="16">
        <v>0</v>
      </c>
      <c r="BB171" s="16" t="s">
        <v>456</v>
      </c>
      <c r="BC171" s="17">
        <v>78421728</v>
      </c>
      <c r="BD171" s="40"/>
    </row>
    <row r="172" spans="1:56" ht="63" customHeight="1">
      <c r="A172" s="8">
        <v>126</v>
      </c>
      <c r="B172" s="9" t="s">
        <v>44</v>
      </c>
      <c r="C172" s="9" t="s">
        <v>442</v>
      </c>
      <c r="D172" s="10" t="s">
        <v>442</v>
      </c>
      <c r="E172" s="10" t="s">
        <v>443</v>
      </c>
      <c r="F172" s="10" t="s">
        <v>234</v>
      </c>
      <c r="G172" s="9" t="s">
        <v>48</v>
      </c>
      <c r="H172" s="9" t="s">
        <v>149</v>
      </c>
      <c r="I172" s="9" t="s">
        <v>48</v>
      </c>
      <c r="J172" s="8" t="s">
        <v>48</v>
      </c>
      <c r="K172" s="8"/>
      <c r="L172" s="8"/>
      <c r="M172" s="8"/>
      <c r="N172" s="8">
        <v>0</v>
      </c>
      <c r="O172" s="8">
        <v>0</v>
      </c>
      <c r="P172" s="8">
        <v>0</v>
      </c>
      <c r="Q172" s="8"/>
      <c r="R172" s="8" t="s">
        <v>186</v>
      </c>
      <c r="S172" s="10"/>
      <c r="T172" s="10"/>
      <c r="U172" s="10"/>
      <c r="V172" s="10"/>
      <c r="W172" s="10"/>
      <c r="X172" s="9" t="s">
        <v>48</v>
      </c>
      <c r="Y172" s="9" t="s">
        <v>468</v>
      </c>
      <c r="Z172" s="9" t="s">
        <v>446</v>
      </c>
      <c r="AA172" s="18">
        <v>0</v>
      </c>
      <c r="AB172" s="18">
        <v>1</v>
      </c>
      <c r="AC172" s="18"/>
      <c r="AD172" s="9" t="s">
        <v>447</v>
      </c>
      <c r="AE172" s="9" t="s">
        <v>469</v>
      </c>
      <c r="AF172" s="12"/>
      <c r="AG172" s="104">
        <f t="shared" si="9"/>
        <v>0</v>
      </c>
      <c r="AH172" s="12"/>
      <c r="AI172" s="12"/>
      <c r="AJ172" s="12"/>
      <c r="AK172" s="9" t="s">
        <v>353</v>
      </c>
      <c r="AL172" s="8"/>
      <c r="AM172" s="8" t="s">
        <v>48</v>
      </c>
      <c r="AN172" s="8" t="s">
        <v>48</v>
      </c>
      <c r="AO172" s="8" t="s">
        <v>48</v>
      </c>
      <c r="AP172" s="9" t="s">
        <v>470</v>
      </c>
      <c r="AQ172" s="9"/>
      <c r="AR172" s="14"/>
      <c r="AS172" s="14"/>
      <c r="AT172" s="10" t="s">
        <v>471</v>
      </c>
      <c r="AU172" s="10"/>
      <c r="AV172" s="10" t="s">
        <v>63</v>
      </c>
      <c r="AW172" s="8" t="s">
        <v>353</v>
      </c>
      <c r="AX172" s="15">
        <v>6535144</v>
      </c>
      <c r="AY172" s="16">
        <v>12</v>
      </c>
      <c r="AZ172" s="16" t="s">
        <v>455</v>
      </c>
      <c r="BA172" s="16">
        <v>0</v>
      </c>
      <c r="BB172" s="16" t="s">
        <v>456</v>
      </c>
      <c r="BC172" s="17">
        <v>78421728</v>
      </c>
      <c r="BD172" s="40"/>
    </row>
    <row r="173" spans="1:56" ht="63" customHeight="1">
      <c r="A173" s="8">
        <v>127</v>
      </c>
      <c r="B173" s="9" t="s">
        <v>44</v>
      </c>
      <c r="C173" s="9" t="s">
        <v>442</v>
      </c>
      <c r="D173" s="10" t="s">
        <v>442</v>
      </c>
      <c r="E173" s="10" t="s">
        <v>443</v>
      </c>
      <c r="F173" s="10" t="s">
        <v>234</v>
      </c>
      <c r="G173" s="9" t="s">
        <v>48</v>
      </c>
      <c r="H173" s="9" t="s">
        <v>149</v>
      </c>
      <c r="I173" s="9" t="s">
        <v>48</v>
      </c>
      <c r="J173" s="8" t="s">
        <v>48</v>
      </c>
      <c r="K173" s="8"/>
      <c r="L173" s="8"/>
      <c r="M173" s="8"/>
      <c r="N173" s="8">
        <v>0</v>
      </c>
      <c r="O173" s="8">
        <v>0</v>
      </c>
      <c r="P173" s="8">
        <v>0</v>
      </c>
      <c r="Q173" s="8"/>
      <c r="R173" s="8" t="s">
        <v>186</v>
      </c>
      <c r="S173" s="10"/>
      <c r="T173" s="10"/>
      <c r="U173" s="10"/>
      <c r="V173" s="10"/>
      <c r="W173" s="10"/>
      <c r="X173" s="9" t="s">
        <v>48</v>
      </c>
      <c r="Y173" s="9" t="s">
        <v>468</v>
      </c>
      <c r="Z173" s="9"/>
      <c r="AA173" s="18"/>
      <c r="AB173" s="18"/>
      <c r="AC173" s="18"/>
      <c r="AD173" s="9"/>
      <c r="AE173" s="9"/>
      <c r="AF173" s="12"/>
      <c r="AG173" s="12"/>
      <c r="AH173" s="12"/>
      <c r="AI173" s="12"/>
      <c r="AJ173" s="12"/>
      <c r="AK173" s="9" t="s">
        <v>353</v>
      </c>
      <c r="AL173" s="8"/>
      <c r="AM173" s="8" t="s">
        <v>48</v>
      </c>
      <c r="AN173" s="8" t="s">
        <v>48</v>
      </c>
      <c r="AO173" s="8" t="s">
        <v>48</v>
      </c>
      <c r="AP173" s="9" t="s">
        <v>470</v>
      </c>
      <c r="AQ173" s="9"/>
      <c r="AR173" s="14"/>
      <c r="AS173" s="14"/>
      <c r="AT173" s="10" t="s">
        <v>472</v>
      </c>
      <c r="AU173" s="10"/>
      <c r="AV173" s="10" t="s">
        <v>63</v>
      </c>
      <c r="AW173" s="8" t="s">
        <v>353</v>
      </c>
      <c r="AX173" s="15">
        <v>6535144</v>
      </c>
      <c r="AY173" s="16">
        <v>6</v>
      </c>
      <c r="AZ173" s="16" t="s">
        <v>455</v>
      </c>
      <c r="BA173" s="16">
        <v>0</v>
      </c>
      <c r="BB173" s="16" t="s">
        <v>456</v>
      </c>
      <c r="BC173" s="17">
        <v>39210864</v>
      </c>
      <c r="BD173" s="40"/>
    </row>
    <row r="174" spans="1:56" ht="63" customHeight="1">
      <c r="A174" s="8">
        <v>128</v>
      </c>
      <c r="B174" s="9" t="s">
        <v>44</v>
      </c>
      <c r="C174" s="9" t="s">
        <v>442</v>
      </c>
      <c r="D174" s="10" t="s">
        <v>442</v>
      </c>
      <c r="E174" s="10" t="s">
        <v>443</v>
      </c>
      <c r="F174" s="10" t="s">
        <v>234</v>
      </c>
      <c r="G174" s="9" t="s">
        <v>48</v>
      </c>
      <c r="H174" s="9" t="s">
        <v>149</v>
      </c>
      <c r="I174" s="9" t="s">
        <v>48</v>
      </c>
      <c r="J174" s="8" t="s">
        <v>48</v>
      </c>
      <c r="K174" s="8"/>
      <c r="L174" s="8"/>
      <c r="M174" s="8"/>
      <c r="N174" s="8">
        <v>0</v>
      </c>
      <c r="O174" s="8">
        <v>0</v>
      </c>
      <c r="P174" s="8">
        <v>0</v>
      </c>
      <c r="Q174" s="8"/>
      <c r="R174" s="8" t="s">
        <v>186</v>
      </c>
      <c r="S174" s="10"/>
      <c r="T174" s="10"/>
      <c r="U174" s="10"/>
      <c r="V174" s="10"/>
      <c r="W174" s="10"/>
      <c r="X174" s="9" t="s">
        <v>48</v>
      </c>
      <c r="Y174" s="9" t="s">
        <v>468</v>
      </c>
      <c r="Z174" s="9"/>
      <c r="AA174" s="18"/>
      <c r="AB174" s="18"/>
      <c r="AC174" s="18"/>
      <c r="AD174" s="9"/>
      <c r="AE174" s="9"/>
      <c r="AF174" s="12"/>
      <c r="AG174" s="12"/>
      <c r="AH174" s="12"/>
      <c r="AI174" s="12"/>
      <c r="AJ174" s="12"/>
      <c r="AK174" s="9" t="s">
        <v>353</v>
      </c>
      <c r="AL174" s="8"/>
      <c r="AM174" s="8" t="s">
        <v>48</v>
      </c>
      <c r="AN174" s="8" t="s">
        <v>48</v>
      </c>
      <c r="AO174" s="8" t="s">
        <v>48</v>
      </c>
      <c r="AP174" s="9" t="s">
        <v>470</v>
      </c>
      <c r="AQ174" s="9"/>
      <c r="AR174" s="14"/>
      <c r="AS174" s="14"/>
      <c r="AT174" s="10" t="s">
        <v>473</v>
      </c>
      <c r="AU174" s="10"/>
      <c r="AV174" s="10" t="s">
        <v>63</v>
      </c>
      <c r="AW174" s="8" t="s">
        <v>353</v>
      </c>
      <c r="AX174" s="15">
        <v>3677100</v>
      </c>
      <c r="AY174" s="16">
        <v>12</v>
      </c>
      <c r="AZ174" s="16" t="s">
        <v>455</v>
      </c>
      <c r="BA174" s="16">
        <v>0</v>
      </c>
      <c r="BB174" s="16" t="s">
        <v>456</v>
      </c>
      <c r="BC174" s="17">
        <v>44125200</v>
      </c>
      <c r="BD174" s="40"/>
    </row>
    <row r="175" spans="1:56" ht="63" customHeight="1">
      <c r="A175" s="8">
        <v>129</v>
      </c>
      <c r="B175" s="9" t="s">
        <v>44</v>
      </c>
      <c r="C175" s="9" t="s">
        <v>442</v>
      </c>
      <c r="D175" s="10" t="s">
        <v>442</v>
      </c>
      <c r="E175" s="10" t="s">
        <v>443</v>
      </c>
      <c r="F175" s="10" t="s">
        <v>234</v>
      </c>
      <c r="G175" s="9" t="s">
        <v>48</v>
      </c>
      <c r="H175" s="9" t="s">
        <v>149</v>
      </c>
      <c r="I175" s="9" t="s">
        <v>48</v>
      </c>
      <c r="J175" s="8" t="s">
        <v>48</v>
      </c>
      <c r="K175" s="8"/>
      <c r="L175" s="8"/>
      <c r="M175" s="8"/>
      <c r="N175" s="8">
        <v>0</v>
      </c>
      <c r="O175" s="8">
        <v>0</v>
      </c>
      <c r="P175" s="8">
        <v>0</v>
      </c>
      <c r="Q175" s="8"/>
      <c r="R175" s="8" t="s">
        <v>186</v>
      </c>
      <c r="S175" s="10"/>
      <c r="T175" s="10"/>
      <c r="U175" s="10"/>
      <c r="V175" s="10"/>
      <c r="W175" s="10"/>
      <c r="X175" s="9" t="s">
        <v>48</v>
      </c>
      <c r="Y175" s="9" t="s">
        <v>468</v>
      </c>
      <c r="Z175" s="9"/>
      <c r="AA175" s="18"/>
      <c r="AB175" s="18"/>
      <c r="AC175" s="18"/>
      <c r="AD175" s="9"/>
      <c r="AE175" s="9"/>
      <c r="AF175" s="12"/>
      <c r="AG175" s="12"/>
      <c r="AH175" s="12"/>
      <c r="AI175" s="12"/>
      <c r="AJ175" s="12"/>
      <c r="AK175" s="9" t="s">
        <v>353</v>
      </c>
      <c r="AL175" s="8"/>
      <c r="AM175" s="8" t="s">
        <v>48</v>
      </c>
      <c r="AN175" s="8" t="s">
        <v>48</v>
      </c>
      <c r="AO175" s="8" t="s">
        <v>48</v>
      </c>
      <c r="AP175" s="9" t="s">
        <v>470</v>
      </c>
      <c r="AQ175" s="9"/>
      <c r="AR175" s="14"/>
      <c r="AS175" s="14"/>
      <c r="AT175" s="10" t="s">
        <v>473</v>
      </c>
      <c r="AU175" s="10"/>
      <c r="AV175" s="10" t="s">
        <v>63</v>
      </c>
      <c r="AW175" s="8" t="s">
        <v>353</v>
      </c>
      <c r="AX175" s="15">
        <v>3677100</v>
      </c>
      <c r="AY175" s="16">
        <v>12</v>
      </c>
      <c r="AZ175" s="16" t="s">
        <v>455</v>
      </c>
      <c r="BA175" s="16">
        <v>0</v>
      </c>
      <c r="BB175" s="16" t="s">
        <v>456</v>
      </c>
      <c r="BC175" s="17">
        <v>44125200</v>
      </c>
      <c r="BD175" s="40"/>
    </row>
    <row r="176" spans="1:56" ht="63" customHeight="1">
      <c r="A176" s="8">
        <v>130</v>
      </c>
      <c r="B176" s="9" t="s">
        <v>44</v>
      </c>
      <c r="C176" s="9" t="s">
        <v>442</v>
      </c>
      <c r="D176" s="10" t="s">
        <v>442</v>
      </c>
      <c r="E176" s="10" t="s">
        <v>443</v>
      </c>
      <c r="F176" s="10" t="s">
        <v>234</v>
      </c>
      <c r="G176" s="9" t="s">
        <v>48</v>
      </c>
      <c r="H176" s="9" t="s">
        <v>149</v>
      </c>
      <c r="I176" s="9" t="s">
        <v>48</v>
      </c>
      <c r="J176" s="8" t="s">
        <v>48</v>
      </c>
      <c r="K176" s="8"/>
      <c r="L176" s="8"/>
      <c r="M176" s="8"/>
      <c r="N176" s="8">
        <v>0</v>
      </c>
      <c r="O176" s="8">
        <v>0</v>
      </c>
      <c r="P176" s="8">
        <v>0</v>
      </c>
      <c r="Q176" s="8"/>
      <c r="R176" s="8" t="s">
        <v>186</v>
      </c>
      <c r="S176" s="10"/>
      <c r="T176" s="10"/>
      <c r="U176" s="10"/>
      <c r="V176" s="10"/>
      <c r="W176" s="10"/>
      <c r="X176" s="9" t="s">
        <v>48</v>
      </c>
      <c r="Y176" s="9" t="s">
        <v>468</v>
      </c>
      <c r="Z176" s="9"/>
      <c r="AA176" s="18"/>
      <c r="AB176" s="18"/>
      <c r="AC176" s="18"/>
      <c r="AD176" s="9"/>
      <c r="AE176" s="9"/>
      <c r="AF176" s="12"/>
      <c r="AG176" s="12"/>
      <c r="AH176" s="12"/>
      <c r="AI176" s="12"/>
      <c r="AJ176" s="12"/>
      <c r="AK176" s="9" t="s">
        <v>353</v>
      </c>
      <c r="AL176" s="8"/>
      <c r="AM176" s="8" t="s">
        <v>48</v>
      </c>
      <c r="AN176" s="8" t="s">
        <v>48</v>
      </c>
      <c r="AO176" s="8" t="s">
        <v>48</v>
      </c>
      <c r="AP176" s="9" t="s">
        <v>470</v>
      </c>
      <c r="AQ176" s="9"/>
      <c r="AR176" s="14"/>
      <c r="AS176" s="14"/>
      <c r="AT176" s="10" t="s">
        <v>473</v>
      </c>
      <c r="AU176" s="10"/>
      <c r="AV176" s="10" t="s">
        <v>63</v>
      </c>
      <c r="AW176" s="8" t="s">
        <v>353</v>
      </c>
      <c r="AX176" s="15">
        <v>3677100</v>
      </c>
      <c r="AY176" s="16">
        <v>12</v>
      </c>
      <c r="AZ176" s="16" t="s">
        <v>455</v>
      </c>
      <c r="BA176" s="16">
        <v>0</v>
      </c>
      <c r="BB176" s="16" t="s">
        <v>456</v>
      </c>
      <c r="BC176" s="17">
        <v>44125200</v>
      </c>
      <c r="BD176" s="40"/>
    </row>
    <row r="177" spans="1:56" ht="63" customHeight="1">
      <c r="A177" s="8">
        <v>131</v>
      </c>
      <c r="B177" s="9" t="s">
        <v>44</v>
      </c>
      <c r="C177" s="9" t="s">
        <v>442</v>
      </c>
      <c r="D177" s="10" t="s">
        <v>442</v>
      </c>
      <c r="E177" s="10" t="s">
        <v>443</v>
      </c>
      <c r="F177" s="10" t="s">
        <v>234</v>
      </c>
      <c r="G177" s="9" t="s">
        <v>48</v>
      </c>
      <c r="H177" s="9" t="s">
        <v>149</v>
      </c>
      <c r="I177" s="9" t="s">
        <v>48</v>
      </c>
      <c r="J177" s="8" t="s">
        <v>48</v>
      </c>
      <c r="K177" s="8"/>
      <c r="L177" s="8"/>
      <c r="M177" s="8"/>
      <c r="N177" s="8">
        <v>0</v>
      </c>
      <c r="O177" s="8">
        <v>0</v>
      </c>
      <c r="P177" s="8">
        <v>0</v>
      </c>
      <c r="Q177" s="8"/>
      <c r="R177" s="8" t="s">
        <v>186</v>
      </c>
      <c r="S177" s="10"/>
      <c r="T177" s="10"/>
      <c r="U177" s="10"/>
      <c r="V177" s="10"/>
      <c r="W177" s="10"/>
      <c r="X177" s="9" t="s">
        <v>48</v>
      </c>
      <c r="Y177" s="9" t="s">
        <v>468</v>
      </c>
      <c r="Z177" s="9"/>
      <c r="AA177" s="18"/>
      <c r="AB177" s="18"/>
      <c r="AC177" s="18"/>
      <c r="AD177" s="9"/>
      <c r="AE177" s="9"/>
      <c r="AF177" s="12"/>
      <c r="AG177" s="12"/>
      <c r="AH177" s="12"/>
      <c r="AI177" s="12"/>
      <c r="AJ177" s="12"/>
      <c r="AK177" s="9" t="s">
        <v>353</v>
      </c>
      <c r="AL177" s="8"/>
      <c r="AM177" s="8" t="s">
        <v>48</v>
      </c>
      <c r="AN177" s="8" t="s">
        <v>48</v>
      </c>
      <c r="AO177" s="8" t="s">
        <v>48</v>
      </c>
      <c r="AP177" s="9" t="s">
        <v>470</v>
      </c>
      <c r="AQ177" s="9"/>
      <c r="AR177" s="14"/>
      <c r="AS177" s="14"/>
      <c r="AT177" s="10" t="s">
        <v>473</v>
      </c>
      <c r="AU177" s="10"/>
      <c r="AV177" s="10" t="s">
        <v>63</v>
      </c>
      <c r="AW177" s="8" t="s">
        <v>353</v>
      </c>
      <c r="AX177" s="15">
        <v>3677100</v>
      </c>
      <c r="AY177" s="16">
        <v>12</v>
      </c>
      <c r="AZ177" s="16" t="s">
        <v>455</v>
      </c>
      <c r="BA177" s="16">
        <v>0</v>
      </c>
      <c r="BB177" s="16" t="s">
        <v>456</v>
      </c>
      <c r="BC177" s="17">
        <v>44125200</v>
      </c>
      <c r="BD177" s="40"/>
    </row>
    <row r="178" spans="1:56" ht="63" customHeight="1">
      <c r="A178" s="8">
        <v>132</v>
      </c>
      <c r="B178" s="9" t="s">
        <v>44</v>
      </c>
      <c r="C178" s="9" t="s">
        <v>442</v>
      </c>
      <c r="D178" s="10" t="s">
        <v>442</v>
      </c>
      <c r="E178" s="10" t="s">
        <v>443</v>
      </c>
      <c r="F178" s="10" t="s">
        <v>234</v>
      </c>
      <c r="G178" s="9" t="s">
        <v>48</v>
      </c>
      <c r="H178" s="9" t="s">
        <v>149</v>
      </c>
      <c r="I178" s="9" t="s">
        <v>48</v>
      </c>
      <c r="J178" s="8" t="s">
        <v>48</v>
      </c>
      <c r="K178" s="8"/>
      <c r="L178" s="8"/>
      <c r="M178" s="8"/>
      <c r="N178" s="8">
        <v>0</v>
      </c>
      <c r="O178" s="8">
        <v>0</v>
      </c>
      <c r="P178" s="8">
        <v>0</v>
      </c>
      <c r="Q178" s="8"/>
      <c r="R178" s="8" t="s">
        <v>186</v>
      </c>
      <c r="S178" s="10"/>
      <c r="T178" s="10"/>
      <c r="U178" s="10"/>
      <c r="V178" s="10"/>
      <c r="W178" s="10"/>
      <c r="X178" s="9" t="s">
        <v>48</v>
      </c>
      <c r="Y178" s="9" t="s">
        <v>468</v>
      </c>
      <c r="Z178" s="9"/>
      <c r="AA178" s="18"/>
      <c r="AB178" s="18"/>
      <c r="AC178" s="18"/>
      <c r="AD178" s="9"/>
      <c r="AE178" s="9"/>
      <c r="AF178" s="12"/>
      <c r="AG178" s="12"/>
      <c r="AH178" s="12"/>
      <c r="AI178" s="12"/>
      <c r="AJ178" s="12"/>
      <c r="AK178" s="9" t="s">
        <v>353</v>
      </c>
      <c r="AL178" s="8"/>
      <c r="AM178" s="8" t="s">
        <v>48</v>
      </c>
      <c r="AN178" s="8" t="s">
        <v>48</v>
      </c>
      <c r="AO178" s="8" t="s">
        <v>48</v>
      </c>
      <c r="AP178" s="9" t="s">
        <v>470</v>
      </c>
      <c r="AQ178" s="9"/>
      <c r="AR178" s="14"/>
      <c r="AS178" s="14"/>
      <c r="AT178" s="10" t="s">
        <v>473</v>
      </c>
      <c r="AU178" s="10"/>
      <c r="AV178" s="10" t="s">
        <v>63</v>
      </c>
      <c r="AW178" s="8" t="s">
        <v>353</v>
      </c>
      <c r="AX178" s="15">
        <v>3677100</v>
      </c>
      <c r="AY178" s="16">
        <v>12</v>
      </c>
      <c r="AZ178" s="16" t="s">
        <v>455</v>
      </c>
      <c r="BA178" s="16">
        <v>0</v>
      </c>
      <c r="BB178" s="16" t="s">
        <v>456</v>
      </c>
      <c r="BC178" s="17">
        <v>44125200</v>
      </c>
      <c r="BD178" s="40"/>
    </row>
    <row r="179" spans="1:56" ht="63" customHeight="1">
      <c r="A179" s="8">
        <v>133</v>
      </c>
      <c r="B179" s="9" t="s">
        <v>44</v>
      </c>
      <c r="C179" s="9" t="s">
        <v>442</v>
      </c>
      <c r="D179" s="10" t="s">
        <v>442</v>
      </c>
      <c r="E179" s="10" t="s">
        <v>443</v>
      </c>
      <c r="F179" s="10" t="s">
        <v>234</v>
      </c>
      <c r="G179" s="9" t="s">
        <v>48</v>
      </c>
      <c r="H179" s="9" t="s">
        <v>149</v>
      </c>
      <c r="I179" s="9" t="s">
        <v>48</v>
      </c>
      <c r="J179" s="8" t="s">
        <v>48</v>
      </c>
      <c r="K179" s="8"/>
      <c r="L179" s="8"/>
      <c r="M179" s="8"/>
      <c r="N179" s="8">
        <v>0</v>
      </c>
      <c r="O179" s="8">
        <v>0</v>
      </c>
      <c r="P179" s="8">
        <v>0</v>
      </c>
      <c r="Q179" s="8"/>
      <c r="R179" s="8" t="s">
        <v>186</v>
      </c>
      <c r="S179" s="10"/>
      <c r="T179" s="10"/>
      <c r="U179" s="10"/>
      <c r="V179" s="10"/>
      <c r="W179" s="10"/>
      <c r="X179" s="9" t="s">
        <v>48</v>
      </c>
      <c r="Y179" s="9" t="s">
        <v>468</v>
      </c>
      <c r="Z179" s="9"/>
      <c r="AA179" s="18"/>
      <c r="AB179" s="18"/>
      <c r="AC179" s="18"/>
      <c r="AD179" s="9"/>
      <c r="AE179" s="9"/>
      <c r="AF179" s="12"/>
      <c r="AG179" s="12"/>
      <c r="AH179" s="12"/>
      <c r="AI179" s="12"/>
      <c r="AJ179" s="12"/>
      <c r="AK179" s="9" t="s">
        <v>353</v>
      </c>
      <c r="AL179" s="8"/>
      <c r="AM179" s="8" t="s">
        <v>48</v>
      </c>
      <c r="AN179" s="8" t="s">
        <v>48</v>
      </c>
      <c r="AO179" s="8" t="s">
        <v>48</v>
      </c>
      <c r="AP179" s="9" t="s">
        <v>470</v>
      </c>
      <c r="AQ179" s="9"/>
      <c r="AR179" s="14"/>
      <c r="AS179" s="14"/>
      <c r="AT179" s="10" t="s">
        <v>474</v>
      </c>
      <c r="AU179" s="10"/>
      <c r="AV179" s="10" t="s">
        <v>63</v>
      </c>
      <c r="AW179" s="8" t="s">
        <v>353</v>
      </c>
      <c r="AX179" s="15">
        <v>3677100</v>
      </c>
      <c r="AY179" s="16">
        <v>12</v>
      </c>
      <c r="AZ179" s="16" t="s">
        <v>455</v>
      </c>
      <c r="BA179" s="16">
        <v>0</v>
      </c>
      <c r="BB179" s="16" t="s">
        <v>456</v>
      </c>
      <c r="BC179" s="17">
        <v>44125200</v>
      </c>
      <c r="BD179" s="40"/>
    </row>
    <row r="180" spans="1:56" ht="63" customHeight="1">
      <c r="A180" s="8">
        <v>134</v>
      </c>
      <c r="B180" s="9" t="s">
        <v>44</v>
      </c>
      <c r="C180" s="9" t="s">
        <v>442</v>
      </c>
      <c r="D180" s="10" t="s">
        <v>442</v>
      </c>
      <c r="E180" s="10" t="s">
        <v>443</v>
      </c>
      <c r="F180" s="10" t="s">
        <v>234</v>
      </c>
      <c r="G180" s="9" t="s">
        <v>48</v>
      </c>
      <c r="H180" s="9" t="s">
        <v>149</v>
      </c>
      <c r="I180" s="9" t="s">
        <v>48</v>
      </c>
      <c r="J180" s="8" t="s">
        <v>48</v>
      </c>
      <c r="K180" s="8"/>
      <c r="L180" s="8"/>
      <c r="M180" s="8"/>
      <c r="N180" s="8">
        <v>0</v>
      </c>
      <c r="O180" s="8">
        <v>0</v>
      </c>
      <c r="P180" s="8">
        <v>0</v>
      </c>
      <c r="Q180" s="8"/>
      <c r="R180" s="8" t="s">
        <v>186</v>
      </c>
      <c r="S180" s="10"/>
      <c r="T180" s="10"/>
      <c r="U180" s="10"/>
      <c r="V180" s="10"/>
      <c r="W180" s="10"/>
      <c r="X180" s="9" t="s">
        <v>48</v>
      </c>
      <c r="Y180" s="9" t="s">
        <v>468</v>
      </c>
      <c r="Z180" s="9"/>
      <c r="AA180" s="18"/>
      <c r="AB180" s="18"/>
      <c r="AC180" s="18"/>
      <c r="AD180" s="9"/>
      <c r="AE180" s="9"/>
      <c r="AF180" s="12"/>
      <c r="AG180" s="12"/>
      <c r="AH180" s="12"/>
      <c r="AI180" s="12"/>
      <c r="AJ180" s="12"/>
      <c r="AK180" s="9" t="s">
        <v>353</v>
      </c>
      <c r="AL180" s="8"/>
      <c r="AM180" s="8" t="s">
        <v>48</v>
      </c>
      <c r="AN180" s="8" t="s">
        <v>48</v>
      </c>
      <c r="AO180" s="8" t="s">
        <v>48</v>
      </c>
      <c r="AP180" s="9" t="s">
        <v>470</v>
      </c>
      <c r="AQ180" s="9"/>
      <c r="AR180" s="14"/>
      <c r="AS180" s="14"/>
      <c r="AT180" s="10" t="s">
        <v>475</v>
      </c>
      <c r="AU180" s="10"/>
      <c r="AV180" s="10" t="s">
        <v>63</v>
      </c>
      <c r="AW180" s="8" t="s">
        <v>353</v>
      </c>
      <c r="AX180" s="15">
        <v>9323348</v>
      </c>
      <c r="AY180" s="16">
        <v>12</v>
      </c>
      <c r="AZ180" s="16" t="s">
        <v>455</v>
      </c>
      <c r="BA180" s="16">
        <v>0</v>
      </c>
      <c r="BB180" s="16" t="s">
        <v>456</v>
      </c>
      <c r="BC180" s="17">
        <v>111880176</v>
      </c>
      <c r="BD180" s="40"/>
    </row>
    <row r="181" spans="1:56" ht="121.5" customHeight="1">
      <c r="A181" s="8">
        <v>135</v>
      </c>
      <c r="B181" s="9" t="s">
        <v>44</v>
      </c>
      <c r="C181" s="9" t="s">
        <v>478</v>
      </c>
      <c r="D181" s="10" t="s">
        <v>478</v>
      </c>
      <c r="E181" s="10" t="s">
        <v>479</v>
      </c>
      <c r="F181" s="10" t="s">
        <v>234</v>
      </c>
      <c r="G181" s="9" t="s">
        <v>48</v>
      </c>
      <c r="H181" s="9" t="s">
        <v>235</v>
      </c>
      <c r="I181" s="9" t="s">
        <v>48</v>
      </c>
      <c r="J181" s="8" t="s">
        <v>48</v>
      </c>
      <c r="K181" s="8"/>
      <c r="L181" s="8"/>
      <c r="M181" s="8"/>
      <c r="N181" s="8">
        <v>0</v>
      </c>
      <c r="O181" s="8">
        <v>0</v>
      </c>
      <c r="P181" s="8">
        <v>0</v>
      </c>
      <c r="Q181" s="8"/>
      <c r="R181" s="8" t="s">
        <v>211</v>
      </c>
      <c r="S181" s="12"/>
      <c r="T181" s="12"/>
      <c r="U181" s="12"/>
      <c r="V181" s="12"/>
      <c r="W181" s="12"/>
      <c r="X181" s="9" t="s">
        <v>480</v>
      </c>
      <c r="Y181" s="9" t="s">
        <v>481</v>
      </c>
      <c r="Z181" s="9" t="s">
        <v>482</v>
      </c>
      <c r="AA181" s="18">
        <v>15</v>
      </c>
      <c r="AB181" s="18">
        <v>50</v>
      </c>
      <c r="AC181" s="18"/>
      <c r="AD181" s="9" t="s">
        <v>483</v>
      </c>
      <c r="AE181" s="9" t="s">
        <v>484</v>
      </c>
      <c r="AF181" s="188"/>
      <c r="AG181" s="104">
        <f>(AF181-AA181)/(AB181-AA181)</f>
        <v>-0.42857142857142855</v>
      </c>
      <c r="AH181" s="10"/>
      <c r="AI181" s="10"/>
      <c r="AJ181" s="10"/>
      <c r="AK181" s="9" t="s">
        <v>485</v>
      </c>
      <c r="AL181" s="8" t="s">
        <v>55</v>
      </c>
      <c r="AM181" s="8">
        <v>2201</v>
      </c>
      <c r="AN181" s="8" t="s">
        <v>56</v>
      </c>
      <c r="AO181" s="8" t="s">
        <v>57</v>
      </c>
      <c r="AP181" s="9" t="s">
        <v>486</v>
      </c>
      <c r="AQ181" s="9" t="s">
        <v>487</v>
      </c>
      <c r="AR181" s="14">
        <v>2201046</v>
      </c>
      <c r="AS181" s="14" t="s">
        <v>488</v>
      </c>
      <c r="AT181" s="10" t="s">
        <v>489</v>
      </c>
      <c r="AU181" s="10"/>
      <c r="AV181" s="10" t="s">
        <v>74</v>
      </c>
      <c r="AW181" s="8" t="s">
        <v>64</v>
      </c>
      <c r="AX181" s="15">
        <v>190476190.47619048</v>
      </c>
      <c r="AY181" s="16">
        <v>10.5</v>
      </c>
      <c r="AZ181" s="16" t="s">
        <v>490</v>
      </c>
      <c r="BA181" s="16" t="s">
        <v>491</v>
      </c>
      <c r="BB181" s="16" t="s">
        <v>492</v>
      </c>
      <c r="BC181" s="17">
        <v>1675000000</v>
      </c>
      <c r="BD181" s="17">
        <v>1675000000</v>
      </c>
    </row>
    <row r="182" spans="1:56" ht="105.75" customHeight="1">
      <c r="A182" s="8">
        <v>136</v>
      </c>
      <c r="B182" s="9" t="s">
        <v>44</v>
      </c>
      <c r="C182" s="9" t="s">
        <v>478</v>
      </c>
      <c r="D182" s="10" t="s">
        <v>478</v>
      </c>
      <c r="E182" s="10" t="s">
        <v>479</v>
      </c>
      <c r="F182" s="10" t="s">
        <v>234</v>
      </c>
      <c r="G182" s="9" t="s">
        <v>48</v>
      </c>
      <c r="H182" s="9" t="s">
        <v>235</v>
      </c>
      <c r="I182" s="9" t="s">
        <v>48</v>
      </c>
      <c r="J182" s="8" t="s">
        <v>48</v>
      </c>
      <c r="K182" s="8"/>
      <c r="L182" s="8"/>
      <c r="M182" s="8"/>
      <c r="N182" s="8">
        <v>0</v>
      </c>
      <c r="O182" s="8">
        <v>0</v>
      </c>
      <c r="P182" s="8">
        <v>0</v>
      </c>
      <c r="Q182" s="8"/>
      <c r="R182" s="8" t="s">
        <v>211</v>
      </c>
      <c r="S182" s="12"/>
      <c r="T182" s="12"/>
      <c r="U182" s="12"/>
      <c r="V182" s="12"/>
      <c r="W182" s="12"/>
      <c r="X182" s="9" t="s">
        <v>480</v>
      </c>
      <c r="Y182" s="9" t="s">
        <v>493</v>
      </c>
      <c r="Z182" s="9" t="s">
        <v>482</v>
      </c>
      <c r="AA182" s="26">
        <v>2500</v>
      </c>
      <c r="AB182" s="26">
        <v>2800</v>
      </c>
      <c r="AC182" s="26"/>
      <c r="AD182" s="9" t="s">
        <v>494</v>
      </c>
      <c r="AE182" s="9" t="s">
        <v>484</v>
      </c>
      <c r="AF182" s="188"/>
      <c r="AG182" s="104">
        <f>(AF182-AA182)/(AB182-AA182)</f>
        <v>-8.3333333333333339</v>
      </c>
      <c r="AH182" s="10"/>
      <c r="AI182" s="10"/>
      <c r="AJ182" s="10"/>
      <c r="AK182" s="9" t="s">
        <v>485</v>
      </c>
      <c r="AL182" s="8" t="s">
        <v>55</v>
      </c>
      <c r="AM182" s="8">
        <v>2201</v>
      </c>
      <c r="AN182" s="8" t="s">
        <v>56</v>
      </c>
      <c r="AO182" s="8" t="s">
        <v>57</v>
      </c>
      <c r="AP182" s="9" t="s">
        <v>495</v>
      </c>
      <c r="AQ182" s="9" t="s">
        <v>487</v>
      </c>
      <c r="AR182" s="14" t="s">
        <v>496</v>
      </c>
      <c r="AS182" s="14" t="s">
        <v>488</v>
      </c>
      <c r="AT182" s="10" t="s">
        <v>489</v>
      </c>
      <c r="AU182" s="10"/>
      <c r="AV182" s="10" t="s">
        <v>74</v>
      </c>
      <c r="AW182" s="8" t="s">
        <v>64</v>
      </c>
      <c r="AX182" s="15">
        <v>95238095.238095239</v>
      </c>
      <c r="AY182" s="16">
        <v>10.5</v>
      </c>
      <c r="AZ182" s="16" t="s">
        <v>490</v>
      </c>
      <c r="BA182" s="16" t="s">
        <v>491</v>
      </c>
      <c r="BB182" s="16" t="s">
        <v>492</v>
      </c>
      <c r="BC182" s="17">
        <v>837500000</v>
      </c>
      <c r="BD182" s="17">
        <v>837500000</v>
      </c>
    </row>
    <row r="183" spans="1:56" ht="140.25" customHeight="1">
      <c r="A183" s="8">
        <v>137</v>
      </c>
      <c r="B183" s="9" t="s">
        <v>44</v>
      </c>
      <c r="C183" s="9" t="s">
        <v>478</v>
      </c>
      <c r="D183" s="10" t="s">
        <v>478</v>
      </c>
      <c r="E183" s="10" t="s">
        <v>479</v>
      </c>
      <c r="F183" s="10" t="s">
        <v>234</v>
      </c>
      <c r="G183" s="9" t="s">
        <v>48</v>
      </c>
      <c r="H183" s="9" t="s">
        <v>235</v>
      </c>
      <c r="I183" s="9" t="s">
        <v>48</v>
      </c>
      <c r="J183" s="8" t="s">
        <v>48</v>
      </c>
      <c r="K183" s="8"/>
      <c r="L183" s="8"/>
      <c r="M183" s="8"/>
      <c r="N183" s="8">
        <v>0</v>
      </c>
      <c r="O183" s="8">
        <v>0</v>
      </c>
      <c r="P183" s="8">
        <v>0</v>
      </c>
      <c r="Q183" s="8"/>
      <c r="R183" s="8" t="s">
        <v>211</v>
      </c>
      <c r="S183" s="12"/>
      <c r="T183" s="12"/>
      <c r="U183" s="12"/>
      <c r="V183" s="12"/>
      <c r="W183" s="12"/>
      <c r="X183" s="9" t="s">
        <v>480</v>
      </c>
      <c r="Y183" s="9" t="s">
        <v>481</v>
      </c>
      <c r="Z183" s="9"/>
      <c r="AA183" s="18"/>
      <c r="AB183" s="18"/>
      <c r="AC183" s="18"/>
      <c r="AD183" s="9"/>
      <c r="AE183" s="9"/>
      <c r="AF183" s="188"/>
      <c r="AG183" s="18"/>
      <c r="AH183" s="10"/>
      <c r="AI183" s="10"/>
      <c r="AJ183" s="10"/>
      <c r="AK183" s="9" t="s">
        <v>485</v>
      </c>
      <c r="AL183" s="8" t="s">
        <v>55</v>
      </c>
      <c r="AM183" s="8">
        <v>2201</v>
      </c>
      <c r="AN183" s="8" t="s">
        <v>56</v>
      </c>
      <c r="AO183" s="8" t="s">
        <v>57</v>
      </c>
      <c r="AP183" s="9" t="s">
        <v>495</v>
      </c>
      <c r="AQ183" s="9" t="s">
        <v>487</v>
      </c>
      <c r="AR183" s="14" t="s">
        <v>496</v>
      </c>
      <c r="AS183" s="14" t="s">
        <v>497</v>
      </c>
      <c r="AT183" s="10" t="s">
        <v>498</v>
      </c>
      <c r="AU183" s="10"/>
      <c r="AV183" s="10" t="s">
        <v>74</v>
      </c>
      <c r="AW183" s="8" t="s">
        <v>64</v>
      </c>
      <c r="AX183" s="15">
        <v>23809523.80952381</v>
      </c>
      <c r="AY183" s="16">
        <v>10.5</v>
      </c>
      <c r="AZ183" s="16" t="s">
        <v>490</v>
      </c>
      <c r="BA183" s="16" t="s">
        <v>491</v>
      </c>
      <c r="BB183" s="16" t="s">
        <v>492</v>
      </c>
      <c r="BC183" s="17">
        <v>250000000</v>
      </c>
      <c r="BD183" s="17">
        <v>250000000</v>
      </c>
    </row>
    <row r="184" spans="1:56" ht="151.5" customHeight="1">
      <c r="A184" s="8">
        <v>138</v>
      </c>
      <c r="B184" s="9" t="s">
        <v>44</v>
      </c>
      <c r="C184" s="9" t="s">
        <v>478</v>
      </c>
      <c r="D184" s="10" t="s">
        <v>478</v>
      </c>
      <c r="E184" s="10" t="s">
        <v>479</v>
      </c>
      <c r="F184" s="10" t="s">
        <v>234</v>
      </c>
      <c r="G184" s="9" t="s">
        <v>48</v>
      </c>
      <c r="H184" s="9" t="s">
        <v>235</v>
      </c>
      <c r="I184" s="9" t="s">
        <v>48</v>
      </c>
      <c r="J184" s="8" t="s">
        <v>48</v>
      </c>
      <c r="K184" s="8"/>
      <c r="L184" s="8"/>
      <c r="M184" s="8"/>
      <c r="N184" s="8">
        <v>0</v>
      </c>
      <c r="O184" s="8">
        <v>0</v>
      </c>
      <c r="P184" s="8">
        <v>0</v>
      </c>
      <c r="Q184" s="8"/>
      <c r="R184" s="8" t="s">
        <v>211</v>
      </c>
      <c r="S184" s="12"/>
      <c r="T184" s="12"/>
      <c r="U184" s="12"/>
      <c r="V184" s="12"/>
      <c r="W184" s="12"/>
      <c r="X184" s="9" t="s">
        <v>480</v>
      </c>
      <c r="Y184" s="9" t="s">
        <v>499</v>
      </c>
      <c r="Z184" s="9" t="s">
        <v>482</v>
      </c>
      <c r="AA184" s="18">
        <v>200</v>
      </c>
      <c r="AB184" s="18">
        <v>629</v>
      </c>
      <c r="AC184" s="18"/>
      <c r="AD184" s="9" t="s">
        <v>48</v>
      </c>
      <c r="AE184" s="9" t="s">
        <v>484</v>
      </c>
      <c r="AF184" s="188"/>
      <c r="AG184" s="104">
        <f>(AF184-AA184)/(AB184-AA184)</f>
        <v>-0.46620046620046618</v>
      </c>
      <c r="AH184" s="10"/>
      <c r="AI184" s="10"/>
      <c r="AJ184" s="10"/>
      <c r="AK184" s="9" t="s">
        <v>485</v>
      </c>
      <c r="AL184" s="8" t="s">
        <v>55</v>
      </c>
      <c r="AM184" s="8">
        <v>2201</v>
      </c>
      <c r="AN184" s="8" t="s">
        <v>56</v>
      </c>
      <c r="AO184" s="8" t="s">
        <v>57</v>
      </c>
      <c r="AP184" s="9" t="s">
        <v>500</v>
      </c>
      <c r="AQ184" s="9" t="s">
        <v>487</v>
      </c>
      <c r="AR184" s="14" t="s">
        <v>496</v>
      </c>
      <c r="AS184" s="14" t="s">
        <v>488</v>
      </c>
      <c r="AT184" s="10" t="s">
        <v>501</v>
      </c>
      <c r="AU184" s="10"/>
      <c r="AV184" s="10" t="s">
        <v>74</v>
      </c>
      <c r="AW184" s="8" t="s">
        <v>64</v>
      </c>
      <c r="AX184" s="15">
        <v>95238095.238095239</v>
      </c>
      <c r="AY184" s="16">
        <v>10.5</v>
      </c>
      <c r="AZ184" s="16" t="s">
        <v>490</v>
      </c>
      <c r="BA184" s="16" t="s">
        <v>491</v>
      </c>
      <c r="BB184" s="16" t="s">
        <v>492</v>
      </c>
      <c r="BC184" s="17">
        <v>837500000</v>
      </c>
      <c r="BD184" s="17">
        <v>837500000</v>
      </c>
    </row>
    <row r="185" spans="1:56" ht="72" customHeight="1">
      <c r="A185" s="8">
        <v>139</v>
      </c>
      <c r="B185" s="9" t="s">
        <v>44</v>
      </c>
      <c r="C185" s="9" t="s">
        <v>478</v>
      </c>
      <c r="D185" s="10" t="s">
        <v>478</v>
      </c>
      <c r="E185" s="10" t="s">
        <v>479</v>
      </c>
      <c r="F185" s="10" t="s">
        <v>234</v>
      </c>
      <c r="G185" s="9" t="s">
        <v>48</v>
      </c>
      <c r="H185" s="9" t="s">
        <v>235</v>
      </c>
      <c r="I185" s="9" t="s">
        <v>48</v>
      </c>
      <c r="J185" s="8" t="s">
        <v>48</v>
      </c>
      <c r="K185" s="8"/>
      <c r="L185" s="8"/>
      <c r="M185" s="8"/>
      <c r="N185" s="8">
        <v>0</v>
      </c>
      <c r="O185" s="8">
        <v>0</v>
      </c>
      <c r="P185" s="8">
        <v>0</v>
      </c>
      <c r="Q185" s="8"/>
      <c r="R185" s="8" t="s">
        <v>211</v>
      </c>
      <c r="S185" s="12"/>
      <c r="T185" s="12"/>
      <c r="U185" s="12"/>
      <c r="V185" s="12"/>
      <c r="W185" s="12"/>
      <c r="X185" s="9" t="s">
        <v>480</v>
      </c>
      <c r="Y185" s="9" t="s">
        <v>481</v>
      </c>
      <c r="Z185" s="9"/>
      <c r="AA185" s="18"/>
      <c r="AB185" s="18"/>
      <c r="AC185" s="18"/>
      <c r="AD185" s="9"/>
      <c r="AE185" s="9"/>
      <c r="AF185" s="188"/>
      <c r="AG185" s="18"/>
      <c r="AH185" s="10"/>
      <c r="AI185" s="10"/>
      <c r="AJ185" s="10"/>
      <c r="AK185" s="9" t="s">
        <v>485</v>
      </c>
      <c r="AL185" s="8" t="s">
        <v>55</v>
      </c>
      <c r="AM185" s="8">
        <v>2201</v>
      </c>
      <c r="AN185" s="8" t="s">
        <v>56</v>
      </c>
      <c r="AO185" s="8" t="s">
        <v>57</v>
      </c>
      <c r="AP185" s="9" t="s">
        <v>500</v>
      </c>
      <c r="AQ185" s="9" t="s">
        <v>487</v>
      </c>
      <c r="AR185" s="14" t="s">
        <v>496</v>
      </c>
      <c r="AS185" s="14" t="s">
        <v>502</v>
      </c>
      <c r="AT185" s="10" t="s">
        <v>489</v>
      </c>
      <c r="AU185" s="10"/>
      <c r="AV185" s="10" t="s">
        <v>63</v>
      </c>
      <c r="AW185" s="8" t="s">
        <v>64</v>
      </c>
      <c r="AX185" s="15">
        <v>10476190.476190476</v>
      </c>
      <c r="AY185" s="16">
        <v>10.5</v>
      </c>
      <c r="AZ185" s="16" t="s">
        <v>490</v>
      </c>
      <c r="BA185" s="16" t="s">
        <v>491</v>
      </c>
      <c r="BB185" s="16" t="s">
        <v>492</v>
      </c>
      <c r="BC185" s="17">
        <v>110000000</v>
      </c>
      <c r="BD185" s="17">
        <v>105000000</v>
      </c>
    </row>
    <row r="186" spans="1:56" ht="63" customHeight="1">
      <c r="A186" s="8">
        <v>140</v>
      </c>
      <c r="B186" s="9" t="s">
        <v>44</v>
      </c>
      <c r="C186" s="9" t="s">
        <v>478</v>
      </c>
      <c r="D186" s="10" t="s">
        <v>478</v>
      </c>
      <c r="E186" s="10" t="s">
        <v>479</v>
      </c>
      <c r="F186" s="10" t="s">
        <v>234</v>
      </c>
      <c r="G186" s="9" t="s">
        <v>48</v>
      </c>
      <c r="H186" s="9" t="s">
        <v>235</v>
      </c>
      <c r="I186" s="9" t="s">
        <v>48</v>
      </c>
      <c r="J186" s="8" t="s">
        <v>48</v>
      </c>
      <c r="K186" s="8"/>
      <c r="L186" s="8"/>
      <c r="M186" s="8"/>
      <c r="N186" s="8">
        <v>0</v>
      </c>
      <c r="O186" s="8">
        <v>0</v>
      </c>
      <c r="P186" s="8">
        <v>0</v>
      </c>
      <c r="Q186" s="8"/>
      <c r="R186" s="8" t="s">
        <v>211</v>
      </c>
      <c r="S186" s="12"/>
      <c r="T186" s="12"/>
      <c r="U186" s="12"/>
      <c r="V186" s="12"/>
      <c r="W186" s="12"/>
      <c r="X186" s="9" t="s">
        <v>480</v>
      </c>
      <c r="Y186" s="9" t="s">
        <v>481</v>
      </c>
      <c r="Z186" s="9"/>
      <c r="AA186" s="18"/>
      <c r="AB186" s="18"/>
      <c r="AC186" s="18"/>
      <c r="AD186" s="9"/>
      <c r="AE186" s="9"/>
      <c r="AF186" s="188"/>
      <c r="AG186" s="18"/>
      <c r="AH186" s="10"/>
      <c r="AI186" s="10"/>
      <c r="AJ186" s="10"/>
      <c r="AK186" s="9" t="s">
        <v>485</v>
      </c>
      <c r="AL186" s="8" t="s">
        <v>55</v>
      </c>
      <c r="AM186" s="8">
        <v>2201</v>
      </c>
      <c r="AN186" s="8" t="s">
        <v>56</v>
      </c>
      <c r="AO186" s="8" t="s">
        <v>57</v>
      </c>
      <c r="AP186" s="9" t="s">
        <v>500</v>
      </c>
      <c r="AQ186" s="9" t="s">
        <v>487</v>
      </c>
      <c r="AR186" s="14" t="s">
        <v>496</v>
      </c>
      <c r="AS186" s="14" t="s">
        <v>503</v>
      </c>
      <c r="AT186" s="10" t="s">
        <v>504</v>
      </c>
      <c r="AU186" s="10"/>
      <c r="AV186" s="10" t="s">
        <v>63</v>
      </c>
      <c r="AW186" s="8" t="s">
        <v>64</v>
      </c>
      <c r="AX186" s="15">
        <v>5729365.7142857146</v>
      </c>
      <c r="AY186" s="16">
        <v>10.5</v>
      </c>
      <c r="AZ186" s="16" t="s">
        <v>490</v>
      </c>
      <c r="BA186" s="16" t="s">
        <v>491</v>
      </c>
      <c r="BB186" s="16" t="s">
        <v>492</v>
      </c>
      <c r="BC186" s="17">
        <v>60158340</v>
      </c>
      <c r="BD186" s="17">
        <v>57423865</v>
      </c>
    </row>
    <row r="187" spans="1:56" ht="79.5" customHeight="1">
      <c r="A187" s="8">
        <v>141</v>
      </c>
      <c r="B187" s="9" t="s">
        <v>44</v>
      </c>
      <c r="C187" s="9" t="s">
        <v>478</v>
      </c>
      <c r="D187" s="10" t="s">
        <v>478</v>
      </c>
      <c r="E187" s="10" t="s">
        <v>479</v>
      </c>
      <c r="F187" s="10" t="s">
        <v>234</v>
      </c>
      <c r="G187" s="9" t="s">
        <v>48</v>
      </c>
      <c r="H187" s="9" t="s">
        <v>235</v>
      </c>
      <c r="I187" s="9" t="s">
        <v>48</v>
      </c>
      <c r="J187" s="8" t="s">
        <v>48</v>
      </c>
      <c r="K187" s="8"/>
      <c r="L187" s="8"/>
      <c r="M187" s="8"/>
      <c r="N187" s="8">
        <v>0</v>
      </c>
      <c r="O187" s="8">
        <v>0</v>
      </c>
      <c r="P187" s="8">
        <v>0</v>
      </c>
      <c r="Q187" s="8"/>
      <c r="R187" s="8" t="s">
        <v>211</v>
      </c>
      <c r="S187" s="12"/>
      <c r="T187" s="12"/>
      <c r="U187" s="12"/>
      <c r="V187" s="12"/>
      <c r="W187" s="12"/>
      <c r="X187" s="9" t="s">
        <v>480</v>
      </c>
      <c r="Y187" s="9" t="s">
        <v>481</v>
      </c>
      <c r="Z187" s="9"/>
      <c r="AA187" s="18"/>
      <c r="AB187" s="18"/>
      <c r="AC187" s="18"/>
      <c r="AD187" s="9"/>
      <c r="AE187" s="9"/>
      <c r="AF187" s="188"/>
      <c r="AG187" s="18"/>
      <c r="AH187" s="10"/>
      <c r="AI187" s="10"/>
      <c r="AJ187" s="10"/>
      <c r="AK187" s="9" t="s">
        <v>485</v>
      </c>
      <c r="AL187" s="8" t="s">
        <v>55</v>
      </c>
      <c r="AM187" s="8">
        <v>2201</v>
      </c>
      <c r="AN187" s="8" t="s">
        <v>56</v>
      </c>
      <c r="AO187" s="8" t="s">
        <v>57</v>
      </c>
      <c r="AP187" s="9" t="s">
        <v>500</v>
      </c>
      <c r="AQ187" s="9" t="s">
        <v>487</v>
      </c>
      <c r="AR187" s="14" t="s">
        <v>496</v>
      </c>
      <c r="AS187" s="14" t="s">
        <v>505</v>
      </c>
      <c r="AT187" s="10" t="s">
        <v>506</v>
      </c>
      <c r="AU187" s="10"/>
      <c r="AV187" s="10" t="s">
        <v>63</v>
      </c>
      <c r="AW187" s="8" t="s">
        <v>64</v>
      </c>
      <c r="AX187" s="15">
        <v>6524029.8095238097</v>
      </c>
      <c r="AY187" s="16">
        <v>10.5</v>
      </c>
      <c r="AZ187" s="16" t="s">
        <v>490</v>
      </c>
      <c r="BA187" s="16" t="s">
        <v>491</v>
      </c>
      <c r="BB187" s="16" t="s">
        <v>492</v>
      </c>
      <c r="BC187" s="17">
        <v>68502313</v>
      </c>
      <c r="BD187" s="17">
        <v>62274830</v>
      </c>
    </row>
    <row r="188" spans="1:56" ht="100.5" customHeight="1">
      <c r="A188" s="8">
        <v>142</v>
      </c>
      <c r="B188" s="9" t="s">
        <v>44</v>
      </c>
      <c r="C188" s="9" t="s">
        <v>478</v>
      </c>
      <c r="D188" s="10" t="s">
        <v>478</v>
      </c>
      <c r="E188" s="10" t="s">
        <v>479</v>
      </c>
      <c r="F188" s="10" t="s">
        <v>234</v>
      </c>
      <c r="G188" s="9" t="s">
        <v>48</v>
      </c>
      <c r="H188" s="9" t="s">
        <v>235</v>
      </c>
      <c r="I188" s="9" t="s">
        <v>48</v>
      </c>
      <c r="J188" s="8" t="s">
        <v>48</v>
      </c>
      <c r="K188" s="8"/>
      <c r="L188" s="8"/>
      <c r="M188" s="8"/>
      <c r="N188" s="8">
        <v>0</v>
      </c>
      <c r="O188" s="8">
        <v>0</v>
      </c>
      <c r="P188" s="8">
        <v>0</v>
      </c>
      <c r="Q188" s="8"/>
      <c r="R188" s="8" t="s">
        <v>211</v>
      </c>
      <c r="S188" s="12"/>
      <c r="T188" s="12"/>
      <c r="U188" s="12"/>
      <c r="V188" s="12"/>
      <c r="W188" s="12"/>
      <c r="X188" s="9" t="s">
        <v>480</v>
      </c>
      <c r="Y188" s="9" t="s">
        <v>507</v>
      </c>
      <c r="Z188" s="9" t="s">
        <v>482</v>
      </c>
      <c r="AA188" s="18">
        <v>50</v>
      </c>
      <c r="AB188" s="18">
        <v>450</v>
      </c>
      <c r="AC188" s="18"/>
      <c r="AD188" s="9" t="s">
        <v>483</v>
      </c>
      <c r="AE188" s="9" t="s">
        <v>484</v>
      </c>
      <c r="AF188" s="188"/>
      <c r="AG188" s="104">
        <f>(AF188-AA188)/(AB188-AA188)</f>
        <v>-0.125</v>
      </c>
      <c r="AH188" s="10"/>
      <c r="AI188" s="10"/>
      <c r="AJ188" s="10"/>
      <c r="AK188" s="9" t="s">
        <v>485</v>
      </c>
      <c r="AL188" s="8" t="s">
        <v>55</v>
      </c>
      <c r="AM188" s="8">
        <v>2201</v>
      </c>
      <c r="AN188" s="8" t="s">
        <v>56</v>
      </c>
      <c r="AO188" s="8" t="s">
        <v>57</v>
      </c>
      <c r="AP188" s="9" t="s">
        <v>508</v>
      </c>
      <c r="AQ188" s="9" t="s">
        <v>509</v>
      </c>
      <c r="AR188" s="14" t="s">
        <v>510</v>
      </c>
      <c r="AS188" s="14" t="s">
        <v>511</v>
      </c>
      <c r="AT188" s="10" t="s">
        <v>512</v>
      </c>
      <c r="AU188" s="10"/>
      <c r="AV188" s="10" t="s">
        <v>74</v>
      </c>
      <c r="AW188" s="8" t="s">
        <v>64</v>
      </c>
      <c r="AX188" s="15">
        <v>156051825.19999999</v>
      </c>
      <c r="AY188" s="16">
        <v>10</v>
      </c>
      <c r="AZ188" s="16" t="s">
        <v>513</v>
      </c>
      <c r="BA188" s="16" t="s">
        <v>491</v>
      </c>
      <c r="BB188" s="16" t="s">
        <v>492</v>
      </c>
      <c r="BC188" s="17">
        <v>500000000</v>
      </c>
      <c r="BD188" s="17">
        <v>500000000</v>
      </c>
    </row>
    <row r="189" spans="1:56" ht="63" customHeight="1">
      <c r="A189" s="8">
        <v>143</v>
      </c>
      <c r="B189" s="9" t="s">
        <v>44</v>
      </c>
      <c r="C189" s="9" t="s">
        <v>478</v>
      </c>
      <c r="D189" s="10" t="s">
        <v>478</v>
      </c>
      <c r="E189" s="10" t="s">
        <v>479</v>
      </c>
      <c r="F189" s="10" t="s">
        <v>234</v>
      </c>
      <c r="G189" s="9" t="s">
        <v>48</v>
      </c>
      <c r="H189" s="9" t="s">
        <v>235</v>
      </c>
      <c r="I189" s="9" t="s">
        <v>48</v>
      </c>
      <c r="J189" s="8" t="s">
        <v>48</v>
      </c>
      <c r="K189" s="8"/>
      <c r="L189" s="8"/>
      <c r="M189" s="8"/>
      <c r="N189" s="8">
        <v>0</v>
      </c>
      <c r="O189" s="8">
        <v>0</v>
      </c>
      <c r="P189" s="8">
        <v>0</v>
      </c>
      <c r="Q189" s="8"/>
      <c r="R189" s="8" t="s">
        <v>211</v>
      </c>
      <c r="S189" s="12"/>
      <c r="T189" s="12"/>
      <c r="U189" s="12"/>
      <c r="V189" s="12"/>
      <c r="W189" s="12"/>
      <c r="X189" s="9" t="s">
        <v>480</v>
      </c>
      <c r="Y189" s="9" t="s">
        <v>507</v>
      </c>
      <c r="Z189" s="9"/>
      <c r="AA189" s="18"/>
      <c r="AB189" s="18"/>
      <c r="AC189" s="18"/>
      <c r="AD189" s="9"/>
      <c r="AE189" s="9"/>
      <c r="AF189" s="188"/>
      <c r="AG189" s="18"/>
      <c r="AH189" s="10"/>
      <c r="AI189" s="10"/>
      <c r="AJ189" s="10"/>
      <c r="AK189" s="9" t="s">
        <v>485</v>
      </c>
      <c r="AL189" s="8" t="s">
        <v>55</v>
      </c>
      <c r="AM189" s="8">
        <v>2201</v>
      </c>
      <c r="AN189" s="8" t="s">
        <v>56</v>
      </c>
      <c r="AO189" s="8" t="s">
        <v>57</v>
      </c>
      <c r="AP189" s="9" t="s">
        <v>508</v>
      </c>
      <c r="AQ189" s="9" t="s">
        <v>509</v>
      </c>
      <c r="AR189" s="14" t="s">
        <v>510</v>
      </c>
      <c r="AS189" s="14" t="s">
        <v>514</v>
      </c>
      <c r="AT189" s="10" t="s">
        <v>515</v>
      </c>
      <c r="AU189" s="10"/>
      <c r="AV189" s="10" t="s">
        <v>63</v>
      </c>
      <c r="AW189" s="8" t="s">
        <v>64</v>
      </c>
      <c r="AX189" s="15">
        <v>10000000</v>
      </c>
      <c r="AY189" s="16">
        <v>11.5</v>
      </c>
      <c r="AZ189" s="16" t="s">
        <v>513</v>
      </c>
      <c r="BA189" s="16" t="s">
        <v>516</v>
      </c>
      <c r="BB189" s="16" t="s">
        <v>517</v>
      </c>
      <c r="BC189" s="17">
        <v>110000000</v>
      </c>
      <c r="BD189" s="17">
        <v>100000000</v>
      </c>
    </row>
    <row r="190" spans="1:56" ht="63" customHeight="1">
      <c r="A190" s="8">
        <v>144</v>
      </c>
      <c r="B190" s="9" t="s">
        <v>44</v>
      </c>
      <c r="C190" s="9" t="s">
        <v>478</v>
      </c>
      <c r="D190" s="10" t="s">
        <v>478</v>
      </c>
      <c r="E190" s="10" t="s">
        <v>479</v>
      </c>
      <c r="F190" s="10" t="s">
        <v>234</v>
      </c>
      <c r="G190" s="9" t="s">
        <v>48</v>
      </c>
      <c r="H190" s="9" t="s">
        <v>235</v>
      </c>
      <c r="I190" s="9" t="s">
        <v>48</v>
      </c>
      <c r="J190" s="8" t="s">
        <v>48</v>
      </c>
      <c r="K190" s="8"/>
      <c r="L190" s="8"/>
      <c r="M190" s="8"/>
      <c r="N190" s="8">
        <v>0</v>
      </c>
      <c r="O190" s="8">
        <v>0</v>
      </c>
      <c r="P190" s="8">
        <v>0</v>
      </c>
      <c r="Q190" s="8"/>
      <c r="R190" s="8" t="s">
        <v>211</v>
      </c>
      <c r="S190" s="12"/>
      <c r="T190" s="12"/>
      <c r="U190" s="12"/>
      <c r="V190" s="12"/>
      <c r="W190" s="12"/>
      <c r="X190" s="9" t="s">
        <v>480</v>
      </c>
      <c r="Y190" s="9" t="s">
        <v>507</v>
      </c>
      <c r="Z190" s="9"/>
      <c r="AA190" s="18"/>
      <c r="AB190" s="18"/>
      <c r="AC190" s="18"/>
      <c r="AD190" s="9"/>
      <c r="AE190" s="9"/>
      <c r="AF190" s="188"/>
      <c r="AG190" s="18"/>
      <c r="AH190" s="10"/>
      <c r="AI190" s="10"/>
      <c r="AJ190" s="10"/>
      <c r="AK190" s="9" t="s">
        <v>485</v>
      </c>
      <c r="AL190" s="8" t="s">
        <v>55</v>
      </c>
      <c r="AM190" s="8">
        <v>2201</v>
      </c>
      <c r="AN190" s="8" t="s">
        <v>56</v>
      </c>
      <c r="AO190" s="8" t="s">
        <v>57</v>
      </c>
      <c r="AP190" s="9" t="s">
        <v>508</v>
      </c>
      <c r="AQ190" s="9" t="s">
        <v>509</v>
      </c>
      <c r="AR190" s="14" t="s">
        <v>510</v>
      </c>
      <c r="AS190" s="14" t="s">
        <v>518</v>
      </c>
      <c r="AT190" s="10" t="s">
        <v>519</v>
      </c>
      <c r="AU190" s="10"/>
      <c r="AV190" s="10" t="s">
        <v>63</v>
      </c>
      <c r="AW190" s="8" t="s">
        <v>64</v>
      </c>
      <c r="AX190" s="15">
        <v>6528964</v>
      </c>
      <c r="AY190" s="16">
        <v>11.5</v>
      </c>
      <c r="AZ190" s="16" t="s">
        <v>513</v>
      </c>
      <c r="BA190" s="16" t="s">
        <v>516</v>
      </c>
      <c r="BB190" s="16" t="s">
        <v>517</v>
      </c>
      <c r="BC190" s="17">
        <v>69786002</v>
      </c>
      <c r="BD190" s="17">
        <v>66613911</v>
      </c>
    </row>
    <row r="191" spans="1:56" ht="79.5" customHeight="1">
      <c r="A191" s="8">
        <v>145</v>
      </c>
      <c r="B191" s="9" t="s">
        <v>44</v>
      </c>
      <c r="C191" s="9" t="s">
        <v>478</v>
      </c>
      <c r="D191" s="10" t="s">
        <v>478</v>
      </c>
      <c r="E191" s="10" t="s">
        <v>479</v>
      </c>
      <c r="F191" s="10" t="s">
        <v>234</v>
      </c>
      <c r="G191" s="9" t="s">
        <v>48</v>
      </c>
      <c r="H191" s="9" t="s">
        <v>235</v>
      </c>
      <c r="I191" s="9" t="s">
        <v>48</v>
      </c>
      <c r="J191" s="8" t="s">
        <v>48</v>
      </c>
      <c r="K191" s="8"/>
      <c r="L191" s="8"/>
      <c r="M191" s="8"/>
      <c r="N191" s="8">
        <v>0</v>
      </c>
      <c r="O191" s="8">
        <v>0</v>
      </c>
      <c r="P191" s="8">
        <v>0</v>
      </c>
      <c r="Q191" s="8"/>
      <c r="R191" s="8" t="s">
        <v>211</v>
      </c>
      <c r="S191" s="12"/>
      <c r="T191" s="12"/>
      <c r="U191" s="12"/>
      <c r="V191" s="12"/>
      <c r="W191" s="12"/>
      <c r="X191" s="9" t="s">
        <v>480</v>
      </c>
      <c r="Y191" s="9" t="s">
        <v>507</v>
      </c>
      <c r="Z191" s="9"/>
      <c r="AA191" s="18"/>
      <c r="AB191" s="18"/>
      <c r="AC191" s="18"/>
      <c r="AD191" s="9"/>
      <c r="AE191" s="9"/>
      <c r="AF191" s="188"/>
      <c r="AG191" s="18"/>
      <c r="AH191" s="10"/>
      <c r="AI191" s="10"/>
      <c r="AJ191" s="10"/>
      <c r="AK191" s="9" t="s">
        <v>485</v>
      </c>
      <c r="AL191" s="8" t="s">
        <v>55</v>
      </c>
      <c r="AM191" s="8">
        <v>2201</v>
      </c>
      <c r="AN191" s="8" t="s">
        <v>56</v>
      </c>
      <c r="AO191" s="8" t="s">
        <v>57</v>
      </c>
      <c r="AP191" s="9" t="s">
        <v>508</v>
      </c>
      <c r="AQ191" s="9" t="s">
        <v>509</v>
      </c>
      <c r="AR191" s="14" t="s">
        <v>510</v>
      </c>
      <c r="AS191" s="14" t="s">
        <v>520</v>
      </c>
      <c r="AT191" s="10" t="s">
        <v>521</v>
      </c>
      <c r="AU191" s="10"/>
      <c r="AV191" s="10" t="s">
        <v>63</v>
      </c>
      <c r="AW191" s="8" t="s">
        <v>64</v>
      </c>
      <c r="AX191" s="15">
        <v>6400000</v>
      </c>
      <c r="AY191" s="16">
        <v>11.5</v>
      </c>
      <c r="AZ191" s="16" t="s">
        <v>513</v>
      </c>
      <c r="BA191" s="16" t="s">
        <v>516</v>
      </c>
      <c r="BB191" s="16" t="s">
        <v>517</v>
      </c>
      <c r="BC191" s="17">
        <v>70400000</v>
      </c>
      <c r="BD191" s="17">
        <v>64000000</v>
      </c>
    </row>
    <row r="192" spans="1:56" ht="63" customHeight="1">
      <c r="A192" s="8">
        <v>146</v>
      </c>
      <c r="B192" s="9" t="s">
        <v>44</v>
      </c>
      <c r="C192" s="9" t="s">
        <v>478</v>
      </c>
      <c r="D192" s="10" t="s">
        <v>478</v>
      </c>
      <c r="E192" s="10" t="s">
        <v>479</v>
      </c>
      <c r="F192" s="10" t="s">
        <v>234</v>
      </c>
      <c r="G192" s="9" t="s">
        <v>48</v>
      </c>
      <c r="H192" s="9" t="s">
        <v>235</v>
      </c>
      <c r="I192" s="9" t="s">
        <v>48</v>
      </c>
      <c r="J192" s="8" t="s">
        <v>48</v>
      </c>
      <c r="K192" s="8"/>
      <c r="L192" s="8"/>
      <c r="M192" s="8"/>
      <c r="N192" s="8">
        <v>0</v>
      </c>
      <c r="O192" s="8">
        <v>0</v>
      </c>
      <c r="P192" s="8">
        <v>0</v>
      </c>
      <c r="Q192" s="8"/>
      <c r="R192" s="8" t="s">
        <v>211</v>
      </c>
      <c r="S192" s="12"/>
      <c r="T192" s="12"/>
      <c r="U192" s="12"/>
      <c r="V192" s="12"/>
      <c r="W192" s="12"/>
      <c r="X192" s="9" t="s">
        <v>480</v>
      </c>
      <c r="Y192" s="9" t="s">
        <v>507</v>
      </c>
      <c r="Z192" s="9"/>
      <c r="AA192" s="18"/>
      <c r="AB192" s="18"/>
      <c r="AC192" s="18"/>
      <c r="AD192" s="9"/>
      <c r="AE192" s="9"/>
      <c r="AF192" s="188"/>
      <c r="AG192" s="18"/>
      <c r="AH192" s="10"/>
      <c r="AI192" s="10"/>
      <c r="AJ192" s="10"/>
      <c r="AK192" s="9" t="s">
        <v>485</v>
      </c>
      <c r="AL192" s="8" t="s">
        <v>55</v>
      </c>
      <c r="AM192" s="8">
        <v>2201</v>
      </c>
      <c r="AN192" s="8" t="s">
        <v>56</v>
      </c>
      <c r="AO192" s="8" t="s">
        <v>57</v>
      </c>
      <c r="AP192" s="9" t="s">
        <v>508</v>
      </c>
      <c r="AQ192" s="9" t="s">
        <v>509</v>
      </c>
      <c r="AR192" s="14" t="s">
        <v>510</v>
      </c>
      <c r="AS192" s="14" t="s">
        <v>522</v>
      </c>
      <c r="AT192" s="10" t="s">
        <v>523</v>
      </c>
      <c r="AU192" s="10"/>
      <c r="AV192" s="10" t="s">
        <v>63</v>
      </c>
      <c r="AW192" s="8" t="s">
        <v>64</v>
      </c>
      <c r="AX192" s="15">
        <v>3505950</v>
      </c>
      <c r="AY192" s="16">
        <v>11.5</v>
      </c>
      <c r="AZ192" s="16" t="s">
        <v>513</v>
      </c>
      <c r="BA192" s="16" t="s">
        <v>516</v>
      </c>
      <c r="BB192" s="16" t="s">
        <v>517</v>
      </c>
      <c r="BC192" s="17">
        <v>37473975</v>
      </c>
      <c r="BD192" s="17">
        <v>34067250</v>
      </c>
    </row>
    <row r="193" spans="1:104" ht="63" customHeight="1">
      <c r="A193" s="8">
        <v>147</v>
      </c>
      <c r="B193" s="9" t="s">
        <v>44</v>
      </c>
      <c r="C193" s="9" t="s">
        <v>478</v>
      </c>
      <c r="D193" s="10" t="s">
        <v>478</v>
      </c>
      <c r="E193" s="10" t="s">
        <v>479</v>
      </c>
      <c r="F193" s="10" t="s">
        <v>234</v>
      </c>
      <c r="G193" s="9" t="s">
        <v>48</v>
      </c>
      <c r="H193" s="9" t="s">
        <v>235</v>
      </c>
      <c r="I193" s="9" t="s">
        <v>48</v>
      </c>
      <c r="J193" s="8" t="s">
        <v>48</v>
      </c>
      <c r="K193" s="8"/>
      <c r="L193" s="8"/>
      <c r="M193" s="8"/>
      <c r="N193" s="8">
        <v>0</v>
      </c>
      <c r="O193" s="8">
        <v>0</v>
      </c>
      <c r="P193" s="8">
        <v>0</v>
      </c>
      <c r="Q193" s="8"/>
      <c r="R193" s="8" t="s">
        <v>211</v>
      </c>
      <c r="S193" s="12"/>
      <c r="T193" s="12"/>
      <c r="U193" s="12"/>
      <c r="V193" s="12"/>
      <c r="W193" s="12"/>
      <c r="X193" s="9" t="s">
        <v>480</v>
      </c>
      <c r="Y193" s="9" t="s">
        <v>507</v>
      </c>
      <c r="Z193" s="9"/>
      <c r="AA193" s="18"/>
      <c r="AB193" s="18"/>
      <c r="AC193" s="18"/>
      <c r="AD193" s="9"/>
      <c r="AE193" s="9"/>
      <c r="AF193" s="188"/>
      <c r="AG193" s="18"/>
      <c r="AH193" s="10"/>
      <c r="AI193" s="10"/>
      <c r="AJ193" s="10"/>
      <c r="AK193" s="9" t="s">
        <v>485</v>
      </c>
      <c r="AL193" s="8" t="s">
        <v>55</v>
      </c>
      <c r="AM193" s="8">
        <v>2201</v>
      </c>
      <c r="AN193" s="8" t="s">
        <v>56</v>
      </c>
      <c r="AO193" s="8" t="s">
        <v>57</v>
      </c>
      <c r="AP193" s="9" t="s">
        <v>508</v>
      </c>
      <c r="AQ193" s="9" t="s">
        <v>509</v>
      </c>
      <c r="AR193" s="14" t="s">
        <v>510</v>
      </c>
      <c r="AS193" s="14" t="s">
        <v>524</v>
      </c>
      <c r="AT193" s="10" t="s">
        <v>525</v>
      </c>
      <c r="AU193" s="10"/>
      <c r="AV193" s="10" t="s">
        <v>63</v>
      </c>
      <c r="AW193" s="8" t="s">
        <v>64</v>
      </c>
      <c r="AX193" s="15">
        <v>6500000</v>
      </c>
      <c r="AY193" s="16">
        <v>11.5</v>
      </c>
      <c r="AZ193" s="16" t="s">
        <v>513</v>
      </c>
      <c r="BA193" s="16" t="s">
        <v>516</v>
      </c>
      <c r="BB193" s="16" t="s">
        <v>517</v>
      </c>
      <c r="BC193" s="17">
        <v>61326463</v>
      </c>
      <c r="BD193" s="17">
        <v>55751330</v>
      </c>
    </row>
    <row r="194" spans="1:104" ht="63" customHeight="1">
      <c r="A194" s="8">
        <v>148</v>
      </c>
      <c r="B194" s="9" t="s">
        <v>44</v>
      </c>
      <c r="C194" s="9" t="s">
        <v>478</v>
      </c>
      <c r="D194" s="10" t="s">
        <v>478</v>
      </c>
      <c r="E194" s="10" t="s">
        <v>479</v>
      </c>
      <c r="F194" s="10" t="s">
        <v>234</v>
      </c>
      <c r="G194" s="9" t="s">
        <v>48</v>
      </c>
      <c r="H194" s="9" t="s">
        <v>235</v>
      </c>
      <c r="I194" s="9" t="s">
        <v>48</v>
      </c>
      <c r="J194" s="8" t="s">
        <v>48</v>
      </c>
      <c r="K194" s="8"/>
      <c r="L194" s="8"/>
      <c r="M194" s="8"/>
      <c r="N194" s="8">
        <v>0</v>
      </c>
      <c r="O194" s="8">
        <v>0</v>
      </c>
      <c r="P194" s="8">
        <v>0</v>
      </c>
      <c r="Q194" s="8"/>
      <c r="R194" s="8" t="s">
        <v>211</v>
      </c>
      <c r="S194" s="12"/>
      <c r="T194" s="12"/>
      <c r="U194" s="12"/>
      <c r="V194" s="12"/>
      <c r="W194" s="12"/>
      <c r="X194" s="9" t="s">
        <v>480</v>
      </c>
      <c r="Y194" s="9" t="s">
        <v>507</v>
      </c>
      <c r="Z194" s="9"/>
      <c r="AA194" s="18"/>
      <c r="AB194" s="18"/>
      <c r="AC194" s="18"/>
      <c r="AD194" s="9"/>
      <c r="AE194" s="9"/>
      <c r="AF194" s="188"/>
      <c r="AG194" s="18"/>
      <c r="AH194" s="10"/>
      <c r="AI194" s="10"/>
      <c r="AJ194" s="10"/>
      <c r="AK194" s="9" t="s">
        <v>485</v>
      </c>
      <c r="AL194" s="8" t="s">
        <v>55</v>
      </c>
      <c r="AM194" s="8">
        <v>2201</v>
      </c>
      <c r="AN194" s="8" t="s">
        <v>56</v>
      </c>
      <c r="AO194" s="8" t="s">
        <v>57</v>
      </c>
      <c r="AP194" s="9" t="s">
        <v>508</v>
      </c>
      <c r="AQ194" s="9" t="s">
        <v>509</v>
      </c>
      <c r="AR194" s="14" t="s">
        <v>510</v>
      </c>
      <c r="AS194" s="14" t="s">
        <v>526</v>
      </c>
      <c r="AT194" s="10" t="s">
        <v>527</v>
      </c>
      <c r="AU194" s="10"/>
      <c r="AV194" s="10" t="s">
        <v>63</v>
      </c>
      <c r="AW194" s="8" t="s">
        <v>64</v>
      </c>
      <c r="AX194" s="15">
        <v>5459265</v>
      </c>
      <c r="AY194" s="16">
        <v>11.5</v>
      </c>
      <c r="AZ194" s="16" t="s">
        <v>513</v>
      </c>
      <c r="BA194" s="16" t="s">
        <v>491</v>
      </c>
      <c r="BB194" s="16" t="s">
        <v>492</v>
      </c>
      <c r="BC194" s="17">
        <v>59485393</v>
      </c>
      <c r="BD194" s="17">
        <v>40556250</v>
      </c>
    </row>
    <row r="195" spans="1:104" ht="91.5" customHeight="1">
      <c r="A195" s="8">
        <v>149</v>
      </c>
      <c r="B195" s="9" t="s">
        <v>44</v>
      </c>
      <c r="C195" s="9" t="s">
        <v>478</v>
      </c>
      <c r="D195" s="10" t="s">
        <v>478</v>
      </c>
      <c r="E195" s="10" t="s">
        <v>479</v>
      </c>
      <c r="F195" s="10" t="s">
        <v>234</v>
      </c>
      <c r="G195" s="9" t="s">
        <v>48</v>
      </c>
      <c r="H195" s="9" t="s">
        <v>235</v>
      </c>
      <c r="I195" s="9" t="s">
        <v>48</v>
      </c>
      <c r="J195" s="8" t="s">
        <v>48</v>
      </c>
      <c r="K195" s="8"/>
      <c r="L195" s="8"/>
      <c r="M195" s="8"/>
      <c r="N195" s="8">
        <v>0</v>
      </c>
      <c r="O195" s="8">
        <v>0</v>
      </c>
      <c r="P195" s="8">
        <v>0</v>
      </c>
      <c r="Q195" s="8"/>
      <c r="R195" s="8" t="s">
        <v>211</v>
      </c>
      <c r="S195" s="12"/>
      <c r="T195" s="12"/>
      <c r="U195" s="12"/>
      <c r="V195" s="12"/>
      <c r="W195" s="12"/>
      <c r="X195" s="9" t="s">
        <v>480</v>
      </c>
      <c r="Y195" s="9" t="s">
        <v>507</v>
      </c>
      <c r="Z195" s="9"/>
      <c r="AA195" s="18"/>
      <c r="AB195" s="18"/>
      <c r="AC195" s="18"/>
      <c r="AD195" s="9"/>
      <c r="AE195" s="9"/>
      <c r="AF195" s="188"/>
      <c r="AG195" s="18"/>
      <c r="AH195" s="10"/>
      <c r="AI195" s="10"/>
      <c r="AJ195" s="10"/>
      <c r="AK195" s="9" t="s">
        <v>485</v>
      </c>
      <c r="AL195" s="8" t="s">
        <v>55</v>
      </c>
      <c r="AM195" s="8">
        <v>2201</v>
      </c>
      <c r="AN195" s="8" t="s">
        <v>56</v>
      </c>
      <c r="AO195" s="8" t="s">
        <v>57</v>
      </c>
      <c r="AP195" s="9" t="s">
        <v>528</v>
      </c>
      <c r="AQ195" s="9" t="s">
        <v>509</v>
      </c>
      <c r="AR195" s="14" t="s">
        <v>510</v>
      </c>
      <c r="AS195" s="14" t="s">
        <v>529</v>
      </c>
      <c r="AT195" s="10" t="s">
        <v>489</v>
      </c>
      <c r="AU195" s="10"/>
      <c r="AV195" s="10" t="s">
        <v>74</v>
      </c>
      <c r="AW195" s="8" t="s">
        <v>64</v>
      </c>
      <c r="AX195" s="15">
        <v>24116144.149999999</v>
      </c>
      <c r="AY195" s="16">
        <v>10</v>
      </c>
      <c r="AZ195" s="16" t="s">
        <v>513</v>
      </c>
      <c r="BA195" s="16" t="s">
        <v>491</v>
      </c>
      <c r="BB195" s="16" t="s">
        <v>492</v>
      </c>
      <c r="BC195" s="17">
        <v>1021401027</v>
      </c>
      <c r="BD195" s="17">
        <v>1068884119</v>
      </c>
    </row>
    <row r="196" spans="1:104" ht="63" customHeight="1">
      <c r="A196" s="8">
        <v>150</v>
      </c>
      <c r="B196" s="9" t="s">
        <v>44</v>
      </c>
      <c r="C196" s="9" t="s">
        <v>478</v>
      </c>
      <c r="D196" s="10" t="s">
        <v>478</v>
      </c>
      <c r="E196" s="10" t="s">
        <v>479</v>
      </c>
      <c r="F196" s="10" t="s">
        <v>234</v>
      </c>
      <c r="G196" s="9" t="s">
        <v>48</v>
      </c>
      <c r="H196" s="9" t="s">
        <v>235</v>
      </c>
      <c r="I196" s="9" t="s">
        <v>48</v>
      </c>
      <c r="J196" s="8" t="s">
        <v>48</v>
      </c>
      <c r="K196" s="8"/>
      <c r="L196" s="8"/>
      <c r="M196" s="8"/>
      <c r="N196" s="8">
        <v>0</v>
      </c>
      <c r="O196" s="8">
        <v>0</v>
      </c>
      <c r="P196" s="8">
        <v>0</v>
      </c>
      <c r="Q196" s="8"/>
      <c r="R196" s="8" t="s">
        <v>211</v>
      </c>
      <c r="S196" s="12"/>
      <c r="T196" s="12"/>
      <c r="U196" s="12"/>
      <c r="V196" s="12"/>
      <c r="W196" s="12"/>
      <c r="X196" s="9" t="s">
        <v>480</v>
      </c>
      <c r="Y196" s="9" t="s">
        <v>507</v>
      </c>
      <c r="Z196" s="9"/>
      <c r="AA196" s="18"/>
      <c r="AB196" s="18"/>
      <c r="AC196" s="18"/>
      <c r="AD196" s="9"/>
      <c r="AE196" s="9"/>
      <c r="AF196" s="188"/>
      <c r="AG196" s="18"/>
      <c r="AH196" s="10"/>
      <c r="AI196" s="10"/>
      <c r="AJ196" s="10"/>
      <c r="AK196" s="9" t="s">
        <v>485</v>
      </c>
      <c r="AL196" s="8" t="s">
        <v>55</v>
      </c>
      <c r="AM196" s="8">
        <v>2201</v>
      </c>
      <c r="AN196" s="8" t="s">
        <v>56</v>
      </c>
      <c r="AO196" s="8" t="s">
        <v>57</v>
      </c>
      <c r="AP196" s="9" t="s">
        <v>508</v>
      </c>
      <c r="AQ196" s="9" t="s">
        <v>509</v>
      </c>
      <c r="AR196" s="14" t="s">
        <v>510</v>
      </c>
      <c r="AS196" s="14" t="s">
        <v>530</v>
      </c>
      <c r="AT196" s="10" t="s">
        <v>531</v>
      </c>
      <c r="AU196" s="10"/>
      <c r="AV196" s="10" t="s">
        <v>74</v>
      </c>
      <c r="AW196" s="8" t="s">
        <v>64</v>
      </c>
      <c r="AX196" s="15">
        <v>10000000</v>
      </c>
      <c r="AY196" s="16">
        <v>10</v>
      </c>
      <c r="AZ196" s="16" t="s">
        <v>513</v>
      </c>
      <c r="BA196" s="16" t="s">
        <v>532</v>
      </c>
      <c r="BB196" s="16" t="s">
        <v>533</v>
      </c>
      <c r="BC196" s="17">
        <v>400000000</v>
      </c>
      <c r="BD196" s="17">
        <v>400000000</v>
      </c>
    </row>
    <row r="197" spans="1:104" ht="63" customHeight="1">
      <c r="A197" s="8">
        <v>151</v>
      </c>
      <c r="B197" s="9" t="s">
        <v>44</v>
      </c>
      <c r="C197" s="9" t="s">
        <v>478</v>
      </c>
      <c r="D197" s="10" t="s">
        <v>478</v>
      </c>
      <c r="E197" s="10" t="s">
        <v>479</v>
      </c>
      <c r="F197" s="10" t="s">
        <v>234</v>
      </c>
      <c r="G197" s="9" t="s">
        <v>48</v>
      </c>
      <c r="H197" s="9" t="s">
        <v>235</v>
      </c>
      <c r="I197" s="9" t="s">
        <v>48</v>
      </c>
      <c r="J197" s="8" t="s">
        <v>48</v>
      </c>
      <c r="K197" s="8"/>
      <c r="L197" s="8"/>
      <c r="M197" s="8"/>
      <c r="N197" s="8">
        <v>0</v>
      </c>
      <c r="O197" s="8">
        <v>0</v>
      </c>
      <c r="P197" s="8">
        <v>0</v>
      </c>
      <c r="Q197" s="8"/>
      <c r="R197" s="8" t="s">
        <v>211</v>
      </c>
      <c r="S197" s="12"/>
      <c r="T197" s="12"/>
      <c r="U197" s="12"/>
      <c r="V197" s="12"/>
      <c r="W197" s="12"/>
      <c r="X197" s="9" t="s">
        <v>480</v>
      </c>
      <c r="Y197" s="9" t="s">
        <v>507</v>
      </c>
      <c r="Z197" s="9"/>
      <c r="AA197" s="18"/>
      <c r="AB197" s="18"/>
      <c r="AC197" s="18"/>
      <c r="AD197" s="9"/>
      <c r="AE197" s="9"/>
      <c r="AF197" s="188"/>
      <c r="AG197" s="18"/>
      <c r="AH197" s="10"/>
      <c r="AI197" s="10"/>
      <c r="AJ197" s="10"/>
      <c r="AK197" s="9" t="s">
        <v>485</v>
      </c>
      <c r="AL197" s="8" t="s">
        <v>55</v>
      </c>
      <c r="AM197" s="8">
        <v>2201</v>
      </c>
      <c r="AN197" s="8" t="s">
        <v>56</v>
      </c>
      <c r="AO197" s="8" t="s">
        <v>57</v>
      </c>
      <c r="AP197" s="9" t="s">
        <v>508</v>
      </c>
      <c r="AQ197" s="9" t="s">
        <v>509</v>
      </c>
      <c r="AR197" s="14" t="s">
        <v>510</v>
      </c>
      <c r="AS197" s="14" t="s">
        <v>534</v>
      </c>
      <c r="AT197" s="10" t="s">
        <v>535</v>
      </c>
      <c r="AU197" s="10"/>
      <c r="AV197" s="10" t="s">
        <v>131</v>
      </c>
      <c r="AW197" s="8" t="s">
        <v>64</v>
      </c>
      <c r="AX197" s="15">
        <v>18750000</v>
      </c>
      <c r="AY197" s="16">
        <v>8</v>
      </c>
      <c r="AZ197" s="16" t="s">
        <v>513</v>
      </c>
      <c r="BA197" s="16" t="s">
        <v>132</v>
      </c>
      <c r="BB197" s="16" t="s">
        <v>536</v>
      </c>
      <c r="BC197" s="17">
        <v>122978167</v>
      </c>
      <c r="BD197" s="17">
        <v>122978167</v>
      </c>
    </row>
    <row r="198" spans="1:104" ht="102.75" customHeight="1">
      <c r="A198" s="8">
        <v>152</v>
      </c>
      <c r="B198" s="9" t="s">
        <v>44</v>
      </c>
      <c r="C198" s="9" t="s">
        <v>478</v>
      </c>
      <c r="D198" s="10" t="s">
        <v>478</v>
      </c>
      <c r="E198" s="10" t="s">
        <v>479</v>
      </c>
      <c r="F198" s="10" t="s">
        <v>234</v>
      </c>
      <c r="G198" s="9" t="s">
        <v>48</v>
      </c>
      <c r="H198" s="9" t="s">
        <v>235</v>
      </c>
      <c r="I198" s="9" t="s">
        <v>48</v>
      </c>
      <c r="J198" s="8" t="s">
        <v>48</v>
      </c>
      <c r="K198" s="8"/>
      <c r="L198" s="8"/>
      <c r="M198" s="8"/>
      <c r="N198" s="8">
        <v>0</v>
      </c>
      <c r="O198" s="8">
        <v>0</v>
      </c>
      <c r="P198" s="8">
        <v>0</v>
      </c>
      <c r="Q198" s="8"/>
      <c r="R198" s="8" t="s">
        <v>211</v>
      </c>
      <c r="S198" s="12"/>
      <c r="T198" s="12"/>
      <c r="U198" s="12"/>
      <c r="V198" s="12"/>
      <c r="W198" s="12"/>
      <c r="X198" s="9" t="s">
        <v>480</v>
      </c>
      <c r="Y198" s="9" t="s">
        <v>537</v>
      </c>
      <c r="Z198" s="9" t="s">
        <v>482</v>
      </c>
      <c r="AA198" s="18">
        <v>0</v>
      </c>
      <c r="AB198" s="18">
        <v>1</v>
      </c>
      <c r="AC198" s="18"/>
      <c r="AD198" s="9" t="s">
        <v>48</v>
      </c>
      <c r="AE198" s="9" t="s">
        <v>484</v>
      </c>
      <c r="AF198" s="188"/>
      <c r="AG198" s="104">
        <f>(AF198-AA198)/(AB198-AA198)</f>
        <v>0</v>
      </c>
      <c r="AH198" s="10"/>
      <c r="AI198" s="10"/>
      <c r="AJ198" s="10"/>
      <c r="AK198" s="9" t="s">
        <v>485</v>
      </c>
      <c r="AL198" s="8" t="s">
        <v>55</v>
      </c>
      <c r="AM198" s="8">
        <v>2201</v>
      </c>
      <c r="AN198" s="8" t="s">
        <v>56</v>
      </c>
      <c r="AO198" s="8" t="s">
        <v>57</v>
      </c>
      <c r="AP198" s="9" t="s">
        <v>538</v>
      </c>
      <c r="AQ198" s="9" t="s">
        <v>539</v>
      </c>
      <c r="AR198" s="14" t="s">
        <v>540</v>
      </c>
      <c r="AS198" s="14" t="s">
        <v>541</v>
      </c>
      <c r="AT198" s="10" t="s">
        <v>542</v>
      </c>
      <c r="AU198" s="10"/>
      <c r="AV198" s="10" t="s">
        <v>74</v>
      </c>
      <c r="AW198" s="8" t="s">
        <v>64</v>
      </c>
      <c r="AX198" s="15">
        <v>20000000</v>
      </c>
      <c r="AY198" s="16">
        <v>10</v>
      </c>
      <c r="AZ198" s="16" t="s">
        <v>543</v>
      </c>
      <c r="BA198" s="16" t="s">
        <v>491</v>
      </c>
      <c r="BB198" s="16" t="s">
        <v>492</v>
      </c>
      <c r="BC198" s="17">
        <v>300000000</v>
      </c>
      <c r="BD198" s="17">
        <v>300000000</v>
      </c>
    </row>
    <row r="199" spans="1:104" ht="63" customHeight="1">
      <c r="A199" s="8">
        <v>153</v>
      </c>
      <c r="B199" s="9" t="s">
        <v>44</v>
      </c>
      <c r="C199" s="9" t="s">
        <v>478</v>
      </c>
      <c r="D199" s="10" t="s">
        <v>478</v>
      </c>
      <c r="E199" s="10" t="s">
        <v>479</v>
      </c>
      <c r="F199" s="10" t="s">
        <v>234</v>
      </c>
      <c r="G199" s="9" t="s">
        <v>48</v>
      </c>
      <c r="H199" s="9" t="s">
        <v>235</v>
      </c>
      <c r="I199" s="9" t="s">
        <v>48</v>
      </c>
      <c r="J199" s="8" t="s">
        <v>48</v>
      </c>
      <c r="K199" s="8"/>
      <c r="L199" s="8"/>
      <c r="M199" s="8"/>
      <c r="N199" s="8">
        <v>0</v>
      </c>
      <c r="O199" s="8">
        <v>0</v>
      </c>
      <c r="P199" s="8">
        <v>0</v>
      </c>
      <c r="Q199" s="8"/>
      <c r="R199" s="8" t="s">
        <v>211</v>
      </c>
      <c r="S199" s="12"/>
      <c r="T199" s="12"/>
      <c r="U199" s="12"/>
      <c r="V199" s="12"/>
      <c r="W199" s="12"/>
      <c r="X199" s="9" t="s">
        <v>480</v>
      </c>
      <c r="Y199" s="9" t="s">
        <v>537</v>
      </c>
      <c r="Z199" s="9"/>
      <c r="AA199" s="18"/>
      <c r="AB199" s="18"/>
      <c r="AC199" s="18"/>
      <c r="AD199" s="9"/>
      <c r="AE199" s="9"/>
      <c r="AF199" s="188"/>
      <c r="AG199" s="18"/>
      <c r="AH199" s="10"/>
      <c r="AI199" s="10"/>
      <c r="AJ199" s="10"/>
      <c r="AK199" s="9" t="s">
        <v>485</v>
      </c>
      <c r="AL199" s="8" t="s">
        <v>55</v>
      </c>
      <c r="AM199" s="8">
        <v>2201</v>
      </c>
      <c r="AN199" s="8" t="s">
        <v>56</v>
      </c>
      <c r="AO199" s="8" t="s">
        <v>57</v>
      </c>
      <c r="AP199" s="9" t="s">
        <v>544</v>
      </c>
      <c r="AQ199" s="9" t="s">
        <v>539</v>
      </c>
      <c r="AR199" s="14" t="s">
        <v>540</v>
      </c>
      <c r="AS199" s="14" t="s">
        <v>545</v>
      </c>
      <c r="AT199" s="10" t="s">
        <v>546</v>
      </c>
      <c r="AU199" s="10"/>
      <c r="AV199" s="10" t="s">
        <v>63</v>
      </c>
      <c r="AW199" s="8" t="s">
        <v>64</v>
      </c>
      <c r="AX199" s="15">
        <v>7424240</v>
      </c>
      <c r="AY199" s="16">
        <v>11.5</v>
      </c>
      <c r="AZ199" s="16" t="s">
        <v>543</v>
      </c>
      <c r="BA199" s="16" t="s">
        <v>491</v>
      </c>
      <c r="BB199" s="16" t="s">
        <v>492</v>
      </c>
      <c r="BC199" s="17">
        <v>79355320</v>
      </c>
      <c r="BD199" s="17">
        <v>75748260</v>
      </c>
    </row>
    <row r="200" spans="1:104" ht="63" customHeight="1">
      <c r="A200" s="8">
        <v>154</v>
      </c>
      <c r="B200" s="9" t="s">
        <v>44</v>
      </c>
      <c r="C200" s="9" t="s">
        <v>478</v>
      </c>
      <c r="D200" s="10" t="s">
        <v>478</v>
      </c>
      <c r="E200" s="10" t="s">
        <v>479</v>
      </c>
      <c r="F200" s="10" t="s">
        <v>234</v>
      </c>
      <c r="G200" s="9" t="s">
        <v>48</v>
      </c>
      <c r="H200" s="9" t="s">
        <v>235</v>
      </c>
      <c r="I200" s="9" t="s">
        <v>48</v>
      </c>
      <c r="J200" s="8" t="s">
        <v>48</v>
      </c>
      <c r="K200" s="8"/>
      <c r="L200" s="8"/>
      <c r="M200" s="8"/>
      <c r="N200" s="8">
        <v>0</v>
      </c>
      <c r="O200" s="8">
        <v>0</v>
      </c>
      <c r="P200" s="8">
        <v>0</v>
      </c>
      <c r="Q200" s="8"/>
      <c r="R200" s="8" t="s">
        <v>211</v>
      </c>
      <c r="S200" s="12"/>
      <c r="T200" s="12"/>
      <c r="U200" s="12"/>
      <c r="V200" s="12"/>
      <c r="W200" s="12"/>
      <c r="X200" s="9" t="s">
        <v>480</v>
      </c>
      <c r="Y200" s="9" t="s">
        <v>537</v>
      </c>
      <c r="Z200" s="9"/>
      <c r="AA200" s="18"/>
      <c r="AB200" s="18"/>
      <c r="AC200" s="18"/>
      <c r="AD200" s="9"/>
      <c r="AE200" s="9"/>
      <c r="AF200" s="188"/>
      <c r="AG200" s="18"/>
      <c r="AH200" s="10"/>
      <c r="AI200" s="10"/>
      <c r="AJ200" s="10"/>
      <c r="AK200" s="9" t="s">
        <v>485</v>
      </c>
      <c r="AL200" s="8" t="s">
        <v>55</v>
      </c>
      <c r="AM200" s="8">
        <v>2201</v>
      </c>
      <c r="AN200" s="8" t="s">
        <v>56</v>
      </c>
      <c r="AO200" s="8" t="s">
        <v>57</v>
      </c>
      <c r="AP200" s="9" t="s">
        <v>544</v>
      </c>
      <c r="AQ200" s="9" t="s">
        <v>539</v>
      </c>
      <c r="AR200" s="14" t="s">
        <v>540</v>
      </c>
      <c r="AS200" s="14" t="s">
        <v>547</v>
      </c>
      <c r="AT200" s="10" t="s">
        <v>548</v>
      </c>
      <c r="AU200" s="10"/>
      <c r="AV200" s="10" t="s">
        <v>63</v>
      </c>
      <c r="AW200" s="8" t="s">
        <v>64</v>
      </c>
      <c r="AX200" s="15">
        <v>4173750</v>
      </c>
      <c r="AY200" s="16">
        <v>11.5</v>
      </c>
      <c r="AZ200" s="16" t="s">
        <v>543</v>
      </c>
      <c r="BA200" s="16" t="s">
        <v>491</v>
      </c>
      <c r="BB200" s="16" t="s">
        <v>492</v>
      </c>
      <c r="BC200" s="17">
        <v>44611875</v>
      </c>
      <c r="BD200" s="17">
        <v>42584062</v>
      </c>
    </row>
    <row r="201" spans="1:104" ht="90.75" customHeight="1">
      <c r="A201" s="8">
        <v>155</v>
      </c>
      <c r="B201" s="9" t="s">
        <v>44</v>
      </c>
      <c r="C201" s="9" t="s">
        <v>478</v>
      </c>
      <c r="D201" s="10" t="s">
        <v>478</v>
      </c>
      <c r="E201" s="10" t="s">
        <v>479</v>
      </c>
      <c r="F201" s="10" t="s">
        <v>234</v>
      </c>
      <c r="G201" s="9" t="s">
        <v>48</v>
      </c>
      <c r="H201" s="9" t="s">
        <v>235</v>
      </c>
      <c r="I201" s="9" t="s">
        <v>48</v>
      </c>
      <c r="J201" s="8" t="s">
        <v>48</v>
      </c>
      <c r="K201" s="8"/>
      <c r="L201" s="8"/>
      <c r="M201" s="8"/>
      <c r="N201" s="8">
        <v>0</v>
      </c>
      <c r="O201" s="8">
        <v>0</v>
      </c>
      <c r="P201" s="8">
        <v>0</v>
      </c>
      <c r="Q201" s="8"/>
      <c r="R201" s="8" t="s">
        <v>211</v>
      </c>
      <c r="S201" s="12"/>
      <c r="T201" s="12"/>
      <c r="U201" s="12"/>
      <c r="V201" s="12"/>
      <c r="W201" s="12"/>
      <c r="X201" s="9" t="s">
        <v>480</v>
      </c>
      <c r="Y201" s="9" t="s">
        <v>549</v>
      </c>
      <c r="Z201" s="9" t="s">
        <v>482</v>
      </c>
      <c r="AA201" s="18">
        <v>95</v>
      </c>
      <c r="AB201" s="18">
        <v>95</v>
      </c>
      <c r="AC201" s="18"/>
      <c r="AD201" s="8" t="s">
        <v>48</v>
      </c>
      <c r="AE201" s="9" t="s">
        <v>484</v>
      </c>
      <c r="AF201" s="188"/>
      <c r="AG201" s="104" t="e">
        <f>(AF201-AA201)/(AB201-AA201)</f>
        <v>#DIV/0!</v>
      </c>
      <c r="AH201" s="10"/>
      <c r="AI201" s="10"/>
      <c r="AJ201" s="10"/>
      <c r="AK201" s="9" t="s">
        <v>485</v>
      </c>
      <c r="AL201" s="8" t="s">
        <v>55</v>
      </c>
      <c r="AM201" s="8">
        <v>2201</v>
      </c>
      <c r="AN201" s="8" t="s">
        <v>56</v>
      </c>
      <c r="AO201" s="8" t="s">
        <v>57</v>
      </c>
      <c r="AP201" s="9" t="s">
        <v>550</v>
      </c>
      <c r="AQ201" s="9" t="s">
        <v>551</v>
      </c>
      <c r="AR201" s="14" t="s">
        <v>552</v>
      </c>
      <c r="AS201" s="14" t="s">
        <v>541</v>
      </c>
      <c r="AT201" s="10" t="s">
        <v>542</v>
      </c>
      <c r="AU201" s="10"/>
      <c r="AV201" s="10" t="s">
        <v>74</v>
      </c>
      <c r="AW201" s="8" t="s">
        <v>64</v>
      </c>
      <c r="AX201" s="15">
        <v>22270050.300000001</v>
      </c>
      <c r="AY201" s="16">
        <v>10</v>
      </c>
      <c r="AZ201" s="16" t="s">
        <v>553</v>
      </c>
      <c r="BA201" s="16" t="s">
        <v>491</v>
      </c>
      <c r="BB201" s="16" t="s">
        <v>492</v>
      </c>
      <c r="BC201" s="17">
        <v>300000000</v>
      </c>
      <c r="BD201" s="17">
        <v>300000000</v>
      </c>
    </row>
    <row r="202" spans="1:104" ht="125.25" customHeight="1">
      <c r="A202" s="8">
        <v>156</v>
      </c>
      <c r="B202" s="9" t="s">
        <v>44</v>
      </c>
      <c r="C202" s="9" t="s">
        <v>478</v>
      </c>
      <c r="D202" s="10" t="s">
        <v>478</v>
      </c>
      <c r="E202" s="10" t="s">
        <v>479</v>
      </c>
      <c r="F202" s="10" t="s">
        <v>234</v>
      </c>
      <c r="G202" s="9" t="s">
        <v>48</v>
      </c>
      <c r="H202" s="9" t="s">
        <v>235</v>
      </c>
      <c r="I202" s="9" t="s">
        <v>48</v>
      </c>
      <c r="J202" s="8" t="s">
        <v>48</v>
      </c>
      <c r="K202" s="8"/>
      <c r="L202" s="8"/>
      <c r="M202" s="8"/>
      <c r="N202" s="8">
        <v>0</v>
      </c>
      <c r="O202" s="8">
        <v>0</v>
      </c>
      <c r="P202" s="8">
        <v>0</v>
      </c>
      <c r="Q202" s="8"/>
      <c r="R202" s="8" t="s">
        <v>211</v>
      </c>
      <c r="S202" s="12"/>
      <c r="T202" s="12"/>
      <c r="U202" s="12"/>
      <c r="V202" s="12"/>
      <c r="W202" s="12"/>
      <c r="X202" s="9" t="s">
        <v>480</v>
      </c>
      <c r="Y202" s="9" t="s">
        <v>554</v>
      </c>
      <c r="Z202" s="9" t="s">
        <v>482</v>
      </c>
      <c r="AA202" s="18">
        <v>4</v>
      </c>
      <c r="AB202" s="18">
        <v>1</v>
      </c>
      <c r="AC202" s="18"/>
      <c r="AD202" s="9" t="s">
        <v>48</v>
      </c>
      <c r="AE202" s="9" t="s">
        <v>484</v>
      </c>
      <c r="AF202" s="188"/>
      <c r="AG202" s="104">
        <f>(AF202-AA202)/(AB202-AA202)</f>
        <v>1.3333333333333333</v>
      </c>
      <c r="AH202" s="10"/>
      <c r="AI202" s="10"/>
      <c r="AJ202" s="10"/>
      <c r="AK202" s="9" t="s">
        <v>485</v>
      </c>
      <c r="AL202" s="8" t="s">
        <v>55</v>
      </c>
      <c r="AM202" s="8">
        <v>2201</v>
      </c>
      <c r="AN202" s="8" t="s">
        <v>56</v>
      </c>
      <c r="AO202" s="8" t="s">
        <v>57</v>
      </c>
      <c r="AP202" s="9" t="s">
        <v>555</v>
      </c>
      <c r="AQ202" s="9" t="s">
        <v>556</v>
      </c>
      <c r="AR202" s="14">
        <v>2201041</v>
      </c>
      <c r="AS202" s="14" t="s">
        <v>557</v>
      </c>
      <c r="AT202" s="10" t="s">
        <v>558</v>
      </c>
      <c r="AU202" s="10"/>
      <c r="AV202" s="10" t="s">
        <v>74</v>
      </c>
      <c r="AW202" s="8" t="s">
        <v>64</v>
      </c>
      <c r="AX202" s="15">
        <v>22629804.100000001</v>
      </c>
      <c r="AY202" s="16">
        <v>10</v>
      </c>
      <c r="AZ202" s="16" t="s">
        <v>559</v>
      </c>
      <c r="BA202" s="16" t="s">
        <v>491</v>
      </c>
      <c r="BB202" s="16" t="s">
        <v>492</v>
      </c>
      <c r="BC202" s="17">
        <v>500000000</v>
      </c>
      <c r="BD202" s="17">
        <v>500000000</v>
      </c>
    </row>
    <row r="203" spans="1:104" ht="63" customHeight="1">
      <c r="A203" s="8">
        <v>157</v>
      </c>
      <c r="B203" s="9" t="s">
        <v>44</v>
      </c>
      <c r="C203" s="9" t="s">
        <v>478</v>
      </c>
      <c r="D203" s="10" t="s">
        <v>478</v>
      </c>
      <c r="E203" s="10" t="s">
        <v>479</v>
      </c>
      <c r="F203" s="10" t="s">
        <v>234</v>
      </c>
      <c r="G203" s="9" t="s">
        <v>48</v>
      </c>
      <c r="H203" s="9" t="s">
        <v>235</v>
      </c>
      <c r="I203" s="9" t="s">
        <v>48</v>
      </c>
      <c r="J203" s="8" t="s">
        <v>48</v>
      </c>
      <c r="K203" s="8"/>
      <c r="L203" s="8"/>
      <c r="M203" s="8"/>
      <c r="N203" s="8">
        <v>0</v>
      </c>
      <c r="O203" s="8">
        <v>0</v>
      </c>
      <c r="P203" s="8">
        <v>0</v>
      </c>
      <c r="Q203" s="8"/>
      <c r="R203" s="8" t="s">
        <v>211</v>
      </c>
      <c r="S203" s="12"/>
      <c r="T203" s="12"/>
      <c r="U203" s="12"/>
      <c r="V203" s="12"/>
      <c r="W203" s="12"/>
      <c r="X203" s="9" t="s">
        <v>480</v>
      </c>
      <c r="Y203" s="9" t="s">
        <v>537</v>
      </c>
      <c r="Z203" s="9"/>
      <c r="AA203" s="18"/>
      <c r="AB203" s="18"/>
      <c r="AC203" s="18"/>
      <c r="AD203" s="9"/>
      <c r="AE203" s="9"/>
      <c r="AF203" s="188"/>
      <c r="AG203" s="18"/>
      <c r="AH203" s="10"/>
      <c r="AI203" s="10"/>
      <c r="AJ203" s="10"/>
      <c r="AK203" s="9" t="s">
        <v>485</v>
      </c>
      <c r="AL203" s="8" t="s">
        <v>55</v>
      </c>
      <c r="AM203" s="8">
        <v>2201</v>
      </c>
      <c r="AN203" s="8" t="s">
        <v>56</v>
      </c>
      <c r="AO203" s="8" t="s">
        <v>57</v>
      </c>
      <c r="AP203" s="9" t="s">
        <v>544</v>
      </c>
      <c r="AQ203" s="9" t="s">
        <v>539</v>
      </c>
      <c r="AR203" s="14" t="s">
        <v>540</v>
      </c>
      <c r="AS203" s="14" t="s">
        <v>560</v>
      </c>
      <c r="AT203" s="10" t="s">
        <v>561</v>
      </c>
      <c r="AU203" s="10"/>
      <c r="AV203" s="10" t="s">
        <v>74</v>
      </c>
      <c r="AW203" s="8" t="s">
        <v>64</v>
      </c>
      <c r="AX203" s="15">
        <v>16027536.6</v>
      </c>
      <c r="AY203" s="16">
        <v>10</v>
      </c>
      <c r="AZ203" s="16" t="s">
        <v>543</v>
      </c>
      <c r="BA203" s="16" t="s">
        <v>491</v>
      </c>
      <c r="BB203" s="16" t="s">
        <v>492</v>
      </c>
      <c r="BC203" s="17">
        <v>350000000</v>
      </c>
      <c r="BD203" s="17">
        <v>350000000</v>
      </c>
    </row>
    <row r="204" spans="1:104" ht="82.5" customHeight="1">
      <c r="A204" s="8">
        <v>158</v>
      </c>
      <c r="B204" s="9" t="s">
        <v>44</v>
      </c>
      <c r="C204" s="9" t="s">
        <v>478</v>
      </c>
      <c r="D204" s="10" t="s">
        <v>478</v>
      </c>
      <c r="E204" s="10" t="s">
        <v>479</v>
      </c>
      <c r="F204" s="10" t="s">
        <v>234</v>
      </c>
      <c r="G204" s="9" t="s">
        <v>48</v>
      </c>
      <c r="H204" s="9" t="s">
        <v>235</v>
      </c>
      <c r="I204" s="9" t="s">
        <v>48</v>
      </c>
      <c r="J204" s="8" t="s">
        <v>48</v>
      </c>
      <c r="K204" s="8"/>
      <c r="L204" s="8"/>
      <c r="M204" s="8"/>
      <c r="N204" s="8">
        <v>0</v>
      </c>
      <c r="O204" s="8">
        <v>0</v>
      </c>
      <c r="P204" s="8">
        <v>0</v>
      </c>
      <c r="Q204" s="8"/>
      <c r="R204" s="8" t="s">
        <v>211</v>
      </c>
      <c r="S204" s="12"/>
      <c r="T204" s="12"/>
      <c r="U204" s="12"/>
      <c r="V204" s="12"/>
      <c r="W204" s="12"/>
      <c r="X204" s="9" t="s">
        <v>480</v>
      </c>
      <c r="Y204" s="9" t="s">
        <v>507</v>
      </c>
      <c r="Z204" s="9"/>
      <c r="AA204" s="18"/>
      <c r="AB204" s="18"/>
      <c r="AC204" s="18"/>
      <c r="AD204" s="9"/>
      <c r="AE204" s="9"/>
      <c r="AF204" s="188"/>
      <c r="AG204" s="18"/>
      <c r="AH204" s="10"/>
      <c r="AI204" s="10"/>
      <c r="AJ204" s="10"/>
      <c r="AK204" s="9" t="s">
        <v>485</v>
      </c>
      <c r="AL204" s="8" t="s">
        <v>55</v>
      </c>
      <c r="AM204" s="8">
        <v>2201</v>
      </c>
      <c r="AN204" s="8" t="s">
        <v>56</v>
      </c>
      <c r="AO204" s="8" t="s">
        <v>57</v>
      </c>
      <c r="AP204" s="9" t="s">
        <v>508</v>
      </c>
      <c r="AQ204" s="9" t="s">
        <v>509</v>
      </c>
      <c r="AR204" s="14" t="s">
        <v>510</v>
      </c>
      <c r="AS204" s="14" t="s">
        <v>534</v>
      </c>
      <c r="AT204" s="10" t="s">
        <v>562</v>
      </c>
      <c r="AU204" s="10"/>
      <c r="AV204" s="10" t="s">
        <v>98</v>
      </c>
      <c r="AW204" s="8" t="s">
        <v>64</v>
      </c>
      <c r="AX204" s="15">
        <v>3181818.1818181816</v>
      </c>
      <c r="AY204" s="16">
        <v>11</v>
      </c>
      <c r="AZ204" s="16" t="s">
        <v>513</v>
      </c>
      <c r="BA204" s="16" t="s">
        <v>99</v>
      </c>
      <c r="BB204" s="16" t="s">
        <v>563</v>
      </c>
      <c r="BC204" s="17">
        <v>35000000</v>
      </c>
      <c r="BD204" s="17">
        <v>35000000</v>
      </c>
    </row>
    <row r="205" spans="1:104" ht="63" customHeight="1">
      <c r="A205" s="8">
        <v>159</v>
      </c>
      <c r="B205" s="9" t="s">
        <v>44</v>
      </c>
      <c r="C205" s="9" t="s">
        <v>478</v>
      </c>
      <c r="D205" s="10" t="s">
        <v>478</v>
      </c>
      <c r="E205" s="10" t="s">
        <v>479</v>
      </c>
      <c r="F205" s="10" t="s">
        <v>234</v>
      </c>
      <c r="G205" s="9" t="s">
        <v>48</v>
      </c>
      <c r="H205" s="9" t="s">
        <v>235</v>
      </c>
      <c r="I205" s="9" t="s">
        <v>48</v>
      </c>
      <c r="J205" s="8" t="s">
        <v>48</v>
      </c>
      <c r="K205" s="8"/>
      <c r="L205" s="8"/>
      <c r="M205" s="8"/>
      <c r="N205" s="8">
        <v>0</v>
      </c>
      <c r="O205" s="8">
        <v>0</v>
      </c>
      <c r="P205" s="8">
        <v>0</v>
      </c>
      <c r="Q205" s="8"/>
      <c r="R205" s="8" t="s">
        <v>211</v>
      </c>
      <c r="S205" s="12"/>
      <c r="T205" s="12"/>
      <c r="U205" s="12"/>
      <c r="V205" s="12"/>
      <c r="W205" s="12"/>
      <c r="X205" s="9" t="s">
        <v>480</v>
      </c>
      <c r="Y205" s="9" t="s">
        <v>507</v>
      </c>
      <c r="Z205" s="9"/>
      <c r="AA205" s="18"/>
      <c r="AB205" s="18"/>
      <c r="AC205" s="18"/>
      <c r="AD205" s="9"/>
      <c r="AE205" s="9"/>
      <c r="AF205" s="188"/>
      <c r="AG205" s="18"/>
      <c r="AH205" s="10"/>
      <c r="AI205" s="10"/>
      <c r="AJ205" s="10"/>
      <c r="AK205" s="9" t="s">
        <v>485</v>
      </c>
      <c r="AL205" s="8" t="s">
        <v>55</v>
      </c>
      <c r="AM205" s="8">
        <v>2201</v>
      </c>
      <c r="AN205" s="8" t="s">
        <v>56</v>
      </c>
      <c r="AO205" s="8" t="s">
        <v>57</v>
      </c>
      <c r="AP205" s="9" t="s">
        <v>508</v>
      </c>
      <c r="AQ205" s="9" t="s">
        <v>509</v>
      </c>
      <c r="AR205" s="14" t="s">
        <v>510</v>
      </c>
      <c r="AS205" s="14" t="s">
        <v>534</v>
      </c>
      <c r="AT205" s="10" t="s">
        <v>564</v>
      </c>
      <c r="AU205" s="10"/>
      <c r="AV205" s="10" t="s">
        <v>131</v>
      </c>
      <c r="AW205" s="8" t="s">
        <v>64</v>
      </c>
      <c r="AX205" s="15">
        <v>1081818.1818181819</v>
      </c>
      <c r="AY205" s="16">
        <v>11</v>
      </c>
      <c r="AZ205" s="16" t="s">
        <v>513</v>
      </c>
      <c r="BA205" s="16" t="s">
        <v>132</v>
      </c>
      <c r="BB205" s="16" t="s">
        <v>565</v>
      </c>
      <c r="BC205" s="17">
        <v>11900000</v>
      </c>
      <c r="BD205" s="17">
        <v>11900000</v>
      </c>
    </row>
    <row r="206" spans="1:104" ht="63" customHeight="1">
      <c r="A206" s="8">
        <v>160</v>
      </c>
      <c r="B206" s="9" t="s">
        <v>44</v>
      </c>
      <c r="C206" s="9" t="s">
        <v>478</v>
      </c>
      <c r="D206" s="10" t="s">
        <v>478</v>
      </c>
      <c r="E206" s="10" t="s">
        <v>479</v>
      </c>
      <c r="F206" s="10" t="s">
        <v>234</v>
      </c>
      <c r="G206" s="9" t="s">
        <v>48</v>
      </c>
      <c r="H206" s="9" t="s">
        <v>235</v>
      </c>
      <c r="I206" s="9" t="s">
        <v>48</v>
      </c>
      <c r="J206" s="8" t="s">
        <v>48</v>
      </c>
      <c r="K206" s="8"/>
      <c r="L206" s="8"/>
      <c r="M206" s="8"/>
      <c r="N206" s="8">
        <v>0</v>
      </c>
      <c r="O206" s="8">
        <v>0</v>
      </c>
      <c r="P206" s="8">
        <v>0</v>
      </c>
      <c r="Q206" s="8"/>
      <c r="R206" s="8" t="s">
        <v>211</v>
      </c>
      <c r="S206" s="12"/>
      <c r="T206" s="12"/>
      <c r="U206" s="12"/>
      <c r="V206" s="12"/>
      <c r="W206" s="12"/>
      <c r="X206" s="9" t="s">
        <v>480</v>
      </c>
      <c r="Y206" s="9" t="s">
        <v>507</v>
      </c>
      <c r="Z206" s="9"/>
      <c r="AA206" s="18"/>
      <c r="AB206" s="18"/>
      <c r="AC206" s="18"/>
      <c r="AD206" s="9"/>
      <c r="AE206" s="9"/>
      <c r="AF206" s="188"/>
      <c r="AG206" s="18"/>
      <c r="AH206" s="10"/>
      <c r="AI206" s="10"/>
      <c r="AJ206" s="10"/>
      <c r="AK206" s="9" t="s">
        <v>485</v>
      </c>
      <c r="AL206" s="8" t="s">
        <v>55</v>
      </c>
      <c r="AM206" s="8">
        <v>2201</v>
      </c>
      <c r="AN206" s="8" t="s">
        <v>56</v>
      </c>
      <c r="AO206" s="8" t="s">
        <v>57</v>
      </c>
      <c r="AP206" s="9" t="s">
        <v>508</v>
      </c>
      <c r="AQ206" s="9" t="s">
        <v>509</v>
      </c>
      <c r="AR206" s="14" t="s">
        <v>510</v>
      </c>
      <c r="AS206" s="14" t="s">
        <v>534</v>
      </c>
      <c r="AT206" s="10" t="s">
        <v>566</v>
      </c>
      <c r="AU206" s="10"/>
      <c r="AV206" s="10" t="s">
        <v>131</v>
      </c>
      <c r="AW206" s="8" t="s">
        <v>64</v>
      </c>
      <c r="AX206" s="15">
        <f>BC206/AY206</f>
        <v>1968181.8181818181</v>
      </c>
      <c r="AY206" s="16">
        <v>11</v>
      </c>
      <c r="AZ206" s="16" t="s">
        <v>513</v>
      </c>
      <c r="BA206" s="16" t="s">
        <v>132</v>
      </c>
      <c r="BB206" s="16" t="s">
        <v>565</v>
      </c>
      <c r="BC206" s="17">
        <v>21650000</v>
      </c>
      <c r="BD206" s="17">
        <v>21650000</v>
      </c>
    </row>
    <row r="207" spans="1:104" s="189" customFormat="1" ht="63" customHeight="1">
      <c r="A207" s="8">
        <v>161</v>
      </c>
      <c r="B207" s="9" t="s">
        <v>44</v>
      </c>
      <c r="C207" s="9" t="s">
        <v>478</v>
      </c>
      <c r="D207" s="10" t="s">
        <v>478</v>
      </c>
      <c r="E207" s="10" t="s">
        <v>479</v>
      </c>
      <c r="F207" s="10" t="s">
        <v>234</v>
      </c>
      <c r="G207" s="9" t="s">
        <v>48</v>
      </c>
      <c r="H207" s="9" t="s">
        <v>235</v>
      </c>
      <c r="I207" s="9" t="s">
        <v>48</v>
      </c>
      <c r="J207" s="8" t="s">
        <v>48</v>
      </c>
      <c r="K207" s="8"/>
      <c r="L207" s="8"/>
      <c r="M207" s="8"/>
      <c r="N207" s="8">
        <v>0</v>
      </c>
      <c r="O207" s="8">
        <v>0</v>
      </c>
      <c r="P207" s="8">
        <v>0</v>
      </c>
      <c r="Q207" s="8"/>
      <c r="R207" s="8" t="s">
        <v>211</v>
      </c>
      <c r="S207" s="12"/>
      <c r="T207" s="12"/>
      <c r="U207" s="12"/>
      <c r="V207" s="12"/>
      <c r="W207" s="12"/>
      <c r="X207" s="9" t="s">
        <v>480</v>
      </c>
      <c r="Y207" s="9" t="s">
        <v>554</v>
      </c>
      <c r="Z207" s="9"/>
      <c r="AA207" s="18"/>
      <c r="AB207" s="18"/>
      <c r="AC207" s="18"/>
      <c r="AD207" s="9"/>
      <c r="AE207" s="9"/>
      <c r="AF207" s="188"/>
      <c r="AG207" s="18"/>
      <c r="AH207" s="10"/>
      <c r="AI207" s="10"/>
      <c r="AJ207" s="10"/>
      <c r="AK207" s="9" t="s">
        <v>485</v>
      </c>
      <c r="AL207" s="8" t="s">
        <v>55</v>
      </c>
      <c r="AM207" s="8">
        <v>2201</v>
      </c>
      <c r="AN207" s="8" t="s">
        <v>56</v>
      </c>
      <c r="AO207" s="8" t="s">
        <v>57</v>
      </c>
      <c r="AP207" s="9" t="s">
        <v>567</v>
      </c>
      <c r="AQ207" s="9" t="s">
        <v>556</v>
      </c>
      <c r="AR207" s="14">
        <v>2201041</v>
      </c>
      <c r="AS207" s="14" t="s">
        <v>534</v>
      </c>
      <c r="AT207" s="10" t="s">
        <v>535</v>
      </c>
      <c r="AU207" s="10"/>
      <c r="AV207" s="10" t="s">
        <v>131</v>
      </c>
      <c r="AW207" s="8" t="s">
        <v>64</v>
      </c>
      <c r="AX207" s="15">
        <v>27132481</v>
      </c>
      <c r="AY207" s="16">
        <v>1</v>
      </c>
      <c r="AZ207" s="16" t="s">
        <v>559</v>
      </c>
      <c r="BA207" s="16" t="s">
        <v>132</v>
      </c>
      <c r="BB207" s="16" t="s">
        <v>565</v>
      </c>
      <c r="BC207" s="17">
        <v>27132481</v>
      </c>
      <c r="BD207" s="40">
        <v>27132481</v>
      </c>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row>
    <row r="208" spans="1:104" ht="63" customHeight="1">
      <c r="A208" s="8">
        <v>162</v>
      </c>
      <c r="B208" s="9" t="s">
        <v>44</v>
      </c>
      <c r="C208" s="9" t="s">
        <v>478</v>
      </c>
      <c r="D208" s="10" t="s">
        <v>478</v>
      </c>
      <c r="E208" s="10" t="s">
        <v>479</v>
      </c>
      <c r="F208" s="10" t="s">
        <v>234</v>
      </c>
      <c r="G208" s="9" t="s">
        <v>48</v>
      </c>
      <c r="H208" s="9" t="s">
        <v>235</v>
      </c>
      <c r="I208" s="9" t="s">
        <v>48</v>
      </c>
      <c r="J208" s="8" t="s">
        <v>48</v>
      </c>
      <c r="K208" s="8"/>
      <c r="L208" s="8"/>
      <c r="M208" s="8"/>
      <c r="N208" s="8">
        <v>0</v>
      </c>
      <c r="O208" s="8">
        <v>0</v>
      </c>
      <c r="P208" s="8">
        <v>0</v>
      </c>
      <c r="Q208" s="8"/>
      <c r="R208" s="8" t="s">
        <v>211</v>
      </c>
      <c r="S208" s="12"/>
      <c r="T208" s="12"/>
      <c r="U208" s="12"/>
      <c r="V208" s="12"/>
      <c r="W208" s="12"/>
      <c r="X208" s="9" t="s">
        <v>480</v>
      </c>
      <c r="Y208" s="9" t="s">
        <v>481</v>
      </c>
      <c r="Z208" s="9"/>
      <c r="AA208" s="18"/>
      <c r="AB208" s="18"/>
      <c r="AC208" s="18"/>
      <c r="AD208" s="9"/>
      <c r="AE208" s="9"/>
      <c r="AF208" s="188"/>
      <c r="AG208" s="18"/>
      <c r="AH208" s="10"/>
      <c r="AI208" s="12"/>
      <c r="AJ208" s="10"/>
      <c r="AK208" s="9" t="s">
        <v>485</v>
      </c>
      <c r="AL208" s="8" t="s">
        <v>55</v>
      </c>
      <c r="AM208" s="8">
        <v>2201</v>
      </c>
      <c r="AN208" s="8" t="s">
        <v>56</v>
      </c>
      <c r="AO208" s="8" t="s">
        <v>57</v>
      </c>
      <c r="AP208" s="9" t="s">
        <v>500</v>
      </c>
      <c r="AQ208" s="9" t="s">
        <v>487</v>
      </c>
      <c r="AR208" s="14" t="s">
        <v>496</v>
      </c>
      <c r="AS208" s="14" t="s">
        <v>534</v>
      </c>
      <c r="AT208" s="10" t="s">
        <v>568</v>
      </c>
      <c r="AU208" s="10"/>
      <c r="AV208" s="10" t="s">
        <v>102</v>
      </c>
      <c r="AW208" s="8" t="s">
        <v>64</v>
      </c>
      <c r="AX208" s="15">
        <v>35999997</v>
      </c>
      <c r="AY208" s="16">
        <v>1</v>
      </c>
      <c r="AZ208" s="16" t="s">
        <v>490</v>
      </c>
      <c r="BA208" s="16" t="s">
        <v>569</v>
      </c>
      <c r="BB208" s="16" t="s">
        <v>570</v>
      </c>
      <c r="BC208" s="17">
        <f>35999997+199800</f>
        <v>36199797</v>
      </c>
      <c r="BD208" s="17">
        <v>39697052</v>
      </c>
    </row>
    <row r="209" spans="1:56" ht="90" customHeight="1">
      <c r="A209" s="8">
        <v>163</v>
      </c>
      <c r="B209" s="9" t="s">
        <v>44</v>
      </c>
      <c r="C209" s="9" t="s">
        <v>478</v>
      </c>
      <c r="D209" s="10" t="s">
        <v>478</v>
      </c>
      <c r="E209" s="10" t="s">
        <v>479</v>
      </c>
      <c r="F209" s="10" t="s">
        <v>234</v>
      </c>
      <c r="G209" s="9" t="s">
        <v>48</v>
      </c>
      <c r="H209" s="9" t="s">
        <v>235</v>
      </c>
      <c r="I209" s="9" t="s">
        <v>48</v>
      </c>
      <c r="J209" s="8" t="s">
        <v>48</v>
      </c>
      <c r="K209" s="8"/>
      <c r="L209" s="8"/>
      <c r="M209" s="8"/>
      <c r="N209" s="8">
        <v>0</v>
      </c>
      <c r="O209" s="8">
        <v>0</v>
      </c>
      <c r="P209" s="8">
        <v>0</v>
      </c>
      <c r="Q209" s="8"/>
      <c r="R209" s="8" t="s">
        <v>211</v>
      </c>
      <c r="S209" s="12"/>
      <c r="T209" s="12"/>
      <c r="U209" s="12"/>
      <c r="V209" s="12"/>
      <c r="W209" s="12"/>
      <c r="X209" s="9" t="s">
        <v>480</v>
      </c>
      <c r="Y209" s="9" t="s">
        <v>481</v>
      </c>
      <c r="Z209" s="9"/>
      <c r="AA209" s="18"/>
      <c r="AB209" s="18"/>
      <c r="AC209" s="18"/>
      <c r="AD209" s="9"/>
      <c r="AE209" s="9"/>
      <c r="AF209" s="188"/>
      <c r="AG209" s="18"/>
      <c r="AH209" s="10"/>
      <c r="AI209" s="12"/>
      <c r="AJ209" s="10"/>
      <c r="AK209" s="9" t="s">
        <v>485</v>
      </c>
      <c r="AL209" s="8" t="s">
        <v>55</v>
      </c>
      <c r="AM209" s="8">
        <v>2201</v>
      </c>
      <c r="AN209" s="8" t="s">
        <v>56</v>
      </c>
      <c r="AO209" s="8" t="s">
        <v>57</v>
      </c>
      <c r="AP209" s="9" t="s">
        <v>500</v>
      </c>
      <c r="AQ209" s="9" t="s">
        <v>487</v>
      </c>
      <c r="AR209" s="14" t="s">
        <v>496</v>
      </c>
      <c r="AS209" s="14" t="s">
        <v>534</v>
      </c>
      <c r="AT209" s="10" t="s">
        <v>568</v>
      </c>
      <c r="AU209" s="10"/>
      <c r="AV209" s="10" t="s">
        <v>105</v>
      </c>
      <c r="AW209" s="8" t="s">
        <v>64</v>
      </c>
      <c r="AX209" s="15">
        <v>17399998.549999997</v>
      </c>
      <c r="AY209" s="16">
        <v>1</v>
      </c>
      <c r="AZ209" s="16" t="s">
        <v>490</v>
      </c>
      <c r="BA209" s="16" t="s">
        <v>569</v>
      </c>
      <c r="BB209" s="16" t="s">
        <v>571</v>
      </c>
      <c r="BC209" s="17">
        <v>17399998.549999997</v>
      </c>
      <c r="BD209" s="17">
        <v>19186908</v>
      </c>
    </row>
    <row r="210" spans="1:56" ht="80.25" customHeight="1">
      <c r="A210" s="8">
        <v>164</v>
      </c>
      <c r="B210" s="9" t="s">
        <v>44</v>
      </c>
      <c r="C210" s="9" t="s">
        <v>478</v>
      </c>
      <c r="D210" s="10" t="s">
        <v>478</v>
      </c>
      <c r="E210" s="10" t="s">
        <v>479</v>
      </c>
      <c r="F210" s="10" t="s">
        <v>234</v>
      </c>
      <c r="G210" s="9" t="s">
        <v>48</v>
      </c>
      <c r="H210" s="9" t="s">
        <v>235</v>
      </c>
      <c r="I210" s="9" t="s">
        <v>48</v>
      </c>
      <c r="J210" s="8" t="s">
        <v>48</v>
      </c>
      <c r="K210" s="8"/>
      <c r="L210" s="8"/>
      <c r="M210" s="8"/>
      <c r="N210" s="8">
        <v>0</v>
      </c>
      <c r="O210" s="8">
        <v>0</v>
      </c>
      <c r="P210" s="8">
        <v>0</v>
      </c>
      <c r="Q210" s="8"/>
      <c r="R210" s="8" t="s">
        <v>211</v>
      </c>
      <c r="S210" s="12"/>
      <c r="T210" s="12"/>
      <c r="U210" s="12"/>
      <c r="V210" s="12"/>
      <c r="W210" s="12"/>
      <c r="X210" s="9" t="s">
        <v>480</v>
      </c>
      <c r="Y210" s="9" t="s">
        <v>481</v>
      </c>
      <c r="Z210" s="9"/>
      <c r="AA210" s="18"/>
      <c r="AB210" s="18"/>
      <c r="AC210" s="18"/>
      <c r="AD210" s="9"/>
      <c r="AE210" s="9"/>
      <c r="AF210" s="188"/>
      <c r="AG210" s="18"/>
      <c r="AH210" s="10"/>
      <c r="AI210" s="12"/>
      <c r="AJ210" s="10"/>
      <c r="AK210" s="9" t="s">
        <v>485</v>
      </c>
      <c r="AL210" s="8" t="s">
        <v>55</v>
      </c>
      <c r="AM210" s="8">
        <v>2201</v>
      </c>
      <c r="AN210" s="8" t="s">
        <v>56</v>
      </c>
      <c r="AO210" s="8" t="s">
        <v>57</v>
      </c>
      <c r="AP210" s="9" t="s">
        <v>500</v>
      </c>
      <c r="AQ210" s="9" t="s">
        <v>487</v>
      </c>
      <c r="AR210" s="14" t="s">
        <v>496</v>
      </c>
      <c r="AS210" s="14" t="s">
        <v>534</v>
      </c>
      <c r="AT210" s="10" t="s">
        <v>568</v>
      </c>
      <c r="AU210" s="10"/>
      <c r="AV210" s="10" t="s">
        <v>108</v>
      </c>
      <c r="AW210" s="8" t="s">
        <v>64</v>
      </c>
      <c r="AX210" s="15">
        <v>599999.95000000007</v>
      </c>
      <c r="AY210" s="16">
        <v>1</v>
      </c>
      <c r="AZ210" s="16" t="s">
        <v>490</v>
      </c>
      <c r="BA210" s="16" t="s">
        <v>569</v>
      </c>
      <c r="BB210" s="16" t="s">
        <v>572</v>
      </c>
      <c r="BC210" s="17">
        <v>599999.95000000007</v>
      </c>
      <c r="BD210" s="17">
        <v>661618</v>
      </c>
    </row>
    <row r="211" spans="1:56" ht="109.5" customHeight="1">
      <c r="A211" s="8">
        <v>165</v>
      </c>
      <c r="B211" s="9" t="s">
        <v>44</v>
      </c>
      <c r="C211" s="9" t="s">
        <v>478</v>
      </c>
      <c r="D211" s="10" t="s">
        <v>478</v>
      </c>
      <c r="E211" s="10" t="s">
        <v>479</v>
      </c>
      <c r="F211" s="10" t="s">
        <v>234</v>
      </c>
      <c r="G211" s="9" t="s">
        <v>48</v>
      </c>
      <c r="H211" s="9" t="s">
        <v>235</v>
      </c>
      <c r="I211" s="9" t="s">
        <v>48</v>
      </c>
      <c r="J211" s="8" t="s">
        <v>48</v>
      </c>
      <c r="K211" s="8"/>
      <c r="L211" s="8"/>
      <c r="M211" s="8"/>
      <c r="N211" s="8">
        <v>0</v>
      </c>
      <c r="O211" s="8">
        <v>0</v>
      </c>
      <c r="P211" s="8">
        <v>0</v>
      </c>
      <c r="Q211" s="8"/>
      <c r="R211" s="8" t="s">
        <v>211</v>
      </c>
      <c r="S211" s="12"/>
      <c r="T211" s="12"/>
      <c r="U211" s="12"/>
      <c r="V211" s="12"/>
      <c r="W211" s="12"/>
      <c r="X211" s="9" t="s">
        <v>480</v>
      </c>
      <c r="Y211" s="9" t="s">
        <v>481</v>
      </c>
      <c r="Z211" s="9"/>
      <c r="AA211" s="18"/>
      <c r="AB211" s="18"/>
      <c r="AC211" s="18"/>
      <c r="AD211" s="9"/>
      <c r="AE211" s="9"/>
      <c r="AF211" s="188"/>
      <c r="AG211" s="18"/>
      <c r="AH211" s="10"/>
      <c r="AI211" s="12"/>
      <c r="AJ211" s="10"/>
      <c r="AK211" s="9" t="s">
        <v>485</v>
      </c>
      <c r="AL211" s="8" t="s">
        <v>55</v>
      </c>
      <c r="AM211" s="8">
        <v>2201</v>
      </c>
      <c r="AN211" s="8" t="s">
        <v>56</v>
      </c>
      <c r="AO211" s="8" t="s">
        <v>57</v>
      </c>
      <c r="AP211" s="9" t="s">
        <v>500</v>
      </c>
      <c r="AQ211" s="9" t="s">
        <v>487</v>
      </c>
      <c r="AR211" s="14" t="s">
        <v>496</v>
      </c>
      <c r="AS211" s="14" t="s">
        <v>534</v>
      </c>
      <c r="AT211" s="10" t="s">
        <v>568</v>
      </c>
      <c r="AU211" s="10"/>
      <c r="AV211" s="10" t="s">
        <v>111</v>
      </c>
      <c r="AW211" s="8" t="s">
        <v>64</v>
      </c>
      <c r="AX211" s="15">
        <v>5999999.5</v>
      </c>
      <c r="AY211" s="16">
        <v>1</v>
      </c>
      <c r="AZ211" s="16" t="s">
        <v>490</v>
      </c>
      <c r="BA211" s="16" t="s">
        <v>99</v>
      </c>
      <c r="BB211" s="16" t="s">
        <v>100</v>
      </c>
      <c r="BC211" s="17">
        <v>5999999.5</v>
      </c>
      <c r="BD211" s="17">
        <v>6616175</v>
      </c>
    </row>
    <row r="212" spans="1:56" ht="60" customHeight="1">
      <c r="A212" s="8">
        <v>166</v>
      </c>
      <c r="B212" s="9" t="s">
        <v>44</v>
      </c>
      <c r="C212" s="9" t="s">
        <v>478</v>
      </c>
      <c r="D212" s="10" t="s">
        <v>478</v>
      </c>
      <c r="E212" s="10" t="s">
        <v>479</v>
      </c>
      <c r="F212" s="10" t="s">
        <v>234</v>
      </c>
      <c r="G212" s="9" t="s">
        <v>48</v>
      </c>
      <c r="H212" s="9" t="s">
        <v>235</v>
      </c>
      <c r="I212" s="9" t="s">
        <v>48</v>
      </c>
      <c r="J212" s="8" t="s">
        <v>48</v>
      </c>
      <c r="K212" s="8"/>
      <c r="L212" s="8"/>
      <c r="M212" s="8"/>
      <c r="N212" s="8">
        <v>0</v>
      </c>
      <c r="O212" s="8">
        <v>0</v>
      </c>
      <c r="P212" s="8">
        <v>0</v>
      </c>
      <c r="Q212" s="8"/>
      <c r="R212" s="8" t="s">
        <v>211</v>
      </c>
      <c r="S212" s="12"/>
      <c r="T212" s="12"/>
      <c r="U212" s="12"/>
      <c r="V212" s="12"/>
      <c r="W212" s="12"/>
      <c r="X212" s="9" t="s">
        <v>480</v>
      </c>
      <c r="Y212" s="9" t="s">
        <v>481</v>
      </c>
      <c r="Z212" s="9"/>
      <c r="AA212" s="18"/>
      <c r="AB212" s="18"/>
      <c r="AC212" s="18"/>
      <c r="AD212" s="9"/>
      <c r="AE212" s="9"/>
      <c r="AF212" s="188"/>
      <c r="AG212" s="18"/>
      <c r="AH212" s="10"/>
      <c r="AI212" s="12"/>
      <c r="AJ212" s="12"/>
      <c r="AK212" s="9" t="s">
        <v>485</v>
      </c>
      <c r="AL212" s="8" t="s">
        <v>55</v>
      </c>
      <c r="AM212" s="8">
        <v>2201</v>
      </c>
      <c r="AN212" s="8" t="s">
        <v>56</v>
      </c>
      <c r="AO212" s="8" t="s">
        <v>57</v>
      </c>
      <c r="AP212" s="9" t="s">
        <v>500</v>
      </c>
      <c r="AQ212" s="9" t="s">
        <v>487</v>
      </c>
      <c r="AR212" s="14" t="s">
        <v>496</v>
      </c>
      <c r="AS212" s="14" t="s">
        <v>534</v>
      </c>
      <c r="AT212" s="10" t="s">
        <v>535</v>
      </c>
      <c r="AU212" s="10"/>
      <c r="AV212" s="10" t="s">
        <v>131</v>
      </c>
      <c r="AW212" s="8" t="s">
        <v>64</v>
      </c>
      <c r="AX212" s="15">
        <f>BC212/AY212</f>
        <v>8292419</v>
      </c>
      <c r="AY212" s="16">
        <v>8</v>
      </c>
      <c r="AZ212" s="16" t="s">
        <v>490</v>
      </c>
      <c r="BA212" s="16" t="s">
        <v>132</v>
      </c>
      <c r="BB212" s="16" t="s">
        <v>565</v>
      </c>
      <c r="BC212" s="17">
        <v>66339352</v>
      </c>
      <c r="BD212" s="17">
        <v>66339352</v>
      </c>
    </row>
    <row r="213" spans="1:56" ht="83.25" customHeight="1">
      <c r="A213" s="8">
        <v>167</v>
      </c>
      <c r="B213" s="9" t="s">
        <v>44</v>
      </c>
      <c r="C213" s="9" t="s">
        <v>478</v>
      </c>
      <c r="D213" s="10" t="s">
        <v>478</v>
      </c>
      <c r="E213" s="10" t="s">
        <v>479</v>
      </c>
      <c r="F213" s="10" t="s">
        <v>234</v>
      </c>
      <c r="G213" s="9" t="s">
        <v>48</v>
      </c>
      <c r="H213" s="9" t="s">
        <v>235</v>
      </c>
      <c r="I213" s="9" t="s">
        <v>48</v>
      </c>
      <c r="J213" s="8" t="s">
        <v>48</v>
      </c>
      <c r="K213" s="8"/>
      <c r="L213" s="8"/>
      <c r="M213" s="8"/>
      <c r="N213" s="8">
        <v>0</v>
      </c>
      <c r="O213" s="8">
        <v>0</v>
      </c>
      <c r="P213" s="8">
        <v>0</v>
      </c>
      <c r="Q213" s="8"/>
      <c r="R213" s="8" t="s">
        <v>211</v>
      </c>
      <c r="S213" s="12"/>
      <c r="T213" s="12"/>
      <c r="U213" s="12"/>
      <c r="V213" s="12"/>
      <c r="W213" s="12"/>
      <c r="X213" s="9" t="s">
        <v>480</v>
      </c>
      <c r="Y213" s="9" t="s">
        <v>481</v>
      </c>
      <c r="Z213" s="9"/>
      <c r="AA213" s="18"/>
      <c r="AB213" s="18"/>
      <c r="AC213" s="18"/>
      <c r="AD213" s="9"/>
      <c r="AE213" s="9"/>
      <c r="AF213" s="188"/>
      <c r="AG213" s="18"/>
      <c r="AH213" s="10"/>
      <c r="AI213" s="12"/>
      <c r="AJ213" s="12"/>
      <c r="AK213" s="9" t="s">
        <v>485</v>
      </c>
      <c r="AL213" s="8" t="s">
        <v>55</v>
      </c>
      <c r="AM213" s="8">
        <v>2201</v>
      </c>
      <c r="AN213" s="8" t="s">
        <v>56</v>
      </c>
      <c r="AO213" s="8" t="s">
        <v>57</v>
      </c>
      <c r="AP213" s="9" t="s">
        <v>500</v>
      </c>
      <c r="AQ213" s="9" t="s">
        <v>487</v>
      </c>
      <c r="AR213" s="14" t="s">
        <v>496</v>
      </c>
      <c r="AS213" s="14" t="s">
        <v>534</v>
      </c>
      <c r="AT213" s="10" t="s">
        <v>562</v>
      </c>
      <c r="AU213" s="10"/>
      <c r="AV213" s="10" t="s">
        <v>98</v>
      </c>
      <c r="AW213" s="8" t="s">
        <v>64</v>
      </c>
      <c r="AX213" s="15">
        <f>BC213/AY213</f>
        <v>3181818.1818181816</v>
      </c>
      <c r="AY213" s="16">
        <v>11</v>
      </c>
      <c r="AZ213" s="16" t="s">
        <v>490</v>
      </c>
      <c r="BA213" s="16" t="s">
        <v>99</v>
      </c>
      <c r="BB213" s="16" t="s">
        <v>563</v>
      </c>
      <c r="BC213" s="17">
        <v>35000000</v>
      </c>
      <c r="BD213" s="17">
        <v>35000000</v>
      </c>
    </row>
    <row r="214" spans="1:56" ht="137.25" customHeight="1">
      <c r="A214" s="8">
        <v>168</v>
      </c>
      <c r="B214" s="9" t="s">
        <v>44</v>
      </c>
      <c r="C214" s="9" t="s">
        <v>478</v>
      </c>
      <c r="D214" s="10" t="s">
        <v>478</v>
      </c>
      <c r="E214" s="10" t="s">
        <v>479</v>
      </c>
      <c r="F214" s="10" t="s">
        <v>234</v>
      </c>
      <c r="G214" s="9" t="s">
        <v>48</v>
      </c>
      <c r="H214" s="9" t="s">
        <v>235</v>
      </c>
      <c r="I214" s="9" t="s">
        <v>48</v>
      </c>
      <c r="J214" s="8" t="s">
        <v>48</v>
      </c>
      <c r="K214" s="8"/>
      <c r="L214" s="8"/>
      <c r="M214" s="8"/>
      <c r="N214" s="8">
        <v>0</v>
      </c>
      <c r="O214" s="8">
        <v>0</v>
      </c>
      <c r="P214" s="8">
        <v>0</v>
      </c>
      <c r="Q214" s="8"/>
      <c r="R214" s="8" t="s">
        <v>211</v>
      </c>
      <c r="S214" s="12"/>
      <c r="T214" s="12"/>
      <c r="U214" s="12"/>
      <c r="V214" s="12"/>
      <c r="W214" s="12"/>
      <c r="X214" s="9" t="s">
        <v>480</v>
      </c>
      <c r="Y214" s="9" t="s">
        <v>554</v>
      </c>
      <c r="Z214" s="9"/>
      <c r="AA214" s="190"/>
      <c r="AB214" s="18"/>
      <c r="AC214" s="18"/>
      <c r="AD214" s="9"/>
      <c r="AE214" s="9"/>
      <c r="AF214" s="191"/>
      <c r="AG214" s="190"/>
      <c r="AH214" s="10"/>
      <c r="AI214" s="10"/>
      <c r="AJ214" s="10"/>
      <c r="AK214" s="9" t="s">
        <v>485</v>
      </c>
      <c r="AL214" s="8" t="s">
        <v>55</v>
      </c>
      <c r="AM214" s="8">
        <v>2201</v>
      </c>
      <c r="AN214" s="8" t="s">
        <v>56</v>
      </c>
      <c r="AO214" s="8" t="s">
        <v>57</v>
      </c>
      <c r="AP214" s="9" t="s">
        <v>544</v>
      </c>
      <c r="AQ214" s="9" t="s">
        <v>539</v>
      </c>
      <c r="AR214" s="14">
        <v>2201005</v>
      </c>
      <c r="AS214" s="14" t="s">
        <v>534</v>
      </c>
      <c r="AT214" s="192" t="s">
        <v>573</v>
      </c>
      <c r="AU214" s="192"/>
      <c r="AV214" s="10" t="s">
        <v>102</v>
      </c>
      <c r="AW214" s="8" t="s">
        <v>64</v>
      </c>
      <c r="AX214" s="15">
        <v>27132481</v>
      </c>
      <c r="AY214" s="16">
        <v>1</v>
      </c>
      <c r="AZ214" s="16" t="s">
        <v>543</v>
      </c>
      <c r="BA214" s="16" t="s">
        <v>569</v>
      </c>
      <c r="BB214" s="16" t="s">
        <v>570</v>
      </c>
      <c r="BC214" s="17">
        <v>0</v>
      </c>
      <c r="BD214" s="40">
        <v>5634873</v>
      </c>
    </row>
    <row r="215" spans="1:56" customFormat="1" ht="60" customHeight="1">
      <c r="A215" s="49">
        <v>169</v>
      </c>
      <c r="B215" s="57" t="s">
        <v>44</v>
      </c>
      <c r="C215" s="57" t="s">
        <v>574</v>
      </c>
      <c r="D215" s="57" t="s">
        <v>574</v>
      </c>
      <c r="E215" s="57" t="s">
        <v>213</v>
      </c>
      <c r="F215" s="57" t="s">
        <v>234</v>
      </c>
      <c r="G215" s="57" t="s">
        <v>48</v>
      </c>
      <c r="H215" s="57" t="s">
        <v>575</v>
      </c>
      <c r="I215" s="57" t="s">
        <v>48</v>
      </c>
      <c r="J215" s="49" t="s">
        <v>48</v>
      </c>
      <c r="K215" s="49"/>
      <c r="L215" s="49"/>
      <c r="M215" s="49"/>
      <c r="N215" s="49">
        <v>0</v>
      </c>
      <c r="O215" s="49">
        <v>0</v>
      </c>
      <c r="P215" s="49">
        <v>0</v>
      </c>
      <c r="Q215" s="49"/>
      <c r="R215" s="29" t="s">
        <v>211</v>
      </c>
      <c r="S215" s="36"/>
      <c r="T215" s="36"/>
      <c r="U215" s="193"/>
      <c r="V215" s="193"/>
      <c r="W215" s="36"/>
      <c r="X215" s="57" t="s">
        <v>576</v>
      </c>
      <c r="Y215" s="194" t="s">
        <v>577</v>
      </c>
      <c r="Z215" s="195" t="s">
        <v>578</v>
      </c>
      <c r="AA215" s="196">
        <v>0.84360000000000002</v>
      </c>
      <c r="AB215" s="196">
        <v>0.86</v>
      </c>
      <c r="AC215" s="196"/>
      <c r="AD215" s="195" t="s">
        <v>579</v>
      </c>
      <c r="AE215" s="195" t="s">
        <v>580</v>
      </c>
      <c r="AF215" s="197"/>
      <c r="AG215" s="104">
        <f>(AF215-AA215)/(AB215-AA215)</f>
        <v>-51.439024390244001</v>
      </c>
      <c r="AH215" s="198"/>
      <c r="AI215" s="199"/>
      <c r="AJ215" s="200"/>
      <c r="AK215" s="57" t="s">
        <v>54</v>
      </c>
      <c r="AL215" s="49" t="s">
        <v>55</v>
      </c>
      <c r="AM215" s="49">
        <v>2299</v>
      </c>
      <c r="AN215" s="49" t="s">
        <v>56</v>
      </c>
      <c r="AO215" s="49" t="s">
        <v>57</v>
      </c>
      <c r="AP215" s="57" t="s">
        <v>581</v>
      </c>
      <c r="AQ215" s="57" t="s">
        <v>320</v>
      </c>
      <c r="AR215" s="28" t="s">
        <v>582</v>
      </c>
      <c r="AS215" s="28" t="s">
        <v>583</v>
      </c>
      <c r="AT215" s="21" t="s">
        <v>584</v>
      </c>
      <c r="AU215" s="28"/>
      <c r="AV215" s="21" t="s">
        <v>74</v>
      </c>
      <c r="AW215" s="29" t="s">
        <v>585</v>
      </c>
      <c r="AX215" s="27">
        <v>290862870</v>
      </c>
      <c r="AY215" s="201">
        <v>1</v>
      </c>
      <c r="AZ215" s="201" t="s">
        <v>586</v>
      </c>
      <c r="BA215" s="201" t="s">
        <v>587</v>
      </c>
      <c r="BB215" s="201" t="s">
        <v>588</v>
      </c>
      <c r="BC215" s="202">
        <v>290862870</v>
      </c>
      <c r="BD215" s="24">
        <v>290862870</v>
      </c>
    </row>
    <row r="216" spans="1:56" customFormat="1" ht="60" customHeight="1">
      <c r="A216" s="49">
        <v>170</v>
      </c>
      <c r="B216" s="57" t="s">
        <v>44</v>
      </c>
      <c r="C216" s="57" t="s">
        <v>574</v>
      </c>
      <c r="D216" s="57" t="s">
        <v>574</v>
      </c>
      <c r="E216" s="57" t="s">
        <v>213</v>
      </c>
      <c r="F216" s="57" t="s">
        <v>234</v>
      </c>
      <c r="G216" s="57" t="s">
        <v>48</v>
      </c>
      <c r="H216" s="57" t="s">
        <v>575</v>
      </c>
      <c r="I216" s="57" t="s">
        <v>48</v>
      </c>
      <c r="J216" s="49" t="s">
        <v>48</v>
      </c>
      <c r="K216" s="49"/>
      <c r="L216" s="49"/>
      <c r="M216" s="49"/>
      <c r="N216" s="49">
        <v>0</v>
      </c>
      <c r="O216" s="49">
        <v>0</v>
      </c>
      <c r="P216" s="49">
        <v>0</v>
      </c>
      <c r="Q216" s="49"/>
      <c r="R216" s="29" t="s">
        <v>211</v>
      </c>
      <c r="S216" s="36"/>
      <c r="T216" s="36"/>
      <c r="U216" s="193"/>
      <c r="V216" s="193"/>
      <c r="W216" s="36"/>
      <c r="X216" s="195" t="s">
        <v>576</v>
      </c>
      <c r="Y216" s="194" t="s">
        <v>589</v>
      </c>
      <c r="Z216" s="195" t="s">
        <v>237</v>
      </c>
      <c r="AA216" s="196">
        <v>0.77</v>
      </c>
      <c r="AB216" s="196">
        <v>0.8</v>
      </c>
      <c r="AC216" s="196"/>
      <c r="AD216" s="195" t="s">
        <v>579</v>
      </c>
      <c r="AE216" s="195" t="s">
        <v>580</v>
      </c>
      <c r="AF216" s="203"/>
      <c r="AG216" s="104">
        <f t="shared" ref="AG216:AG217" si="10">(AF216-AA216)/(AB216-AA216)</f>
        <v>-25.666666666666643</v>
      </c>
      <c r="AH216" s="204"/>
      <c r="AI216" s="199"/>
      <c r="AJ216" s="200"/>
      <c r="AK216" s="57" t="s">
        <v>54</v>
      </c>
      <c r="AL216" s="49" t="s">
        <v>55</v>
      </c>
      <c r="AM216" s="49">
        <v>2299</v>
      </c>
      <c r="AN216" s="49" t="s">
        <v>56</v>
      </c>
      <c r="AO216" s="49" t="s">
        <v>57</v>
      </c>
      <c r="AP216" s="57" t="s">
        <v>581</v>
      </c>
      <c r="AQ216" s="57" t="s">
        <v>320</v>
      </c>
      <c r="AR216" s="28" t="s">
        <v>582</v>
      </c>
      <c r="AS216" s="28" t="s">
        <v>590</v>
      </c>
      <c r="AT216" s="21" t="s">
        <v>591</v>
      </c>
      <c r="AU216" s="28"/>
      <c r="AV216" s="21" t="s">
        <v>74</v>
      </c>
      <c r="AW216" s="29" t="s">
        <v>585</v>
      </c>
      <c r="AX216" s="27">
        <v>347283727</v>
      </c>
      <c r="AY216" s="201">
        <v>1</v>
      </c>
      <c r="AZ216" s="201" t="s">
        <v>586</v>
      </c>
      <c r="BA216" s="201" t="s">
        <v>587</v>
      </c>
      <c r="BB216" s="201" t="s">
        <v>588</v>
      </c>
      <c r="BC216" s="202">
        <v>347283727</v>
      </c>
      <c r="BD216" s="24">
        <v>347283727</v>
      </c>
    </row>
    <row r="217" spans="1:56" customFormat="1" ht="60" customHeight="1">
      <c r="A217" s="49">
        <v>171</v>
      </c>
      <c r="B217" s="57" t="s">
        <v>44</v>
      </c>
      <c r="C217" s="57" t="s">
        <v>574</v>
      </c>
      <c r="D217" s="57" t="s">
        <v>574</v>
      </c>
      <c r="E217" s="57" t="s">
        <v>213</v>
      </c>
      <c r="F217" s="57" t="s">
        <v>234</v>
      </c>
      <c r="G217" s="57" t="s">
        <v>48</v>
      </c>
      <c r="H217" s="57" t="s">
        <v>575</v>
      </c>
      <c r="I217" s="57" t="s">
        <v>48</v>
      </c>
      <c r="J217" s="49" t="s">
        <v>48</v>
      </c>
      <c r="K217" s="49"/>
      <c r="L217" s="49"/>
      <c r="M217" s="49"/>
      <c r="N217" s="49">
        <v>0</v>
      </c>
      <c r="O217" s="49">
        <v>0</v>
      </c>
      <c r="P217" s="49">
        <v>0</v>
      </c>
      <c r="Q217" s="49"/>
      <c r="R217" s="29" t="s">
        <v>211</v>
      </c>
      <c r="S217" s="36"/>
      <c r="T217" s="36"/>
      <c r="U217" s="193"/>
      <c r="V217" s="193"/>
      <c r="W217" s="36"/>
      <c r="X217" s="195" t="s">
        <v>576</v>
      </c>
      <c r="Y217" s="205" t="s">
        <v>592</v>
      </c>
      <c r="Z217" s="195" t="s">
        <v>237</v>
      </c>
      <c r="AA217" s="196">
        <v>0.3</v>
      </c>
      <c r="AB217" s="196">
        <v>0.45</v>
      </c>
      <c r="AC217" s="196"/>
      <c r="AD217" s="195" t="s">
        <v>579</v>
      </c>
      <c r="AE217" s="195" t="s">
        <v>580</v>
      </c>
      <c r="AF217" s="197"/>
      <c r="AG217" s="104">
        <f t="shared" si="10"/>
        <v>-1.9999999999999996</v>
      </c>
      <c r="AH217" s="206"/>
      <c r="AI217" s="199"/>
      <c r="AJ217" s="200"/>
      <c r="AK217" s="57" t="s">
        <v>54</v>
      </c>
      <c r="AL217" s="49" t="s">
        <v>55</v>
      </c>
      <c r="AM217" s="49">
        <v>2299</v>
      </c>
      <c r="AN217" s="49" t="s">
        <v>56</v>
      </c>
      <c r="AO217" s="49" t="s">
        <v>57</v>
      </c>
      <c r="AP217" s="57" t="s">
        <v>581</v>
      </c>
      <c r="AQ217" s="57" t="s">
        <v>320</v>
      </c>
      <c r="AR217" s="28" t="s">
        <v>582</v>
      </c>
      <c r="AS217" s="28"/>
      <c r="AT217" s="21" t="s">
        <v>593</v>
      </c>
      <c r="AU217" s="28"/>
      <c r="AV217" s="21" t="s">
        <v>74</v>
      </c>
      <c r="AW217" s="29" t="s">
        <v>585</v>
      </c>
      <c r="AX217" s="27">
        <v>72017599</v>
      </c>
      <c r="AY217" s="201">
        <v>1</v>
      </c>
      <c r="AZ217" s="201" t="s">
        <v>586</v>
      </c>
      <c r="BA217" s="201" t="s">
        <v>587</v>
      </c>
      <c r="BB217" s="201" t="s">
        <v>588</v>
      </c>
      <c r="BC217" s="202">
        <v>72017599</v>
      </c>
      <c r="BD217" s="24">
        <v>72017599</v>
      </c>
    </row>
    <row r="218" spans="1:56" customFormat="1" ht="60" customHeight="1">
      <c r="A218" s="49">
        <v>172</v>
      </c>
      <c r="B218" s="57" t="s">
        <v>44</v>
      </c>
      <c r="C218" s="57" t="s">
        <v>574</v>
      </c>
      <c r="D218" s="57" t="s">
        <v>574</v>
      </c>
      <c r="E218" s="57" t="s">
        <v>213</v>
      </c>
      <c r="F218" s="57" t="s">
        <v>234</v>
      </c>
      <c r="G218" s="57" t="s">
        <v>48</v>
      </c>
      <c r="H218" s="57" t="s">
        <v>575</v>
      </c>
      <c r="I218" s="57" t="s">
        <v>48</v>
      </c>
      <c r="J218" s="49" t="s">
        <v>48</v>
      </c>
      <c r="K218" s="49"/>
      <c r="L218" s="49"/>
      <c r="M218" s="49"/>
      <c r="N218" s="49">
        <v>0</v>
      </c>
      <c r="O218" s="49">
        <v>0</v>
      </c>
      <c r="P218" s="49">
        <v>0</v>
      </c>
      <c r="Q218" s="49"/>
      <c r="R218" s="29" t="s">
        <v>211</v>
      </c>
      <c r="S218" s="36"/>
      <c r="T218" s="36"/>
      <c r="U218" s="193"/>
      <c r="V218" s="193"/>
      <c r="W218" s="36"/>
      <c r="X218" s="57"/>
      <c r="Y218" s="57"/>
      <c r="Z218" s="57"/>
      <c r="AA218" s="207"/>
      <c r="AB218" s="207"/>
      <c r="AC218" s="207"/>
      <c r="AD218" s="57"/>
      <c r="AE218" s="57"/>
      <c r="AF218" s="193"/>
      <c r="AG218" s="193"/>
      <c r="AH218" s="167"/>
      <c r="AI218" s="167"/>
      <c r="AJ218" s="167"/>
      <c r="AK218" s="57" t="s">
        <v>54</v>
      </c>
      <c r="AL218" s="49" t="s">
        <v>55</v>
      </c>
      <c r="AM218" s="49">
        <v>2299</v>
      </c>
      <c r="AN218" s="49" t="s">
        <v>56</v>
      </c>
      <c r="AO218" s="49" t="s">
        <v>57</v>
      </c>
      <c r="AP218" s="57" t="s">
        <v>581</v>
      </c>
      <c r="AQ218" s="57" t="s">
        <v>320</v>
      </c>
      <c r="AR218" s="28" t="s">
        <v>582</v>
      </c>
      <c r="AS218" s="28" t="s">
        <v>594</v>
      </c>
      <c r="AT218" s="21" t="s">
        <v>595</v>
      </c>
      <c r="AU218" s="28"/>
      <c r="AV218" s="21" t="s">
        <v>74</v>
      </c>
      <c r="AW218" s="29" t="s">
        <v>585</v>
      </c>
      <c r="AX218" s="27">
        <v>66500000</v>
      </c>
      <c r="AY218" s="201">
        <v>1</v>
      </c>
      <c r="AZ218" s="201" t="s">
        <v>586</v>
      </c>
      <c r="BA218" s="201" t="s">
        <v>587</v>
      </c>
      <c r="BB218" s="201" t="s">
        <v>588</v>
      </c>
      <c r="BC218" s="202">
        <v>66500000</v>
      </c>
      <c r="BD218" s="24">
        <v>66500000</v>
      </c>
    </row>
    <row r="219" spans="1:56" customFormat="1" ht="60" customHeight="1">
      <c r="A219" s="49">
        <v>173</v>
      </c>
      <c r="B219" s="57" t="s">
        <v>44</v>
      </c>
      <c r="C219" s="57" t="s">
        <v>574</v>
      </c>
      <c r="D219" s="57" t="s">
        <v>574</v>
      </c>
      <c r="E219" s="57" t="s">
        <v>213</v>
      </c>
      <c r="F219" s="57" t="s">
        <v>234</v>
      </c>
      <c r="G219" s="57" t="s">
        <v>48</v>
      </c>
      <c r="H219" s="57" t="s">
        <v>575</v>
      </c>
      <c r="I219" s="57" t="s">
        <v>48</v>
      </c>
      <c r="J219" s="49" t="s">
        <v>48</v>
      </c>
      <c r="K219" s="49"/>
      <c r="L219" s="49"/>
      <c r="M219" s="49"/>
      <c r="N219" s="49">
        <v>0</v>
      </c>
      <c r="O219" s="49">
        <v>0</v>
      </c>
      <c r="P219" s="49">
        <v>0</v>
      </c>
      <c r="Q219" s="49"/>
      <c r="R219" s="29" t="s">
        <v>211</v>
      </c>
      <c r="S219" s="36"/>
      <c r="T219" s="36"/>
      <c r="U219" s="193"/>
      <c r="V219" s="193"/>
      <c r="W219" s="36"/>
      <c r="X219" s="57"/>
      <c r="Y219" s="57"/>
      <c r="Z219" s="57"/>
      <c r="AA219" s="207"/>
      <c r="AB219" s="207"/>
      <c r="AC219" s="207"/>
      <c r="AD219" s="57"/>
      <c r="AE219" s="57"/>
      <c r="AF219" s="193"/>
      <c r="AG219" s="193"/>
      <c r="AH219" s="167"/>
      <c r="AI219" s="167"/>
      <c r="AJ219" s="167"/>
      <c r="AK219" s="57" t="s">
        <v>54</v>
      </c>
      <c r="AL219" s="49" t="s">
        <v>55</v>
      </c>
      <c r="AM219" s="49">
        <v>2299</v>
      </c>
      <c r="AN219" s="49" t="s">
        <v>56</v>
      </c>
      <c r="AO219" s="49" t="s">
        <v>57</v>
      </c>
      <c r="AP219" s="57" t="s">
        <v>581</v>
      </c>
      <c r="AQ219" s="57" t="s">
        <v>320</v>
      </c>
      <c r="AR219" s="28" t="s">
        <v>582</v>
      </c>
      <c r="AS219" s="28"/>
      <c r="AT219" s="21" t="s">
        <v>596</v>
      </c>
      <c r="AU219" s="28"/>
      <c r="AV219" s="21" t="s">
        <v>74</v>
      </c>
      <c r="AW219" s="29" t="s">
        <v>585</v>
      </c>
      <c r="AX219" s="27">
        <v>72017602</v>
      </c>
      <c r="AY219" s="201">
        <v>1</v>
      </c>
      <c r="AZ219" s="201" t="s">
        <v>586</v>
      </c>
      <c r="BA219" s="201" t="s">
        <v>587</v>
      </c>
      <c r="BB219" s="201" t="s">
        <v>588</v>
      </c>
      <c r="BC219" s="202">
        <v>72017602</v>
      </c>
      <c r="BD219" s="24">
        <v>72017602</v>
      </c>
    </row>
    <row r="220" spans="1:56" customFormat="1" ht="60" customHeight="1">
      <c r="A220" s="49">
        <v>174</v>
      </c>
      <c r="B220" s="57" t="s">
        <v>44</v>
      </c>
      <c r="C220" s="57" t="s">
        <v>574</v>
      </c>
      <c r="D220" s="57" t="s">
        <v>574</v>
      </c>
      <c r="E220" s="57" t="s">
        <v>213</v>
      </c>
      <c r="F220" s="57" t="s">
        <v>234</v>
      </c>
      <c r="G220" s="57" t="s">
        <v>48</v>
      </c>
      <c r="H220" s="57" t="s">
        <v>575</v>
      </c>
      <c r="I220" s="57" t="s">
        <v>48</v>
      </c>
      <c r="J220" s="49" t="s">
        <v>48</v>
      </c>
      <c r="K220" s="49"/>
      <c r="L220" s="49"/>
      <c r="M220" s="49"/>
      <c r="N220" s="49">
        <v>0</v>
      </c>
      <c r="O220" s="49">
        <v>0</v>
      </c>
      <c r="P220" s="49">
        <v>0</v>
      </c>
      <c r="Q220" s="49"/>
      <c r="R220" s="29" t="s">
        <v>211</v>
      </c>
      <c r="S220" s="36"/>
      <c r="T220" s="36"/>
      <c r="U220" s="193"/>
      <c r="V220" s="193"/>
      <c r="W220" s="36"/>
      <c r="X220" s="57"/>
      <c r="Y220" s="57"/>
      <c r="Z220" s="57"/>
      <c r="AA220" s="207"/>
      <c r="AB220" s="207"/>
      <c r="AC220" s="207"/>
      <c r="AD220" s="57"/>
      <c r="AE220" s="57"/>
      <c r="AF220" s="193"/>
      <c r="AG220" s="193"/>
      <c r="AH220" s="167"/>
      <c r="AI220" s="167"/>
      <c r="AJ220" s="167"/>
      <c r="AK220" s="57" t="s">
        <v>54</v>
      </c>
      <c r="AL220" s="49" t="s">
        <v>55</v>
      </c>
      <c r="AM220" s="49">
        <v>2299</v>
      </c>
      <c r="AN220" s="49" t="s">
        <v>56</v>
      </c>
      <c r="AO220" s="49" t="s">
        <v>57</v>
      </c>
      <c r="AP220" s="57" t="s">
        <v>581</v>
      </c>
      <c r="AQ220" s="57" t="s">
        <v>320</v>
      </c>
      <c r="AR220" s="28" t="s">
        <v>582</v>
      </c>
      <c r="AS220" s="28" t="s">
        <v>597</v>
      </c>
      <c r="AT220" s="21" t="s">
        <v>598</v>
      </c>
      <c r="AU220" s="28"/>
      <c r="AV220" s="21" t="s">
        <v>74</v>
      </c>
      <c r="AW220" s="29" t="s">
        <v>585</v>
      </c>
      <c r="AX220" s="27">
        <v>51505150</v>
      </c>
      <c r="AY220" s="201">
        <v>1</v>
      </c>
      <c r="AZ220" s="201" t="s">
        <v>586</v>
      </c>
      <c r="BA220" s="201" t="s">
        <v>587</v>
      </c>
      <c r="BB220" s="201" t="s">
        <v>588</v>
      </c>
      <c r="BC220" s="202">
        <v>51505150</v>
      </c>
      <c r="BD220" s="24">
        <v>51505150</v>
      </c>
    </row>
    <row r="221" spans="1:56" customFormat="1" ht="60" customHeight="1">
      <c r="A221" s="49">
        <v>175</v>
      </c>
      <c r="B221" s="57" t="s">
        <v>44</v>
      </c>
      <c r="C221" s="57" t="s">
        <v>574</v>
      </c>
      <c r="D221" s="57" t="s">
        <v>574</v>
      </c>
      <c r="E221" s="57" t="s">
        <v>213</v>
      </c>
      <c r="F221" s="57" t="s">
        <v>234</v>
      </c>
      <c r="G221" s="57" t="s">
        <v>48</v>
      </c>
      <c r="H221" s="57" t="s">
        <v>575</v>
      </c>
      <c r="I221" s="57" t="s">
        <v>48</v>
      </c>
      <c r="J221" s="49" t="s">
        <v>48</v>
      </c>
      <c r="K221" s="49"/>
      <c r="L221" s="49"/>
      <c r="M221" s="49"/>
      <c r="N221" s="49">
        <v>0</v>
      </c>
      <c r="O221" s="49">
        <v>0</v>
      </c>
      <c r="P221" s="49">
        <v>0</v>
      </c>
      <c r="Q221" s="49"/>
      <c r="R221" s="29" t="s">
        <v>211</v>
      </c>
      <c r="S221" s="36"/>
      <c r="T221" s="36"/>
      <c r="U221" s="193"/>
      <c r="V221" s="193"/>
      <c r="W221" s="36"/>
      <c r="X221" s="57"/>
      <c r="Y221" s="57"/>
      <c r="Z221" s="57"/>
      <c r="AA221" s="207"/>
      <c r="AB221" s="207"/>
      <c r="AC221" s="207"/>
      <c r="AD221" s="57"/>
      <c r="AE221" s="57"/>
      <c r="AF221" s="193"/>
      <c r="AG221" s="193"/>
      <c r="AH221" s="167"/>
      <c r="AI221" s="167"/>
      <c r="AJ221" s="167"/>
      <c r="AK221" s="57" t="s">
        <v>54</v>
      </c>
      <c r="AL221" s="49" t="s">
        <v>55</v>
      </c>
      <c r="AM221" s="49">
        <v>2299</v>
      </c>
      <c r="AN221" s="49" t="s">
        <v>56</v>
      </c>
      <c r="AO221" s="49" t="s">
        <v>57</v>
      </c>
      <c r="AP221" s="57" t="s">
        <v>581</v>
      </c>
      <c r="AQ221" s="57" t="s">
        <v>320</v>
      </c>
      <c r="AR221" s="28" t="s">
        <v>582</v>
      </c>
      <c r="AS221" s="28"/>
      <c r="AT221" s="21" t="s">
        <v>599</v>
      </c>
      <c r="AU221" s="28"/>
      <c r="AV221" s="21" t="s">
        <v>74</v>
      </c>
      <c r="AW221" s="29" t="s">
        <v>585</v>
      </c>
      <c r="AX221" s="27">
        <v>113521391</v>
      </c>
      <c r="AY221" s="201">
        <v>1</v>
      </c>
      <c r="AZ221" s="201" t="s">
        <v>586</v>
      </c>
      <c r="BA221" s="201" t="s">
        <v>587</v>
      </c>
      <c r="BB221" s="201" t="s">
        <v>588</v>
      </c>
      <c r="BC221" s="202">
        <v>113521391</v>
      </c>
      <c r="BD221" s="24">
        <v>113521391</v>
      </c>
    </row>
    <row r="222" spans="1:56" customFormat="1" ht="60" customHeight="1">
      <c r="A222" s="49">
        <v>176</v>
      </c>
      <c r="B222" s="57" t="s">
        <v>44</v>
      </c>
      <c r="C222" s="57" t="s">
        <v>574</v>
      </c>
      <c r="D222" s="57" t="s">
        <v>574</v>
      </c>
      <c r="E222" s="57" t="s">
        <v>213</v>
      </c>
      <c r="F222" s="57" t="s">
        <v>234</v>
      </c>
      <c r="G222" s="57" t="s">
        <v>48</v>
      </c>
      <c r="H222" s="57" t="s">
        <v>575</v>
      </c>
      <c r="I222" s="57" t="s">
        <v>48</v>
      </c>
      <c r="J222" s="49" t="s">
        <v>48</v>
      </c>
      <c r="K222" s="49"/>
      <c r="L222" s="49"/>
      <c r="M222" s="49"/>
      <c r="N222" s="49">
        <v>0</v>
      </c>
      <c r="O222" s="49">
        <v>0</v>
      </c>
      <c r="P222" s="49">
        <v>0</v>
      </c>
      <c r="Q222" s="49"/>
      <c r="R222" s="29" t="s">
        <v>211</v>
      </c>
      <c r="S222" s="36"/>
      <c r="T222" s="36"/>
      <c r="U222" s="193"/>
      <c r="V222" s="193"/>
      <c r="W222" s="36"/>
      <c r="X222" s="57"/>
      <c r="Y222" s="57"/>
      <c r="Z222" s="57"/>
      <c r="AA222" s="207"/>
      <c r="AB222" s="207"/>
      <c r="AC222" s="207"/>
      <c r="AD222" s="57"/>
      <c r="AE222" s="57"/>
      <c r="AF222" s="193"/>
      <c r="AG222" s="193"/>
      <c r="AH222" s="167"/>
      <c r="AI222" s="167"/>
      <c r="AJ222" s="167"/>
      <c r="AK222" s="57" t="s">
        <v>54</v>
      </c>
      <c r="AL222" s="49" t="s">
        <v>55</v>
      </c>
      <c r="AM222" s="49">
        <v>2299</v>
      </c>
      <c r="AN222" s="49" t="s">
        <v>56</v>
      </c>
      <c r="AO222" s="49" t="s">
        <v>57</v>
      </c>
      <c r="AP222" s="57" t="s">
        <v>581</v>
      </c>
      <c r="AQ222" s="57" t="s">
        <v>320</v>
      </c>
      <c r="AR222" s="28" t="s">
        <v>582</v>
      </c>
      <c r="AS222" s="28"/>
      <c r="AT222" s="21" t="s">
        <v>600</v>
      </c>
      <c r="AU222" s="28"/>
      <c r="AV222" s="21" t="s">
        <v>74</v>
      </c>
      <c r="AW222" s="29" t="s">
        <v>585</v>
      </c>
      <c r="AX222" s="27">
        <v>72017599</v>
      </c>
      <c r="AY222" s="201">
        <v>1</v>
      </c>
      <c r="AZ222" s="201" t="s">
        <v>586</v>
      </c>
      <c r="BA222" s="201" t="s">
        <v>587</v>
      </c>
      <c r="BB222" s="201" t="s">
        <v>588</v>
      </c>
      <c r="BC222" s="202">
        <v>72017599</v>
      </c>
      <c r="BD222" s="24">
        <v>72017599</v>
      </c>
    </row>
    <row r="223" spans="1:56" customFormat="1" ht="60" customHeight="1">
      <c r="A223" s="49">
        <v>177</v>
      </c>
      <c r="B223" s="57" t="s">
        <v>44</v>
      </c>
      <c r="C223" s="57" t="s">
        <v>574</v>
      </c>
      <c r="D223" s="57" t="s">
        <v>574</v>
      </c>
      <c r="E223" s="57" t="s">
        <v>213</v>
      </c>
      <c r="F223" s="57" t="s">
        <v>234</v>
      </c>
      <c r="G223" s="57" t="s">
        <v>48</v>
      </c>
      <c r="H223" s="57" t="s">
        <v>575</v>
      </c>
      <c r="I223" s="57" t="s">
        <v>48</v>
      </c>
      <c r="J223" s="49" t="s">
        <v>48</v>
      </c>
      <c r="K223" s="49"/>
      <c r="L223" s="49"/>
      <c r="M223" s="49"/>
      <c r="N223" s="49">
        <v>0</v>
      </c>
      <c r="O223" s="49">
        <v>0</v>
      </c>
      <c r="P223" s="49">
        <v>0</v>
      </c>
      <c r="Q223" s="49"/>
      <c r="R223" s="29" t="s">
        <v>211</v>
      </c>
      <c r="S223" s="36"/>
      <c r="T223" s="36"/>
      <c r="U223" s="193"/>
      <c r="V223" s="193"/>
      <c r="W223" s="36"/>
      <c r="X223" s="57"/>
      <c r="Y223" s="57"/>
      <c r="Z223" s="57"/>
      <c r="AA223" s="207"/>
      <c r="AB223" s="207"/>
      <c r="AC223" s="207"/>
      <c r="AD223" s="57"/>
      <c r="AE223" s="57"/>
      <c r="AF223" s="193"/>
      <c r="AG223" s="193"/>
      <c r="AH223" s="167"/>
      <c r="AI223" s="167"/>
      <c r="AJ223" s="167"/>
      <c r="AK223" s="57" t="s">
        <v>54</v>
      </c>
      <c r="AL223" s="49" t="s">
        <v>55</v>
      </c>
      <c r="AM223" s="49">
        <v>2299</v>
      </c>
      <c r="AN223" s="49" t="s">
        <v>56</v>
      </c>
      <c r="AO223" s="49" t="s">
        <v>57</v>
      </c>
      <c r="AP223" s="57" t="s">
        <v>581</v>
      </c>
      <c r="AQ223" s="57" t="s">
        <v>320</v>
      </c>
      <c r="AR223" s="28" t="s">
        <v>582</v>
      </c>
      <c r="AS223" s="28"/>
      <c r="AT223" s="21" t="s">
        <v>601</v>
      </c>
      <c r="AU223" s="28"/>
      <c r="AV223" s="21" t="s">
        <v>74</v>
      </c>
      <c r="AW223" s="29" t="s">
        <v>585</v>
      </c>
      <c r="AX223" s="27">
        <v>72017599</v>
      </c>
      <c r="AY223" s="201">
        <v>1</v>
      </c>
      <c r="AZ223" s="201" t="s">
        <v>586</v>
      </c>
      <c r="BA223" s="201" t="s">
        <v>587</v>
      </c>
      <c r="BB223" s="201" t="s">
        <v>588</v>
      </c>
      <c r="BC223" s="202">
        <v>72017599</v>
      </c>
      <c r="BD223" s="24">
        <v>72017599</v>
      </c>
    </row>
    <row r="224" spans="1:56" customFormat="1" ht="60" customHeight="1">
      <c r="A224" s="49">
        <v>178</v>
      </c>
      <c r="B224" s="57" t="s">
        <v>44</v>
      </c>
      <c r="C224" s="57" t="s">
        <v>574</v>
      </c>
      <c r="D224" s="57" t="s">
        <v>574</v>
      </c>
      <c r="E224" s="57" t="s">
        <v>249</v>
      </c>
      <c r="F224" s="57" t="s">
        <v>234</v>
      </c>
      <c r="G224" s="57" t="s">
        <v>48</v>
      </c>
      <c r="H224" s="57" t="s">
        <v>575</v>
      </c>
      <c r="I224" s="57" t="s">
        <v>48</v>
      </c>
      <c r="J224" s="49" t="s">
        <v>48</v>
      </c>
      <c r="K224" s="49"/>
      <c r="L224" s="49"/>
      <c r="M224" s="49"/>
      <c r="N224" s="49">
        <v>0</v>
      </c>
      <c r="O224" s="49">
        <v>0</v>
      </c>
      <c r="P224" s="49">
        <v>0</v>
      </c>
      <c r="Q224" s="49"/>
      <c r="R224" s="29" t="s">
        <v>211</v>
      </c>
      <c r="S224" s="36"/>
      <c r="T224" s="36"/>
      <c r="U224" s="193"/>
      <c r="V224" s="193"/>
      <c r="W224" s="36"/>
      <c r="X224" s="208" t="s">
        <v>576</v>
      </c>
      <c r="Y224" s="209" t="s">
        <v>602</v>
      </c>
      <c r="Z224" s="208" t="s">
        <v>237</v>
      </c>
      <c r="AA224" s="210">
        <v>0</v>
      </c>
      <c r="AB224" s="210">
        <v>1</v>
      </c>
      <c r="AC224" s="210"/>
      <c r="AD224" s="208" t="s">
        <v>579</v>
      </c>
      <c r="AE224" s="208" t="s">
        <v>580</v>
      </c>
      <c r="AF224" s="211"/>
      <c r="AG224" s="104">
        <f t="shared" ref="AG224:AG225" si="11">(AF224-AA224)/(AB224-AA224)</f>
        <v>0</v>
      </c>
      <c r="AH224" s="204"/>
      <c r="AI224" s="199"/>
      <c r="AJ224" s="200"/>
      <c r="AK224" s="57" t="s">
        <v>54</v>
      </c>
      <c r="AL224" s="49" t="s">
        <v>55</v>
      </c>
      <c r="AM224" s="49">
        <v>2299</v>
      </c>
      <c r="AN224" s="49" t="s">
        <v>56</v>
      </c>
      <c r="AO224" s="49" t="s">
        <v>57</v>
      </c>
      <c r="AP224" s="57" t="s">
        <v>603</v>
      </c>
      <c r="AQ224" s="57" t="s">
        <v>320</v>
      </c>
      <c r="AR224" s="28" t="s">
        <v>582</v>
      </c>
      <c r="AS224" s="28" t="s">
        <v>583</v>
      </c>
      <c r="AT224" s="21" t="s">
        <v>584</v>
      </c>
      <c r="AU224" s="28"/>
      <c r="AV224" s="21" t="s">
        <v>74</v>
      </c>
      <c r="AW224" s="29" t="s">
        <v>585</v>
      </c>
      <c r="AX224" s="27">
        <v>678076000</v>
      </c>
      <c r="AY224" s="201">
        <v>1</v>
      </c>
      <c r="AZ224" s="201" t="s">
        <v>586</v>
      </c>
      <c r="BA224" s="201" t="s">
        <v>587</v>
      </c>
      <c r="BB224" s="201" t="s">
        <v>588</v>
      </c>
      <c r="BC224" s="202">
        <v>678076000</v>
      </c>
      <c r="BD224" s="202">
        <v>678076000</v>
      </c>
    </row>
    <row r="225" spans="1:56" customFormat="1" ht="60" customHeight="1">
      <c r="A225" s="49">
        <v>179</v>
      </c>
      <c r="B225" s="57" t="s">
        <v>44</v>
      </c>
      <c r="C225" s="57" t="s">
        <v>574</v>
      </c>
      <c r="D225" s="57" t="s">
        <v>574</v>
      </c>
      <c r="E225" s="57" t="s">
        <v>213</v>
      </c>
      <c r="F225" s="57" t="s">
        <v>604</v>
      </c>
      <c r="G225" s="57" t="s">
        <v>48</v>
      </c>
      <c r="H225" s="57" t="s">
        <v>575</v>
      </c>
      <c r="I225" s="57" t="s">
        <v>48</v>
      </c>
      <c r="J225" s="49" t="s">
        <v>48</v>
      </c>
      <c r="K225" s="49"/>
      <c r="L225" s="49"/>
      <c r="M225" s="49"/>
      <c r="N225" s="49">
        <v>0</v>
      </c>
      <c r="O225" s="49">
        <v>0</v>
      </c>
      <c r="P225" s="49">
        <v>0</v>
      </c>
      <c r="Q225" s="49"/>
      <c r="R225" s="29" t="s">
        <v>211</v>
      </c>
      <c r="S225" s="36"/>
      <c r="T225" s="36"/>
      <c r="U225" s="193"/>
      <c r="V225" s="193"/>
      <c r="W225" s="36"/>
      <c r="X225" s="57" t="s">
        <v>605</v>
      </c>
      <c r="Y225" s="57" t="s">
        <v>606</v>
      </c>
      <c r="Z225" s="57" t="s">
        <v>259</v>
      </c>
      <c r="AA225" s="212">
        <f>16%</f>
        <v>0.16</v>
      </c>
      <c r="AB225" s="213">
        <v>0.24399999999999999</v>
      </c>
      <c r="AC225" s="213"/>
      <c r="AD225" s="57" t="s">
        <v>579</v>
      </c>
      <c r="AE225" s="57" t="s">
        <v>580</v>
      </c>
      <c r="AF225" s="211"/>
      <c r="AG225" s="104">
        <f t="shared" si="11"/>
        <v>-1.9047619047619051</v>
      </c>
      <c r="AH225" s="198"/>
      <c r="AI225" s="199"/>
      <c r="AJ225" s="200"/>
      <c r="AK225" s="57" t="s">
        <v>54</v>
      </c>
      <c r="AL225" s="49" t="s">
        <v>55</v>
      </c>
      <c r="AM225" s="49">
        <v>2299</v>
      </c>
      <c r="AN225" s="49" t="s">
        <v>56</v>
      </c>
      <c r="AO225" s="49" t="s">
        <v>57</v>
      </c>
      <c r="AP225" s="57" t="s">
        <v>607</v>
      </c>
      <c r="AQ225" s="57" t="s">
        <v>320</v>
      </c>
      <c r="AR225" s="28" t="s">
        <v>582</v>
      </c>
      <c r="AS225" s="28" t="s">
        <v>608</v>
      </c>
      <c r="AT225" s="21" t="s">
        <v>605</v>
      </c>
      <c r="AU225" s="28"/>
      <c r="AV225" s="21" t="s">
        <v>74</v>
      </c>
      <c r="AW225" s="29" t="s">
        <v>585</v>
      </c>
      <c r="AX225" s="27">
        <v>362448639</v>
      </c>
      <c r="AY225" s="201">
        <v>1</v>
      </c>
      <c r="AZ225" s="201" t="s">
        <v>586</v>
      </c>
      <c r="BA225" s="201" t="s">
        <v>609</v>
      </c>
      <c r="BB225" s="201" t="s">
        <v>610</v>
      </c>
      <c r="BC225" s="202">
        <v>362448639</v>
      </c>
      <c r="BD225" s="202">
        <v>362448639</v>
      </c>
    </row>
    <row r="226" spans="1:56" customFormat="1" ht="60" customHeight="1">
      <c r="A226" s="49">
        <v>180</v>
      </c>
      <c r="B226" s="57" t="s">
        <v>44</v>
      </c>
      <c r="C226" s="57" t="s">
        <v>574</v>
      </c>
      <c r="D226" s="57" t="s">
        <v>574</v>
      </c>
      <c r="E226" s="57" t="s">
        <v>213</v>
      </c>
      <c r="F226" s="57" t="s">
        <v>604</v>
      </c>
      <c r="G226" s="57" t="s">
        <v>48</v>
      </c>
      <c r="H226" s="57" t="s">
        <v>575</v>
      </c>
      <c r="I226" s="57" t="s">
        <v>48</v>
      </c>
      <c r="J226" s="49" t="s">
        <v>48</v>
      </c>
      <c r="K226" s="49"/>
      <c r="L226" s="49"/>
      <c r="M226" s="49"/>
      <c r="N226" s="49">
        <v>0</v>
      </c>
      <c r="O226" s="49">
        <v>0</v>
      </c>
      <c r="P226" s="49">
        <v>0</v>
      </c>
      <c r="Q226" s="49"/>
      <c r="R226" s="29" t="s">
        <v>211</v>
      </c>
      <c r="S226" s="36"/>
      <c r="T226" s="36"/>
      <c r="U226" s="193"/>
      <c r="V226" s="193"/>
      <c r="W226" s="36"/>
      <c r="X226" s="57"/>
      <c r="Y226" s="57"/>
      <c r="Z226" s="57"/>
      <c r="AA226" s="214"/>
      <c r="AB226" s="214"/>
      <c r="AC226" s="214"/>
      <c r="AD226" s="57"/>
      <c r="AE226" s="57"/>
      <c r="AF226" s="193"/>
      <c r="AG226" s="193"/>
      <c r="AH226" s="167"/>
      <c r="AI226" s="167"/>
      <c r="AJ226" s="167"/>
      <c r="AK226" s="57" t="s">
        <v>54</v>
      </c>
      <c r="AL226" s="49" t="s">
        <v>55</v>
      </c>
      <c r="AM226" s="49">
        <v>2299</v>
      </c>
      <c r="AN226" s="49" t="s">
        <v>56</v>
      </c>
      <c r="AO226" s="49" t="s">
        <v>57</v>
      </c>
      <c r="AP226" s="57" t="s">
        <v>607</v>
      </c>
      <c r="AQ226" s="57" t="s">
        <v>320</v>
      </c>
      <c r="AR226" s="28" t="s">
        <v>582</v>
      </c>
      <c r="AS226" s="28" t="s">
        <v>611</v>
      </c>
      <c r="AT226" s="21" t="s">
        <v>605</v>
      </c>
      <c r="AU226" s="28"/>
      <c r="AV226" s="21" t="s">
        <v>74</v>
      </c>
      <c r="AW226" s="29" t="s">
        <v>585</v>
      </c>
      <c r="AX226" s="27">
        <v>129556490</v>
      </c>
      <c r="AY226" s="201">
        <v>1</v>
      </c>
      <c r="AZ226" s="201" t="s">
        <v>586</v>
      </c>
      <c r="BA226" s="201" t="s">
        <v>609</v>
      </c>
      <c r="BB226" s="201" t="s">
        <v>610</v>
      </c>
      <c r="BC226" s="202">
        <v>129556490</v>
      </c>
      <c r="BD226" s="202">
        <v>129556490</v>
      </c>
    </row>
    <row r="227" spans="1:56" customFormat="1" ht="60" customHeight="1">
      <c r="A227" s="49">
        <v>181</v>
      </c>
      <c r="B227" s="57" t="s">
        <v>44</v>
      </c>
      <c r="C227" s="57" t="s">
        <v>574</v>
      </c>
      <c r="D227" s="57" t="s">
        <v>574</v>
      </c>
      <c r="E227" s="57" t="s">
        <v>213</v>
      </c>
      <c r="F227" s="57" t="s">
        <v>604</v>
      </c>
      <c r="G227" s="57" t="s">
        <v>48</v>
      </c>
      <c r="H227" s="57" t="s">
        <v>575</v>
      </c>
      <c r="I227" s="57" t="s">
        <v>48</v>
      </c>
      <c r="J227" s="49" t="s">
        <v>48</v>
      </c>
      <c r="K227" s="49"/>
      <c r="L227" s="49"/>
      <c r="M227" s="49"/>
      <c r="N227" s="49">
        <v>0</v>
      </c>
      <c r="O227" s="49">
        <v>0</v>
      </c>
      <c r="P227" s="49">
        <v>0</v>
      </c>
      <c r="Q227" s="49"/>
      <c r="R227" s="29" t="s">
        <v>211</v>
      </c>
      <c r="S227" s="36"/>
      <c r="T227" s="36"/>
      <c r="U227" s="193"/>
      <c r="V227" s="193"/>
      <c r="W227" s="36"/>
      <c r="X227" s="57"/>
      <c r="Y227" s="57"/>
      <c r="Z227" s="57"/>
      <c r="AA227" s="214"/>
      <c r="AB227" s="214"/>
      <c r="AC227" s="214"/>
      <c r="AD227" s="57"/>
      <c r="AE227" s="57"/>
      <c r="AF227" s="193"/>
      <c r="AG227" s="193"/>
      <c r="AH227" s="167"/>
      <c r="AI227" s="167"/>
      <c r="AJ227" s="167"/>
      <c r="AK227" s="57" t="s">
        <v>54</v>
      </c>
      <c r="AL227" s="49" t="s">
        <v>55</v>
      </c>
      <c r="AM227" s="49">
        <v>2299</v>
      </c>
      <c r="AN227" s="49" t="s">
        <v>56</v>
      </c>
      <c r="AO227" s="49" t="s">
        <v>57</v>
      </c>
      <c r="AP227" s="57" t="s">
        <v>607</v>
      </c>
      <c r="AQ227" s="57" t="s">
        <v>320</v>
      </c>
      <c r="AR227" s="28" t="s">
        <v>582</v>
      </c>
      <c r="AS227" s="28" t="s">
        <v>612</v>
      </c>
      <c r="AT227" s="21" t="s">
        <v>605</v>
      </c>
      <c r="AU227" s="28"/>
      <c r="AV227" s="21" t="s">
        <v>74</v>
      </c>
      <c r="AW227" s="29" t="s">
        <v>585</v>
      </c>
      <c r="AX227" s="27">
        <v>105138500</v>
      </c>
      <c r="AY227" s="201">
        <v>1</v>
      </c>
      <c r="AZ227" s="201" t="s">
        <v>586</v>
      </c>
      <c r="BA227" s="201" t="s">
        <v>609</v>
      </c>
      <c r="BB227" s="201" t="s">
        <v>610</v>
      </c>
      <c r="BC227" s="202">
        <v>105138500</v>
      </c>
      <c r="BD227" s="202">
        <v>105138500</v>
      </c>
    </row>
    <row r="228" spans="1:56" customFormat="1" ht="60" customHeight="1">
      <c r="A228" s="49">
        <v>182</v>
      </c>
      <c r="B228" s="57" t="s">
        <v>44</v>
      </c>
      <c r="C228" s="57" t="s">
        <v>574</v>
      </c>
      <c r="D228" s="57" t="s">
        <v>574</v>
      </c>
      <c r="E228" s="57" t="s">
        <v>213</v>
      </c>
      <c r="F228" s="57" t="s">
        <v>604</v>
      </c>
      <c r="G228" s="57" t="s">
        <v>48</v>
      </c>
      <c r="H228" s="57" t="s">
        <v>575</v>
      </c>
      <c r="I228" s="57" t="s">
        <v>48</v>
      </c>
      <c r="J228" s="49" t="s">
        <v>48</v>
      </c>
      <c r="K228" s="49"/>
      <c r="L228" s="49"/>
      <c r="M228" s="49"/>
      <c r="N228" s="49">
        <v>0</v>
      </c>
      <c r="O228" s="49">
        <v>0</v>
      </c>
      <c r="P228" s="49">
        <v>0</v>
      </c>
      <c r="Q228" s="49"/>
      <c r="R228" s="29" t="s">
        <v>211</v>
      </c>
      <c r="S228" s="36"/>
      <c r="T228" s="36"/>
      <c r="U228" s="193"/>
      <c r="V228" s="193"/>
      <c r="W228" s="36"/>
      <c r="X228" s="57"/>
      <c r="Y228" s="57"/>
      <c r="Z228" s="57"/>
      <c r="AA228" s="214"/>
      <c r="AB228" s="214"/>
      <c r="AC228" s="214"/>
      <c r="AD228" s="57"/>
      <c r="AE228" s="57"/>
      <c r="AF228" s="193"/>
      <c r="AG228" s="193"/>
      <c r="AH228" s="167"/>
      <c r="AI228" s="167"/>
      <c r="AJ228" s="167"/>
      <c r="AK228" s="57" t="s">
        <v>54</v>
      </c>
      <c r="AL228" s="49" t="s">
        <v>55</v>
      </c>
      <c r="AM228" s="49">
        <v>2299</v>
      </c>
      <c r="AN228" s="49" t="s">
        <v>56</v>
      </c>
      <c r="AO228" s="49" t="s">
        <v>57</v>
      </c>
      <c r="AP228" s="57" t="s">
        <v>607</v>
      </c>
      <c r="AQ228" s="57" t="s">
        <v>320</v>
      </c>
      <c r="AR228" s="28" t="s">
        <v>582</v>
      </c>
      <c r="AS228" s="28" t="s">
        <v>613</v>
      </c>
      <c r="AT228" s="21" t="s">
        <v>605</v>
      </c>
      <c r="AU228" s="28"/>
      <c r="AV228" s="21" t="s">
        <v>74</v>
      </c>
      <c r="AW228" s="29" t="s">
        <v>585</v>
      </c>
      <c r="AX228" s="27">
        <v>414195213</v>
      </c>
      <c r="AY228" s="201">
        <v>1</v>
      </c>
      <c r="AZ228" s="201" t="s">
        <v>586</v>
      </c>
      <c r="BA228" s="201" t="s">
        <v>609</v>
      </c>
      <c r="BB228" s="201" t="s">
        <v>610</v>
      </c>
      <c r="BC228" s="202">
        <v>414195213</v>
      </c>
      <c r="BD228" s="202">
        <v>414195213</v>
      </c>
    </row>
    <row r="229" spans="1:56" customFormat="1" ht="60" customHeight="1">
      <c r="A229" s="49">
        <v>183</v>
      </c>
      <c r="B229" s="57" t="s">
        <v>44</v>
      </c>
      <c r="C229" s="57" t="s">
        <v>574</v>
      </c>
      <c r="D229" s="57" t="s">
        <v>574</v>
      </c>
      <c r="E229" s="57" t="s">
        <v>213</v>
      </c>
      <c r="F229" s="57" t="s">
        <v>604</v>
      </c>
      <c r="G229" s="57" t="s">
        <v>48</v>
      </c>
      <c r="H229" s="57" t="s">
        <v>575</v>
      </c>
      <c r="I229" s="57" t="s">
        <v>48</v>
      </c>
      <c r="J229" s="49" t="s">
        <v>48</v>
      </c>
      <c r="K229" s="49"/>
      <c r="L229" s="49"/>
      <c r="M229" s="49"/>
      <c r="N229" s="49">
        <v>0</v>
      </c>
      <c r="O229" s="49">
        <v>0</v>
      </c>
      <c r="P229" s="49">
        <v>0</v>
      </c>
      <c r="Q229" s="49"/>
      <c r="R229" s="29" t="s">
        <v>211</v>
      </c>
      <c r="S229" s="36"/>
      <c r="T229" s="36"/>
      <c r="U229" s="193"/>
      <c r="V229" s="193"/>
      <c r="W229" s="36"/>
      <c r="X229" s="57"/>
      <c r="Y229" s="57"/>
      <c r="Z229" s="57"/>
      <c r="AA229" s="214"/>
      <c r="AB229" s="214"/>
      <c r="AC229" s="214"/>
      <c r="AD229" s="57"/>
      <c r="AE229" s="57"/>
      <c r="AF229" s="193"/>
      <c r="AG229" s="193"/>
      <c r="AH229" s="167"/>
      <c r="AI229" s="167"/>
      <c r="AJ229" s="167"/>
      <c r="AK229" s="57" t="s">
        <v>54</v>
      </c>
      <c r="AL229" s="49" t="s">
        <v>55</v>
      </c>
      <c r="AM229" s="49">
        <v>2299</v>
      </c>
      <c r="AN229" s="49" t="s">
        <v>56</v>
      </c>
      <c r="AO229" s="49" t="s">
        <v>57</v>
      </c>
      <c r="AP229" s="57" t="s">
        <v>607</v>
      </c>
      <c r="AQ229" s="57" t="s">
        <v>320</v>
      </c>
      <c r="AR229" s="28" t="s">
        <v>582</v>
      </c>
      <c r="AS229" s="28" t="s">
        <v>614</v>
      </c>
      <c r="AT229" s="21" t="s">
        <v>605</v>
      </c>
      <c r="AU229" s="28"/>
      <c r="AV229" s="21" t="s">
        <v>74</v>
      </c>
      <c r="AW229" s="29" t="s">
        <v>585</v>
      </c>
      <c r="AX229" s="27">
        <v>587356273</v>
      </c>
      <c r="AY229" s="201">
        <v>1</v>
      </c>
      <c r="AZ229" s="201" t="s">
        <v>586</v>
      </c>
      <c r="BA229" s="201" t="s">
        <v>609</v>
      </c>
      <c r="BB229" s="201" t="s">
        <v>610</v>
      </c>
      <c r="BC229" s="202">
        <v>587356273</v>
      </c>
      <c r="BD229" s="202">
        <v>587356273</v>
      </c>
    </row>
    <row r="230" spans="1:56" customFormat="1" ht="60" customHeight="1">
      <c r="A230" s="49">
        <v>184</v>
      </c>
      <c r="B230" s="57" t="s">
        <v>44</v>
      </c>
      <c r="C230" s="57" t="s">
        <v>574</v>
      </c>
      <c r="D230" s="57" t="s">
        <v>574</v>
      </c>
      <c r="E230" s="57" t="s">
        <v>213</v>
      </c>
      <c r="F230" s="57" t="s">
        <v>604</v>
      </c>
      <c r="G230" s="57" t="s">
        <v>48</v>
      </c>
      <c r="H230" s="57" t="s">
        <v>575</v>
      </c>
      <c r="I230" s="57" t="s">
        <v>48</v>
      </c>
      <c r="J230" s="49" t="s">
        <v>48</v>
      </c>
      <c r="K230" s="49"/>
      <c r="L230" s="49"/>
      <c r="M230" s="49"/>
      <c r="N230" s="49">
        <v>0</v>
      </c>
      <c r="O230" s="49">
        <v>0</v>
      </c>
      <c r="P230" s="49">
        <v>0</v>
      </c>
      <c r="Q230" s="49"/>
      <c r="R230" s="29" t="s">
        <v>211</v>
      </c>
      <c r="S230" s="36"/>
      <c r="T230" s="36"/>
      <c r="U230" s="193"/>
      <c r="V230" s="193"/>
      <c r="W230" s="36"/>
      <c r="X230" s="57"/>
      <c r="Y230" s="57"/>
      <c r="Z230" s="57"/>
      <c r="AA230" s="214"/>
      <c r="AB230" s="214"/>
      <c r="AC230" s="214"/>
      <c r="AD230" s="57"/>
      <c r="AE230" s="57"/>
      <c r="AF230" s="193"/>
      <c r="AG230" s="193"/>
      <c r="AH230" s="167"/>
      <c r="AI230" s="167"/>
      <c r="AJ230" s="167"/>
      <c r="AK230" s="57" t="s">
        <v>54</v>
      </c>
      <c r="AL230" s="49" t="s">
        <v>55</v>
      </c>
      <c r="AM230" s="49">
        <v>2299</v>
      </c>
      <c r="AN230" s="49" t="s">
        <v>56</v>
      </c>
      <c r="AO230" s="49" t="s">
        <v>57</v>
      </c>
      <c r="AP230" s="57" t="s">
        <v>607</v>
      </c>
      <c r="AQ230" s="57" t="s">
        <v>320</v>
      </c>
      <c r="AR230" s="28" t="s">
        <v>582</v>
      </c>
      <c r="AS230" s="28" t="s">
        <v>615</v>
      </c>
      <c r="AT230" s="21" t="s">
        <v>605</v>
      </c>
      <c r="AU230" s="28"/>
      <c r="AV230" s="21" t="s">
        <v>74</v>
      </c>
      <c r="AW230" s="29" t="s">
        <v>585</v>
      </c>
      <c r="AX230" s="27">
        <v>77076239</v>
      </c>
      <c r="AY230" s="201">
        <v>1</v>
      </c>
      <c r="AZ230" s="201" t="s">
        <v>586</v>
      </c>
      <c r="BA230" s="201" t="s">
        <v>609</v>
      </c>
      <c r="BB230" s="201" t="s">
        <v>610</v>
      </c>
      <c r="BC230" s="202">
        <v>77076239</v>
      </c>
      <c r="BD230" s="202">
        <v>77076239</v>
      </c>
    </row>
    <row r="231" spans="1:56" customFormat="1" ht="60" customHeight="1">
      <c r="A231" s="49">
        <v>185</v>
      </c>
      <c r="B231" s="57" t="s">
        <v>44</v>
      </c>
      <c r="C231" s="57" t="s">
        <v>574</v>
      </c>
      <c r="D231" s="57" t="s">
        <v>574</v>
      </c>
      <c r="E231" s="57" t="s">
        <v>213</v>
      </c>
      <c r="F231" s="57" t="s">
        <v>604</v>
      </c>
      <c r="G231" s="57" t="s">
        <v>48</v>
      </c>
      <c r="H231" s="57" t="s">
        <v>575</v>
      </c>
      <c r="I231" s="57" t="s">
        <v>48</v>
      </c>
      <c r="J231" s="49" t="s">
        <v>48</v>
      </c>
      <c r="K231" s="49"/>
      <c r="L231" s="49"/>
      <c r="M231" s="49"/>
      <c r="N231" s="49">
        <v>0</v>
      </c>
      <c r="O231" s="49">
        <v>0</v>
      </c>
      <c r="P231" s="49">
        <v>0</v>
      </c>
      <c r="Q231" s="49"/>
      <c r="R231" s="29" t="s">
        <v>211</v>
      </c>
      <c r="S231" s="36"/>
      <c r="T231" s="36"/>
      <c r="U231" s="193"/>
      <c r="V231" s="193"/>
      <c r="W231" s="36"/>
      <c r="X231" s="57"/>
      <c r="Y231" s="57"/>
      <c r="Z231" s="57"/>
      <c r="AA231" s="214"/>
      <c r="AB231" s="214"/>
      <c r="AC231" s="214"/>
      <c r="AD231" s="57"/>
      <c r="AE231" s="57"/>
      <c r="AF231" s="193"/>
      <c r="AG231" s="193"/>
      <c r="AH231" s="167"/>
      <c r="AI231" s="167"/>
      <c r="AJ231" s="167"/>
      <c r="AK231" s="57" t="s">
        <v>54</v>
      </c>
      <c r="AL231" s="49" t="s">
        <v>55</v>
      </c>
      <c r="AM231" s="49">
        <v>2299</v>
      </c>
      <c r="AN231" s="49" t="s">
        <v>56</v>
      </c>
      <c r="AO231" s="49" t="s">
        <v>57</v>
      </c>
      <c r="AP231" s="57" t="s">
        <v>607</v>
      </c>
      <c r="AQ231" s="57" t="s">
        <v>320</v>
      </c>
      <c r="AR231" s="28" t="s">
        <v>582</v>
      </c>
      <c r="AS231" s="28" t="s">
        <v>616</v>
      </c>
      <c r="AT231" s="21" t="s">
        <v>605</v>
      </c>
      <c r="AU231" s="28"/>
      <c r="AV231" s="21" t="s">
        <v>74</v>
      </c>
      <c r="AW231" s="29" t="s">
        <v>585</v>
      </c>
      <c r="AX231" s="27">
        <v>2083950080</v>
      </c>
      <c r="AY231" s="201">
        <v>1</v>
      </c>
      <c r="AZ231" s="201" t="s">
        <v>586</v>
      </c>
      <c r="BA231" s="201" t="s">
        <v>609</v>
      </c>
      <c r="BB231" s="201" t="s">
        <v>610</v>
      </c>
      <c r="BC231" s="202">
        <v>2083950080</v>
      </c>
      <c r="BD231" s="202">
        <v>2083950080</v>
      </c>
    </row>
    <row r="232" spans="1:56" customFormat="1" ht="60" customHeight="1">
      <c r="A232" s="49">
        <v>186</v>
      </c>
      <c r="B232" s="57" t="s">
        <v>44</v>
      </c>
      <c r="C232" s="57" t="s">
        <v>574</v>
      </c>
      <c r="D232" s="57" t="s">
        <v>574</v>
      </c>
      <c r="E232" s="57" t="s">
        <v>213</v>
      </c>
      <c r="F232" s="57" t="s">
        <v>604</v>
      </c>
      <c r="G232" s="57" t="s">
        <v>48</v>
      </c>
      <c r="H232" s="57" t="s">
        <v>575</v>
      </c>
      <c r="I232" s="57" t="s">
        <v>48</v>
      </c>
      <c r="J232" s="49" t="s">
        <v>48</v>
      </c>
      <c r="K232" s="49"/>
      <c r="L232" s="49"/>
      <c r="M232" s="49"/>
      <c r="N232" s="49">
        <v>0</v>
      </c>
      <c r="O232" s="49">
        <v>0</v>
      </c>
      <c r="P232" s="49">
        <v>0</v>
      </c>
      <c r="Q232" s="49"/>
      <c r="R232" s="29" t="s">
        <v>211</v>
      </c>
      <c r="S232" s="36"/>
      <c r="T232" s="36"/>
      <c r="U232" s="193"/>
      <c r="V232" s="193"/>
      <c r="W232" s="36"/>
      <c r="X232" s="57"/>
      <c r="Y232" s="57"/>
      <c r="Z232" s="57"/>
      <c r="AA232" s="214"/>
      <c r="AB232" s="214"/>
      <c r="AC232" s="214"/>
      <c r="AD232" s="57"/>
      <c r="AE232" s="57"/>
      <c r="AF232" s="193"/>
      <c r="AG232" s="193"/>
      <c r="AH232" s="167"/>
      <c r="AI232" s="167"/>
      <c r="AJ232" s="167"/>
      <c r="AK232" s="57" t="s">
        <v>54</v>
      </c>
      <c r="AL232" s="49" t="s">
        <v>55</v>
      </c>
      <c r="AM232" s="49">
        <v>2299</v>
      </c>
      <c r="AN232" s="49" t="s">
        <v>56</v>
      </c>
      <c r="AO232" s="49" t="s">
        <v>57</v>
      </c>
      <c r="AP232" s="57" t="s">
        <v>607</v>
      </c>
      <c r="AQ232" s="57" t="s">
        <v>320</v>
      </c>
      <c r="AR232" s="28" t="s">
        <v>582</v>
      </c>
      <c r="AS232" s="28"/>
      <c r="AT232" s="21" t="s">
        <v>605</v>
      </c>
      <c r="AU232" s="28"/>
      <c r="AV232" s="21" t="s">
        <v>74</v>
      </c>
      <c r="AW232" s="29" t="s">
        <v>585</v>
      </c>
      <c r="AX232" s="27">
        <v>57679997</v>
      </c>
      <c r="AY232" s="201">
        <v>1</v>
      </c>
      <c r="AZ232" s="201" t="s">
        <v>586</v>
      </c>
      <c r="BA232" s="201" t="s">
        <v>609</v>
      </c>
      <c r="BB232" s="201" t="s">
        <v>610</v>
      </c>
      <c r="BC232" s="202">
        <v>57679997</v>
      </c>
      <c r="BD232" s="202">
        <v>57679997</v>
      </c>
    </row>
    <row r="233" spans="1:56" customFormat="1" ht="60" customHeight="1">
      <c r="A233" s="49">
        <v>187</v>
      </c>
      <c r="B233" s="57" t="s">
        <v>44</v>
      </c>
      <c r="C233" s="57" t="s">
        <v>574</v>
      </c>
      <c r="D233" s="57" t="s">
        <v>574</v>
      </c>
      <c r="E233" s="57" t="s">
        <v>213</v>
      </c>
      <c r="F233" s="57" t="s">
        <v>604</v>
      </c>
      <c r="G233" s="57" t="s">
        <v>48</v>
      </c>
      <c r="H233" s="57" t="s">
        <v>575</v>
      </c>
      <c r="I233" s="57" t="s">
        <v>48</v>
      </c>
      <c r="J233" s="49" t="s">
        <v>48</v>
      </c>
      <c r="K233" s="49"/>
      <c r="L233" s="49"/>
      <c r="M233" s="49"/>
      <c r="N233" s="49">
        <v>0</v>
      </c>
      <c r="O233" s="49">
        <v>0</v>
      </c>
      <c r="P233" s="49">
        <v>0</v>
      </c>
      <c r="Q233" s="49"/>
      <c r="R233" s="29" t="s">
        <v>211</v>
      </c>
      <c r="S233" s="36"/>
      <c r="T233" s="36"/>
      <c r="U233" s="193"/>
      <c r="V233" s="193"/>
      <c r="W233" s="36"/>
      <c r="X233" s="57"/>
      <c r="Y233" s="57"/>
      <c r="Z233" s="57"/>
      <c r="AA233" s="214"/>
      <c r="AB233" s="214"/>
      <c r="AC233" s="214"/>
      <c r="AD233" s="57"/>
      <c r="AE233" s="57"/>
      <c r="AF233" s="193"/>
      <c r="AG233" s="193"/>
      <c r="AH233" s="167"/>
      <c r="AI233" s="167"/>
      <c r="AJ233" s="167"/>
      <c r="AK233" s="57" t="s">
        <v>54</v>
      </c>
      <c r="AL233" s="49" t="s">
        <v>55</v>
      </c>
      <c r="AM233" s="49">
        <v>2299</v>
      </c>
      <c r="AN233" s="49" t="s">
        <v>56</v>
      </c>
      <c r="AO233" s="49" t="s">
        <v>57</v>
      </c>
      <c r="AP233" s="57" t="s">
        <v>607</v>
      </c>
      <c r="AQ233" s="57" t="s">
        <v>320</v>
      </c>
      <c r="AR233" s="28" t="s">
        <v>582</v>
      </c>
      <c r="AS233" s="28"/>
      <c r="AT233" s="21" t="s">
        <v>605</v>
      </c>
      <c r="AU233" s="28"/>
      <c r="AV233" s="21" t="s">
        <v>74</v>
      </c>
      <c r="AW233" s="29" t="s">
        <v>585</v>
      </c>
      <c r="AX233" s="27">
        <v>43548400</v>
      </c>
      <c r="AY233" s="201">
        <v>1</v>
      </c>
      <c r="AZ233" s="201" t="s">
        <v>586</v>
      </c>
      <c r="BA233" s="201" t="s">
        <v>609</v>
      </c>
      <c r="BB233" s="201" t="s">
        <v>610</v>
      </c>
      <c r="BC233" s="202">
        <v>43548400</v>
      </c>
      <c r="BD233" s="202">
        <v>43548400</v>
      </c>
    </row>
    <row r="234" spans="1:56" customFormat="1" ht="60" customHeight="1">
      <c r="A234" s="49">
        <v>188</v>
      </c>
      <c r="B234" s="57" t="s">
        <v>44</v>
      </c>
      <c r="C234" s="57" t="s">
        <v>574</v>
      </c>
      <c r="D234" s="57" t="s">
        <v>574</v>
      </c>
      <c r="E234" s="57" t="s">
        <v>213</v>
      </c>
      <c r="F234" s="57" t="s">
        <v>604</v>
      </c>
      <c r="G234" s="57" t="s">
        <v>48</v>
      </c>
      <c r="H234" s="57" t="s">
        <v>575</v>
      </c>
      <c r="I234" s="57" t="s">
        <v>48</v>
      </c>
      <c r="J234" s="49" t="s">
        <v>48</v>
      </c>
      <c r="K234" s="49"/>
      <c r="L234" s="49"/>
      <c r="M234" s="49"/>
      <c r="N234" s="49">
        <v>0</v>
      </c>
      <c r="O234" s="49">
        <v>0</v>
      </c>
      <c r="P234" s="49">
        <v>0</v>
      </c>
      <c r="Q234" s="49"/>
      <c r="R234" s="29" t="s">
        <v>211</v>
      </c>
      <c r="S234" s="36"/>
      <c r="T234" s="36"/>
      <c r="U234" s="193"/>
      <c r="V234" s="193"/>
      <c r="W234" s="36"/>
      <c r="X234" s="57"/>
      <c r="Y234" s="57"/>
      <c r="Z234" s="57"/>
      <c r="AA234" s="214"/>
      <c r="AB234" s="214"/>
      <c r="AC234" s="214"/>
      <c r="AD234" s="57"/>
      <c r="AE234" s="57"/>
      <c r="AF234" s="193"/>
      <c r="AG234" s="193"/>
      <c r="AH234" s="167"/>
      <c r="AI234" s="167"/>
      <c r="AJ234" s="167"/>
      <c r="AK234" s="57" t="s">
        <v>54</v>
      </c>
      <c r="AL234" s="49" t="s">
        <v>55</v>
      </c>
      <c r="AM234" s="49">
        <v>2299</v>
      </c>
      <c r="AN234" s="49" t="s">
        <v>56</v>
      </c>
      <c r="AO234" s="49" t="s">
        <v>57</v>
      </c>
      <c r="AP234" s="57" t="s">
        <v>607</v>
      </c>
      <c r="AQ234" s="57" t="s">
        <v>320</v>
      </c>
      <c r="AR234" s="28" t="s">
        <v>582</v>
      </c>
      <c r="AS234" s="28"/>
      <c r="AT234" s="21" t="s">
        <v>605</v>
      </c>
      <c r="AU234" s="28"/>
      <c r="AV234" s="21" t="s">
        <v>74</v>
      </c>
      <c r="AW234" s="29" t="s">
        <v>585</v>
      </c>
      <c r="AX234" s="27">
        <v>57680005</v>
      </c>
      <c r="AY234" s="201">
        <v>1</v>
      </c>
      <c r="AZ234" s="201" t="s">
        <v>586</v>
      </c>
      <c r="BA234" s="201" t="s">
        <v>609</v>
      </c>
      <c r="BB234" s="201" t="s">
        <v>610</v>
      </c>
      <c r="BC234" s="202">
        <v>57680005</v>
      </c>
      <c r="BD234" s="202">
        <v>57680005</v>
      </c>
    </row>
    <row r="235" spans="1:56" customFormat="1" ht="60" customHeight="1">
      <c r="A235" s="49">
        <v>189</v>
      </c>
      <c r="B235" s="57" t="s">
        <v>44</v>
      </c>
      <c r="C235" s="57" t="s">
        <v>574</v>
      </c>
      <c r="D235" s="57" t="s">
        <v>574</v>
      </c>
      <c r="E235" s="57" t="s">
        <v>213</v>
      </c>
      <c r="F235" s="57" t="s">
        <v>604</v>
      </c>
      <c r="G235" s="57" t="s">
        <v>48</v>
      </c>
      <c r="H235" s="57" t="s">
        <v>575</v>
      </c>
      <c r="I235" s="57" t="s">
        <v>48</v>
      </c>
      <c r="J235" s="49" t="s">
        <v>48</v>
      </c>
      <c r="K235" s="49"/>
      <c r="L235" s="49"/>
      <c r="M235" s="49"/>
      <c r="N235" s="49">
        <v>0</v>
      </c>
      <c r="O235" s="49">
        <v>0</v>
      </c>
      <c r="P235" s="49">
        <v>0</v>
      </c>
      <c r="Q235" s="49"/>
      <c r="R235" s="29" t="s">
        <v>211</v>
      </c>
      <c r="S235" s="36"/>
      <c r="T235" s="36"/>
      <c r="U235" s="193"/>
      <c r="V235" s="193"/>
      <c r="W235" s="36"/>
      <c r="X235" s="57"/>
      <c r="Y235" s="57"/>
      <c r="Z235" s="57"/>
      <c r="AA235" s="214"/>
      <c r="AB235" s="214"/>
      <c r="AC235" s="214"/>
      <c r="AD235" s="57"/>
      <c r="AE235" s="57"/>
      <c r="AF235" s="193"/>
      <c r="AG235" s="193"/>
      <c r="AH235" s="167"/>
      <c r="AI235" s="167"/>
      <c r="AJ235" s="167"/>
      <c r="AK235" s="57" t="s">
        <v>54</v>
      </c>
      <c r="AL235" s="49" t="s">
        <v>55</v>
      </c>
      <c r="AM235" s="49">
        <v>2299</v>
      </c>
      <c r="AN235" s="49" t="s">
        <v>56</v>
      </c>
      <c r="AO235" s="49" t="s">
        <v>57</v>
      </c>
      <c r="AP235" s="57" t="s">
        <v>607</v>
      </c>
      <c r="AQ235" s="57" t="s">
        <v>320</v>
      </c>
      <c r="AR235" s="28" t="s">
        <v>582</v>
      </c>
      <c r="AS235" s="28"/>
      <c r="AT235" s="21" t="s">
        <v>605</v>
      </c>
      <c r="AU235" s="28"/>
      <c r="AV235" s="21" t="s">
        <v>74</v>
      </c>
      <c r="AW235" s="29" t="s">
        <v>585</v>
      </c>
      <c r="AX235" s="27">
        <v>57680005</v>
      </c>
      <c r="AY235" s="201">
        <v>1</v>
      </c>
      <c r="AZ235" s="201" t="s">
        <v>586</v>
      </c>
      <c r="BA235" s="201" t="s">
        <v>609</v>
      </c>
      <c r="BB235" s="201" t="s">
        <v>610</v>
      </c>
      <c r="BC235" s="202">
        <v>57680005</v>
      </c>
      <c r="BD235" s="202">
        <v>57680005</v>
      </c>
    </row>
    <row r="236" spans="1:56" customFormat="1" ht="60" customHeight="1">
      <c r="A236" s="49">
        <v>190</v>
      </c>
      <c r="B236" s="57" t="s">
        <v>44</v>
      </c>
      <c r="C236" s="57" t="s">
        <v>574</v>
      </c>
      <c r="D236" s="57" t="s">
        <v>574</v>
      </c>
      <c r="E236" s="57" t="s">
        <v>213</v>
      </c>
      <c r="F236" s="57" t="s">
        <v>604</v>
      </c>
      <c r="G236" s="57" t="s">
        <v>48</v>
      </c>
      <c r="H236" s="57" t="s">
        <v>575</v>
      </c>
      <c r="I236" s="57" t="s">
        <v>48</v>
      </c>
      <c r="J236" s="49" t="s">
        <v>48</v>
      </c>
      <c r="K236" s="49"/>
      <c r="L236" s="49"/>
      <c r="M236" s="49"/>
      <c r="N236" s="49">
        <v>0</v>
      </c>
      <c r="O236" s="49">
        <v>0</v>
      </c>
      <c r="P236" s="49">
        <v>0</v>
      </c>
      <c r="Q236" s="49"/>
      <c r="R236" s="29" t="s">
        <v>211</v>
      </c>
      <c r="S236" s="36"/>
      <c r="T236" s="36"/>
      <c r="U236" s="193"/>
      <c r="V236" s="193"/>
      <c r="W236" s="36"/>
      <c r="X236" s="57"/>
      <c r="Y236" s="57"/>
      <c r="Z236" s="57"/>
      <c r="AA236" s="214"/>
      <c r="AB236" s="214"/>
      <c r="AC236" s="214"/>
      <c r="AD236" s="57"/>
      <c r="AE236" s="57"/>
      <c r="AF236" s="193"/>
      <c r="AG236" s="193"/>
      <c r="AH236" s="167"/>
      <c r="AI236" s="167"/>
      <c r="AJ236" s="167"/>
      <c r="AK236" s="57" t="s">
        <v>54</v>
      </c>
      <c r="AL236" s="49" t="s">
        <v>55</v>
      </c>
      <c r="AM236" s="49">
        <v>2299</v>
      </c>
      <c r="AN236" s="49" t="s">
        <v>56</v>
      </c>
      <c r="AO236" s="49" t="s">
        <v>57</v>
      </c>
      <c r="AP236" s="57" t="s">
        <v>607</v>
      </c>
      <c r="AQ236" s="57" t="s">
        <v>320</v>
      </c>
      <c r="AR236" s="28" t="s">
        <v>582</v>
      </c>
      <c r="AS236" s="28"/>
      <c r="AT236" s="21" t="s">
        <v>605</v>
      </c>
      <c r="AU236" s="28"/>
      <c r="AV236" s="21" t="s">
        <v>74</v>
      </c>
      <c r="AW236" s="29" t="s">
        <v>585</v>
      </c>
      <c r="AX236" s="27">
        <v>72017602</v>
      </c>
      <c r="AY236" s="201">
        <v>1</v>
      </c>
      <c r="AZ236" s="201" t="s">
        <v>586</v>
      </c>
      <c r="BA236" s="201" t="s">
        <v>609</v>
      </c>
      <c r="BB236" s="201" t="s">
        <v>610</v>
      </c>
      <c r="BC236" s="202">
        <v>72017602</v>
      </c>
      <c r="BD236" s="202">
        <v>72017602</v>
      </c>
    </row>
    <row r="237" spans="1:56" customFormat="1" ht="60" customHeight="1">
      <c r="A237" s="49">
        <v>191</v>
      </c>
      <c r="B237" s="57" t="s">
        <v>44</v>
      </c>
      <c r="C237" s="57" t="s">
        <v>574</v>
      </c>
      <c r="D237" s="57" t="s">
        <v>574</v>
      </c>
      <c r="E237" s="57" t="s">
        <v>213</v>
      </c>
      <c r="F237" s="57" t="s">
        <v>604</v>
      </c>
      <c r="G237" s="57" t="s">
        <v>48</v>
      </c>
      <c r="H237" s="57" t="s">
        <v>575</v>
      </c>
      <c r="I237" s="57" t="s">
        <v>48</v>
      </c>
      <c r="J237" s="49" t="s">
        <v>48</v>
      </c>
      <c r="K237" s="49"/>
      <c r="L237" s="49"/>
      <c r="M237" s="49"/>
      <c r="N237" s="49">
        <v>0</v>
      </c>
      <c r="O237" s="49">
        <v>0</v>
      </c>
      <c r="P237" s="49">
        <v>0</v>
      </c>
      <c r="Q237" s="49"/>
      <c r="R237" s="29" t="s">
        <v>211</v>
      </c>
      <c r="S237" s="36"/>
      <c r="T237" s="36"/>
      <c r="U237" s="193"/>
      <c r="V237" s="193"/>
      <c r="W237" s="36"/>
      <c r="X237" s="57"/>
      <c r="Y237" s="57"/>
      <c r="Z237" s="57"/>
      <c r="AA237" s="214"/>
      <c r="AB237" s="214"/>
      <c r="AC237" s="214"/>
      <c r="AD237" s="57"/>
      <c r="AE237" s="57"/>
      <c r="AF237" s="193"/>
      <c r="AG237" s="193"/>
      <c r="AH237" s="167"/>
      <c r="AI237" s="167"/>
      <c r="AJ237" s="167"/>
      <c r="AK237" s="57" t="s">
        <v>54</v>
      </c>
      <c r="AL237" s="49" t="s">
        <v>55</v>
      </c>
      <c r="AM237" s="49">
        <v>2299</v>
      </c>
      <c r="AN237" s="49" t="s">
        <v>56</v>
      </c>
      <c r="AO237" s="49" t="s">
        <v>57</v>
      </c>
      <c r="AP237" s="57" t="s">
        <v>607</v>
      </c>
      <c r="AQ237" s="57" t="s">
        <v>320</v>
      </c>
      <c r="AR237" s="28" t="s">
        <v>582</v>
      </c>
      <c r="AS237" s="28"/>
      <c r="AT237" s="21" t="s">
        <v>605</v>
      </c>
      <c r="AU237" s="28"/>
      <c r="AV237" s="21" t="s">
        <v>74</v>
      </c>
      <c r="AW237" s="29" t="s">
        <v>585</v>
      </c>
      <c r="AX237" s="27">
        <v>56000004</v>
      </c>
      <c r="AY237" s="201">
        <v>1</v>
      </c>
      <c r="AZ237" s="201" t="s">
        <v>586</v>
      </c>
      <c r="BA237" s="201" t="s">
        <v>609</v>
      </c>
      <c r="BB237" s="201" t="s">
        <v>610</v>
      </c>
      <c r="BC237" s="202">
        <v>56000004</v>
      </c>
      <c r="BD237" s="202">
        <v>56000004</v>
      </c>
    </row>
    <row r="238" spans="1:56" customFormat="1" ht="60" customHeight="1">
      <c r="A238" s="49">
        <v>192</v>
      </c>
      <c r="B238" s="57" t="s">
        <v>44</v>
      </c>
      <c r="C238" s="57" t="s">
        <v>574</v>
      </c>
      <c r="D238" s="57" t="s">
        <v>574</v>
      </c>
      <c r="E238" s="57" t="s">
        <v>213</v>
      </c>
      <c r="F238" s="57" t="s">
        <v>604</v>
      </c>
      <c r="G238" s="57" t="s">
        <v>48</v>
      </c>
      <c r="H238" s="57" t="s">
        <v>575</v>
      </c>
      <c r="I238" s="57" t="s">
        <v>48</v>
      </c>
      <c r="J238" s="49" t="s">
        <v>48</v>
      </c>
      <c r="K238" s="49"/>
      <c r="L238" s="49"/>
      <c r="M238" s="49"/>
      <c r="N238" s="49">
        <v>0</v>
      </c>
      <c r="O238" s="49">
        <v>0</v>
      </c>
      <c r="P238" s="49">
        <v>0</v>
      </c>
      <c r="Q238" s="49"/>
      <c r="R238" s="29" t="s">
        <v>211</v>
      </c>
      <c r="S238" s="36"/>
      <c r="T238" s="36"/>
      <c r="U238" s="193"/>
      <c r="V238" s="193"/>
      <c r="W238" s="36"/>
      <c r="X238" s="57"/>
      <c r="Y238" s="57"/>
      <c r="Z238" s="57"/>
      <c r="AA238" s="214"/>
      <c r="AB238" s="214"/>
      <c r="AC238" s="214"/>
      <c r="AD238" s="57"/>
      <c r="AE238" s="57"/>
      <c r="AF238" s="193"/>
      <c r="AG238" s="193"/>
      <c r="AH238" s="167"/>
      <c r="AI238" s="167"/>
      <c r="AJ238" s="167"/>
      <c r="AK238" s="57" t="s">
        <v>54</v>
      </c>
      <c r="AL238" s="49" t="s">
        <v>55</v>
      </c>
      <c r="AM238" s="49">
        <v>2299</v>
      </c>
      <c r="AN238" s="49" t="s">
        <v>56</v>
      </c>
      <c r="AO238" s="49" t="s">
        <v>57</v>
      </c>
      <c r="AP238" s="57" t="s">
        <v>607</v>
      </c>
      <c r="AQ238" s="57" t="s">
        <v>320</v>
      </c>
      <c r="AR238" s="28" t="s">
        <v>582</v>
      </c>
      <c r="AS238" s="28"/>
      <c r="AT238" s="21" t="s">
        <v>605</v>
      </c>
      <c r="AU238" s="28"/>
      <c r="AV238" s="21" t="s">
        <v>74</v>
      </c>
      <c r="AW238" s="29" t="s">
        <v>585</v>
      </c>
      <c r="AX238" s="27">
        <v>62624000</v>
      </c>
      <c r="AY238" s="201">
        <v>1</v>
      </c>
      <c r="AZ238" s="201" t="s">
        <v>586</v>
      </c>
      <c r="BA238" s="201" t="s">
        <v>609</v>
      </c>
      <c r="BB238" s="201" t="s">
        <v>610</v>
      </c>
      <c r="BC238" s="202">
        <v>62624000</v>
      </c>
      <c r="BD238" s="202">
        <v>62624000</v>
      </c>
    </row>
    <row r="239" spans="1:56" customFormat="1" ht="60" customHeight="1">
      <c r="A239" s="49">
        <v>193</v>
      </c>
      <c r="B239" s="57" t="s">
        <v>44</v>
      </c>
      <c r="C239" s="57" t="s">
        <v>574</v>
      </c>
      <c r="D239" s="57" t="s">
        <v>574</v>
      </c>
      <c r="E239" s="57" t="s">
        <v>213</v>
      </c>
      <c r="F239" s="57" t="s">
        <v>604</v>
      </c>
      <c r="G239" s="57" t="s">
        <v>48</v>
      </c>
      <c r="H239" s="57" t="s">
        <v>575</v>
      </c>
      <c r="I239" s="57" t="s">
        <v>48</v>
      </c>
      <c r="J239" s="49" t="s">
        <v>48</v>
      </c>
      <c r="K239" s="49"/>
      <c r="L239" s="49"/>
      <c r="M239" s="49"/>
      <c r="N239" s="49">
        <v>0</v>
      </c>
      <c r="O239" s="49">
        <v>0</v>
      </c>
      <c r="P239" s="49">
        <v>0</v>
      </c>
      <c r="Q239" s="49"/>
      <c r="R239" s="29" t="s">
        <v>211</v>
      </c>
      <c r="S239" s="36"/>
      <c r="T239" s="36"/>
      <c r="U239" s="193"/>
      <c r="V239" s="193"/>
      <c r="W239" s="36"/>
      <c r="X239" s="57"/>
      <c r="Y239" s="57"/>
      <c r="Z239" s="57"/>
      <c r="AA239" s="214"/>
      <c r="AB239" s="214"/>
      <c r="AC239" s="214"/>
      <c r="AD239" s="57"/>
      <c r="AE239" s="57"/>
      <c r="AF239" s="193"/>
      <c r="AG239" s="193"/>
      <c r="AH239" s="167"/>
      <c r="AI239" s="167"/>
      <c r="AJ239" s="167"/>
      <c r="AK239" s="57" t="s">
        <v>54</v>
      </c>
      <c r="AL239" s="49" t="s">
        <v>55</v>
      </c>
      <c r="AM239" s="49">
        <v>2299</v>
      </c>
      <c r="AN239" s="49" t="s">
        <v>56</v>
      </c>
      <c r="AO239" s="49" t="s">
        <v>57</v>
      </c>
      <c r="AP239" s="57" t="s">
        <v>607</v>
      </c>
      <c r="AQ239" s="57" t="s">
        <v>320</v>
      </c>
      <c r="AR239" s="28" t="s">
        <v>582</v>
      </c>
      <c r="AS239" s="28"/>
      <c r="AT239" s="21" t="s">
        <v>605</v>
      </c>
      <c r="AU239" s="28"/>
      <c r="AV239" s="21" t="s">
        <v>74</v>
      </c>
      <c r="AW239" s="29" t="s">
        <v>585</v>
      </c>
      <c r="AX239" s="27">
        <v>56000004</v>
      </c>
      <c r="AY239" s="201">
        <v>1</v>
      </c>
      <c r="AZ239" s="201" t="s">
        <v>586</v>
      </c>
      <c r="BA239" s="201" t="s">
        <v>609</v>
      </c>
      <c r="BB239" s="201" t="s">
        <v>610</v>
      </c>
      <c r="BC239" s="202">
        <v>56000004</v>
      </c>
      <c r="BD239" s="202">
        <v>56000004</v>
      </c>
    </row>
    <row r="240" spans="1:56" customFormat="1" ht="60" customHeight="1">
      <c r="A240" s="49">
        <v>194</v>
      </c>
      <c r="B240" s="57" t="s">
        <v>44</v>
      </c>
      <c r="C240" s="57" t="s">
        <v>574</v>
      </c>
      <c r="D240" s="57" t="s">
        <v>574</v>
      </c>
      <c r="E240" s="57" t="s">
        <v>213</v>
      </c>
      <c r="F240" s="57" t="s">
        <v>604</v>
      </c>
      <c r="G240" s="57" t="s">
        <v>48</v>
      </c>
      <c r="H240" s="57" t="s">
        <v>575</v>
      </c>
      <c r="I240" s="57" t="s">
        <v>48</v>
      </c>
      <c r="J240" s="49" t="s">
        <v>48</v>
      </c>
      <c r="K240" s="49"/>
      <c r="L240" s="49"/>
      <c r="M240" s="49"/>
      <c r="N240" s="49">
        <v>0</v>
      </c>
      <c r="O240" s="49">
        <v>0</v>
      </c>
      <c r="P240" s="49">
        <v>0</v>
      </c>
      <c r="Q240" s="49"/>
      <c r="R240" s="29" t="s">
        <v>211</v>
      </c>
      <c r="S240" s="36"/>
      <c r="T240" s="36"/>
      <c r="U240" s="193"/>
      <c r="V240" s="193"/>
      <c r="W240" s="36"/>
      <c r="X240" s="57"/>
      <c r="Y240" s="57"/>
      <c r="Z240" s="57"/>
      <c r="AA240" s="214"/>
      <c r="AB240" s="214"/>
      <c r="AC240" s="214"/>
      <c r="AD240" s="57"/>
      <c r="AE240" s="57"/>
      <c r="AF240" s="193"/>
      <c r="AG240" s="193"/>
      <c r="AH240" s="167"/>
      <c r="AI240" s="167"/>
      <c r="AJ240" s="167"/>
      <c r="AK240" s="57" t="s">
        <v>54</v>
      </c>
      <c r="AL240" s="49" t="s">
        <v>55</v>
      </c>
      <c r="AM240" s="49">
        <v>2299</v>
      </c>
      <c r="AN240" s="49" t="s">
        <v>56</v>
      </c>
      <c r="AO240" s="49" t="s">
        <v>57</v>
      </c>
      <c r="AP240" s="57" t="s">
        <v>607</v>
      </c>
      <c r="AQ240" s="57" t="s">
        <v>320</v>
      </c>
      <c r="AR240" s="28" t="s">
        <v>582</v>
      </c>
      <c r="AS240" s="28" t="s">
        <v>617</v>
      </c>
      <c r="AT240" s="21" t="s">
        <v>605</v>
      </c>
      <c r="AU240" s="28"/>
      <c r="AV240" s="21" t="s">
        <v>74</v>
      </c>
      <c r="AW240" s="29" t="s">
        <v>585</v>
      </c>
      <c r="AX240" s="27">
        <v>37327200</v>
      </c>
      <c r="AY240" s="201">
        <v>1</v>
      </c>
      <c r="AZ240" s="201" t="s">
        <v>586</v>
      </c>
      <c r="BA240" s="201" t="s">
        <v>609</v>
      </c>
      <c r="BB240" s="201" t="s">
        <v>610</v>
      </c>
      <c r="BC240" s="202">
        <v>37327200</v>
      </c>
      <c r="BD240" s="202">
        <v>37327200</v>
      </c>
    </row>
    <row r="241" spans="1:56" customFormat="1" ht="60" customHeight="1">
      <c r="A241" s="49">
        <v>195</v>
      </c>
      <c r="B241" s="57" t="s">
        <v>44</v>
      </c>
      <c r="C241" s="57" t="s">
        <v>574</v>
      </c>
      <c r="D241" s="57" t="s">
        <v>574</v>
      </c>
      <c r="E241" s="57" t="s">
        <v>213</v>
      </c>
      <c r="F241" s="57" t="s">
        <v>604</v>
      </c>
      <c r="G241" s="57" t="s">
        <v>48</v>
      </c>
      <c r="H241" s="57" t="s">
        <v>575</v>
      </c>
      <c r="I241" s="57" t="s">
        <v>48</v>
      </c>
      <c r="J241" s="49" t="s">
        <v>48</v>
      </c>
      <c r="K241" s="49"/>
      <c r="L241" s="49"/>
      <c r="M241" s="49"/>
      <c r="N241" s="49">
        <v>0</v>
      </c>
      <c r="O241" s="49">
        <v>0</v>
      </c>
      <c r="P241" s="49">
        <v>0</v>
      </c>
      <c r="Q241" s="49"/>
      <c r="R241" s="29" t="s">
        <v>211</v>
      </c>
      <c r="S241" s="36"/>
      <c r="T241" s="36"/>
      <c r="U241" s="193"/>
      <c r="V241" s="193"/>
      <c r="W241" s="36"/>
      <c r="X241" s="57"/>
      <c r="Y241" s="57"/>
      <c r="Z241" s="57"/>
      <c r="AA241" s="214"/>
      <c r="AB241" s="214"/>
      <c r="AC241" s="214"/>
      <c r="AD241" s="57"/>
      <c r="AE241" s="57"/>
      <c r="AF241" s="193"/>
      <c r="AG241" s="193"/>
      <c r="AH241" s="167"/>
      <c r="AI241" s="167"/>
      <c r="AJ241" s="167"/>
      <c r="AK241" s="57" t="s">
        <v>54</v>
      </c>
      <c r="AL241" s="49" t="s">
        <v>55</v>
      </c>
      <c r="AM241" s="49">
        <v>2299</v>
      </c>
      <c r="AN241" s="49" t="s">
        <v>56</v>
      </c>
      <c r="AO241" s="49" t="s">
        <v>57</v>
      </c>
      <c r="AP241" s="57" t="s">
        <v>607</v>
      </c>
      <c r="AQ241" s="57" t="s">
        <v>320</v>
      </c>
      <c r="AR241" s="28" t="s">
        <v>582</v>
      </c>
      <c r="AS241" s="28"/>
      <c r="AT241" s="21" t="s">
        <v>605</v>
      </c>
      <c r="AU241" s="28"/>
      <c r="AV241" s="21" t="s">
        <v>74</v>
      </c>
      <c r="AW241" s="29" t="s">
        <v>585</v>
      </c>
      <c r="AX241" s="27">
        <v>83199997</v>
      </c>
      <c r="AY241" s="201">
        <v>1</v>
      </c>
      <c r="AZ241" s="201" t="s">
        <v>586</v>
      </c>
      <c r="BA241" s="201" t="s">
        <v>609</v>
      </c>
      <c r="BB241" s="201" t="s">
        <v>610</v>
      </c>
      <c r="BC241" s="202">
        <v>83199997</v>
      </c>
      <c r="BD241" s="202">
        <v>83199997</v>
      </c>
    </row>
    <row r="242" spans="1:56" customFormat="1" ht="60" customHeight="1">
      <c r="A242" s="49">
        <v>196</v>
      </c>
      <c r="B242" s="57" t="s">
        <v>44</v>
      </c>
      <c r="C242" s="57" t="s">
        <v>574</v>
      </c>
      <c r="D242" s="57" t="s">
        <v>574</v>
      </c>
      <c r="E242" s="57" t="s">
        <v>213</v>
      </c>
      <c r="F242" s="57" t="s">
        <v>604</v>
      </c>
      <c r="G242" s="57" t="s">
        <v>48</v>
      </c>
      <c r="H242" s="57" t="s">
        <v>575</v>
      </c>
      <c r="I242" s="57" t="s">
        <v>48</v>
      </c>
      <c r="J242" s="49" t="s">
        <v>48</v>
      </c>
      <c r="K242" s="49"/>
      <c r="L242" s="49"/>
      <c r="M242" s="49"/>
      <c r="N242" s="49">
        <v>0</v>
      </c>
      <c r="O242" s="49">
        <v>0</v>
      </c>
      <c r="P242" s="49">
        <v>0</v>
      </c>
      <c r="Q242" s="49"/>
      <c r="R242" s="29" t="s">
        <v>211</v>
      </c>
      <c r="S242" s="36"/>
      <c r="T242" s="36"/>
      <c r="U242" s="193"/>
      <c r="V242" s="193"/>
      <c r="W242" s="36"/>
      <c r="X242" s="57"/>
      <c r="Y242" s="57"/>
      <c r="Z242" s="57"/>
      <c r="AA242" s="214"/>
      <c r="AB242" s="214"/>
      <c r="AC242" s="214"/>
      <c r="AD242" s="57"/>
      <c r="AE242" s="57"/>
      <c r="AF242" s="193"/>
      <c r="AG242" s="193"/>
      <c r="AH242" s="167"/>
      <c r="AI242" s="167"/>
      <c r="AJ242" s="167"/>
      <c r="AK242" s="57" t="s">
        <v>54</v>
      </c>
      <c r="AL242" s="49" t="s">
        <v>55</v>
      </c>
      <c r="AM242" s="49">
        <v>2299</v>
      </c>
      <c r="AN242" s="49" t="s">
        <v>56</v>
      </c>
      <c r="AO242" s="49" t="s">
        <v>57</v>
      </c>
      <c r="AP242" s="57" t="s">
        <v>607</v>
      </c>
      <c r="AQ242" s="57" t="s">
        <v>320</v>
      </c>
      <c r="AR242" s="28" t="s">
        <v>582</v>
      </c>
      <c r="AS242" s="28"/>
      <c r="AT242" s="21" t="s">
        <v>605</v>
      </c>
      <c r="AU242" s="28"/>
      <c r="AV242" s="21" t="s">
        <v>74</v>
      </c>
      <c r="AW242" s="29" t="s">
        <v>585</v>
      </c>
      <c r="AX242" s="27">
        <v>72017599</v>
      </c>
      <c r="AY242" s="201">
        <v>1</v>
      </c>
      <c r="AZ242" s="201" t="s">
        <v>586</v>
      </c>
      <c r="BA242" s="201" t="s">
        <v>609</v>
      </c>
      <c r="BB242" s="201" t="s">
        <v>610</v>
      </c>
      <c r="BC242" s="202">
        <v>72017599</v>
      </c>
      <c r="BD242" s="202">
        <v>72017599</v>
      </c>
    </row>
    <row r="243" spans="1:56" customFormat="1" ht="60" customHeight="1">
      <c r="A243" s="49">
        <v>197</v>
      </c>
      <c r="B243" s="57" t="s">
        <v>44</v>
      </c>
      <c r="C243" s="57" t="s">
        <v>574</v>
      </c>
      <c r="D243" s="57" t="s">
        <v>574</v>
      </c>
      <c r="E243" s="57" t="s">
        <v>213</v>
      </c>
      <c r="F243" s="57" t="s">
        <v>604</v>
      </c>
      <c r="G243" s="57" t="s">
        <v>48</v>
      </c>
      <c r="H243" s="57" t="s">
        <v>575</v>
      </c>
      <c r="I243" s="57" t="s">
        <v>48</v>
      </c>
      <c r="J243" s="49" t="s">
        <v>48</v>
      </c>
      <c r="K243" s="49"/>
      <c r="L243" s="49"/>
      <c r="M243" s="49"/>
      <c r="N243" s="49">
        <v>0</v>
      </c>
      <c r="O243" s="49">
        <v>0</v>
      </c>
      <c r="P243" s="49">
        <v>0</v>
      </c>
      <c r="Q243" s="49"/>
      <c r="R243" s="29" t="s">
        <v>211</v>
      </c>
      <c r="S243" s="36"/>
      <c r="T243" s="36"/>
      <c r="U243" s="193"/>
      <c r="V243" s="193"/>
      <c r="W243" s="36"/>
      <c r="X243" s="57"/>
      <c r="Y243" s="57"/>
      <c r="Z243" s="57"/>
      <c r="AA243" s="214"/>
      <c r="AB243" s="214"/>
      <c r="AC243" s="214"/>
      <c r="AD243" s="57"/>
      <c r="AE243" s="57"/>
      <c r="AF243" s="193"/>
      <c r="AG243" s="193"/>
      <c r="AH243" s="167"/>
      <c r="AI243" s="167"/>
      <c r="AJ243" s="167"/>
      <c r="AK243" s="57" t="s">
        <v>54</v>
      </c>
      <c r="AL243" s="49" t="s">
        <v>55</v>
      </c>
      <c r="AM243" s="49">
        <v>2299</v>
      </c>
      <c r="AN243" s="49" t="s">
        <v>56</v>
      </c>
      <c r="AO243" s="49" t="s">
        <v>57</v>
      </c>
      <c r="AP243" s="57" t="s">
        <v>607</v>
      </c>
      <c r="AQ243" s="57" t="s">
        <v>320</v>
      </c>
      <c r="AR243" s="28" t="s">
        <v>582</v>
      </c>
      <c r="AS243" s="28"/>
      <c r="AT243" s="21" t="s">
        <v>605</v>
      </c>
      <c r="AU243" s="28"/>
      <c r="AV243" s="21" t="s">
        <v>74</v>
      </c>
      <c r="AW243" s="29" t="s">
        <v>585</v>
      </c>
      <c r="AX243" s="27">
        <v>56032005</v>
      </c>
      <c r="AY243" s="201">
        <v>1</v>
      </c>
      <c r="AZ243" s="201" t="s">
        <v>586</v>
      </c>
      <c r="BA243" s="201" t="s">
        <v>609</v>
      </c>
      <c r="BB243" s="201" t="s">
        <v>610</v>
      </c>
      <c r="BC243" s="202">
        <v>56032005</v>
      </c>
      <c r="BD243" s="202">
        <v>56032005</v>
      </c>
    </row>
    <row r="244" spans="1:56" customFormat="1" ht="60" customHeight="1">
      <c r="A244" s="49">
        <v>198</v>
      </c>
      <c r="B244" s="57" t="s">
        <v>44</v>
      </c>
      <c r="C244" s="57" t="s">
        <v>574</v>
      </c>
      <c r="D244" s="57" t="s">
        <v>574</v>
      </c>
      <c r="E244" s="57" t="s">
        <v>213</v>
      </c>
      <c r="F244" s="57" t="s">
        <v>604</v>
      </c>
      <c r="G244" s="57" t="s">
        <v>48</v>
      </c>
      <c r="H244" s="57" t="s">
        <v>575</v>
      </c>
      <c r="I244" s="57" t="s">
        <v>48</v>
      </c>
      <c r="J244" s="49" t="s">
        <v>48</v>
      </c>
      <c r="K244" s="49"/>
      <c r="L244" s="49"/>
      <c r="M244" s="49"/>
      <c r="N244" s="49">
        <v>0</v>
      </c>
      <c r="O244" s="49">
        <v>0</v>
      </c>
      <c r="P244" s="49">
        <v>0</v>
      </c>
      <c r="Q244" s="49"/>
      <c r="R244" s="29" t="s">
        <v>211</v>
      </c>
      <c r="S244" s="36"/>
      <c r="T244" s="36"/>
      <c r="U244" s="193"/>
      <c r="V244" s="193"/>
      <c r="W244" s="36"/>
      <c r="X244" s="57"/>
      <c r="Y244" s="57"/>
      <c r="Z244" s="57"/>
      <c r="AA244" s="214"/>
      <c r="AB244" s="214"/>
      <c r="AC244" s="214"/>
      <c r="AD244" s="57"/>
      <c r="AE244" s="57"/>
      <c r="AF244" s="193"/>
      <c r="AG244" s="193"/>
      <c r="AH244" s="167"/>
      <c r="AI244" s="167"/>
      <c r="AJ244" s="167"/>
      <c r="AK244" s="57" t="s">
        <v>54</v>
      </c>
      <c r="AL244" s="49" t="s">
        <v>55</v>
      </c>
      <c r="AM244" s="49">
        <v>2299</v>
      </c>
      <c r="AN244" s="49" t="s">
        <v>56</v>
      </c>
      <c r="AO244" s="49" t="s">
        <v>57</v>
      </c>
      <c r="AP244" s="57" t="s">
        <v>607</v>
      </c>
      <c r="AQ244" s="57" t="s">
        <v>320</v>
      </c>
      <c r="AR244" s="28" t="s">
        <v>582</v>
      </c>
      <c r="AS244" s="28"/>
      <c r="AT244" s="21" t="s">
        <v>605</v>
      </c>
      <c r="AU244" s="28"/>
      <c r="AV244" s="21" t="s">
        <v>74</v>
      </c>
      <c r="AW244" s="29" t="s">
        <v>585</v>
      </c>
      <c r="AX244" s="27">
        <v>56000004</v>
      </c>
      <c r="AY244" s="201">
        <v>1</v>
      </c>
      <c r="AZ244" s="201" t="s">
        <v>586</v>
      </c>
      <c r="BA244" s="201" t="s">
        <v>609</v>
      </c>
      <c r="BB244" s="201" t="s">
        <v>610</v>
      </c>
      <c r="BC244" s="202">
        <v>56000004</v>
      </c>
      <c r="BD244" s="202">
        <v>56000004</v>
      </c>
    </row>
    <row r="245" spans="1:56" customFormat="1" ht="60" customHeight="1">
      <c r="A245" s="49">
        <v>199</v>
      </c>
      <c r="B245" s="57" t="s">
        <v>44</v>
      </c>
      <c r="C245" s="57" t="s">
        <v>574</v>
      </c>
      <c r="D245" s="57" t="s">
        <v>574</v>
      </c>
      <c r="E245" s="57" t="s">
        <v>213</v>
      </c>
      <c r="F245" s="57" t="s">
        <v>604</v>
      </c>
      <c r="G245" s="57" t="s">
        <v>48</v>
      </c>
      <c r="H245" s="57" t="s">
        <v>575</v>
      </c>
      <c r="I245" s="57" t="s">
        <v>48</v>
      </c>
      <c r="J245" s="49" t="s">
        <v>48</v>
      </c>
      <c r="K245" s="49"/>
      <c r="L245" s="49"/>
      <c r="M245" s="49"/>
      <c r="N245" s="49">
        <v>0</v>
      </c>
      <c r="O245" s="49">
        <v>0</v>
      </c>
      <c r="P245" s="49">
        <v>0</v>
      </c>
      <c r="Q245" s="49"/>
      <c r="R245" s="29" t="s">
        <v>211</v>
      </c>
      <c r="S245" s="36"/>
      <c r="T245" s="36"/>
      <c r="U245" s="193"/>
      <c r="V245" s="193"/>
      <c r="W245" s="36"/>
      <c r="X245" s="57"/>
      <c r="Y245" s="57"/>
      <c r="Z245" s="57"/>
      <c r="AA245" s="214"/>
      <c r="AB245" s="214"/>
      <c r="AC245" s="214"/>
      <c r="AD245" s="57"/>
      <c r="AE245" s="57"/>
      <c r="AF245" s="193"/>
      <c r="AG245" s="193"/>
      <c r="AH245" s="167"/>
      <c r="AI245" s="167"/>
      <c r="AJ245" s="167"/>
      <c r="AK245" s="57" t="s">
        <v>54</v>
      </c>
      <c r="AL245" s="49" t="s">
        <v>55</v>
      </c>
      <c r="AM245" s="49">
        <v>2299</v>
      </c>
      <c r="AN245" s="49" t="s">
        <v>56</v>
      </c>
      <c r="AO245" s="49" t="s">
        <v>57</v>
      </c>
      <c r="AP245" s="57" t="s">
        <v>607</v>
      </c>
      <c r="AQ245" s="57" t="s">
        <v>320</v>
      </c>
      <c r="AR245" s="28" t="s">
        <v>582</v>
      </c>
      <c r="AS245" s="28" t="s">
        <v>618</v>
      </c>
      <c r="AT245" s="21" t="s">
        <v>605</v>
      </c>
      <c r="AU245" s="28"/>
      <c r="AV245" s="21" t="s">
        <v>74</v>
      </c>
      <c r="AW245" s="29" t="s">
        <v>585</v>
      </c>
      <c r="AX245" s="27">
        <v>3134512838</v>
      </c>
      <c r="AY245" s="201">
        <v>1</v>
      </c>
      <c r="AZ245" s="201" t="s">
        <v>586</v>
      </c>
      <c r="BA245" s="201" t="s">
        <v>609</v>
      </c>
      <c r="BB245" s="201" t="s">
        <v>610</v>
      </c>
      <c r="BC245" s="202">
        <v>3134512838</v>
      </c>
      <c r="BD245" s="202">
        <v>3134512838</v>
      </c>
    </row>
    <row r="246" spans="1:56" customFormat="1" ht="160.5" customHeight="1">
      <c r="A246" s="49">
        <v>200</v>
      </c>
      <c r="B246" s="57" t="s">
        <v>44</v>
      </c>
      <c r="C246" s="57" t="s">
        <v>574</v>
      </c>
      <c r="D246" s="57" t="s">
        <v>574</v>
      </c>
      <c r="E246" s="57" t="s">
        <v>46</v>
      </c>
      <c r="F246" s="57" t="s">
        <v>604</v>
      </c>
      <c r="G246" s="57" t="s">
        <v>48</v>
      </c>
      <c r="H246" s="57" t="s">
        <v>575</v>
      </c>
      <c r="I246" s="57" t="s">
        <v>48</v>
      </c>
      <c r="J246" s="49" t="s">
        <v>48</v>
      </c>
      <c r="K246" s="49"/>
      <c r="L246" s="49"/>
      <c r="M246" s="49"/>
      <c r="N246" s="49">
        <v>0</v>
      </c>
      <c r="O246" s="49">
        <v>0</v>
      </c>
      <c r="P246" s="49">
        <v>0</v>
      </c>
      <c r="Q246" s="49"/>
      <c r="R246" s="29" t="s">
        <v>211</v>
      </c>
      <c r="S246" s="36"/>
      <c r="T246" s="36"/>
      <c r="U246" s="193"/>
      <c r="V246" s="193"/>
      <c r="W246" s="36"/>
      <c r="X246" s="57" t="s">
        <v>619</v>
      </c>
      <c r="Y246" s="57" t="s">
        <v>620</v>
      </c>
      <c r="Z246" s="57" t="s">
        <v>259</v>
      </c>
      <c r="AA246" s="207">
        <v>0.99</v>
      </c>
      <c r="AB246" s="207">
        <v>0.99</v>
      </c>
      <c r="AC246" s="207"/>
      <c r="AD246" s="57" t="s">
        <v>579</v>
      </c>
      <c r="AE246" s="57" t="s">
        <v>621</v>
      </c>
      <c r="AF246" s="211"/>
      <c r="AG246" s="104" t="e">
        <f>(AF246-AA246)/(AB246-AA246)</f>
        <v>#DIV/0!</v>
      </c>
      <c r="AH246" s="215"/>
      <c r="AI246" s="199"/>
      <c r="AJ246" s="200"/>
      <c r="AK246" s="57" t="s">
        <v>54</v>
      </c>
      <c r="AL246" s="49" t="s">
        <v>55</v>
      </c>
      <c r="AM246" s="49">
        <v>2299</v>
      </c>
      <c r="AN246" s="49" t="s">
        <v>56</v>
      </c>
      <c r="AO246" s="49" t="s">
        <v>57</v>
      </c>
      <c r="AP246" s="57" t="s">
        <v>622</v>
      </c>
      <c r="AQ246" s="57" t="s">
        <v>320</v>
      </c>
      <c r="AR246" s="28" t="s">
        <v>582</v>
      </c>
      <c r="AS246" s="28" t="s">
        <v>623</v>
      </c>
      <c r="AT246" s="21" t="s">
        <v>624</v>
      </c>
      <c r="AU246" s="28"/>
      <c r="AV246" s="21" t="s">
        <v>74</v>
      </c>
      <c r="AW246" s="29" t="s">
        <v>585</v>
      </c>
      <c r="AX246" s="27">
        <v>4558027</v>
      </c>
      <c r="AY246" s="201">
        <v>1</v>
      </c>
      <c r="AZ246" s="201" t="s">
        <v>586</v>
      </c>
      <c r="BA246" s="201" t="s">
        <v>532</v>
      </c>
      <c r="BB246" s="201" t="s">
        <v>625</v>
      </c>
      <c r="BC246" s="202">
        <v>4558027</v>
      </c>
      <c r="BD246" s="202">
        <v>4558027</v>
      </c>
    </row>
    <row r="247" spans="1:56" customFormat="1" ht="60" customHeight="1">
      <c r="A247" s="49">
        <v>201</v>
      </c>
      <c r="B247" s="57" t="s">
        <v>44</v>
      </c>
      <c r="C247" s="57" t="s">
        <v>574</v>
      </c>
      <c r="D247" s="57" t="s">
        <v>574</v>
      </c>
      <c r="E247" s="57" t="s">
        <v>46</v>
      </c>
      <c r="F247" s="57" t="s">
        <v>604</v>
      </c>
      <c r="G247" s="57" t="s">
        <v>48</v>
      </c>
      <c r="H247" s="57" t="s">
        <v>575</v>
      </c>
      <c r="I247" s="57" t="s">
        <v>48</v>
      </c>
      <c r="J247" s="49" t="s">
        <v>48</v>
      </c>
      <c r="K247" s="49"/>
      <c r="L247" s="49"/>
      <c r="M247" s="49"/>
      <c r="N247" s="49">
        <v>0</v>
      </c>
      <c r="O247" s="49">
        <v>0</v>
      </c>
      <c r="P247" s="49">
        <v>0</v>
      </c>
      <c r="Q247" s="49"/>
      <c r="R247" s="29" t="s">
        <v>211</v>
      </c>
      <c r="S247" s="36"/>
      <c r="T247" s="36"/>
      <c r="U247" s="193"/>
      <c r="V247" s="193"/>
      <c r="W247" s="36"/>
      <c r="X247" s="57"/>
      <c r="Y247" s="57"/>
      <c r="Z247" s="57"/>
      <c r="AA247" s="214"/>
      <c r="AB247" s="214"/>
      <c r="AC247" s="214"/>
      <c r="AD247" s="57"/>
      <c r="AE247" s="57"/>
      <c r="AF247" s="193"/>
      <c r="AG247" s="193"/>
      <c r="AH247" s="216"/>
      <c r="AI247" s="167"/>
      <c r="AJ247" s="167"/>
      <c r="AK247" s="57" t="s">
        <v>54</v>
      </c>
      <c r="AL247" s="49" t="s">
        <v>55</v>
      </c>
      <c r="AM247" s="49">
        <v>2299</v>
      </c>
      <c r="AN247" s="49" t="s">
        <v>56</v>
      </c>
      <c r="AO247" s="49" t="s">
        <v>57</v>
      </c>
      <c r="AP247" s="57" t="s">
        <v>622</v>
      </c>
      <c r="AQ247" s="57" t="s">
        <v>320</v>
      </c>
      <c r="AR247" s="28" t="s">
        <v>582</v>
      </c>
      <c r="AS247" s="28" t="s">
        <v>626</v>
      </c>
      <c r="AT247" s="21" t="s">
        <v>627</v>
      </c>
      <c r="AU247" s="28"/>
      <c r="AV247" s="21" t="s">
        <v>74</v>
      </c>
      <c r="AW247" s="29" t="s">
        <v>585</v>
      </c>
      <c r="AX247" s="27">
        <v>125986036</v>
      </c>
      <c r="AY247" s="201">
        <v>1</v>
      </c>
      <c r="AZ247" s="201" t="s">
        <v>586</v>
      </c>
      <c r="BA247" s="201" t="s">
        <v>532</v>
      </c>
      <c r="BB247" s="201" t="s">
        <v>625</v>
      </c>
      <c r="BC247" s="202">
        <v>125986036</v>
      </c>
      <c r="BD247" s="202">
        <v>125986036</v>
      </c>
    </row>
    <row r="248" spans="1:56" customFormat="1" ht="60" customHeight="1">
      <c r="A248" s="49">
        <v>202</v>
      </c>
      <c r="B248" s="57" t="s">
        <v>44</v>
      </c>
      <c r="C248" s="57" t="s">
        <v>574</v>
      </c>
      <c r="D248" s="57" t="s">
        <v>574</v>
      </c>
      <c r="E248" s="57" t="s">
        <v>46</v>
      </c>
      <c r="F248" s="57" t="s">
        <v>604</v>
      </c>
      <c r="G248" s="57" t="s">
        <v>48</v>
      </c>
      <c r="H248" s="57" t="s">
        <v>575</v>
      </c>
      <c r="I248" s="57" t="s">
        <v>48</v>
      </c>
      <c r="J248" s="49" t="s">
        <v>48</v>
      </c>
      <c r="K248" s="49"/>
      <c r="L248" s="49"/>
      <c r="M248" s="49"/>
      <c r="N248" s="49">
        <v>0</v>
      </c>
      <c r="O248" s="49">
        <v>0</v>
      </c>
      <c r="P248" s="49">
        <v>0</v>
      </c>
      <c r="Q248" s="49"/>
      <c r="R248" s="29" t="s">
        <v>211</v>
      </c>
      <c r="S248" s="36"/>
      <c r="T248" s="36"/>
      <c r="U248" s="193"/>
      <c r="V248" s="193"/>
      <c r="W248" s="36"/>
      <c r="X248" s="57"/>
      <c r="Y248" s="57"/>
      <c r="Z248" s="57"/>
      <c r="AA248" s="214"/>
      <c r="AB248" s="214"/>
      <c r="AC248" s="214"/>
      <c r="AD248" s="57"/>
      <c r="AE248" s="57"/>
      <c r="AF248" s="193"/>
      <c r="AG248" s="193"/>
      <c r="AH248" s="167"/>
      <c r="AI248" s="167"/>
      <c r="AJ248" s="167"/>
      <c r="AK248" s="57" t="s">
        <v>54</v>
      </c>
      <c r="AL248" s="49" t="s">
        <v>55</v>
      </c>
      <c r="AM248" s="49">
        <v>2299</v>
      </c>
      <c r="AN248" s="49" t="s">
        <v>56</v>
      </c>
      <c r="AO248" s="49" t="s">
        <v>57</v>
      </c>
      <c r="AP248" s="57" t="s">
        <v>622</v>
      </c>
      <c r="AQ248" s="57" t="s">
        <v>320</v>
      </c>
      <c r="AR248" s="28" t="s">
        <v>582</v>
      </c>
      <c r="AS248" s="28" t="s">
        <v>628</v>
      </c>
      <c r="AT248" s="21" t="s">
        <v>629</v>
      </c>
      <c r="AU248" s="28"/>
      <c r="AV248" s="21" t="s">
        <v>74</v>
      </c>
      <c r="AW248" s="29" t="s">
        <v>585</v>
      </c>
      <c r="AX248" s="27">
        <v>100562256</v>
      </c>
      <c r="AY248" s="201">
        <v>1</v>
      </c>
      <c r="AZ248" s="201" t="s">
        <v>586</v>
      </c>
      <c r="BA248" s="201" t="s">
        <v>532</v>
      </c>
      <c r="BB248" s="201" t="s">
        <v>625</v>
      </c>
      <c r="BC248" s="202">
        <v>100562256</v>
      </c>
      <c r="BD248" s="202">
        <v>100562256</v>
      </c>
    </row>
    <row r="249" spans="1:56" customFormat="1" ht="60" customHeight="1">
      <c r="A249" s="49">
        <v>203</v>
      </c>
      <c r="B249" s="57" t="s">
        <v>44</v>
      </c>
      <c r="C249" s="57" t="s">
        <v>574</v>
      </c>
      <c r="D249" s="57" t="s">
        <v>574</v>
      </c>
      <c r="E249" s="57" t="s">
        <v>46</v>
      </c>
      <c r="F249" s="57" t="s">
        <v>604</v>
      </c>
      <c r="G249" s="57" t="s">
        <v>48</v>
      </c>
      <c r="H249" s="57" t="s">
        <v>575</v>
      </c>
      <c r="I249" s="57" t="s">
        <v>48</v>
      </c>
      <c r="J249" s="49" t="s">
        <v>48</v>
      </c>
      <c r="K249" s="49"/>
      <c r="L249" s="49"/>
      <c r="M249" s="49"/>
      <c r="N249" s="49">
        <v>0</v>
      </c>
      <c r="O249" s="49">
        <v>0</v>
      </c>
      <c r="P249" s="49">
        <v>0</v>
      </c>
      <c r="Q249" s="49"/>
      <c r="R249" s="29" t="s">
        <v>211</v>
      </c>
      <c r="S249" s="36"/>
      <c r="T249" s="36"/>
      <c r="U249" s="193"/>
      <c r="V249" s="193"/>
      <c r="W249" s="36"/>
      <c r="X249" s="57"/>
      <c r="Y249" s="57"/>
      <c r="Z249" s="57"/>
      <c r="AA249" s="214"/>
      <c r="AB249" s="214"/>
      <c r="AC249" s="214"/>
      <c r="AD249" s="57"/>
      <c r="AE249" s="57"/>
      <c r="AF249" s="193"/>
      <c r="AG249" s="193"/>
      <c r="AH249" s="167"/>
      <c r="AI249" s="167"/>
      <c r="AJ249" s="167"/>
      <c r="AK249" s="57" t="s">
        <v>54</v>
      </c>
      <c r="AL249" s="49" t="s">
        <v>55</v>
      </c>
      <c r="AM249" s="49">
        <v>2299</v>
      </c>
      <c r="AN249" s="49" t="s">
        <v>56</v>
      </c>
      <c r="AO249" s="49" t="s">
        <v>57</v>
      </c>
      <c r="AP249" s="57" t="s">
        <v>622</v>
      </c>
      <c r="AQ249" s="57" t="s">
        <v>320</v>
      </c>
      <c r="AR249" s="28" t="s">
        <v>582</v>
      </c>
      <c r="AS249" s="28" t="s">
        <v>630</v>
      </c>
      <c r="AT249" s="21" t="s">
        <v>631</v>
      </c>
      <c r="AU249" s="28"/>
      <c r="AV249" s="21" t="s">
        <v>74</v>
      </c>
      <c r="AW249" s="29" t="s">
        <v>585</v>
      </c>
      <c r="AX249" s="27">
        <v>318064137</v>
      </c>
      <c r="AY249" s="201">
        <v>1</v>
      </c>
      <c r="AZ249" s="201" t="s">
        <v>586</v>
      </c>
      <c r="BA249" s="201" t="s">
        <v>532</v>
      </c>
      <c r="BB249" s="201" t="s">
        <v>625</v>
      </c>
      <c r="BC249" s="202">
        <v>318064137</v>
      </c>
      <c r="BD249" s="202">
        <v>318064137</v>
      </c>
    </row>
    <row r="250" spans="1:56" customFormat="1" ht="60" customHeight="1">
      <c r="A250" s="49">
        <v>204</v>
      </c>
      <c r="B250" s="57" t="s">
        <v>44</v>
      </c>
      <c r="C250" s="57" t="s">
        <v>574</v>
      </c>
      <c r="D250" s="57" t="s">
        <v>574</v>
      </c>
      <c r="E250" s="57" t="s">
        <v>46</v>
      </c>
      <c r="F250" s="57" t="s">
        <v>604</v>
      </c>
      <c r="G250" s="57" t="s">
        <v>48</v>
      </c>
      <c r="H250" s="57" t="s">
        <v>575</v>
      </c>
      <c r="I250" s="57" t="s">
        <v>48</v>
      </c>
      <c r="J250" s="49" t="s">
        <v>48</v>
      </c>
      <c r="K250" s="49"/>
      <c r="L250" s="49"/>
      <c r="M250" s="49"/>
      <c r="N250" s="49">
        <v>0</v>
      </c>
      <c r="O250" s="49">
        <v>0</v>
      </c>
      <c r="P250" s="49">
        <v>0</v>
      </c>
      <c r="Q250" s="49"/>
      <c r="R250" s="29" t="s">
        <v>211</v>
      </c>
      <c r="S250" s="36"/>
      <c r="T250" s="36"/>
      <c r="U250" s="193"/>
      <c r="V250" s="193"/>
      <c r="W250" s="36"/>
      <c r="X250" s="57"/>
      <c r="Y250" s="57"/>
      <c r="Z250" s="57"/>
      <c r="AA250" s="214"/>
      <c r="AB250" s="214"/>
      <c r="AC250" s="214"/>
      <c r="AD250" s="57"/>
      <c r="AE250" s="57"/>
      <c r="AF250" s="193"/>
      <c r="AG250" s="193"/>
      <c r="AH250" s="167"/>
      <c r="AI250" s="167"/>
      <c r="AJ250" s="167"/>
      <c r="AK250" s="57" t="s">
        <v>54</v>
      </c>
      <c r="AL250" s="49" t="s">
        <v>55</v>
      </c>
      <c r="AM250" s="49">
        <v>2299</v>
      </c>
      <c r="AN250" s="49" t="s">
        <v>56</v>
      </c>
      <c r="AO250" s="49" t="s">
        <v>57</v>
      </c>
      <c r="AP250" s="57" t="s">
        <v>622</v>
      </c>
      <c r="AQ250" s="57" t="s">
        <v>320</v>
      </c>
      <c r="AR250" s="28" t="s">
        <v>582</v>
      </c>
      <c r="AS250" s="28" t="s">
        <v>632</v>
      </c>
      <c r="AT250" s="21" t="s">
        <v>633</v>
      </c>
      <c r="AU250" s="28"/>
      <c r="AV250" s="21" t="s">
        <v>74</v>
      </c>
      <c r="AW250" s="29" t="s">
        <v>585</v>
      </c>
      <c r="AX250" s="27">
        <v>600000000</v>
      </c>
      <c r="AY250" s="201">
        <v>1</v>
      </c>
      <c r="AZ250" s="201" t="s">
        <v>586</v>
      </c>
      <c r="BA250" s="201" t="s">
        <v>532</v>
      </c>
      <c r="BB250" s="201" t="s">
        <v>625</v>
      </c>
      <c r="BC250" s="202">
        <v>600000000</v>
      </c>
      <c r="BD250" s="202">
        <v>600000000</v>
      </c>
    </row>
    <row r="251" spans="1:56" customFormat="1" ht="60" customHeight="1">
      <c r="A251" s="49">
        <v>205</v>
      </c>
      <c r="B251" s="57" t="s">
        <v>44</v>
      </c>
      <c r="C251" s="57" t="s">
        <v>574</v>
      </c>
      <c r="D251" s="57" t="s">
        <v>574</v>
      </c>
      <c r="E251" s="57" t="s">
        <v>46</v>
      </c>
      <c r="F251" s="57" t="s">
        <v>604</v>
      </c>
      <c r="G251" s="57" t="s">
        <v>48</v>
      </c>
      <c r="H251" s="57" t="s">
        <v>575</v>
      </c>
      <c r="I251" s="57" t="s">
        <v>48</v>
      </c>
      <c r="J251" s="49" t="s">
        <v>48</v>
      </c>
      <c r="K251" s="49"/>
      <c r="L251" s="49"/>
      <c r="M251" s="49"/>
      <c r="N251" s="49">
        <v>0</v>
      </c>
      <c r="O251" s="49">
        <v>0</v>
      </c>
      <c r="P251" s="49">
        <v>0</v>
      </c>
      <c r="Q251" s="49"/>
      <c r="R251" s="29" t="s">
        <v>211</v>
      </c>
      <c r="S251" s="36"/>
      <c r="T251" s="36"/>
      <c r="U251" s="193"/>
      <c r="V251" s="193"/>
      <c r="W251" s="36"/>
      <c r="X251" s="57"/>
      <c r="Y251" s="57"/>
      <c r="Z251" s="57"/>
      <c r="AA251" s="214"/>
      <c r="AB251" s="214"/>
      <c r="AC251" s="214"/>
      <c r="AD251" s="57"/>
      <c r="AE251" s="57"/>
      <c r="AF251" s="193"/>
      <c r="AG251" s="193"/>
      <c r="AH251" s="167"/>
      <c r="AI251" s="167"/>
      <c r="AJ251" s="167"/>
      <c r="AK251" s="57" t="s">
        <v>54</v>
      </c>
      <c r="AL251" s="49" t="s">
        <v>55</v>
      </c>
      <c r="AM251" s="49">
        <v>2299</v>
      </c>
      <c r="AN251" s="49" t="s">
        <v>56</v>
      </c>
      <c r="AO251" s="49" t="s">
        <v>57</v>
      </c>
      <c r="AP251" s="57" t="s">
        <v>622</v>
      </c>
      <c r="AQ251" s="57" t="s">
        <v>320</v>
      </c>
      <c r="AR251" s="28" t="s">
        <v>582</v>
      </c>
      <c r="AS251" s="28" t="s">
        <v>634</v>
      </c>
      <c r="AT251" s="21" t="s">
        <v>635</v>
      </c>
      <c r="AU251" s="28"/>
      <c r="AV251" s="21" t="s">
        <v>74</v>
      </c>
      <c r="AW251" s="29" t="s">
        <v>585</v>
      </c>
      <c r="AX251" s="27">
        <v>1779513964</v>
      </c>
      <c r="AY251" s="201">
        <v>1</v>
      </c>
      <c r="AZ251" s="201" t="s">
        <v>586</v>
      </c>
      <c r="BA251" s="201" t="s">
        <v>532</v>
      </c>
      <c r="BB251" s="201" t="s">
        <v>625</v>
      </c>
      <c r="BC251" s="202">
        <v>1779513964</v>
      </c>
      <c r="BD251" s="202">
        <v>1779513964</v>
      </c>
    </row>
    <row r="252" spans="1:56" customFormat="1" ht="60" customHeight="1">
      <c r="A252" s="49">
        <v>206</v>
      </c>
      <c r="B252" s="57" t="s">
        <v>44</v>
      </c>
      <c r="C252" s="57" t="s">
        <v>574</v>
      </c>
      <c r="D252" s="57" t="s">
        <v>574</v>
      </c>
      <c r="E252" s="57" t="s">
        <v>46</v>
      </c>
      <c r="F252" s="57" t="s">
        <v>604</v>
      </c>
      <c r="G252" s="57" t="s">
        <v>48</v>
      </c>
      <c r="H252" s="57" t="s">
        <v>575</v>
      </c>
      <c r="I252" s="57" t="s">
        <v>48</v>
      </c>
      <c r="J252" s="49" t="s">
        <v>48</v>
      </c>
      <c r="K252" s="49"/>
      <c r="L252" s="49"/>
      <c r="M252" s="49"/>
      <c r="N252" s="49">
        <v>0</v>
      </c>
      <c r="O252" s="49">
        <v>0</v>
      </c>
      <c r="P252" s="49">
        <v>0</v>
      </c>
      <c r="Q252" s="49"/>
      <c r="R252" s="29" t="s">
        <v>211</v>
      </c>
      <c r="S252" s="36"/>
      <c r="T252" s="36"/>
      <c r="U252" s="193"/>
      <c r="V252" s="193"/>
      <c r="W252" s="36"/>
      <c r="X252" s="57"/>
      <c r="Y252" s="57"/>
      <c r="Z252" s="57"/>
      <c r="AA252" s="214"/>
      <c r="AB252" s="214"/>
      <c r="AC252" s="214"/>
      <c r="AD252" s="57"/>
      <c r="AE252" s="57"/>
      <c r="AF252" s="193"/>
      <c r="AG252" s="193"/>
      <c r="AH252" s="167"/>
      <c r="AI252" s="167"/>
      <c r="AJ252" s="167"/>
      <c r="AK252" s="57" t="s">
        <v>54</v>
      </c>
      <c r="AL252" s="49" t="s">
        <v>55</v>
      </c>
      <c r="AM252" s="49">
        <v>2299</v>
      </c>
      <c r="AN252" s="49" t="s">
        <v>56</v>
      </c>
      <c r="AO252" s="49" t="s">
        <v>57</v>
      </c>
      <c r="AP252" s="57" t="s">
        <v>622</v>
      </c>
      <c r="AQ252" s="57" t="s">
        <v>320</v>
      </c>
      <c r="AR252" s="28" t="s">
        <v>582</v>
      </c>
      <c r="AS252" s="28" t="s">
        <v>636</v>
      </c>
      <c r="AT252" s="21" t="s">
        <v>637</v>
      </c>
      <c r="AU252" s="28"/>
      <c r="AV252" s="21" t="s">
        <v>74</v>
      </c>
      <c r="AW252" s="29" t="s">
        <v>585</v>
      </c>
      <c r="AX252" s="27">
        <v>72017602</v>
      </c>
      <c r="AY252" s="201">
        <v>1</v>
      </c>
      <c r="AZ252" s="201" t="s">
        <v>586</v>
      </c>
      <c r="BA252" s="201" t="s">
        <v>532</v>
      </c>
      <c r="BB252" s="201" t="s">
        <v>625</v>
      </c>
      <c r="BC252" s="202">
        <v>72017602</v>
      </c>
      <c r="BD252" s="202">
        <v>72017602</v>
      </c>
    </row>
    <row r="253" spans="1:56" customFormat="1" ht="60" customHeight="1">
      <c r="A253" s="49">
        <v>207</v>
      </c>
      <c r="B253" s="57" t="s">
        <v>44</v>
      </c>
      <c r="C253" s="57" t="s">
        <v>574</v>
      </c>
      <c r="D253" s="57" t="s">
        <v>574</v>
      </c>
      <c r="E253" s="57" t="s">
        <v>46</v>
      </c>
      <c r="F253" s="57" t="s">
        <v>604</v>
      </c>
      <c r="G253" s="57" t="s">
        <v>48</v>
      </c>
      <c r="H253" s="57" t="s">
        <v>575</v>
      </c>
      <c r="I253" s="57" t="s">
        <v>48</v>
      </c>
      <c r="J253" s="49" t="s">
        <v>48</v>
      </c>
      <c r="K253" s="49"/>
      <c r="L253" s="49"/>
      <c r="M253" s="49"/>
      <c r="N253" s="49">
        <v>0</v>
      </c>
      <c r="O253" s="49">
        <v>0</v>
      </c>
      <c r="P253" s="49">
        <v>0</v>
      </c>
      <c r="Q253" s="49"/>
      <c r="R253" s="29" t="s">
        <v>211</v>
      </c>
      <c r="S253" s="36"/>
      <c r="T253" s="36"/>
      <c r="U253" s="193"/>
      <c r="V253" s="193"/>
      <c r="W253" s="36"/>
      <c r="X253" s="57"/>
      <c r="Y253" s="57"/>
      <c r="Z253" s="57"/>
      <c r="AA253" s="214"/>
      <c r="AB253" s="214"/>
      <c r="AC253" s="214"/>
      <c r="AD253" s="57"/>
      <c r="AE253" s="57"/>
      <c r="AF253" s="193"/>
      <c r="AG253" s="193"/>
      <c r="AH253" s="167"/>
      <c r="AI253" s="167"/>
      <c r="AJ253" s="167"/>
      <c r="AK253" s="57" t="s">
        <v>54</v>
      </c>
      <c r="AL253" s="49" t="s">
        <v>55</v>
      </c>
      <c r="AM253" s="49">
        <v>2299</v>
      </c>
      <c r="AN253" s="49" t="s">
        <v>56</v>
      </c>
      <c r="AO253" s="49" t="s">
        <v>57</v>
      </c>
      <c r="AP253" s="57" t="s">
        <v>622</v>
      </c>
      <c r="AQ253" s="57" t="s">
        <v>320</v>
      </c>
      <c r="AR253" s="28" t="s">
        <v>582</v>
      </c>
      <c r="AS253" s="28"/>
      <c r="AT253" s="21" t="s">
        <v>638</v>
      </c>
      <c r="AU253" s="28"/>
      <c r="AV253" s="21" t="s">
        <v>74</v>
      </c>
      <c r="AW253" s="29" t="s">
        <v>585</v>
      </c>
      <c r="AX253" s="27">
        <v>57680005</v>
      </c>
      <c r="AY253" s="201">
        <v>1</v>
      </c>
      <c r="AZ253" s="201" t="s">
        <v>586</v>
      </c>
      <c r="BA253" s="201" t="s">
        <v>532</v>
      </c>
      <c r="BB253" s="201" t="s">
        <v>625</v>
      </c>
      <c r="BC253" s="202">
        <v>57680005</v>
      </c>
      <c r="BD253" s="202">
        <v>57680005</v>
      </c>
    </row>
    <row r="254" spans="1:56" customFormat="1" ht="60" customHeight="1">
      <c r="A254" s="49">
        <v>208</v>
      </c>
      <c r="B254" s="57" t="s">
        <v>44</v>
      </c>
      <c r="C254" s="57" t="s">
        <v>574</v>
      </c>
      <c r="D254" s="57" t="s">
        <v>574</v>
      </c>
      <c r="E254" s="57" t="s">
        <v>46</v>
      </c>
      <c r="F254" s="57" t="s">
        <v>604</v>
      </c>
      <c r="G254" s="57" t="s">
        <v>48</v>
      </c>
      <c r="H254" s="57" t="s">
        <v>575</v>
      </c>
      <c r="I254" s="57" t="s">
        <v>48</v>
      </c>
      <c r="J254" s="49" t="s">
        <v>48</v>
      </c>
      <c r="K254" s="49"/>
      <c r="L254" s="49"/>
      <c r="M254" s="49"/>
      <c r="N254" s="49">
        <v>0</v>
      </c>
      <c r="O254" s="49">
        <v>0</v>
      </c>
      <c r="P254" s="49">
        <v>0</v>
      </c>
      <c r="Q254" s="49"/>
      <c r="R254" s="29" t="s">
        <v>211</v>
      </c>
      <c r="S254" s="36"/>
      <c r="T254" s="36"/>
      <c r="U254" s="193"/>
      <c r="V254" s="193"/>
      <c r="W254" s="36"/>
      <c r="X254" s="195" t="s">
        <v>619</v>
      </c>
      <c r="Y254" s="194" t="s">
        <v>639</v>
      </c>
      <c r="Z254" s="195" t="s">
        <v>259</v>
      </c>
      <c r="AA254" s="196">
        <v>0.9</v>
      </c>
      <c r="AB254" s="196">
        <v>0.5</v>
      </c>
      <c r="AC254" s="196"/>
      <c r="AD254" s="195" t="s">
        <v>579</v>
      </c>
      <c r="AE254" s="195" t="s">
        <v>640</v>
      </c>
      <c r="AF254" s="211"/>
      <c r="AG254" s="104">
        <f>(AF254-AA254)/(AB254-AA254)</f>
        <v>2.25</v>
      </c>
      <c r="AH254" s="217"/>
      <c r="AI254" s="199"/>
      <c r="AJ254" s="200"/>
      <c r="AK254" s="57" t="s">
        <v>54</v>
      </c>
      <c r="AL254" s="49" t="s">
        <v>55</v>
      </c>
      <c r="AM254" s="49">
        <v>2299</v>
      </c>
      <c r="AN254" s="49" t="s">
        <v>56</v>
      </c>
      <c r="AO254" s="49" t="s">
        <v>57</v>
      </c>
      <c r="AP254" s="57" t="s">
        <v>641</v>
      </c>
      <c r="AQ254" s="57" t="s">
        <v>320</v>
      </c>
      <c r="AR254" s="28" t="s">
        <v>582</v>
      </c>
      <c r="AS254" s="28" t="s">
        <v>642</v>
      </c>
      <c r="AT254" s="21" t="s">
        <v>643</v>
      </c>
      <c r="AU254" s="28"/>
      <c r="AV254" s="21" t="s">
        <v>74</v>
      </c>
      <c r="AW254" s="29" t="s">
        <v>585</v>
      </c>
      <c r="AX254" s="27">
        <v>11507895</v>
      </c>
      <c r="AY254" s="201">
        <v>1</v>
      </c>
      <c r="AZ254" s="201" t="s">
        <v>586</v>
      </c>
      <c r="BA254" s="201" t="s">
        <v>532</v>
      </c>
      <c r="BB254" s="201" t="s">
        <v>625</v>
      </c>
      <c r="BC254" s="202">
        <v>11507895</v>
      </c>
      <c r="BD254" s="24">
        <v>11507895</v>
      </c>
    </row>
    <row r="255" spans="1:56" customFormat="1" ht="60" customHeight="1">
      <c r="A255" s="49">
        <v>209</v>
      </c>
      <c r="B255" s="57" t="s">
        <v>44</v>
      </c>
      <c r="C255" s="57" t="s">
        <v>574</v>
      </c>
      <c r="D255" s="57" t="s">
        <v>574</v>
      </c>
      <c r="E255" s="57" t="s">
        <v>46</v>
      </c>
      <c r="F255" s="57" t="s">
        <v>604</v>
      </c>
      <c r="G255" s="57" t="s">
        <v>48</v>
      </c>
      <c r="H255" s="57" t="s">
        <v>575</v>
      </c>
      <c r="I255" s="57" t="s">
        <v>48</v>
      </c>
      <c r="J255" s="49" t="s">
        <v>48</v>
      </c>
      <c r="K255" s="49"/>
      <c r="L255" s="49"/>
      <c r="M255" s="49"/>
      <c r="N255" s="49">
        <v>0</v>
      </c>
      <c r="O255" s="49">
        <v>0</v>
      </c>
      <c r="P255" s="49">
        <v>0</v>
      </c>
      <c r="Q255" s="49"/>
      <c r="R255" s="29" t="s">
        <v>211</v>
      </c>
      <c r="S255" s="36"/>
      <c r="T255" s="36"/>
      <c r="U255" s="193"/>
      <c r="V255" s="193"/>
      <c r="W255" s="36"/>
      <c r="X255" s="57"/>
      <c r="Y255" s="57"/>
      <c r="Z255" s="57"/>
      <c r="AA255" s="214"/>
      <c r="AB255" s="214"/>
      <c r="AC255" s="214"/>
      <c r="AD255" s="57"/>
      <c r="AE255" s="57"/>
      <c r="AF255" s="193"/>
      <c r="AG255" s="193"/>
      <c r="AH255" s="167"/>
      <c r="AI255" s="167"/>
      <c r="AJ255" s="167"/>
      <c r="AK255" s="57" t="s">
        <v>54</v>
      </c>
      <c r="AL255" s="49" t="s">
        <v>55</v>
      </c>
      <c r="AM255" s="49">
        <v>2299</v>
      </c>
      <c r="AN255" s="49" t="s">
        <v>56</v>
      </c>
      <c r="AO255" s="49" t="s">
        <v>57</v>
      </c>
      <c r="AP255" s="57" t="s">
        <v>641</v>
      </c>
      <c r="AQ255" s="57" t="s">
        <v>320</v>
      </c>
      <c r="AR255" s="28" t="s">
        <v>582</v>
      </c>
      <c r="AS255" s="28" t="s">
        <v>644</v>
      </c>
      <c r="AT255" s="21" t="s">
        <v>645</v>
      </c>
      <c r="AU255" s="28"/>
      <c r="AV255" s="21" t="s">
        <v>74</v>
      </c>
      <c r="AW255" s="29" t="s">
        <v>585</v>
      </c>
      <c r="AX255" s="27">
        <v>968374087</v>
      </c>
      <c r="AY255" s="201">
        <v>1</v>
      </c>
      <c r="AZ255" s="201" t="s">
        <v>586</v>
      </c>
      <c r="BA255" s="201" t="s">
        <v>532</v>
      </c>
      <c r="BB255" s="201" t="s">
        <v>625</v>
      </c>
      <c r="BC255" s="202">
        <v>968374087</v>
      </c>
      <c r="BD255" s="24">
        <v>968374087</v>
      </c>
    </row>
    <row r="256" spans="1:56" customFormat="1" ht="60" customHeight="1">
      <c r="A256" s="49">
        <v>210</v>
      </c>
      <c r="B256" s="57" t="s">
        <v>44</v>
      </c>
      <c r="C256" s="57" t="s">
        <v>574</v>
      </c>
      <c r="D256" s="57" t="s">
        <v>574</v>
      </c>
      <c r="E256" s="57" t="s">
        <v>46</v>
      </c>
      <c r="F256" s="57" t="s">
        <v>604</v>
      </c>
      <c r="G256" s="57" t="s">
        <v>48</v>
      </c>
      <c r="H256" s="57" t="s">
        <v>575</v>
      </c>
      <c r="I256" s="57" t="s">
        <v>48</v>
      </c>
      <c r="J256" s="49" t="s">
        <v>48</v>
      </c>
      <c r="K256" s="49"/>
      <c r="L256" s="49"/>
      <c r="M256" s="49"/>
      <c r="N256" s="49">
        <v>0</v>
      </c>
      <c r="O256" s="49">
        <v>0</v>
      </c>
      <c r="P256" s="49">
        <v>0</v>
      </c>
      <c r="Q256" s="49"/>
      <c r="R256" s="29" t="s">
        <v>211</v>
      </c>
      <c r="S256" s="36"/>
      <c r="T256" s="36"/>
      <c r="U256" s="193"/>
      <c r="V256" s="193"/>
      <c r="W256" s="36"/>
      <c r="X256" s="57"/>
      <c r="Y256" s="57"/>
      <c r="Z256" s="57"/>
      <c r="AA256" s="214"/>
      <c r="AB256" s="214"/>
      <c r="AC256" s="214"/>
      <c r="AD256" s="57"/>
      <c r="AE256" s="57"/>
      <c r="AF256" s="193"/>
      <c r="AG256" s="193"/>
      <c r="AH256" s="167"/>
      <c r="AI256" s="167"/>
      <c r="AJ256" s="167"/>
      <c r="AK256" s="57" t="s">
        <v>54</v>
      </c>
      <c r="AL256" s="49" t="s">
        <v>55</v>
      </c>
      <c r="AM256" s="49">
        <v>2299</v>
      </c>
      <c r="AN256" s="49" t="s">
        <v>56</v>
      </c>
      <c r="AO256" s="49" t="s">
        <v>57</v>
      </c>
      <c r="AP256" s="57" t="s">
        <v>641</v>
      </c>
      <c r="AQ256" s="57" t="s">
        <v>320</v>
      </c>
      <c r="AR256" s="28" t="s">
        <v>582</v>
      </c>
      <c r="AS256" s="28" t="s">
        <v>646</v>
      </c>
      <c r="AT256" s="21" t="s">
        <v>647</v>
      </c>
      <c r="AU256" s="28"/>
      <c r="AV256" s="21" t="s">
        <v>74</v>
      </c>
      <c r="AW256" s="29" t="s">
        <v>585</v>
      </c>
      <c r="AX256" s="27">
        <v>1215342481</v>
      </c>
      <c r="AY256" s="201">
        <v>1</v>
      </c>
      <c r="AZ256" s="201" t="s">
        <v>586</v>
      </c>
      <c r="BA256" s="201" t="s">
        <v>532</v>
      </c>
      <c r="BB256" s="201" t="s">
        <v>625</v>
      </c>
      <c r="BC256" s="202">
        <v>1215342481</v>
      </c>
      <c r="BD256" s="24">
        <v>1215342481</v>
      </c>
    </row>
    <row r="257" spans="1:56" customFormat="1" ht="60" customHeight="1">
      <c r="A257" s="49">
        <v>211</v>
      </c>
      <c r="B257" s="57" t="s">
        <v>44</v>
      </c>
      <c r="C257" s="57" t="s">
        <v>574</v>
      </c>
      <c r="D257" s="57" t="s">
        <v>574</v>
      </c>
      <c r="E257" s="57" t="s">
        <v>46</v>
      </c>
      <c r="F257" s="57" t="s">
        <v>604</v>
      </c>
      <c r="G257" s="57" t="s">
        <v>48</v>
      </c>
      <c r="H257" s="57" t="s">
        <v>575</v>
      </c>
      <c r="I257" s="57" t="s">
        <v>48</v>
      </c>
      <c r="J257" s="49" t="s">
        <v>48</v>
      </c>
      <c r="K257" s="49"/>
      <c r="L257" s="49"/>
      <c r="M257" s="49"/>
      <c r="N257" s="49">
        <v>0</v>
      </c>
      <c r="O257" s="49">
        <v>0</v>
      </c>
      <c r="P257" s="49">
        <v>0</v>
      </c>
      <c r="Q257" s="49"/>
      <c r="R257" s="29" t="s">
        <v>211</v>
      </c>
      <c r="S257" s="36"/>
      <c r="T257" s="36"/>
      <c r="U257" s="193"/>
      <c r="V257" s="193"/>
      <c r="W257" s="36"/>
      <c r="X257" s="57"/>
      <c r="Y257" s="57"/>
      <c r="Z257" s="57"/>
      <c r="AA257" s="214"/>
      <c r="AB257" s="214"/>
      <c r="AC257" s="214"/>
      <c r="AD257" s="57"/>
      <c r="AE257" s="57"/>
      <c r="AF257" s="193"/>
      <c r="AG257" s="193"/>
      <c r="AH257" s="167"/>
      <c r="AI257" s="167"/>
      <c r="AJ257" s="167"/>
      <c r="AK257" s="57" t="s">
        <v>54</v>
      </c>
      <c r="AL257" s="49" t="s">
        <v>55</v>
      </c>
      <c r="AM257" s="49">
        <v>2299</v>
      </c>
      <c r="AN257" s="49" t="s">
        <v>56</v>
      </c>
      <c r="AO257" s="49" t="s">
        <v>57</v>
      </c>
      <c r="AP257" s="57" t="s">
        <v>641</v>
      </c>
      <c r="AQ257" s="57" t="s">
        <v>320</v>
      </c>
      <c r="AR257" s="28" t="s">
        <v>582</v>
      </c>
      <c r="AS257" s="28" t="s">
        <v>648</v>
      </c>
      <c r="AT257" s="21" t="s">
        <v>649</v>
      </c>
      <c r="AU257" s="28"/>
      <c r="AV257" s="21" t="s">
        <v>74</v>
      </c>
      <c r="AW257" s="29" t="s">
        <v>585</v>
      </c>
      <c r="AX257" s="27">
        <v>1894615678</v>
      </c>
      <c r="AY257" s="201">
        <v>1</v>
      </c>
      <c r="AZ257" s="201" t="s">
        <v>586</v>
      </c>
      <c r="BA257" s="201" t="s">
        <v>532</v>
      </c>
      <c r="BB257" s="201" t="s">
        <v>625</v>
      </c>
      <c r="BC257" s="202">
        <v>1894615678</v>
      </c>
      <c r="BD257" s="24">
        <v>1894615678</v>
      </c>
    </row>
    <row r="258" spans="1:56" customFormat="1" ht="60" customHeight="1">
      <c r="A258" s="49">
        <v>212</v>
      </c>
      <c r="B258" s="57" t="s">
        <v>44</v>
      </c>
      <c r="C258" s="57" t="s">
        <v>574</v>
      </c>
      <c r="D258" s="57" t="s">
        <v>574</v>
      </c>
      <c r="E258" s="57" t="s">
        <v>46</v>
      </c>
      <c r="F258" s="57" t="s">
        <v>604</v>
      </c>
      <c r="G258" s="57" t="s">
        <v>48</v>
      </c>
      <c r="H258" s="57" t="s">
        <v>575</v>
      </c>
      <c r="I258" s="57" t="s">
        <v>48</v>
      </c>
      <c r="J258" s="49" t="s">
        <v>48</v>
      </c>
      <c r="K258" s="49"/>
      <c r="L258" s="49"/>
      <c r="M258" s="49"/>
      <c r="N258" s="49">
        <v>0</v>
      </c>
      <c r="O258" s="49">
        <v>0</v>
      </c>
      <c r="P258" s="49">
        <v>0</v>
      </c>
      <c r="Q258" s="49"/>
      <c r="R258" s="29" t="s">
        <v>211</v>
      </c>
      <c r="S258" s="36"/>
      <c r="T258" s="36"/>
      <c r="U258" s="193"/>
      <c r="V258" s="193"/>
      <c r="W258" s="36"/>
      <c r="X258" s="57"/>
      <c r="Y258" s="57"/>
      <c r="Z258" s="57"/>
      <c r="AA258" s="214"/>
      <c r="AB258" s="214"/>
      <c r="AC258" s="214"/>
      <c r="AD258" s="57"/>
      <c r="AE258" s="57"/>
      <c r="AF258" s="193"/>
      <c r="AG258" s="193"/>
      <c r="AH258" s="167"/>
      <c r="AI258" s="167"/>
      <c r="AJ258" s="167"/>
      <c r="AK258" s="57" t="s">
        <v>54</v>
      </c>
      <c r="AL258" s="49" t="s">
        <v>55</v>
      </c>
      <c r="AM258" s="49">
        <v>2299</v>
      </c>
      <c r="AN258" s="49" t="s">
        <v>56</v>
      </c>
      <c r="AO258" s="49" t="s">
        <v>57</v>
      </c>
      <c r="AP258" s="57" t="s">
        <v>641</v>
      </c>
      <c r="AQ258" s="57" t="s">
        <v>320</v>
      </c>
      <c r="AR258" s="28" t="s">
        <v>582</v>
      </c>
      <c r="AS258" s="28" t="s">
        <v>650</v>
      </c>
      <c r="AT258" s="21" t="s">
        <v>651</v>
      </c>
      <c r="AU258" s="28"/>
      <c r="AV258" s="21" t="s">
        <v>74</v>
      </c>
      <c r="AW258" s="29" t="s">
        <v>585</v>
      </c>
      <c r="AX258" s="27">
        <v>453329619</v>
      </c>
      <c r="AY258" s="201">
        <v>1</v>
      </c>
      <c r="AZ258" s="201" t="s">
        <v>586</v>
      </c>
      <c r="BA258" s="201" t="s">
        <v>532</v>
      </c>
      <c r="BB258" s="201" t="s">
        <v>625</v>
      </c>
      <c r="BC258" s="202">
        <v>453329619</v>
      </c>
      <c r="BD258" s="24">
        <v>453329619</v>
      </c>
    </row>
    <row r="259" spans="1:56" customFormat="1" ht="60" customHeight="1">
      <c r="A259" s="49">
        <v>213</v>
      </c>
      <c r="B259" s="57" t="s">
        <v>44</v>
      </c>
      <c r="C259" s="57" t="s">
        <v>574</v>
      </c>
      <c r="D259" s="57" t="s">
        <v>574</v>
      </c>
      <c r="E259" s="57" t="s">
        <v>46</v>
      </c>
      <c r="F259" s="57" t="s">
        <v>604</v>
      </c>
      <c r="G259" s="57" t="s">
        <v>48</v>
      </c>
      <c r="H259" s="57" t="s">
        <v>575</v>
      </c>
      <c r="I259" s="57" t="s">
        <v>48</v>
      </c>
      <c r="J259" s="49" t="s">
        <v>48</v>
      </c>
      <c r="K259" s="49"/>
      <c r="L259" s="49"/>
      <c r="M259" s="49"/>
      <c r="N259" s="49">
        <v>0</v>
      </c>
      <c r="O259" s="49">
        <v>0</v>
      </c>
      <c r="P259" s="49">
        <v>0</v>
      </c>
      <c r="Q259" s="49"/>
      <c r="R259" s="29" t="s">
        <v>211</v>
      </c>
      <c r="S259" s="36"/>
      <c r="T259" s="36"/>
      <c r="U259" s="193"/>
      <c r="V259" s="193"/>
      <c r="W259" s="36"/>
      <c r="X259" s="57"/>
      <c r="Y259" s="57"/>
      <c r="Z259" s="57"/>
      <c r="AA259" s="214"/>
      <c r="AB259" s="214"/>
      <c r="AC259" s="214"/>
      <c r="AD259" s="57"/>
      <c r="AE259" s="57"/>
      <c r="AF259" s="193"/>
      <c r="AG259" s="193"/>
      <c r="AH259" s="167"/>
      <c r="AI259" s="167"/>
      <c r="AJ259" s="167"/>
      <c r="AK259" s="57" t="s">
        <v>54</v>
      </c>
      <c r="AL259" s="49" t="s">
        <v>55</v>
      </c>
      <c r="AM259" s="49">
        <v>2299</v>
      </c>
      <c r="AN259" s="49" t="s">
        <v>56</v>
      </c>
      <c r="AO259" s="49" t="s">
        <v>57</v>
      </c>
      <c r="AP259" s="57" t="s">
        <v>641</v>
      </c>
      <c r="AQ259" s="57" t="s">
        <v>320</v>
      </c>
      <c r="AR259" s="28" t="s">
        <v>582</v>
      </c>
      <c r="AS259" s="28" t="s">
        <v>652</v>
      </c>
      <c r="AT259" s="21" t="s">
        <v>653</v>
      </c>
      <c r="AU259" s="28"/>
      <c r="AV259" s="21" t="s">
        <v>74</v>
      </c>
      <c r="AW259" s="29" t="s">
        <v>585</v>
      </c>
      <c r="AX259" s="27">
        <v>18628369</v>
      </c>
      <c r="AY259" s="201">
        <v>1</v>
      </c>
      <c r="AZ259" s="201" t="s">
        <v>586</v>
      </c>
      <c r="BA259" s="201" t="s">
        <v>532</v>
      </c>
      <c r="BB259" s="201" t="s">
        <v>625</v>
      </c>
      <c r="BC259" s="202">
        <v>18628369</v>
      </c>
      <c r="BD259" s="24">
        <v>18628369</v>
      </c>
    </row>
    <row r="260" spans="1:56" customFormat="1" ht="60" customHeight="1">
      <c r="A260" s="49">
        <v>214</v>
      </c>
      <c r="B260" s="57" t="s">
        <v>44</v>
      </c>
      <c r="C260" s="57" t="s">
        <v>574</v>
      </c>
      <c r="D260" s="57" t="s">
        <v>574</v>
      </c>
      <c r="E260" s="57" t="s">
        <v>46</v>
      </c>
      <c r="F260" s="57" t="s">
        <v>604</v>
      </c>
      <c r="G260" s="57" t="s">
        <v>48</v>
      </c>
      <c r="H260" s="57" t="s">
        <v>575</v>
      </c>
      <c r="I260" s="57" t="s">
        <v>48</v>
      </c>
      <c r="J260" s="49" t="s">
        <v>48</v>
      </c>
      <c r="K260" s="49"/>
      <c r="L260" s="49"/>
      <c r="M260" s="49"/>
      <c r="N260" s="49">
        <v>0</v>
      </c>
      <c r="O260" s="49">
        <v>0</v>
      </c>
      <c r="P260" s="49">
        <v>0</v>
      </c>
      <c r="Q260" s="49"/>
      <c r="R260" s="29" t="s">
        <v>211</v>
      </c>
      <c r="S260" s="36"/>
      <c r="T260" s="36"/>
      <c r="U260" s="193"/>
      <c r="V260" s="193"/>
      <c r="W260" s="36"/>
      <c r="X260" s="57"/>
      <c r="Y260" s="57"/>
      <c r="Z260" s="57"/>
      <c r="AA260" s="214"/>
      <c r="AB260" s="214"/>
      <c r="AC260" s="214"/>
      <c r="AD260" s="57"/>
      <c r="AE260" s="57"/>
      <c r="AF260" s="193"/>
      <c r="AG260" s="193"/>
      <c r="AH260" s="167"/>
      <c r="AI260" s="167"/>
      <c r="AJ260" s="167"/>
      <c r="AK260" s="57" t="s">
        <v>54</v>
      </c>
      <c r="AL260" s="49" t="s">
        <v>55</v>
      </c>
      <c r="AM260" s="49">
        <v>2299</v>
      </c>
      <c r="AN260" s="49" t="s">
        <v>56</v>
      </c>
      <c r="AO260" s="49" t="s">
        <v>57</v>
      </c>
      <c r="AP260" s="57" t="s">
        <v>641</v>
      </c>
      <c r="AQ260" s="57" t="s">
        <v>320</v>
      </c>
      <c r="AR260" s="28" t="s">
        <v>582</v>
      </c>
      <c r="AS260" s="28" t="s">
        <v>654</v>
      </c>
      <c r="AT260" s="21" t="s">
        <v>655</v>
      </c>
      <c r="AU260" s="28"/>
      <c r="AV260" s="21" t="s">
        <v>74</v>
      </c>
      <c r="AW260" s="29" t="s">
        <v>585</v>
      </c>
      <c r="AX260" s="27">
        <v>7613846</v>
      </c>
      <c r="AY260" s="201">
        <v>1</v>
      </c>
      <c r="AZ260" s="201" t="s">
        <v>586</v>
      </c>
      <c r="BA260" s="201" t="s">
        <v>532</v>
      </c>
      <c r="BB260" s="201" t="s">
        <v>625</v>
      </c>
      <c r="BC260" s="202">
        <v>7613846</v>
      </c>
      <c r="BD260" s="24">
        <v>7613846</v>
      </c>
    </row>
    <row r="261" spans="1:56" customFormat="1" ht="60" customHeight="1">
      <c r="A261" s="49">
        <v>215</v>
      </c>
      <c r="B261" s="57" t="s">
        <v>44</v>
      </c>
      <c r="C261" s="57" t="s">
        <v>574</v>
      </c>
      <c r="D261" s="57" t="s">
        <v>574</v>
      </c>
      <c r="E261" s="57" t="s">
        <v>46</v>
      </c>
      <c r="F261" s="57" t="s">
        <v>604</v>
      </c>
      <c r="G261" s="57" t="s">
        <v>48</v>
      </c>
      <c r="H261" s="57" t="s">
        <v>575</v>
      </c>
      <c r="I261" s="57" t="s">
        <v>48</v>
      </c>
      <c r="J261" s="49" t="s">
        <v>48</v>
      </c>
      <c r="K261" s="49"/>
      <c r="L261" s="49"/>
      <c r="M261" s="49"/>
      <c r="N261" s="49">
        <v>0</v>
      </c>
      <c r="O261" s="49">
        <v>0</v>
      </c>
      <c r="P261" s="49">
        <v>0</v>
      </c>
      <c r="Q261" s="49"/>
      <c r="R261" s="29" t="s">
        <v>211</v>
      </c>
      <c r="S261" s="36"/>
      <c r="T261" s="36"/>
      <c r="U261" s="193"/>
      <c r="V261" s="193"/>
      <c r="W261" s="36"/>
      <c r="X261" s="57"/>
      <c r="Y261" s="57"/>
      <c r="Z261" s="57"/>
      <c r="AA261" s="214"/>
      <c r="AB261" s="214"/>
      <c r="AC261" s="214"/>
      <c r="AD261" s="57"/>
      <c r="AE261" s="57"/>
      <c r="AF261" s="193"/>
      <c r="AG261" s="193"/>
      <c r="AH261" s="167"/>
      <c r="AI261" s="167"/>
      <c r="AJ261" s="167"/>
      <c r="AK261" s="57" t="s">
        <v>54</v>
      </c>
      <c r="AL261" s="49" t="s">
        <v>55</v>
      </c>
      <c r="AM261" s="49">
        <v>2299</v>
      </c>
      <c r="AN261" s="49" t="s">
        <v>56</v>
      </c>
      <c r="AO261" s="49" t="s">
        <v>57</v>
      </c>
      <c r="AP261" s="57" t="s">
        <v>641</v>
      </c>
      <c r="AQ261" s="57" t="s">
        <v>320</v>
      </c>
      <c r="AR261" s="28" t="s">
        <v>582</v>
      </c>
      <c r="AS261" s="28" t="s">
        <v>656</v>
      </c>
      <c r="AT261" s="21" t="s">
        <v>657</v>
      </c>
      <c r="AU261" s="28"/>
      <c r="AV261" s="21" t="s">
        <v>74</v>
      </c>
      <c r="AW261" s="29" t="s">
        <v>585</v>
      </c>
      <c r="AX261" s="27">
        <v>781801293</v>
      </c>
      <c r="AY261" s="201">
        <v>1</v>
      </c>
      <c r="AZ261" s="201" t="s">
        <v>586</v>
      </c>
      <c r="BA261" s="201" t="s">
        <v>532</v>
      </c>
      <c r="BB261" s="201" t="s">
        <v>625</v>
      </c>
      <c r="BC261" s="202">
        <v>781801293</v>
      </c>
      <c r="BD261" s="24">
        <v>781801293</v>
      </c>
    </row>
    <row r="262" spans="1:56" customFormat="1" ht="60" customHeight="1">
      <c r="A262" s="49">
        <v>216</v>
      </c>
      <c r="B262" s="57" t="s">
        <v>44</v>
      </c>
      <c r="C262" s="57" t="s">
        <v>574</v>
      </c>
      <c r="D262" s="57" t="s">
        <v>574</v>
      </c>
      <c r="E262" s="57" t="s">
        <v>46</v>
      </c>
      <c r="F262" s="57" t="s">
        <v>604</v>
      </c>
      <c r="G262" s="57" t="s">
        <v>48</v>
      </c>
      <c r="H262" s="57" t="s">
        <v>575</v>
      </c>
      <c r="I262" s="57" t="s">
        <v>48</v>
      </c>
      <c r="J262" s="49" t="s">
        <v>48</v>
      </c>
      <c r="K262" s="49"/>
      <c r="L262" s="49"/>
      <c r="M262" s="49"/>
      <c r="N262" s="49">
        <v>0</v>
      </c>
      <c r="O262" s="49">
        <v>0</v>
      </c>
      <c r="P262" s="49">
        <v>0</v>
      </c>
      <c r="Q262" s="49"/>
      <c r="R262" s="29" t="s">
        <v>211</v>
      </c>
      <c r="S262" s="36"/>
      <c r="T262" s="36"/>
      <c r="U262" s="193"/>
      <c r="V262" s="193"/>
      <c r="W262" s="36"/>
      <c r="X262" s="57"/>
      <c r="Y262" s="57"/>
      <c r="Z262" s="57"/>
      <c r="AA262" s="214"/>
      <c r="AB262" s="214"/>
      <c r="AC262" s="214"/>
      <c r="AD262" s="57"/>
      <c r="AE262" s="57"/>
      <c r="AF262" s="193"/>
      <c r="AG262" s="193"/>
      <c r="AH262" s="167"/>
      <c r="AI262" s="167"/>
      <c r="AJ262" s="167"/>
      <c r="AK262" s="57" t="s">
        <v>54</v>
      </c>
      <c r="AL262" s="49" t="s">
        <v>55</v>
      </c>
      <c r="AM262" s="49">
        <v>2299</v>
      </c>
      <c r="AN262" s="49" t="s">
        <v>56</v>
      </c>
      <c r="AO262" s="49" t="s">
        <v>57</v>
      </c>
      <c r="AP262" s="57" t="s">
        <v>641</v>
      </c>
      <c r="AQ262" s="57" t="s">
        <v>320</v>
      </c>
      <c r="AR262" s="28" t="s">
        <v>582</v>
      </c>
      <c r="AS262" s="28" t="s">
        <v>658</v>
      </c>
      <c r="AT262" s="21" t="s">
        <v>659</v>
      </c>
      <c r="AU262" s="28"/>
      <c r="AV262" s="21" t="s">
        <v>74</v>
      </c>
      <c r="AW262" s="29" t="s">
        <v>585</v>
      </c>
      <c r="AX262" s="27">
        <v>90429200</v>
      </c>
      <c r="AY262" s="201">
        <v>1</v>
      </c>
      <c r="AZ262" s="201" t="s">
        <v>586</v>
      </c>
      <c r="BA262" s="201" t="s">
        <v>532</v>
      </c>
      <c r="BB262" s="201" t="s">
        <v>625</v>
      </c>
      <c r="BC262" s="202">
        <v>90429200</v>
      </c>
      <c r="BD262" s="24">
        <v>90429200</v>
      </c>
    </row>
    <row r="263" spans="1:56" customFormat="1" ht="60" customHeight="1">
      <c r="A263" s="49">
        <v>217</v>
      </c>
      <c r="B263" s="57" t="s">
        <v>44</v>
      </c>
      <c r="C263" s="57" t="s">
        <v>574</v>
      </c>
      <c r="D263" s="57" t="s">
        <v>574</v>
      </c>
      <c r="E263" s="57" t="s">
        <v>46</v>
      </c>
      <c r="F263" s="57" t="s">
        <v>604</v>
      </c>
      <c r="G263" s="57" t="s">
        <v>48</v>
      </c>
      <c r="H263" s="57" t="s">
        <v>575</v>
      </c>
      <c r="I263" s="57" t="s">
        <v>48</v>
      </c>
      <c r="J263" s="49" t="s">
        <v>48</v>
      </c>
      <c r="K263" s="49"/>
      <c r="L263" s="49"/>
      <c r="M263" s="49"/>
      <c r="N263" s="49">
        <v>0</v>
      </c>
      <c r="O263" s="49">
        <v>0</v>
      </c>
      <c r="P263" s="49">
        <v>0</v>
      </c>
      <c r="Q263" s="49"/>
      <c r="R263" s="29" t="s">
        <v>211</v>
      </c>
      <c r="S263" s="36"/>
      <c r="T263" s="36"/>
      <c r="U263" s="193"/>
      <c r="V263" s="193"/>
      <c r="W263" s="36"/>
      <c r="X263" s="57"/>
      <c r="Y263" s="57"/>
      <c r="Z263" s="57"/>
      <c r="AA263" s="214"/>
      <c r="AB263" s="214"/>
      <c r="AC263" s="214"/>
      <c r="AD263" s="57"/>
      <c r="AE263" s="57"/>
      <c r="AF263" s="193"/>
      <c r="AG263" s="193"/>
      <c r="AH263" s="167"/>
      <c r="AI263" s="167"/>
      <c r="AJ263" s="167"/>
      <c r="AK263" s="57" t="s">
        <v>54</v>
      </c>
      <c r="AL263" s="49" t="s">
        <v>55</v>
      </c>
      <c r="AM263" s="49">
        <v>2299</v>
      </c>
      <c r="AN263" s="49" t="s">
        <v>56</v>
      </c>
      <c r="AO263" s="49" t="s">
        <v>57</v>
      </c>
      <c r="AP263" s="57" t="s">
        <v>641</v>
      </c>
      <c r="AQ263" s="57" t="s">
        <v>320</v>
      </c>
      <c r="AR263" s="28" t="s">
        <v>582</v>
      </c>
      <c r="AS263" s="28" t="s">
        <v>660</v>
      </c>
      <c r="AT263" s="21" t="s">
        <v>661</v>
      </c>
      <c r="AU263" s="28"/>
      <c r="AV263" s="21" t="s">
        <v>74</v>
      </c>
      <c r="AW263" s="29" t="s">
        <v>585</v>
      </c>
      <c r="AX263" s="27">
        <v>10000000</v>
      </c>
      <c r="AY263" s="201">
        <v>1</v>
      </c>
      <c r="AZ263" s="201" t="s">
        <v>586</v>
      </c>
      <c r="BA263" s="201" t="s">
        <v>532</v>
      </c>
      <c r="BB263" s="201" t="s">
        <v>625</v>
      </c>
      <c r="BC263" s="202">
        <v>10000000</v>
      </c>
      <c r="BD263" s="24">
        <v>10000000</v>
      </c>
    </row>
    <row r="264" spans="1:56" customFormat="1" ht="60" customHeight="1">
      <c r="A264" s="49">
        <v>218</v>
      </c>
      <c r="B264" s="57" t="s">
        <v>44</v>
      </c>
      <c r="C264" s="57" t="s">
        <v>574</v>
      </c>
      <c r="D264" s="57" t="s">
        <v>574</v>
      </c>
      <c r="E264" s="57" t="s">
        <v>46</v>
      </c>
      <c r="F264" s="57" t="s">
        <v>604</v>
      </c>
      <c r="G264" s="57" t="s">
        <v>48</v>
      </c>
      <c r="H264" s="57" t="s">
        <v>575</v>
      </c>
      <c r="I264" s="57" t="s">
        <v>48</v>
      </c>
      <c r="J264" s="49" t="s">
        <v>48</v>
      </c>
      <c r="K264" s="49"/>
      <c r="L264" s="49"/>
      <c r="M264" s="49"/>
      <c r="N264" s="49">
        <v>0</v>
      </c>
      <c r="O264" s="49">
        <v>0</v>
      </c>
      <c r="P264" s="49">
        <v>0</v>
      </c>
      <c r="Q264" s="49"/>
      <c r="R264" s="29" t="s">
        <v>211</v>
      </c>
      <c r="S264" s="36"/>
      <c r="T264" s="36"/>
      <c r="U264" s="193"/>
      <c r="V264" s="193"/>
      <c r="W264" s="36"/>
      <c r="X264" s="57"/>
      <c r="Y264" s="57"/>
      <c r="Z264" s="57"/>
      <c r="AA264" s="214"/>
      <c r="AB264" s="214"/>
      <c r="AC264" s="214"/>
      <c r="AD264" s="57"/>
      <c r="AE264" s="57"/>
      <c r="AF264" s="193"/>
      <c r="AG264" s="193"/>
      <c r="AH264" s="167"/>
      <c r="AI264" s="167"/>
      <c r="AJ264" s="167"/>
      <c r="AK264" s="57" t="s">
        <v>54</v>
      </c>
      <c r="AL264" s="49" t="s">
        <v>55</v>
      </c>
      <c r="AM264" s="49">
        <v>2299</v>
      </c>
      <c r="AN264" s="49" t="s">
        <v>56</v>
      </c>
      <c r="AO264" s="49" t="s">
        <v>57</v>
      </c>
      <c r="AP264" s="57" t="s">
        <v>641</v>
      </c>
      <c r="AQ264" s="57" t="s">
        <v>320</v>
      </c>
      <c r="AR264" s="28" t="s">
        <v>582</v>
      </c>
      <c r="AS264" s="28" t="s">
        <v>662</v>
      </c>
      <c r="AT264" s="21" t="s">
        <v>663</v>
      </c>
      <c r="AU264" s="28"/>
      <c r="AV264" s="21" t="s">
        <v>74</v>
      </c>
      <c r="AW264" s="29" t="s">
        <v>585</v>
      </c>
      <c r="AX264" s="27">
        <v>10000000</v>
      </c>
      <c r="AY264" s="201">
        <v>1</v>
      </c>
      <c r="AZ264" s="201" t="s">
        <v>586</v>
      </c>
      <c r="BA264" s="201" t="s">
        <v>532</v>
      </c>
      <c r="BB264" s="201" t="s">
        <v>625</v>
      </c>
      <c r="BC264" s="202">
        <v>10000000</v>
      </c>
      <c r="BD264" s="24">
        <v>10000000</v>
      </c>
    </row>
    <row r="265" spans="1:56" customFormat="1" ht="60" customHeight="1">
      <c r="A265" s="49">
        <v>219</v>
      </c>
      <c r="B265" s="57" t="s">
        <v>44</v>
      </c>
      <c r="C265" s="57" t="s">
        <v>574</v>
      </c>
      <c r="D265" s="57" t="s">
        <v>574</v>
      </c>
      <c r="E265" s="57" t="s">
        <v>46</v>
      </c>
      <c r="F265" s="57" t="s">
        <v>604</v>
      </c>
      <c r="G265" s="57" t="s">
        <v>48</v>
      </c>
      <c r="H265" s="57" t="s">
        <v>575</v>
      </c>
      <c r="I265" s="57" t="s">
        <v>48</v>
      </c>
      <c r="J265" s="49" t="s">
        <v>48</v>
      </c>
      <c r="K265" s="49"/>
      <c r="L265" s="49"/>
      <c r="M265" s="49"/>
      <c r="N265" s="49">
        <v>0</v>
      </c>
      <c r="O265" s="49">
        <v>0</v>
      </c>
      <c r="P265" s="49">
        <v>0</v>
      </c>
      <c r="Q265" s="49"/>
      <c r="R265" s="29" t="s">
        <v>211</v>
      </c>
      <c r="S265" s="36"/>
      <c r="T265" s="36"/>
      <c r="U265" s="193"/>
      <c r="V265" s="193"/>
      <c r="W265" s="36"/>
      <c r="X265" s="57"/>
      <c r="Y265" s="57"/>
      <c r="Z265" s="57"/>
      <c r="AA265" s="214"/>
      <c r="AB265" s="214"/>
      <c r="AC265" s="214"/>
      <c r="AD265" s="57"/>
      <c r="AE265" s="57"/>
      <c r="AF265" s="193"/>
      <c r="AG265" s="193"/>
      <c r="AH265" s="167"/>
      <c r="AI265" s="167"/>
      <c r="AJ265" s="167"/>
      <c r="AK265" s="57" t="s">
        <v>54</v>
      </c>
      <c r="AL265" s="49" t="s">
        <v>55</v>
      </c>
      <c r="AM265" s="49">
        <v>2299</v>
      </c>
      <c r="AN265" s="49" t="s">
        <v>56</v>
      </c>
      <c r="AO265" s="49" t="s">
        <v>57</v>
      </c>
      <c r="AP265" s="57" t="s">
        <v>641</v>
      </c>
      <c r="AQ265" s="57" t="s">
        <v>320</v>
      </c>
      <c r="AR265" s="28" t="s">
        <v>582</v>
      </c>
      <c r="AS265" s="28" t="s">
        <v>664</v>
      </c>
      <c r="AT265" s="21" t="s">
        <v>665</v>
      </c>
      <c r="AU265" s="28"/>
      <c r="AV265" s="21" t="s">
        <v>74</v>
      </c>
      <c r="AW265" s="29" t="s">
        <v>585</v>
      </c>
      <c r="AX265" s="27">
        <v>69498000</v>
      </c>
      <c r="AY265" s="201">
        <v>1</v>
      </c>
      <c r="AZ265" s="201" t="s">
        <v>586</v>
      </c>
      <c r="BA265" s="201" t="s">
        <v>532</v>
      </c>
      <c r="BB265" s="201" t="s">
        <v>625</v>
      </c>
      <c r="BC265" s="202">
        <v>69498000</v>
      </c>
      <c r="BD265" s="24">
        <v>69498000</v>
      </c>
    </row>
    <row r="266" spans="1:56" customFormat="1" ht="60" customHeight="1">
      <c r="A266" s="49">
        <v>220</v>
      </c>
      <c r="B266" s="57" t="s">
        <v>44</v>
      </c>
      <c r="C266" s="57" t="s">
        <v>574</v>
      </c>
      <c r="D266" s="57" t="s">
        <v>574</v>
      </c>
      <c r="E266" s="57" t="s">
        <v>249</v>
      </c>
      <c r="F266" s="57" t="s">
        <v>234</v>
      </c>
      <c r="G266" s="57" t="s">
        <v>48</v>
      </c>
      <c r="H266" s="57" t="s">
        <v>575</v>
      </c>
      <c r="I266" s="57" t="s">
        <v>48</v>
      </c>
      <c r="J266" s="49" t="s">
        <v>48</v>
      </c>
      <c r="K266" s="49"/>
      <c r="L266" s="49"/>
      <c r="M266" s="49"/>
      <c r="N266" s="49">
        <v>0</v>
      </c>
      <c r="O266" s="49">
        <v>0</v>
      </c>
      <c r="P266" s="49">
        <v>0</v>
      </c>
      <c r="Q266" s="49"/>
      <c r="R266" s="29" t="s">
        <v>211</v>
      </c>
      <c r="S266" s="36"/>
      <c r="T266" s="36"/>
      <c r="U266" s="193"/>
      <c r="V266" s="193"/>
      <c r="W266" s="36"/>
      <c r="X266" s="195" t="s">
        <v>666</v>
      </c>
      <c r="Y266" s="194" t="s">
        <v>667</v>
      </c>
      <c r="Z266" s="195" t="s">
        <v>259</v>
      </c>
      <c r="AA266" s="196">
        <v>0</v>
      </c>
      <c r="AB266" s="196">
        <v>0.7</v>
      </c>
      <c r="AC266" s="196"/>
      <c r="AD266" s="195" t="s">
        <v>579</v>
      </c>
      <c r="AE266" s="195" t="s">
        <v>580</v>
      </c>
      <c r="AF266" s="180"/>
      <c r="AG266" s="104">
        <f>(AF266-AA266)/(AB266-AA266)</f>
        <v>0</v>
      </c>
      <c r="AH266" s="218"/>
      <c r="AI266" s="199"/>
      <c r="AJ266" s="200"/>
      <c r="AK266" s="57" t="s">
        <v>54</v>
      </c>
      <c r="AL266" s="49" t="s">
        <v>55</v>
      </c>
      <c r="AM266" s="49">
        <v>2299</v>
      </c>
      <c r="AN266" s="49" t="s">
        <v>56</v>
      </c>
      <c r="AO266" s="49" t="s">
        <v>57</v>
      </c>
      <c r="AP266" s="57" t="s">
        <v>581</v>
      </c>
      <c r="AQ266" s="57" t="s">
        <v>320</v>
      </c>
      <c r="AR266" s="28" t="s">
        <v>582</v>
      </c>
      <c r="AS266" s="28" t="s">
        <v>644</v>
      </c>
      <c r="AT266" s="21" t="s">
        <v>645</v>
      </c>
      <c r="AU266" s="28"/>
      <c r="AV266" s="21" t="s">
        <v>74</v>
      </c>
      <c r="AW266" s="29" t="s">
        <v>585</v>
      </c>
      <c r="AX266" s="27">
        <v>416138154</v>
      </c>
      <c r="AY266" s="201">
        <v>1</v>
      </c>
      <c r="AZ266" s="201" t="s">
        <v>586</v>
      </c>
      <c r="BA266" s="201" t="s">
        <v>587</v>
      </c>
      <c r="BB266" s="201" t="s">
        <v>588</v>
      </c>
      <c r="BC266" s="24">
        <v>416138154</v>
      </c>
      <c r="BD266" s="24">
        <v>416138154</v>
      </c>
    </row>
    <row r="267" spans="1:56" customFormat="1" ht="60" customHeight="1">
      <c r="A267" s="49">
        <v>221</v>
      </c>
      <c r="B267" s="57" t="s">
        <v>44</v>
      </c>
      <c r="C267" s="57" t="s">
        <v>574</v>
      </c>
      <c r="D267" s="57" t="s">
        <v>574</v>
      </c>
      <c r="E267" s="57" t="s">
        <v>249</v>
      </c>
      <c r="F267" s="57" t="s">
        <v>234</v>
      </c>
      <c r="G267" s="57" t="s">
        <v>48</v>
      </c>
      <c r="H267" s="57" t="s">
        <v>575</v>
      </c>
      <c r="I267" s="57" t="s">
        <v>48</v>
      </c>
      <c r="J267" s="49" t="s">
        <v>48</v>
      </c>
      <c r="K267" s="49"/>
      <c r="L267" s="49"/>
      <c r="M267" s="49"/>
      <c r="N267" s="49">
        <v>0</v>
      </c>
      <c r="O267" s="49">
        <v>0</v>
      </c>
      <c r="P267" s="49">
        <v>0</v>
      </c>
      <c r="Q267" s="49"/>
      <c r="R267" s="29" t="s">
        <v>211</v>
      </c>
      <c r="S267" s="36"/>
      <c r="T267" s="36"/>
      <c r="U267" s="193"/>
      <c r="V267" s="193"/>
      <c r="W267" s="36"/>
      <c r="X267" s="57"/>
      <c r="Y267" s="57"/>
      <c r="Z267" s="57"/>
      <c r="AA267" s="207"/>
      <c r="AB267" s="207"/>
      <c r="AC267" s="207"/>
      <c r="AD267" s="57"/>
      <c r="AE267" s="57"/>
      <c r="AF267" s="193"/>
      <c r="AG267" s="193"/>
      <c r="AH267" s="167"/>
      <c r="AI267" s="167"/>
      <c r="AJ267" s="167"/>
      <c r="AK267" s="57" t="s">
        <v>54</v>
      </c>
      <c r="AL267" s="49" t="s">
        <v>55</v>
      </c>
      <c r="AM267" s="49">
        <v>2299</v>
      </c>
      <c r="AN267" s="49" t="s">
        <v>56</v>
      </c>
      <c r="AO267" s="49" t="s">
        <v>57</v>
      </c>
      <c r="AP267" s="57" t="s">
        <v>581</v>
      </c>
      <c r="AQ267" s="57" t="s">
        <v>320</v>
      </c>
      <c r="AR267" s="28" t="s">
        <v>582</v>
      </c>
      <c r="AS267" s="28" t="s">
        <v>583</v>
      </c>
      <c r="AT267" s="21" t="s">
        <v>584</v>
      </c>
      <c r="AU267" s="28"/>
      <c r="AV267" s="21" t="s">
        <v>74</v>
      </c>
      <c r="AW267" s="29" t="s">
        <v>585</v>
      </c>
      <c r="AX267" s="27">
        <v>111061130</v>
      </c>
      <c r="AY267" s="201">
        <v>1</v>
      </c>
      <c r="AZ267" s="201" t="s">
        <v>586</v>
      </c>
      <c r="BA267" s="201" t="s">
        <v>587</v>
      </c>
      <c r="BB267" s="201" t="s">
        <v>588</v>
      </c>
      <c r="BC267" s="24">
        <v>111061130</v>
      </c>
      <c r="BD267" s="24">
        <v>111061130</v>
      </c>
    </row>
    <row r="268" spans="1:56" customFormat="1" ht="60" customHeight="1">
      <c r="A268" s="49">
        <v>222</v>
      </c>
      <c r="B268" s="57" t="s">
        <v>44</v>
      </c>
      <c r="C268" s="57" t="s">
        <v>574</v>
      </c>
      <c r="D268" s="57" t="s">
        <v>574</v>
      </c>
      <c r="E268" s="57" t="s">
        <v>249</v>
      </c>
      <c r="F268" s="57" t="s">
        <v>234</v>
      </c>
      <c r="G268" s="57" t="s">
        <v>48</v>
      </c>
      <c r="H268" s="57" t="s">
        <v>575</v>
      </c>
      <c r="I268" s="57" t="s">
        <v>48</v>
      </c>
      <c r="J268" s="49" t="s">
        <v>48</v>
      </c>
      <c r="K268" s="49"/>
      <c r="L268" s="49"/>
      <c r="M268" s="49"/>
      <c r="N268" s="49">
        <v>0</v>
      </c>
      <c r="O268" s="49">
        <v>0</v>
      </c>
      <c r="P268" s="49">
        <v>0</v>
      </c>
      <c r="Q268" s="49"/>
      <c r="R268" s="29" t="s">
        <v>211</v>
      </c>
      <c r="S268" s="36"/>
      <c r="T268" s="36"/>
      <c r="U268" s="193"/>
      <c r="V268" s="193"/>
      <c r="W268" s="36"/>
      <c r="X268" s="57"/>
      <c r="Y268" s="57"/>
      <c r="Z268" s="57"/>
      <c r="AA268" s="207"/>
      <c r="AB268" s="207"/>
      <c r="AC268" s="207"/>
      <c r="AD268" s="57"/>
      <c r="AE268" s="57"/>
      <c r="AF268" s="193"/>
      <c r="AG268" s="193"/>
      <c r="AH268" s="167"/>
      <c r="AI268" s="167"/>
      <c r="AJ268" s="167"/>
      <c r="AK268" s="57" t="s">
        <v>54</v>
      </c>
      <c r="AL268" s="49" t="s">
        <v>55</v>
      </c>
      <c r="AM268" s="49">
        <v>2299</v>
      </c>
      <c r="AN268" s="49" t="s">
        <v>56</v>
      </c>
      <c r="AO268" s="49" t="s">
        <v>57</v>
      </c>
      <c r="AP268" s="57" t="s">
        <v>581</v>
      </c>
      <c r="AQ268" s="57" t="s">
        <v>320</v>
      </c>
      <c r="AR268" s="28" t="s">
        <v>582</v>
      </c>
      <c r="AS268" s="28"/>
      <c r="AT268" s="21" t="s">
        <v>668</v>
      </c>
      <c r="AU268" s="28"/>
      <c r="AV268" s="21" t="s">
        <v>74</v>
      </c>
      <c r="AW268" s="29" t="s">
        <v>585</v>
      </c>
      <c r="AX268" s="27">
        <v>49769604</v>
      </c>
      <c r="AY268" s="201">
        <v>1</v>
      </c>
      <c r="AZ268" s="201" t="s">
        <v>586</v>
      </c>
      <c r="BA268" s="201" t="s">
        <v>587</v>
      </c>
      <c r="BB268" s="201" t="s">
        <v>588</v>
      </c>
      <c r="BC268" s="24">
        <v>49769604</v>
      </c>
      <c r="BD268" s="24">
        <v>49769604</v>
      </c>
    </row>
    <row r="269" spans="1:56" customFormat="1" ht="60" customHeight="1">
      <c r="A269" s="49">
        <v>223</v>
      </c>
      <c r="B269" s="57" t="s">
        <v>44</v>
      </c>
      <c r="C269" s="57" t="s">
        <v>574</v>
      </c>
      <c r="D269" s="57" t="s">
        <v>574</v>
      </c>
      <c r="E269" s="57" t="s">
        <v>249</v>
      </c>
      <c r="F269" s="57" t="s">
        <v>234</v>
      </c>
      <c r="G269" s="57" t="s">
        <v>48</v>
      </c>
      <c r="H269" s="57" t="s">
        <v>575</v>
      </c>
      <c r="I269" s="57" t="s">
        <v>48</v>
      </c>
      <c r="J269" s="49" t="s">
        <v>48</v>
      </c>
      <c r="K269" s="49"/>
      <c r="L269" s="49"/>
      <c r="M269" s="49"/>
      <c r="N269" s="49">
        <v>0</v>
      </c>
      <c r="O269" s="49">
        <v>0</v>
      </c>
      <c r="P269" s="49">
        <v>0</v>
      </c>
      <c r="Q269" s="49"/>
      <c r="R269" s="29" t="s">
        <v>211</v>
      </c>
      <c r="S269" s="36"/>
      <c r="T269" s="36"/>
      <c r="U269" s="193"/>
      <c r="V269" s="193"/>
      <c r="W269" s="36"/>
      <c r="X269" s="57"/>
      <c r="Y269" s="57"/>
      <c r="Z269" s="57"/>
      <c r="AA269" s="207"/>
      <c r="AB269" s="207"/>
      <c r="AC269" s="207"/>
      <c r="AD269" s="57"/>
      <c r="AE269" s="57"/>
      <c r="AF269" s="193"/>
      <c r="AG269" s="193"/>
      <c r="AH269" s="167"/>
      <c r="AI269" s="167"/>
      <c r="AJ269" s="167"/>
      <c r="AK269" s="57" t="s">
        <v>54</v>
      </c>
      <c r="AL269" s="49" t="s">
        <v>55</v>
      </c>
      <c r="AM269" s="49">
        <v>2299</v>
      </c>
      <c r="AN269" s="49" t="s">
        <v>56</v>
      </c>
      <c r="AO269" s="49" t="s">
        <v>57</v>
      </c>
      <c r="AP269" s="57" t="s">
        <v>581</v>
      </c>
      <c r="AQ269" s="57" t="s">
        <v>320</v>
      </c>
      <c r="AR269" s="28" t="s">
        <v>582</v>
      </c>
      <c r="AS269" s="28"/>
      <c r="AT269" s="21" t="s">
        <v>669</v>
      </c>
      <c r="AU269" s="28"/>
      <c r="AV269" s="21" t="s">
        <v>74</v>
      </c>
      <c r="AW269" s="29" t="s">
        <v>585</v>
      </c>
      <c r="AX269" s="27">
        <v>72017599</v>
      </c>
      <c r="AY269" s="201">
        <v>1</v>
      </c>
      <c r="AZ269" s="201" t="s">
        <v>586</v>
      </c>
      <c r="BA269" s="201" t="s">
        <v>587</v>
      </c>
      <c r="BB269" s="201" t="s">
        <v>588</v>
      </c>
      <c r="BC269" s="24">
        <v>72017599</v>
      </c>
      <c r="BD269" s="24">
        <v>72017599</v>
      </c>
    </row>
    <row r="270" spans="1:56" customFormat="1" ht="60" customHeight="1">
      <c r="A270" s="49">
        <v>224</v>
      </c>
      <c r="B270" s="57" t="s">
        <v>44</v>
      </c>
      <c r="C270" s="57" t="s">
        <v>574</v>
      </c>
      <c r="D270" s="57" t="s">
        <v>574</v>
      </c>
      <c r="E270" s="57" t="s">
        <v>249</v>
      </c>
      <c r="F270" s="57" t="s">
        <v>234</v>
      </c>
      <c r="G270" s="57" t="s">
        <v>48</v>
      </c>
      <c r="H270" s="57" t="s">
        <v>575</v>
      </c>
      <c r="I270" s="57" t="s">
        <v>48</v>
      </c>
      <c r="J270" s="49" t="s">
        <v>48</v>
      </c>
      <c r="K270" s="49"/>
      <c r="L270" s="49"/>
      <c r="M270" s="49"/>
      <c r="N270" s="49">
        <v>0</v>
      </c>
      <c r="O270" s="49">
        <v>0</v>
      </c>
      <c r="P270" s="49">
        <v>0</v>
      </c>
      <c r="Q270" s="49"/>
      <c r="R270" s="29" t="s">
        <v>211</v>
      </c>
      <c r="S270" s="36"/>
      <c r="T270" s="36"/>
      <c r="U270" s="193"/>
      <c r="V270" s="193"/>
      <c r="W270" s="36"/>
      <c r="X270" s="57"/>
      <c r="Y270" s="57"/>
      <c r="Z270" s="57"/>
      <c r="AA270" s="207"/>
      <c r="AB270" s="207"/>
      <c r="AC270" s="207"/>
      <c r="AD270" s="57"/>
      <c r="AE270" s="57"/>
      <c r="AF270" s="193"/>
      <c r="AG270" s="193"/>
      <c r="AH270" s="167"/>
      <c r="AI270" s="167"/>
      <c r="AJ270" s="167"/>
      <c r="AK270" s="57" t="s">
        <v>54</v>
      </c>
      <c r="AL270" s="49" t="s">
        <v>55</v>
      </c>
      <c r="AM270" s="49">
        <v>2299</v>
      </c>
      <c r="AN270" s="49" t="s">
        <v>56</v>
      </c>
      <c r="AO270" s="49" t="s">
        <v>57</v>
      </c>
      <c r="AP270" s="57" t="s">
        <v>581</v>
      </c>
      <c r="AQ270" s="57" t="s">
        <v>320</v>
      </c>
      <c r="AR270" s="28" t="s">
        <v>582</v>
      </c>
      <c r="AS270" s="28"/>
      <c r="AT270" s="21" t="s">
        <v>670</v>
      </c>
      <c r="AU270" s="28"/>
      <c r="AV270" s="21" t="s">
        <v>74</v>
      </c>
      <c r="AW270" s="29" t="s">
        <v>585</v>
      </c>
      <c r="AX270" s="27">
        <v>49769602</v>
      </c>
      <c r="AY270" s="201">
        <v>1</v>
      </c>
      <c r="AZ270" s="201" t="s">
        <v>586</v>
      </c>
      <c r="BA270" s="201" t="s">
        <v>587</v>
      </c>
      <c r="BB270" s="201" t="s">
        <v>588</v>
      </c>
      <c r="BC270" s="24">
        <v>49769602</v>
      </c>
      <c r="BD270" s="24">
        <v>49769602</v>
      </c>
    </row>
    <row r="271" spans="1:56" customFormat="1" ht="60" customHeight="1">
      <c r="A271" s="49">
        <v>225</v>
      </c>
      <c r="B271" s="57" t="s">
        <v>44</v>
      </c>
      <c r="C271" s="57" t="s">
        <v>574</v>
      </c>
      <c r="D271" s="57" t="s">
        <v>574</v>
      </c>
      <c r="E271" s="57" t="s">
        <v>249</v>
      </c>
      <c r="F271" s="57" t="s">
        <v>234</v>
      </c>
      <c r="G271" s="57" t="s">
        <v>48</v>
      </c>
      <c r="H271" s="57" t="s">
        <v>575</v>
      </c>
      <c r="I271" s="57" t="s">
        <v>48</v>
      </c>
      <c r="J271" s="49" t="s">
        <v>48</v>
      </c>
      <c r="K271" s="49"/>
      <c r="L271" s="49"/>
      <c r="M271" s="49"/>
      <c r="N271" s="49">
        <v>0</v>
      </c>
      <c r="O271" s="49">
        <v>0</v>
      </c>
      <c r="P271" s="49">
        <v>0</v>
      </c>
      <c r="Q271" s="49"/>
      <c r="R271" s="29" t="s">
        <v>211</v>
      </c>
      <c r="S271" s="36"/>
      <c r="T271" s="36"/>
      <c r="U271" s="193"/>
      <c r="V271" s="193"/>
      <c r="W271" s="36"/>
      <c r="X271" s="57"/>
      <c r="Y271" s="57"/>
      <c r="Z271" s="57"/>
      <c r="AA271" s="207"/>
      <c r="AB271" s="207"/>
      <c r="AC271" s="207"/>
      <c r="AD271" s="57"/>
      <c r="AE271" s="57"/>
      <c r="AF271" s="193"/>
      <c r="AG271" s="193"/>
      <c r="AH271" s="167"/>
      <c r="AI271" s="167"/>
      <c r="AJ271" s="167"/>
      <c r="AK271" s="57" t="s">
        <v>54</v>
      </c>
      <c r="AL271" s="49" t="s">
        <v>55</v>
      </c>
      <c r="AM271" s="49">
        <v>2299</v>
      </c>
      <c r="AN271" s="49" t="s">
        <v>56</v>
      </c>
      <c r="AO271" s="49" t="s">
        <v>57</v>
      </c>
      <c r="AP271" s="57" t="s">
        <v>581</v>
      </c>
      <c r="AQ271" s="57" t="s">
        <v>320</v>
      </c>
      <c r="AR271" s="28" t="s">
        <v>582</v>
      </c>
      <c r="AS271" s="28"/>
      <c r="AT271" s="21" t="s">
        <v>671</v>
      </c>
      <c r="AU271" s="28"/>
      <c r="AV271" s="21" t="s">
        <v>74</v>
      </c>
      <c r="AW271" s="29" t="s">
        <v>585</v>
      </c>
      <c r="AX271" s="27">
        <v>20000000</v>
      </c>
      <c r="AY271" s="201">
        <v>1</v>
      </c>
      <c r="AZ271" s="201" t="s">
        <v>586</v>
      </c>
      <c r="BA271" s="201" t="s">
        <v>587</v>
      </c>
      <c r="BB271" s="201" t="s">
        <v>588</v>
      </c>
      <c r="BC271" s="24">
        <v>20000000</v>
      </c>
      <c r="BD271" s="24">
        <v>20000000</v>
      </c>
    </row>
    <row r="272" spans="1:56" customFormat="1" ht="16.5" customHeight="1">
      <c r="A272" s="49">
        <v>226</v>
      </c>
      <c r="B272" s="57" t="s">
        <v>44</v>
      </c>
      <c r="C272" s="57" t="s">
        <v>574</v>
      </c>
      <c r="D272" s="57" t="s">
        <v>574</v>
      </c>
      <c r="E272" s="57" t="s">
        <v>249</v>
      </c>
      <c r="F272" s="57" t="s">
        <v>234</v>
      </c>
      <c r="G272" s="57" t="s">
        <v>48</v>
      </c>
      <c r="H272" s="57" t="s">
        <v>575</v>
      </c>
      <c r="I272" s="57" t="s">
        <v>48</v>
      </c>
      <c r="J272" s="49" t="s">
        <v>48</v>
      </c>
      <c r="K272" s="49"/>
      <c r="L272" s="49"/>
      <c r="M272" s="49"/>
      <c r="N272" s="49">
        <v>0</v>
      </c>
      <c r="O272" s="49">
        <v>0</v>
      </c>
      <c r="P272" s="49">
        <v>0</v>
      </c>
      <c r="Q272" s="49"/>
      <c r="R272" s="29" t="s">
        <v>211</v>
      </c>
      <c r="S272" s="36"/>
      <c r="T272" s="36"/>
      <c r="U272" s="193"/>
      <c r="V272" s="193"/>
      <c r="W272" s="36"/>
      <c r="X272" s="57"/>
      <c r="Y272" s="57"/>
      <c r="Z272" s="57"/>
      <c r="AA272" s="207"/>
      <c r="AB272" s="207"/>
      <c r="AC272" s="207"/>
      <c r="AD272" s="57"/>
      <c r="AE272" s="57"/>
      <c r="AF272" s="193"/>
      <c r="AG272" s="193"/>
      <c r="AH272" s="167"/>
      <c r="AI272" s="167"/>
      <c r="AJ272" s="167"/>
      <c r="AK272" s="57" t="s">
        <v>54</v>
      </c>
      <c r="AL272" s="49" t="s">
        <v>55</v>
      </c>
      <c r="AM272" s="49">
        <v>2299</v>
      </c>
      <c r="AN272" s="49" t="s">
        <v>56</v>
      </c>
      <c r="AO272" s="49" t="s">
        <v>57</v>
      </c>
      <c r="AP272" s="57" t="s">
        <v>581</v>
      </c>
      <c r="AQ272" s="57" t="s">
        <v>320</v>
      </c>
      <c r="AR272" s="28" t="s">
        <v>582</v>
      </c>
      <c r="AS272" s="28"/>
      <c r="AT272" s="21" t="s">
        <v>672</v>
      </c>
      <c r="AU272" s="28"/>
      <c r="AV272" s="21" t="s">
        <v>74</v>
      </c>
      <c r="AW272" s="29" t="s">
        <v>585</v>
      </c>
      <c r="AX272" s="27">
        <v>30000000</v>
      </c>
      <c r="AY272" s="201">
        <v>1</v>
      </c>
      <c r="AZ272" s="201" t="s">
        <v>586</v>
      </c>
      <c r="BA272" s="201" t="s">
        <v>587</v>
      </c>
      <c r="BB272" s="201" t="s">
        <v>588</v>
      </c>
      <c r="BC272" s="24">
        <v>30000000</v>
      </c>
      <c r="BD272" s="24">
        <v>30000000</v>
      </c>
    </row>
    <row r="273" spans="1:56" ht="60" customHeight="1">
      <c r="A273" s="49">
        <v>240</v>
      </c>
      <c r="B273" s="48" t="s">
        <v>673</v>
      </c>
      <c r="C273" s="48" t="s">
        <v>674</v>
      </c>
      <c r="D273" s="48" t="s">
        <v>674</v>
      </c>
      <c r="E273" s="57" t="s">
        <v>213</v>
      </c>
      <c r="F273" s="57" t="s">
        <v>234</v>
      </c>
      <c r="G273" s="57" t="s">
        <v>48</v>
      </c>
      <c r="H273" s="57" t="s">
        <v>575</v>
      </c>
      <c r="I273" s="57" t="s">
        <v>48</v>
      </c>
      <c r="J273" s="49"/>
      <c r="K273" s="49"/>
      <c r="L273" s="49"/>
      <c r="M273" s="49"/>
      <c r="N273" s="49"/>
      <c r="O273" s="49"/>
      <c r="P273" s="49"/>
      <c r="Q273" s="49"/>
      <c r="R273" s="49" t="s">
        <v>211</v>
      </c>
      <c r="S273" s="193"/>
      <c r="T273" s="193"/>
      <c r="U273" s="193"/>
      <c r="V273" s="193"/>
      <c r="W273" s="193"/>
      <c r="X273" s="57" t="s">
        <v>48</v>
      </c>
      <c r="Y273" s="195" t="s">
        <v>675</v>
      </c>
      <c r="Z273" s="57" t="s">
        <v>579</v>
      </c>
      <c r="AA273" s="207">
        <v>0</v>
      </c>
      <c r="AB273" s="207">
        <v>1</v>
      </c>
      <c r="AC273" s="207"/>
      <c r="AD273" s="57" t="s">
        <v>676</v>
      </c>
      <c r="AE273" s="57" t="s">
        <v>677</v>
      </c>
      <c r="AF273" s="219"/>
      <c r="AG273" s="104">
        <f>(AF273-AA273)/(AB273-AA273)</f>
        <v>0</v>
      </c>
      <c r="AH273" s="220"/>
      <c r="AI273" s="49"/>
      <c r="AJ273" s="221"/>
      <c r="AK273" s="57" t="s">
        <v>353</v>
      </c>
      <c r="AL273" s="28" t="s">
        <v>678</v>
      </c>
      <c r="AM273" s="28" t="s">
        <v>48</v>
      </c>
      <c r="AN273" s="28" t="s">
        <v>48</v>
      </c>
      <c r="AO273" s="28" t="s">
        <v>48</v>
      </c>
      <c r="AP273" s="21" t="s">
        <v>679</v>
      </c>
      <c r="AQ273" s="21"/>
      <c r="AR273" s="28"/>
      <c r="AS273" s="222">
        <v>1764</v>
      </c>
      <c r="AT273" s="21" t="s">
        <v>680</v>
      </c>
      <c r="AU273" s="28">
        <v>20219</v>
      </c>
      <c r="AV273" s="21" t="s">
        <v>681</v>
      </c>
      <c r="AW273" s="28" t="s">
        <v>353</v>
      </c>
      <c r="AX273" s="38"/>
      <c r="AY273" s="223">
        <v>12</v>
      </c>
      <c r="AZ273" s="223" t="s">
        <v>682</v>
      </c>
      <c r="BA273" s="223">
        <v>0</v>
      </c>
      <c r="BB273" s="223" t="s">
        <v>456</v>
      </c>
      <c r="BC273" s="24">
        <v>369316413</v>
      </c>
      <c r="BD273" s="24">
        <v>59365157</v>
      </c>
    </row>
    <row r="274" spans="1:56" ht="60" customHeight="1">
      <c r="A274" s="49">
        <v>241</v>
      </c>
      <c r="B274" s="48" t="s">
        <v>673</v>
      </c>
      <c r="C274" s="48" t="s">
        <v>674</v>
      </c>
      <c r="D274" s="57" t="s">
        <v>674</v>
      </c>
      <c r="E274" s="57" t="s">
        <v>213</v>
      </c>
      <c r="F274" s="57" t="s">
        <v>234</v>
      </c>
      <c r="G274" s="57" t="s">
        <v>48</v>
      </c>
      <c r="H274" s="57" t="s">
        <v>575</v>
      </c>
      <c r="I274" s="57" t="s">
        <v>48</v>
      </c>
      <c r="J274" s="49"/>
      <c r="K274" s="49"/>
      <c r="L274" s="49"/>
      <c r="M274" s="49"/>
      <c r="N274" s="49"/>
      <c r="O274" s="49"/>
      <c r="P274" s="49"/>
      <c r="Q274" s="49"/>
      <c r="R274" s="49" t="s">
        <v>211</v>
      </c>
      <c r="S274" s="193"/>
      <c r="T274" s="193"/>
      <c r="U274" s="193"/>
      <c r="V274" s="193"/>
      <c r="W274" s="193"/>
      <c r="X274" s="57" t="s">
        <v>48</v>
      </c>
      <c r="Y274" s="195" t="s">
        <v>675</v>
      </c>
      <c r="Z274" s="57"/>
      <c r="AA274" s="207"/>
      <c r="AB274" s="207"/>
      <c r="AC274" s="207"/>
      <c r="AD274" s="57"/>
      <c r="AE274" s="57"/>
      <c r="AF274" s="193"/>
      <c r="AG274" s="193"/>
      <c r="AH274" s="193"/>
      <c r="AI274" s="193"/>
      <c r="AJ274" s="193"/>
      <c r="AK274" s="57" t="s">
        <v>353</v>
      </c>
      <c r="AL274" s="28" t="s">
        <v>678</v>
      </c>
      <c r="AM274" s="28" t="s">
        <v>48</v>
      </c>
      <c r="AN274" s="28" t="s">
        <v>48</v>
      </c>
      <c r="AO274" s="28" t="s">
        <v>48</v>
      </c>
      <c r="AP274" s="21" t="s">
        <v>679</v>
      </c>
      <c r="AQ274" s="21"/>
      <c r="AR274" s="28"/>
      <c r="AS274" s="28">
        <v>1757</v>
      </c>
      <c r="AT274" s="21" t="s">
        <v>683</v>
      </c>
      <c r="AU274" s="14">
        <v>20319</v>
      </c>
      <c r="AV274" s="10" t="s">
        <v>63</v>
      </c>
      <c r="AW274" s="14" t="s">
        <v>353</v>
      </c>
      <c r="AX274" s="41"/>
      <c r="AY274" s="39">
        <v>12</v>
      </c>
      <c r="AZ274" s="39" t="s">
        <v>682</v>
      </c>
      <c r="BA274" s="39">
        <v>0</v>
      </c>
      <c r="BB274" s="39" t="s">
        <v>456</v>
      </c>
      <c r="BC274" s="40">
        <v>10950248</v>
      </c>
      <c r="BD274" s="24">
        <v>10882739</v>
      </c>
    </row>
    <row r="275" spans="1:56" ht="60" customHeight="1">
      <c r="A275" s="49">
        <v>242</v>
      </c>
      <c r="B275" s="48" t="s">
        <v>673</v>
      </c>
      <c r="C275" s="48" t="s">
        <v>674</v>
      </c>
      <c r="D275" s="57" t="s">
        <v>674</v>
      </c>
      <c r="E275" s="57" t="s">
        <v>213</v>
      </c>
      <c r="F275" s="57" t="s">
        <v>234</v>
      </c>
      <c r="G275" s="57" t="s">
        <v>48</v>
      </c>
      <c r="H275" s="57" t="s">
        <v>575</v>
      </c>
      <c r="I275" s="57" t="s">
        <v>48</v>
      </c>
      <c r="J275" s="49"/>
      <c r="K275" s="49"/>
      <c r="L275" s="49"/>
      <c r="M275" s="49"/>
      <c r="N275" s="49"/>
      <c r="O275" s="49"/>
      <c r="P275" s="49"/>
      <c r="Q275" s="49"/>
      <c r="R275" s="49" t="s">
        <v>211</v>
      </c>
      <c r="S275" s="193"/>
      <c r="T275" s="193"/>
      <c r="U275" s="193"/>
      <c r="V275" s="193"/>
      <c r="W275" s="193"/>
      <c r="X275" s="57" t="s">
        <v>48</v>
      </c>
      <c r="Y275" s="195" t="s">
        <v>675</v>
      </c>
      <c r="Z275" s="57"/>
      <c r="AA275" s="207"/>
      <c r="AB275" s="207"/>
      <c r="AC275" s="207"/>
      <c r="AD275" s="57"/>
      <c r="AE275" s="57"/>
      <c r="AF275" s="193"/>
      <c r="AG275" s="193"/>
      <c r="AH275" s="193"/>
      <c r="AI275" s="193"/>
      <c r="AJ275" s="193"/>
      <c r="AK275" s="57" t="s">
        <v>353</v>
      </c>
      <c r="AL275" s="28" t="s">
        <v>678</v>
      </c>
      <c r="AM275" s="28" t="s">
        <v>48</v>
      </c>
      <c r="AN275" s="28" t="s">
        <v>48</v>
      </c>
      <c r="AO275" s="28" t="s">
        <v>48</v>
      </c>
      <c r="AP275" s="21" t="s">
        <v>679</v>
      </c>
      <c r="AQ275" s="21"/>
      <c r="AR275" s="28"/>
      <c r="AS275" s="28">
        <v>1761</v>
      </c>
      <c r="AT275" s="21" t="s">
        <v>684</v>
      </c>
      <c r="AU275" s="14">
        <v>201419</v>
      </c>
      <c r="AV275" s="10" t="s">
        <v>63</v>
      </c>
      <c r="AW275" s="14" t="s">
        <v>353</v>
      </c>
      <c r="AX275" s="41"/>
      <c r="AY275" s="39">
        <v>12</v>
      </c>
      <c r="AZ275" s="39" t="s">
        <v>682</v>
      </c>
      <c r="BA275" s="39">
        <v>0</v>
      </c>
      <c r="BB275" s="39" t="s">
        <v>456</v>
      </c>
      <c r="BC275" s="40">
        <v>101596330</v>
      </c>
      <c r="BD275" s="24">
        <v>99661164</v>
      </c>
    </row>
    <row r="276" spans="1:56" ht="60" customHeight="1">
      <c r="A276" s="49">
        <v>243</v>
      </c>
      <c r="B276" s="48" t="s">
        <v>673</v>
      </c>
      <c r="C276" s="48" t="s">
        <v>674</v>
      </c>
      <c r="D276" s="57" t="s">
        <v>674</v>
      </c>
      <c r="E276" s="57" t="s">
        <v>213</v>
      </c>
      <c r="F276" s="57" t="s">
        <v>234</v>
      </c>
      <c r="G276" s="57" t="s">
        <v>48</v>
      </c>
      <c r="H276" s="57" t="s">
        <v>575</v>
      </c>
      <c r="I276" s="57" t="s">
        <v>48</v>
      </c>
      <c r="J276" s="49"/>
      <c r="K276" s="49"/>
      <c r="L276" s="49"/>
      <c r="M276" s="49"/>
      <c r="N276" s="49"/>
      <c r="O276" s="49"/>
      <c r="P276" s="49"/>
      <c r="Q276" s="49"/>
      <c r="R276" s="49" t="s">
        <v>211</v>
      </c>
      <c r="S276" s="193"/>
      <c r="T276" s="193"/>
      <c r="U276" s="193"/>
      <c r="V276" s="193"/>
      <c r="W276" s="193"/>
      <c r="X276" s="57" t="s">
        <v>48</v>
      </c>
      <c r="Y276" s="195" t="s">
        <v>675</v>
      </c>
      <c r="Z276" s="57"/>
      <c r="AA276" s="207"/>
      <c r="AB276" s="207"/>
      <c r="AC276" s="207"/>
      <c r="AD276" s="57"/>
      <c r="AE276" s="57"/>
      <c r="AF276" s="193"/>
      <c r="AG276" s="193"/>
      <c r="AH276" s="193"/>
      <c r="AI276" s="193"/>
      <c r="AJ276" s="193"/>
      <c r="AK276" s="57" t="s">
        <v>353</v>
      </c>
      <c r="AL276" s="28" t="s">
        <v>678</v>
      </c>
      <c r="AM276" s="28" t="s">
        <v>48</v>
      </c>
      <c r="AN276" s="28" t="s">
        <v>48</v>
      </c>
      <c r="AO276" s="28" t="s">
        <v>48</v>
      </c>
      <c r="AP276" s="21" t="s">
        <v>679</v>
      </c>
      <c r="AQ276" s="21"/>
      <c r="AR276" s="28"/>
      <c r="AS276" s="28">
        <v>1755</v>
      </c>
      <c r="AT276" s="21" t="s">
        <v>685</v>
      </c>
      <c r="AU276" s="14">
        <v>20519</v>
      </c>
      <c r="AV276" s="10" t="s">
        <v>63</v>
      </c>
      <c r="AW276" s="14" t="s">
        <v>353</v>
      </c>
      <c r="AX276" s="41"/>
      <c r="AY276" s="39">
        <v>12</v>
      </c>
      <c r="AZ276" s="39" t="s">
        <v>682</v>
      </c>
      <c r="BA276" s="39">
        <v>0</v>
      </c>
      <c r="BB276" s="39" t="s">
        <v>456</v>
      </c>
      <c r="BC276" s="40">
        <v>35278358</v>
      </c>
      <c r="BD276" s="24">
        <v>14152867</v>
      </c>
    </row>
    <row r="277" spans="1:56" ht="60" customHeight="1">
      <c r="A277" s="49">
        <v>244</v>
      </c>
      <c r="B277" s="48" t="s">
        <v>673</v>
      </c>
      <c r="C277" s="48" t="s">
        <v>674</v>
      </c>
      <c r="D277" s="57" t="s">
        <v>674</v>
      </c>
      <c r="E277" s="57" t="s">
        <v>213</v>
      </c>
      <c r="F277" s="57" t="s">
        <v>234</v>
      </c>
      <c r="G277" s="57" t="s">
        <v>48</v>
      </c>
      <c r="H277" s="57" t="s">
        <v>575</v>
      </c>
      <c r="I277" s="57" t="s">
        <v>48</v>
      </c>
      <c r="J277" s="49"/>
      <c r="K277" s="49"/>
      <c r="L277" s="49"/>
      <c r="M277" s="49"/>
      <c r="N277" s="49"/>
      <c r="O277" s="49"/>
      <c r="P277" s="49"/>
      <c r="Q277" s="49"/>
      <c r="R277" s="49" t="s">
        <v>211</v>
      </c>
      <c r="S277" s="193"/>
      <c r="T277" s="193"/>
      <c r="U277" s="193"/>
      <c r="V277" s="193"/>
      <c r="W277" s="193"/>
      <c r="X277" s="57" t="s">
        <v>48</v>
      </c>
      <c r="Y277" s="195" t="s">
        <v>675</v>
      </c>
      <c r="Z277" s="57"/>
      <c r="AA277" s="207"/>
      <c r="AB277" s="207"/>
      <c r="AC277" s="207"/>
      <c r="AD277" s="57"/>
      <c r="AE277" s="57"/>
      <c r="AF277" s="193"/>
      <c r="AG277" s="193"/>
      <c r="AH277" s="193"/>
      <c r="AI277" s="193"/>
      <c r="AJ277" s="193"/>
      <c r="AK277" s="57" t="s">
        <v>353</v>
      </c>
      <c r="AL277" s="28" t="s">
        <v>678</v>
      </c>
      <c r="AM277" s="28" t="s">
        <v>48</v>
      </c>
      <c r="AN277" s="28" t="s">
        <v>48</v>
      </c>
      <c r="AO277" s="28" t="s">
        <v>48</v>
      </c>
      <c r="AP277" s="21" t="s">
        <v>679</v>
      </c>
      <c r="AQ277" s="21"/>
      <c r="AR277" s="28"/>
      <c r="AS277" s="28">
        <v>1754</v>
      </c>
      <c r="AT277" s="21" t="s">
        <v>686</v>
      </c>
      <c r="AU277" s="14">
        <v>20619</v>
      </c>
      <c r="AV277" s="10" t="s">
        <v>681</v>
      </c>
      <c r="AW277" s="14" t="s">
        <v>353</v>
      </c>
      <c r="AX277" s="41"/>
      <c r="AY277" s="39">
        <v>12</v>
      </c>
      <c r="AZ277" s="39" t="s">
        <v>682</v>
      </c>
      <c r="BA277" s="39">
        <v>0</v>
      </c>
      <c r="BB277" s="39" t="s">
        <v>456</v>
      </c>
      <c r="BC277" s="40">
        <v>32786811</v>
      </c>
      <c r="BD277" s="24">
        <v>30040257</v>
      </c>
    </row>
    <row r="278" spans="1:56" ht="60" customHeight="1">
      <c r="A278" s="49">
        <v>245</v>
      </c>
      <c r="B278" s="48" t="s">
        <v>673</v>
      </c>
      <c r="C278" s="48" t="s">
        <v>674</v>
      </c>
      <c r="D278" s="57" t="s">
        <v>674</v>
      </c>
      <c r="E278" s="57" t="s">
        <v>213</v>
      </c>
      <c r="F278" s="57" t="s">
        <v>234</v>
      </c>
      <c r="G278" s="57" t="s">
        <v>48</v>
      </c>
      <c r="H278" s="57" t="s">
        <v>575</v>
      </c>
      <c r="I278" s="57" t="s">
        <v>48</v>
      </c>
      <c r="J278" s="49"/>
      <c r="K278" s="49"/>
      <c r="L278" s="49"/>
      <c r="M278" s="49"/>
      <c r="N278" s="49"/>
      <c r="O278" s="49"/>
      <c r="P278" s="49"/>
      <c r="Q278" s="49"/>
      <c r="R278" s="49" t="s">
        <v>211</v>
      </c>
      <c r="S278" s="193"/>
      <c r="T278" s="193"/>
      <c r="U278" s="193"/>
      <c r="V278" s="193"/>
      <c r="W278" s="193"/>
      <c r="X278" s="57" t="s">
        <v>48</v>
      </c>
      <c r="Y278" s="195" t="s">
        <v>675</v>
      </c>
      <c r="Z278" s="57"/>
      <c r="AA278" s="207"/>
      <c r="AB278" s="207"/>
      <c r="AC278" s="207"/>
      <c r="AD278" s="57"/>
      <c r="AE278" s="57"/>
      <c r="AF278" s="193"/>
      <c r="AG278" s="193"/>
      <c r="AH278" s="193"/>
      <c r="AI278" s="193"/>
      <c r="AJ278" s="193"/>
      <c r="AK278" s="57" t="s">
        <v>353</v>
      </c>
      <c r="AL278" s="28" t="s">
        <v>678</v>
      </c>
      <c r="AM278" s="28" t="s">
        <v>48</v>
      </c>
      <c r="AN278" s="28" t="s">
        <v>48</v>
      </c>
      <c r="AO278" s="28" t="s">
        <v>48</v>
      </c>
      <c r="AP278" s="21" t="s">
        <v>679</v>
      </c>
      <c r="AQ278" s="21"/>
      <c r="AR278" s="28"/>
      <c r="AS278" s="28">
        <v>1758</v>
      </c>
      <c r="AT278" s="21" t="s">
        <v>687</v>
      </c>
      <c r="AU278" s="14">
        <v>21219</v>
      </c>
      <c r="AV278" s="10" t="s">
        <v>681</v>
      </c>
      <c r="AW278" s="14" t="s">
        <v>353</v>
      </c>
      <c r="AX278" s="41"/>
      <c r="AY278" s="39">
        <v>12</v>
      </c>
      <c r="AZ278" s="39" t="s">
        <v>682</v>
      </c>
      <c r="BA278" s="39">
        <v>0</v>
      </c>
      <c r="BB278" s="39" t="s">
        <v>456</v>
      </c>
      <c r="BC278" s="40">
        <v>369316413</v>
      </c>
      <c r="BD278" s="24">
        <v>369316413</v>
      </c>
    </row>
    <row r="279" spans="1:56" ht="60" customHeight="1">
      <c r="A279" s="49">
        <v>246</v>
      </c>
      <c r="B279" s="48" t="s">
        <v>673</v>
      </c>
      <c r="C279" s="48" t="s">
        <v>674</v>
      </c>
      <c r="D279" s="57" t="s">
        <v>674</v>
      </c>
      <c r="E279" s="57" t="s">
        <v>213</v>
      </c>
      <c r="F279" s="57" t="s">
        <v>234</v>
      </c>
      <c r="G279" s="57" t="s">
        <v>48</v>
      </c>
      <c r="H279" s="57" t="s">
        <v>575</v>
      </c>
      <c r="I279" s="57" t="s">
        <v>48</v>
      </c>
      <c r="J279" s="49"/>
      <c r="K279" s="49"/>
      <c r="L279" s="49"/>
      <c r="M279" s="49"/>
      <c r="N279" s="49"/>
      <c r="O279" s="49"/>
      <c r="P279" s="49"/>
      <c r="Q279" s="49"/>
      <c r="R279" s="49" t="s">
        <v>211</v>
      </c>
      <c r="S279" s="193"/>
      <c r="T279" s="193"/>
      <c r="U279" s="193"/>
      <c r="V279" s="193"/>
      <c r="W279" s="193"/>
      <c r="X279" s="57" t="s">
        <v>48</v>
      </c>
      <c r="Y279" s="195" t="s">
        <v>688</v>
      </c>
      <c r="Z279" s="57" t="s">
        <v>579</v>
      </c>
      <c r="AA279" s="207">
        <v>0</v>
      </c>
      <c r="AB279" s="207">
        <v>1</v>
      </c>
      <c r="AC279" s="207"/>
      <c r="AD279" s="57" t="s">
        <v>676</v>
      </c>
      <c r="AE279" s="195" t="s">
        <v>689</v>
      </c>
      <c r="AF279" s="207"/>
      <c r="AG279" s="104">
        <f t="shared" ref="AG279:AG286" si="12">(AF279-AA279)/(AB279-AA279)</f>
        <v>0</v>
      </c>
      <c r="AH279" s="205"/>
      <c r="AI279" s="49"/>
      <c r="AJ279" s="221"/>
      <c r="AK279" s="57" t="s">
        <v>353</v>
      </c>
      <c r="AL279" s="28" t="s">
        <v>678</v>
      </c>
      <c r="AM279" s="28" t="s">
        <v>48</v>
      </c>
      <c r="AN279" s="28" t="s">
        <v>48</v>
      </c>
      <c r="AO279" s="28" t="s">
        <v>48</v>
      </c>
      <c r="AP279" s="224" t="s">
        <v>690</v>
      </c>
      <c r="AQ279" s="21"/>
      <c r="AR279" s="28"/>
      <c r="AS279" s="28">
        <v>1762</v>
      </c>
      <c r="AT279" s="21" t="s">
        <v>691</v>
      </c>
      <c r="AU279" s="28">
        <v>21119</v>
      </c>
      <c r="AV279" s="21" t="s">
        <v>63</v>
      </c>
      <c r="AW279" s="28" t="s">
        <v>353</v>
      </c>
      <c r="AX279" s="38"/>
      <c r="AY279" s="223">
        <v>12</v>
      </c>
      <c r="AZ279" s="223" t="s">
        <v>682</v>
      </c>
      <c r="BA279" s="223">
        <v>0</v>
      </c>
      <c r="BB279" s="223" t="s">
        <v>456</v>
      </c>
      <c r="BC279" s="24">
        <v>161088181</v>
      </c>
      <c r="BD279" s="24">
        <v>145088181</v>
      </c>
    </row>
    <row r="280" spans="1:56" ht="60" customHeight="1">
      <c r="A280" s="49">
        <v>247</v>
      </c>
      <c r="B280" s="48" t="s">
        <v>673</v>
      </c>
      <c r="C280" s="48" t="s">
        <v>674</v>
      </c>
      <c r="D280" s="57" t="s">
        <v>674</v>
      </c>
      <c r="E280" s="57" t="s">
        <v>213</v>
      </c>
      <c r="F280" s="57" t="s">
        <v>234</v>
      </c>
      <c r="G280" s="57" t="s">
        <v>48</v>
      </c>
      <c r="H280" s="57" t="s">
        <v>575</v>
      </c>
      <c r="I280" s="57" t="s">
        <v>48</v>
      </c>
      <c r="J280" s="49"/>
      <c r="K280" s="49"/>
      <c r="L280" s="49"/>
      <c r="M280" s="49"/>
      <c r="N280" s="49"/>
      <c r="O280" s="49"/>
      <c r="P280" s="49"/>
      <c r="Q280" s="49"/>
      <c r="R280" s="49" t="s">
        <v>211</v>
      </c>
      <c r="S280" s="193"/>
      <c r="T280" s="193"/>
      <c r="U280" s="193"/>
      <c r="V280" s="193"/>
      <c r="W280" s="193"/>
      <c r="X280" s="57" t="s">
        <v>48</v>
      </c>
      <c r="Y280" s="195" t="s">
        <v>692</v>
      </c>
      <c r="Z280" s="57" t="s">
        <v>579</v>
      </c>
      <c r="AA280" s="207">
        <v>0</v>
      </c>
      <c r="AB280" s="207">
        <v>1</v>
      </c>
      <c r="AC280" s="207"/>
      <c r="AD280" s="57" t="s">
        <v>676</v>
      </c>
      <c r="AE280" s="195" t="s">
        <v>693</v>
      </c>
      <c r="AF280" s="219"/>
      <c r="AG280" s="104">
        <f t="shared" si="12"/>
        <v>0</v>
      </c>
      <c r="AH280" s="205"/>
      <c r="AI280" s="49"/>
      <c r="AJ280" s="221"/>
      <c r="AK280" s="57" t="s">
        <v>353</v>
      </c>
      <c r="AL280" s="28" t="s">
        <v>678</v>
      </c>
      <c r="AM280" s="28" t="s">
        <v>48</v>
      </c>
      <c r="AN280" s="28" t="s">
        <v>48</v>
      </c>
      <c r="AO280" s="28" t="s">
        <v>48</v>
      </c>
      <c r="AP280" s="21" t="s">
        <v>694</v>
      </c>
      <c r="AQ280" s="21"/>
      <c r="AR280" s="28"/>
      <c r="AS280" s="28">
        <v>1753</v>
      </c>
      <c r="AT280" s="21" t="s">
        <v>695</v>
      </c>
      <c r="AU280" s="28">
        <v>20719</v>
      </c>
      <c r="AV280" s="21" t="s">
        <v>696</v>
      </c>
      <c r="AW280" s="28" t="s">
        <v>353</v>
      </c>
      <c r="AX280" s="38"/>
      <c r="AY280" s="223">
        <v>12</v>
      </c>
      <c r="AZ280" s="223" t="s">
        <v>682</v>
      </c>
      <c r="BA280" s="223">
        <v>0</v>
      </c>
      <c r="BB280" s="223" t="s">
        <v>456</v>
      </c>
      <c r="BC280" s="24">
        <v>129162838</v>
      </c>
      <c r="BD280" s="24">
        <v>126168655</v>
      </c>
    </row>
    <row r="281" spans="1:56" ht="60" customHeight="1">
      <c r="A281" s="49">
        <v>248</v>
      </c>
      <c r="B281" s="48" t="s">
        <v>673</v>
      </c>
      <c r="C281" s="48" t="s">
        <v>674</v>
      </c>
      <c r="D281" s="57" t="s">
        <v>674</v>
      </c>
      <c r="E281" s="57" t="s">
        <v>213</v>
      </c>
      <c r="F281" s="57" t="s">
        <v>234</v>
      </c>
      <c r="G281" s="57" t="s">
        <v>48</v>
      </c>
      <c r="H281" s="57" t="s">
        <v>575</v>
      </c>
      <c r="I281" s="57" t="s">
        <v>48</v>
      </c>
      <c r="J281" s="49"/>
      <c r="K281" s="49"/>
      <c r="L281" s="49"/>
      <c r="M281" s="49"/>
      <c r="N281" s="49"/>
      <c r="O281" s="49"/>
      <c r="P281" s="49"/>
      <c r="Q281" s="49"/>
      <c r="R281" s="49" t="s">
        <v>211</v>
      </c>
      <c r="S281" s="193"/>
      <c r="T281" s="193"/>
      <c r="U281" s="193"/>
      <c r="V281" s="193"/>
      <c r="W281" s="193"/>
      <c r="X281" s="57" t="s">
        <v>48</v>
      </c>
      <c r="Y281" s="195" t="s">
        <v>697</v>
      </c>
      <c r="Z281" s="57" t="s">
        <v>579</v>
      </c>
      <c r="AA281" s="207">
        <v>0</v>
      </c>
      <c r="AB281" s="207">
        <v>1</v>
      </c>
      <c r="AC281" s="207"/>
      <c r="AD281" s="57" t="s">
        <v>698</v>
      </c>
      <c r="AE281" s="195" t="s">
        <v>699</v>
      </c>
      <c r="AF281" s="219"/>
      <c r="AG281" s="104">
        <f t="shared" si="12"/>
        <v>0</v>
      </c>
      <c r="AH281" s="221"/>
      <c r="AI281" s="49"/>
      <c r="AJ281" s="221"/>
      <c r="AK281" s="57" t="s">
        <v>353</v>
      </c>
      <c r="AL281" s="28" t="s">
        <v>678</v>
      </c>
      <c r="AM281" s="28" t="s">
        <v>48</v>
      </c>
      <c r="AN281" s="28" t="s">
        <v>48</v>
      </c>
      <c r="AO281" s="28" t="s">
        <v>48</v>
      </c>
      <c r="AP281" s="10" t="s">
        <v>700</v>
      </c>
      <c r="AQ281" s="21"/>
      <c r="AR281" s="28"/>
      <c r="AS281" s="28">
        <v>1275</v>
      </c>
      <c r="AT281" s="21" t="s">
        <v>701</v>
      </c>
      <c r="AU281" s="28">
        <v>21019</v>
      </c>
      <c r="AV281" s="21" t="s">
        <v>63</v>
      </c>
      <c r="AW281" s="28" t="s">
        <v>353</v>
      </c>
      <c r="AX281" s="38"/>
      <c r="AY281" s="223">
        <v>12</v>
      </c>
      <c r="AZ281" s="223" t="s">
        <v>682</v>
      </c>
      <c r="BA281" s="223">
        <v>0</v>
      </c>
      <c r="BB281" s="223" t="s">
        <v>456</v>
      </c>
      <c r="BC281" s="24">
        <v>34909143.149999999</v>
      </c>
      <c r="BD281" s="24">
        <v>14000000</v>
      </c>
    </row>
    <row r="282" spans="1:56" ht="60" customHeight="1">
      <c r="A282" s="49">
        <v>249</v>
      </c>
      <c r="B282" s="48" t="s">
        <v>673</v>
      </c>
      <c r="C282" s="48" t="s">
        <v>674</v>
      </c>
      <c r="D282" s="57" t="s">
        <v>674</v>
      </c>
      <c r="E282" s="57" t="s">
        <v>213</v>
      </c>
      <c r="F282" s="57" t="s">
        <v>234</v>
      </c>
      <c r="G282" s="57" t="s">
        <v>48</v>
      </c>
      <c r="H282" s="57" t="s">
        <v>575</v>
      </c>
      <c r="I282" s="57" t="s">
        <v>48</v>
      </c>
      <c r="J282" s="49"/>
      <c r="K282" s="49"/>
      <c r="L282" s="49"/>
      <c r="M282" s="49"/>
      <c r="N282" s="49"/>
      <c r="O282" s="49"/>
      <c r="P282" s="49"/>
      <c r="Q282" s="49"/>
      <c r="R282" s="49" t="s">
        <v>211</v>
      </c>
      <c r="S282" s="193"/>
      <c r="T282" s="193"/>
      <c r="U282" s="193"/>
      <c r="V282" s="193"/>
      <c r="W282" s="193"/>
      <c r="X282" s="57" t="s">
        <v>48</v>
      </c>
      <c r="Y282" s="195" t="s">
        <v>702</v>
      </c>
      <c r="Z282" s="57" t="s">
        <v>579</v>
      </c>
      <c r="AA282" s="207">
        <v>0</v>
      </c>
      <c r="AB282" s="196">
        <v>0.98</v>
      </c>
      <c r="AC282" s="196"/>
      <c r="AD282" s="57" t="s">
        <v>698</v>
      </c>
      <c r="AE282" s="195" t="s">
        <v>703</v>
      </c>
      <c r="AF282" s="219"/>
      <c r="AG282" s="104">
        <f t="shared" si="12"/>
        <v>0</v>
      </c>
      <c r="AH282" s="221"/>
      <c r="AI282" s="49"/>
      <c r="AJ282" s="221"/>
      <c r="AK282" s="57" t="s">
        <v>353</v>
      </c>
      <c r="AL282" s="28" t="s">
        <v>678</v>
      </c>
      <c r="AM282" s="28" t="s">
        <v>48</v>
      </c>
      <c r="AN282" s="28" t="s">
        <v>48</v>
      </c>
      <c r="AO282" s="28" t="s">
        <v>48</v>
      </c>
      <c r="AP282" s="21" t="s">
        <v>704</v>
      </c>
      <c r="AQ282" s="21"/>
      <c r="AR282" s="28"/>
      <c r="AS282" s="28" t="s">
        <v>48</v>
      </c>
      <c r="AT282" s="21" t="s">
        <v>705</v>
      </c>
      <c r="AU282" s="28"/>
      <c r="AV282" s="21" t="s">
        <v>48</v>
      </c>
      <c r="AW282" s="28" t="s">
        <v>48</v>
      </c>
      <c r="AX282" s="38">
        <v>0</v>
      </c>
      <c r="AY282" s="223">
        <v>12</v>
      </c>
      <c r="AZ282" s="223" t="s">
        <v>682</v>
      </c>
      <c r="BA282" s="223">
        <v>0</v>
      </c>
      <c r="BB282" s="223" t="s">
        <v>456</v>
      </c>
      <c r="BC282" s="24">
        <v>0</v>
      </c>
      <c r="BD282" s="24">
        <v>0</v>
      </c>
    </row>
    <row r="283" spans="1:56" ht="60" customHeight="1">
      <c r="A283" s="49">
        <v>250</v>
      </c>
      <c r="B283" s="48" t="s">
        <v>673</v>
      </c>
      <c r="C283" s="48" t="s">
        <v>674</v>
      </c>
      <c r="D283" s="57" t="s">
        <v>674</v>
      </c>
      <c r="E283" s="57" t="s">
        <v>213</v>
      </c>
      <c r="F283" s="57" t="s">
        <v>234</v>
      </c>
      <c r="G283" s="57" t="s">
        <v>48</v>
      </c>
      <c r="H283" s="57" t="s">
        <v>575</v>
      </c>
      <c r="I283" s="57" t="s">
        <v>48</v>
      </c>
      <c r="J283" s="49"/>
      <c r="K283" s="49"/>
      <c r="L283" s="49"/>
      <c r="M283" s="49"/>
      <c r="N283" s="49"/>
      <c r="O283" s="49"/>
      <c r="P283" s="49"/>
      <c r="Q283" s="49"/>
      <c r="R283" s="49" t="s">
        <v>211</v>
      </c>
      <c r="S283" s="193"/>
      <c r="T283" s="193"/>
      <c r="U283" s="193"/>
      <c r="V283" s="193"/>
      <c r="W283" s="193"/>
      <c r="X283" s="57" t="s">
        <v>48</v>
      </c>
      <c r="Y283" s="195" t="s">
        <v>706</v>
      </c>
      <c r="Z283" s="57" t="s">
        <v>579</v>
      </c>
      <c r="AA283" s="207">
        <v>0</v>
      </c>
      <c r="AB283" s="196">
        <v>0.95</v>
      </c>
      <c r="AC283" s="196"/>
      <c r="AD283" s="57" t="s">
        <v>698</v>
      </c>
      <c r="AE283" s="195" t="s">
        <v>707</v>
      </c>
      <c r="AF283" s="225"/>
      <c r="AG283" s="104">
        <f t="shared" si="12"/>
        <v>0</v>
      </c>
      <c r="AH283" s="221"/>
      <c r="AI283" s="49"/>
      <c r="AJ283" s="221"/>
      <c r="AK283" s="57" t="s">
        <v>353</v>
      </c>
      <c r="AL283" s="28" t="s">
        <v>678</v>
      </c>
      <c r="AM283" s="28" t="s">
        <v>48</v>
      </c>
      <c r="AN283" s="28" t="s">
        <v>48</v>
      </c>
      <c r="AO283" s="28" t="s">
        <v>48</v>
      </c>
      <c r="AP283" s="21" t="s">
        <v>708</v>
      </c>
      <c r="AQ283" s="193"/>
      <c r="AR283" s="226"/>
      <c r="AS283" s="28" t="s">
        <v>48</v>
      </c>
      <c r="AT283" s="21" t="s">
        <v>705</v>
      </c>
      <c r="AU283" s="28"/>
      <c r="AV283" s="21" t="s">
        <v>48</v>
      </c>
      <c r="AW283" s="28" t="s">
        <v>48</v>
      </c>
      <c r="AX283" s="38">
        <v>0</v>
      </c>
      <c r="AY283" s="223">
        <v>12</v>
      </c>
      <c r="AZ283" s="223" t="s">
        <v>682</v>
      </c>
      <c r="BA283" s="223">
        <v>0</v>
      </c>
      <c r="BB283" s="223" t="s">
        <v>456</v>
      </c>
      <c r="BC283" s="24">
        <v>0</v>
      </c>
      <c r="BD283" s="24">
        <v>0</v>
      </c>
    </row>
    <row r="284" spans="1:56" ht="60" customHeight="1">
      <c r="A284" s="49">
        <v>251</v>
      </c>
      <c r="B284" s="48" t="s">
        <v>673</v>
      </c>
      <c r="C284" s="48" t="s">
        <v>674</v>
      </c>
      <c r="D284" s="57" t="s">
        <v>674</v>
      </c>
      <c r="E284" s="57" t="s">
        <v>213</v>
      </c>
      <c r="F284" s="57" t="s">
        <v>234</v>
      </c>
      <c r="G284" s="57" t="s">
        <v>48</v>
      </c>
      <c r="H284" s="57" t="s">
        <v>575</v>
      </c>
      <c r="I284" s="57" t="s">
        <v>48</v>
      </c>
      <c r="J284" s="49"/>
      <c r="K284" s="49"/>
      <c r="L284" s="49"/>
      <c r="M284" s="49"/>
      <c r="N284" s="49"/>
      <c r="O284" s="49"/>
      <c r="P284" s="49"/>
      <c r="Q284" s="49"/>
      <c r="R284" s="49" t="s">
        <v>211</v>
      </c>
      <c r="S284" s="193"/>
      <c r="T284" s="193"/>
      <c r="U284" s="193"/>
      <c r="V284" s="193"/>
      <c r="W284" s="193"/>
      <c r="X284" s="57" t="s">
        <v>48</v>
      </c>
      <c r="Y284" s="195" t="s">
        <v>709</v>
      </c>
      <c r="Z284" s="57" t="s">
        <v>579</v>
      </c>
      <c r="AA284" s="207">
        <v>0</v>
      </c>
      <c r="AB284" s="196">
        <v>1</v>
      </c>
      <c r="AC284" s="196"/>
      <c r="AD284" s="57" t="s">
        <v>698</v>
      </c>
      <c r="AE284" s="195" t="s">
        <v>710</v>
      </c>
      <c r="AF284" s="225"/>
      <c r="AG284" s="104">
        <f t="shared" si="12"/>
        <v>0</v>
      </c>
      <c r="AH284" s="221"/>
      <c r="AI284" s="49"/>
      <c r="AJ284" s="221"/>
      <c r="AK284" s="57" t="s">
        <v>353</v>
      </c>
      <c r="AL284" s="28" t="s">
        <v>678</v>
      </c>
      <c r="AM284" s="28" t="s">
        <v>48</v>
      </c>
      <c r="AN284" s="28" t="s">
        <v>48</v>
      </c>
      <c r="AO284" s="28" t="s">
        <v>48</v>
      </c>
      <c r="AP284" s="21" t="s">
        <v>711</v>
      </c>
      <c r="AQ284" s="193"/>
      <c r="AR284" s="226"/>
      <c r="AS284" s="28" t="s">
        <v>48</v>
      </c>
      <c r="AT284" s="21" t="s">
        <v>705</v>
      </c>
      <c r="AU284" s="28"/>
      <c r="AV284" s="21" t="s">
        <v>48</v>
      </c>
      <c r="AW284" s="28" t="s">
        <v>48</v>
      </c>
      <c r="AX284" s="38">
        <v>0</v>
      </c>
      <c r="AY284" s="223">
        <v>12</v>
      </c>
      <c r="AZ284" s="223" t="s">
        <v>682</v>
      </c>
      <c r="BA284" s="223">
        <v>0</v>
      </c>
      <c r="BB284" s="223" t="s">
        <v>456</v>
      </c>
      <c r="BC284" s="24">
        <v>0</v>
      </c>
      <c r="BD284" s="24">
        <v>0</v>
      </c>
    </row>
    <row r="285" spans="1:56" ht="60" customHeight="1">
      <c r="A285" s="49">
        <v>252</v>
      </c>
      <c r="B285" s="48" t="s">
        <v>673</v>
      </c>
      <c r="C285" s="48" t="s">
        <v>674</v>
      </c>
      <c r="D285" s="57" t="s">
        <v>674</v>
      </c>
      <c r="E285" s="57" t="s">
        <v>213</v>
      </c>
      <c r="F285" s="57" t="s">
        <v>234</v>
      </c>
      <c r="G285" s="57" t="s">
        <v>48</v>
      </c>
      <c r="H285" s="57" t="s">
        <v>575</v>
      </c>
      <c r="I285" s="57" t="s">
        <v>48</v>
      </c>
      <c r="J285" s="49"/>
      <c r="K285" s="49"/>
      <c r="L285" s="49"/>
      <c r="M285" s="49"/>
      <c r="N285" s="49"/>
      <c r="O285" s="49"/>
      <c r="P285" s="49"/>
      <c r="Q285" s="49"/>
      <c r="R285" s="49" t="s">
        <v>211</v>
      </c>
      <c r="S285" s="193"/>
      <c r="T285" s="193"/>
      <c r="U285" s="193"/>
      <c r="V285" s="193"/>
      <c r="W285" s="193"/>
      <c r="X285" s="57" t="s">
        <v>48</v>
      </c>
      <c r="Y285" s="195" t="s">
        <v>712</v>
      </c>
      <c r="Z285" s="57" t="s">
        <v>579</v>
      </c>
      <c r="AA285" s="207">
        <v>0</v>
      </c>
      <c r="AB285" s="196">
        <v>1</v>
      </c>
      <c r="AC285" s="196"/>
      <c r="AD285" s="57" t="s">
        <v>698</v>
      </c>
      <c r="AE285" s="195" t="s">
        <v>713</v>
      </c>
      <c r="AF285" s="225"/>
      <c r="AG285" s="104">
        <f t="shared" si="12"/>
        <v>0</v>
      </c>
      <c r="AH285" s="227"/>
      <c r="AI285" s="49"/>
      <c r="AJ285" s="221"/>
      <c r="AK285" s="57" t="s">
        <v>353</v>
      </c>
      <c r="AL285" s="28" t="s">
        <v>678</v>
      </c>
      <c r="AM285" s="28" t="s">
        <v>48</v>
      </c>
      <c r="AN285" s="28" t="s">
        <v>48</v>
      </c>
      <c r="AO285" s="28" t="s">
        <v>48</v>
      </c>
      <c r="AP285" s="21" t="s">
        <v>714</v>
      </c>
      <c r="AQ285" s="193"/>
      <c r="AR285" s="226"/>
      <c r="AS285" s="28" t="s">
        <v>48</v>
      </c>
      <c r="AT285" s="21" t="s">
        <v>705</v>
      </c>
      <c r="AU285" s="28"/>
      <c r="AV285" s="21" t="s">
        <v>48</v>
      </c>
      <c r="AW285" s="28" t="s">
        <v>48</v>
      </c>
      <c r="AX285" s="38">
        <v>0</v>
      </c>
      <c r="AY285" s="223">
        <v>12</v>
      </c>
      <c r="AZ285" s="223" t="s">
        <v>682</v>
      </c>
      <c r="BA285" s="223">
        <v>0</v>
      </c>
      <c r="BB285" s="223" t="s">
        <v>456</v>
      </c>
      <c r="BC285" s="24">
        <v>0</v>
      </c>
      <c r="BD285" s="24">
        <v>0</v>
      </c>
    </row>
    <row r="286" spans="1:56" ht="60" customHeight="1">
      <c r="A286" s="49">
        <v>253</v>
      </c>
      <c r="B286" s="48" t="s">
        <v>673</v>
      </c>
      <c r="C286" s="48" t="s">
        <v>674</v>
      </c>
      <c r="D286" s="57" t="s">
        <v>674</v>
      </c>
      <c r="E286" s="57" t="s">
        <v>213</v>
      </c>
      <c r="F286" s="57" t="s">
        <v>234</v>
      </c>
      <c r="G286" s="57" t="s">
        <v>48</v>
      </c>
      <c r="H286" s="57" t="s">
        <v>575</v>
      </c>
      <c r="I286" s="57" t="s">
        <v>48</v>
      </c>
      <c r="J286" s="49"/>
      <c r="K286" s="49"/>
      <c r="L286" s="49"/>
      <c r="M286" s="49"/>
      <c r="N286" s="49"/>
      <c r="O286" s="49"/>
      <c r="P286" s="49"/>
      <c r="Q286" s="49"/>
      <c r="R286" s="49" t="s">
        <v>211</v>
      </c>
      <c r="S286" s="193"/>
      <c r="T286" s="193"/>
      <c r="U286" s="193"/>
      <c r="V286" s="193"/>
      <c r="W286" s="193"/>
      <c r="X286" s="57" t="s">
        <v>48</v>
      </c>
      <c r="Y286" s="195" t="s">
        <v>715</v>
      </c>
      <c r="Z286" s="57" t="s">
        <v>579</v>
      </c>
      <c r="AA286" s="207">
        <v>0</v>
      </c>
      <c r="AB286" s="196">
        <v>1</v>
      </c>
      <c r="AC286" s="196"/>
      <c r="AD286" s="57" t="s">
        <v>698</v>
      </c>
      <c r="AE286" s="195" t="s">
        <v>716</v>
      </c>
      <c r="AF286" s="225"/>
      <c r="AG286" s="104">
        <f t="shared" si="12"/>
        <v>0</v>
      </c>
      <c r="AH286" s="205"/>
      <c r="AI286" s="49"/>
      <c r="AJ286" s="221"/>
      <c r="AK286" s="57" t="s">
        <v>353</v>
      </c>
      <c r="AL286" s="28" t="s">
        <v>678</v>
      </c>
      <c r="AM286" s="28" t="s">
        <v>48</v>
      </c>
      <c r="AN286" s="28" t="s">
        <v>48</v>
      </c>
      <c r="AO286" s="28" t="s">
        <v>48</v>
      </c>
      <c r="AP286" s="21" t="s">
        <v>717</v>
      </c>
      <c r="AQ286" s="193"/>
      <c r="AR286" s="226"/>
      <c r="AS286" s="28" t="s">
        <v>48</v>
      </c>
      <c r="AT286" s="21" t="s">
        <v>705</v>
      </c>
      <c r="AU286" s="28"/>
      <c r="AV286" s="21" t="s">
        <v>48</v>
      </c>
      <c r="AW286" s="28" t="s">
        <v>48</v>
      </c>
      <c r="AX286" s="38">
        <v>0</v>
      </c>
      <c r="AY286" s="223">
        <v>12</v>
      </c>
      <c r="AZ286" s="223" t="s">
        <v>682</v>
      </c>
      <c r="BA286" s="223">
        <v>0</v>
      </c>
      <c r="BB286" s="223" t="s">
        <v>456</v>
      </c>
      <c r="BC286" s="24">
        <v>0</v>
      </c>
      <c r="BD286" s="24">
        <v>0</v>
      </c>
    </row>
    <row r="287" spans="1:56" s="25" customFormat="1" ht="60" customHeight="1">
      <c r="A287" s="29">
        <v>254</v>
      </c>
      <c r="B287" s="20" t="s">
        <v>673</v>
      </c>
      <c r="C287" s="20" t="s">
        <v>718</v>
      </c>
      <c r="D287" s="21" t="s">
        <v>718</v>
      </c>
      <c r="E287" s="21" t="s">
        <v>213</v>
      </c>
      <c r="F287" s="21" t="s">
        <v>47</v>
      </c>
      <c r="G287" s="20" t="s">
        <v>48</v>
      </c>
      <c r="H287" s="9" t="s">
        <v>235</v>
      </c>
      <c r="I287" s="20" t="s">
        <v>48</v>
      </c>
      <c r="J287" s="29" t="s">
        <v>48</v>
      </c>
      <c r="K287" s="29"/>
      <c r="L287" s="29"/>
      <c r="M287" s="29"/>
      <c r="N287" s="29">
        <v>0</v>
      </c>
      <c r="O287" s="29">
        <v>0</v>
      </c>
      <c r="P287" s="29">
        <v>0</v>
      </c>
      <c r="Q287" s="29"/>
      <c r="R287" s="29" t="s">
        <v>211</v>
      </c>
      <c r="S287" s="36"/>
      <c r="T287" s="36"/>
      <c r="U287" s="36"/>
      <c r="V287" s="36"/>
      <c r="W287" s="36"/>
      <c r="X287" s="20" t="s">
        <v>51</v>
      </c>
      <c r="Y287" s="20" t="s">
        <v>719</v>
      </c>
      <c r="Z287" s="20" t="s">
        <v>720</v>
      </c>
      <c r="AA287" s="228">
        <v>0</v>
      </c>
      <c r="AB287" s="228">
        <v>10</v>
      </c>
      <c r="AC287" s="228"/>
      <c r="AD287" s="20"/>
      <c r="AE287" s="20" t="s">
        <v>721</v>
      </c>
      <c r="AF287" s="229"/>
      <c r="AG287" s="104">
        <f>(AF287-AA287)/(AB287-AA287)</f>
        <v>0</v>
      </c>
      <c r="AH287" s="221"/>
      <c r="AI287" s="230"/>
      <c r="AJ287" s="221"/>
      <c r="AK287" s="20" t="s">
        <v>353</v>
      </c>
      <c r="AL287" s="29" t="s">
        <v>678</v>
      </c>
      <c r="AM287" s="29" t="s">
        <v>48</v>
      </c>
      <c r="AN287" s="29" t="s">
        <v>48</v>
      </c>
      <c r="AO287" s="29" t="s">
        <v>48</v>
      </c>
      <c r="AP287" s="20" t="s">
        <v>722</v>
      </c>
      <c r="AQ287" s="20"/>
      <c r="AR287" s="28"/>
      <c r="AS287" s="231">
        <v>470</v>
      </c>
      <c r="AT287" s="23" t="s">
        <v>723</v>
      </c>
      <c r="AU287" s="23"/>
      <c r="AV287" s="21" t="s">
        <v>63</v>
      </c>
      <c r="AW287" s="29" t="s">
        <v>353</v>
      </c>
      <c r="AX287" s="27">
        <v>7800000</v>
      </c>
      <c r="AY287" s="201">
        <v>12</v>
      </c>
      <c r="AZ287" s="201" t="s">
        <v>682</v>
      </c>
      <c r="BA287" s="201" t="s">
        <v>724</v>
      </c>
      <c r="BB287" s="201" t="s">
        <v>456</v>
      </c>
      <c r="BC287" s="202">
        <v>93600000</v>
      </c>
      <c r="BD287" s="202">
        <v>93600000</v>
      </c>
    </row>
    <row r="288" spans="1:56" s="25" customFormat="1" ht="60" customHeight="1">
      <c r="A288" s="29">
        <v>255</v>
      </c>
      <c r="B288" s="20" t="s">
        <v>673</v>
      </c>
      <c r="C288" s="20" t="s">
        <v>718</v>
      </c>
      <c r="D288" s="21" t="s">
        <v>718</v>
      </c>
      <c r="E288" s="21" t="s">
        <v>213</v>
      </c>
      <c r="F288" s="21" t="s">
        <v>47</v>
      </c>
      <c r="G288" s="20" t="s">
        <v>48</v>
      </c>
      <c r="H288" s="9" t="s">
        <v>235</v>
      </c>
      <c r="I288" s="20" t="s">
        <v>48</v>
      </c>
      <c r="J288" s="29" t="s">
        <v>48</v>
      </c>
      <c r="K288" s="29"/>
      <c r="L288" s="29"/>
      <c r="M288" s="29"/>
      <c r="N288" s="29">
        <v>0</v>
      </c>
      <c r="O288" s="29">
        <v>0</v>
      </c>
      <c r="P288" s="29">
        <v>0</v>
      </c>
      <c r="Q288" s="29"/>
      <c r="R288" s="29" t="s">
        <v>211</v>
      </c>
      <c r="S288" s="36"/>
      <c r="T288" s="36"/>
      <c r="U288" s="36"/>
      <c r="V288" s="36"/>
      <c r="W288" s="36"/>
      <c r="X288" s="20" t="s">
        <v>51</v>
      </c>
      <c r="Y288" s="20" t="s">
        <v>719</v>
      </c>
      <c r="Z288" s="20"/>
      <c r="AA288" s="228"/>
      <c r="AB288" s="228"/>
      <c r="AC288" s="228"/>
      <c r="AD288" s="20"/>
      <c r="AE288" s="20"/>
      <c r="AF288" s="232"/>
      <c r="AG288" s="232"/>
      <c r="AH288" s="193"/>
      <c r="AI288" s="178"/>
      <c r="AJ288" s="36"/>
      <c r="AK288" s="20" t="s">
        <v>353</v>
      </c>
      <c r="AL288" s="29" t="s">
        <v>678</v>
      </c>
      <c r="AM288" s="29" t="s">
        <v>48</v>
      </c>
      <c r="AN288" s="29" t="s">
        <v>48</v>
      </c>
      <c r="AO288" s="29" t="s">
        <v>48</v>
      </c>
      <c r="AP288" s="20" t="s">
        <v>722</v>
      </c>
      <c r="AQ288" s="20"/>
      <c r="AR288" s="28"/>
      <c r="AS288" s="28">
        <v>442</v>
      </c>
      <c r="AT288" s="23" t="s">
        <v>725</v>
      </c>
      <c r="AU288" s="23"/>
      <c r="AV288" s="21" t="s">
        <v>63</v>
      </c>
      <c r="AW288" s="29" t="s">
        <v>353</v>
      </c>
      <c r="AX288" s="27">
        <v>4500000</v>
      </c>
      <c r="AY288" s="201">
        <v>12</v>
      </c>
      <c r="AZ288" s="201" t="s">
        <v>682</v>
      </c>
      <c r="BA288" s="201" t="s">
        <v>724</v>
      </c>
      <c r="BB288" s="201" t="s">
        <v>456</v>
      </c>
      <c r="BC288" s="202">
        <v>54000000</v>
      </c>
      <c r="BD288" s="202">
        <v>54000000</v>
      </c>
    </row>
    <row r="289" spans="1:56" s="25" customFormat="1" ht="60" customHeight="1">
      <c r="A289" s="29">
        <v>256</v>
      </c>
      <c r="B289" s="20" t="s">
        <v>673</v>
      </c>
      <c r="C289" s="20" t="s">
        <v>718</v>
      </c>
      <c r="D289" s="21" t="s">
        <v>718</v>
      </c>
      <c r="E289" s="21" t="s">
        <v>213</v>
      </c>
      <c r="F289" s="21" t="s">
        <v>47</v>
      </c>
      <c r="G289" s="20" t="s">
        <v>48</v>
      </c>
      <c r="H289" s="9" t="s">
        <v>235</v>
      </c>
      <c r="I289" s="20" t="s">
        <v>48</v>
      </c>
      <c r="J289" s="29" t="s">
        <v>48</v>
      </c>
      <c r="K289" s="29"/>
      <c r="L289" s="29"/>
      <c r="M289" s="29"/>
      <c r="N289" s="29">
        <v>0</v>
      </c>
      <c r="O289" s="29">
        <v>0</v>
      </c>
      <c r="P289" s="29">
        <v>0</v>
      </c>
      <c r="Q289" s="29"/>
      <c r="R289" s="29" t="s">
        <v>211</v>
      </c>
      <c r="S289" s="36"/>
      <c r="T289" s="36"/>
      <c r="U289" s="36"/>
      <c r="V289" s="36"/>
      <c r="W289" s="36"/>
      <c r="X289" s="20" t="s">
        <v>51</v>
      </c>
      <c r="Y289" s="20" t="s">
        <v>726</v>
      </c>
      <c r="Z289" s="20" t="s">
        <v>720</v>
      </c>
      <c r="AA289" s="228">
        <v>0</v>
      </c>
      <c r="AB289" s="233">
        <v>1</v>
      </c>
      <c r="AC289" s="233"/>
      <c r="AD289" s="20"/>
      <c r="AE289" s="20" t="s">
        <v>727</v>
      </c>
      <c r="AF289" s="212"/>
      <c r="AG289" s="104">
        <f>(AF289-AA289)/(AB289-AA289)</f>
        <v>0</v>
      </c>
      <c r="AH289" s="221"/>
      <c r="AI289" s="230"/>
      <c r="AJ289" s="234"/>
      <c r="AK289" s="20" t="s">
        <v>353</v>
      </c>
      <c r="AL289" s="29" t="s">
        <v>678</v>
      </c>
      <c r="AM289" s="29" t="s">
        <v>48</v>
      </c>
      <c r="AN289" s="29" t="s">
        <v>48</v>
      </c>
      <c r="AO289" s="29" t="s">
        <v>48</v>
      </c>
      <c r="AP289" s="235" t="s">
        <v>728</v>
      </c>
      <c r="AQ289" s="20"/>
      <c r="AR289" s="28"/>
      <c r="AS289" s="231">
        <v>451</v>
      </c>
      <c r="AT289" s="236" t="s">
        <v>729</v>
      </c>
      <c r="AU289" s="236"/>
      <c r="AV289" s="21" t="s">
        <v>63</v>
      </c>
      <c r="AW289" s="29" t="s">
        <v>353</v>
      </c>
      <c r="AX289" s="27">
        <v>10000000</v>
      </c>
      <c r="AY289" s="201">
        <v>11</v>
      </c>
      <c r="AZ289" s="201" t="s">
        <v>682</v>
      </c>
      <c r="BA289" s="201" t="s">
        <v>724</v>
      </c>
      <c r="BB289" s="201" t="s">
        <v>456</v>
      </c>
      <c r="BC289" s="202">
        <v>110000000</v>
      </c>
      <c r="BD289" s="202">
        <v>110000000</v>
      </c>
    </row>
    <row r="290" spans="1:56" s="25" customFormat="1" ht="60" customHeight="1">
      <c r="A290" s="29">
        <v>257</v>
      </c>
      <c r="B290" s="20" t="s">
        <v>673</v>
      </c>
      <c r="C290" s="20" t="s">
        <v>718</v>
      </c>
      <c r="D290" s="21" t="s">
        <v>718</v>
      </c>
      <c r="E290" s="21" t="s">
        <v>213</v>
      </c>
      <c r="F290" s="21" t="s">
        <v>47</v>
      </c>
      <c r="G290" s="20" t="s">
        <v>48</v>
      </c>
      <c r="H290" s="9" t="s">
        <v>235</v>
      </c>
      <c r="I290" s="20" t="s">
        <v>48</v>
      </c>
      <c r="J290" s="29" t="s">
        <v>48</v>
      </c>
      <c r="K290" s="29"/>
      <c r="L290" s="29"/>
      <c r="M290" s="29"/>
      <c r="N290" s="29">
        <v>0</v>
      </c>
      <c r="O290" s="29">
        <v>0</v>
      </c>
      <c r="P290" s="29">
        <v>0</v>
      </c>
      <c r="Q290" s="29"/>
      <c r="R290" s="29" t="s">
        <v>211</v>
      </c>
      <c r="S290" s="36"/>
      <c r="T290" s="36"/>
      <c r="U290" s="36"/>
      <c r="V290" s="36"/>
      <c r="W290" s="36"/>
      <c r="X290" s="20"/>
      <c r="Y290" s="20" t="s">
        <v>726</v>
      </c>
      <c r="Z290" s="20"/>
      <c r="AA290" s="228"/>
      <c r="AB290" s="228"/>
      <c r="AC290" s="228"/>
      <c r="AD290" s="20"/>
      <c r="AE290" s="20"/>
      <c r="AF290" s="232"/>
      <c r="AG290" s="232"/>
      <c r="AH290" s="193"/>
      <c r="AI290" s="178"/>
      <c r="AJ290" s="36"/>
      <c r="AK290" s="20" t="s">
        <v>353</v>
      </c>
      <c r="AL290" s="29" t="s">
        <v>678</v>
      </c>
      <c r="AM290" s="29" t="s">
        <v>48</v>
      </c>
      <c r="AN290" s="29" t="s">
        <v>48</v>
      </c>
      <c r="AO290" s="29" t="s">
        <v>48</v>
      </c>
      <c r="AP290" s="235" t="s">
        <v>728</v>
      </c>
      <c r="AQ290" s="20"/>
      <c r="AR290" s="28"/>
      <c r="AS290" s="231">
        <v>429</v>
      </c>
      <c r="AT290" s="236" t="s">
        <v>723</v>
      </c>
      <c r="AU290" s="236"/>
      <c r="AV290" s="21" t="s">
        <v>63</v>
      </c>
      <c r="AW290" s="29" t="s">
        <v>353</v>
      </c>
      <c r="AX290" s="27">
        <v>7800000</v>
      </c>
      <c r="AY290" s="201">
        <v>12</v>
      </c>
      <c r="AZ290" s="201" t="s">
        <v>682</v>
      </c>
      <c r="BA290" s="201" t="s">
        <v>724</v>
      </c>
      <c r="BB290" s="201" t="s">
        <v>456</v>
      </c>
      <c r="BC290" s="202">
        <v>93600000</v>
      </c>
      <c r="BD290" s="202">
        <v>93600000</v>
      </c>
    </row>
    <row r="291" spans="1:56" s="25" customFormat="1" ht="60" customHeight="1">
      <c r="A291" s="29">
        <v>258</v>
      </c>
      <c r="B291" s="20" t="s">
        <v>673</v>
      </c>
      <c r="C291" s="20" t="s">
        <v>718</v>
      </c>
      <c r="D291" s="21" t="s">
        <v>718</v>
      </c>
      <c r="E291" s="21" t="s">
        <v>213</v>
      </c>
      <c r="F291" s="21" t="s">
        <v>47</v>
      </c>
      <c r="G291" s="20" t="s">
        <v>48</v>
      </c>
      <c r="H291" s="9" t="s">
        <v>235</v>
      </c>
      <c r="I291" s="20" t="s">
        <v>48</v>
      </c>
      <c r="J291" s="29" t="s">
        <v>48</v>
      </c>
      <c r="K291" s="29"/>
      <c r="L291" s="29"/>
      <c r="M291" s="29"/>
      <c r="N291" s="29">
        <v>0</v>
      </c>
      <c r="O291" s="29">
        <v>0</v>
      </c>
      <c r="P291" s="29">
        <v>0</v>
      </c>
      <c r="Q291" s="29"/>
      <c r="R291" s="29" t="s">
        <v>211</v>
      </c>
      <c r="S291" s="36"/>
      <c r="T291" s="36"/>
      <c r="U291" s="36"/>
      <c r="V291" s="36"/>
      <c r="W291" s="36"/>
      <c r="X291" s="20" t="s">
        <v>51</v>
      </c>
      <c r="Y291" s="20" t="s">
        <v>730</v>
      </c>
      <c r="Z291" s="20" t="s">
        <v>720</v>
      </c>
      <c r="AA291" s="228">
        <v>0</v>
      </c>
      <c r="AB291" s="233">
        <v>1</v>
      </c>
      <c r="AC291" s="233"/>
      <c r="AD291" s="20"/>
      <c r="AE291" s="235" t="s">
        <v>731</v>
      </c>
      <c r="AF291" s="237"/>
      <c r="AG291" s="104">
        <f>(AF291-AA291)/(AB291-AA291)</f>
        <v>0</v>
      </c>
      <c r="AH291" s="238"/>
      <c r="AI291" s="230"/>
      <c r="AJ291" s="234"/>
      <c r="AK291" s="20" t="s">
        <v>353</v>
      </c>
      <c r="AL291" s="29" t="s">
        <v>678</v>
      </c>
      <c r="AM291" s="29" t="s">
        <v>48</v>
      </c>
      <c r="AN291" s="29" t="s">
        <v>48</v>
      </c>
      <c r="AO291" s="29" t="s">
        <v>48</v>
      </c>
      <c r="AP291" s="20" t="s">
        <v>732</v>
      </c>
      <c r="AQ291" s="193"/>
      <c r="AR291" s="193"/>
      <c r="AS291" s="231">
        <v>449</v>
      </c>
      <c r="AT291" s="236" t="s">
        <v>733</v>
      </c>
      <c r="AU291" s="236"/>
      <c r="AV291" s="21" t="s">
        <v>63</v>
      </c>
      <c r="AW291" s="29" t="s">
        <v>353</v>
      </c>
      <c r="AX291" s="27">
        <v>10000000</v>
      </c>
      <c r="AY291" s="201">
        <v>11</v>
      </c>
      <c r="AZ291" s="201" t="s">
        <v>682</v>
      </c>
      <c r="BA291" s="201" t="s">
        <v>724</v>
      </c>
      <c r="BB291" s="201" t="s">
        <v>456</v>
      </c>
      <c r="BC291" s="202">
        <v>110000000</v>
      </c>
      <c r="BD291" s="202">
        <v>110000000</v>
      </c>
    </row>
    <row r="292" spans="1:56" s="25" customFormat="1" ht="60" customHeight="1">
      <c r="A292" s="29">
        <v>259</v>
      </c>
      <c r="B292" s="20" t="s">
        <v>673</v>
      </c>
      <c r="C292" s="20" t="s">
        <v>718</v>
      </c>
      <c r="D292" s="21" t="s">
        <v>718</v>
      </c>
      <c r="E292" s="21" t="s">
        <v>213</v>
      </c>
      <c r="F292" s="21" t="s">
        <v>47</v>
      </c>
      <c r="G292" s="20" t="s">
        <v>48</v>
      </c>
      <c r="H292" s="9" t="s">
        <v>235</v>
      </c>
      <c r="I292" s="20" t="s">
        <v>48</v>
      </c>
      <c r="J292" s="29" t="s">
        <v>48</v>
      </c>
      <c r="K292" s="29"/>
      <c r="L292" s="29"/>
      <c r="M292" s="29"/>
      <c r="N292" s="29">
        <v>0</v>
      </c>
      <c r="O292" s="29">
        <v>0</v>
      </c>
      <c r="P292" s="29">
        <v>0</v>
      </c>
      <c r="Q292" s="29"/>
      <c r="R292" s="29" t="s">
        <v>211</v>
      </c>
      <c r="S292" s="36"/>
      <c r="T292" s="36"/>
      <c r="U292" s="36"/>
      <c r="V292" s="36"/>
      <c r="W292" s="36"/>
      <c r="X292" s="20" t="s">
        <v>51</v>
      </c>
      <c r="Y292" s="20" t="s">
        <v>730</v>
      </c>
      <c r="Z292" s="20"/>
      <c r="AA292" s="228"/>
      <c r="AB292" s="228"/>
      <c r="AC292" s="228"/>
      <c r="AD292" s="20"/>
      <c r="AE292" s="20"/>
      <c r="AF292" s="232"/>
      <c r="AG292" s="232"/>
      <c r="AH292" s="193"/>
      <c r="AI292" s="178"/>
      <c r="AJ292" s="234"/>
      <c r="AK292" s="20" t="s">
        <v>353</v>
      </c>
      <c r="AL292" s="29" t="s">
        <v>678</v>
      </c>
      <c r="AM292" s="29" t="s">
        <v>48</v>
      </c>
      <c r="AN292" s="29" t="s">
        <v>48</v>
      </c>
      <c r="AO292" s="29" t="s">
        <v>48</v>
      </c>
      <c r="AP292" s="20" t="s">
        <v>732</v>
      </c>
      <c r="AQ292" s="20"/>
      <c r="AR292" s="28"/>
      <c r="AS292" s="231">
        <v>426</v>
      </c>
      <c r="AT292" s="236" t="s">
        <v>723</v>
      </c>
      <c r="AU292" s="236"/>
      <c r="AV292" s="21" t="s">
        <v>63</v>
      </c>
      <c r="AW292" s="29" t="s">
        <v>353</v>
      </c>
      <c r="AX292" s="27">
        <v>7800000</v>
      </c>
      <c r="AY292" s="201">
        <v>12</v>
      </c>
      <c r="AZ292" s="201" t="s">
        <v>682</v>
      </c>
      <c r="BA292" s="201" t="s">
        <v>724</v>
      </c>
      <c r="BB292" s="201" t="s">
        <v>456</v>
      </c>
      <c r="BC292" s="202">
        <v>93600000</v>
      </c>
      <c r="BD292" s="202">
        <v>93600000</v>
      </c>
    </row>
    <row r="293" spans="1:56" s="25" customFormat="1" ht="60" customHeight="1">
      <c r="A293" s="29">
        <v>260</v>
      </c>
      <c r="B293" s="20" t="s">
        <v>673</v>
      </c>
      <c r="C293" s="20" t="s">
        <v>718</v>
      </c>
      <c r="D293" s="21" t="s">
        <v>718</v>
      </c>
      <c r="E293" s="21" t="s">
        <v>249</v>
      </c>
      <c r="F293" s="21" t="s">
        <v>47</v>
      </c>
      <c r="G293" s="20" t="s">
        <v>48</v>
      </c>
      <c r="H293" s="9" t="s">
        <v>235</v>
      </c>
      <c r="I293" s="20" t="s">
        <v>48</v>
      </c>
      <c r="J293" s="29" t="s">
        <v>48</v>
      </c>
      <c r="K293" s="29"/>
      <c r="L293" s="29"/>
      <c r="M293" s="29"/>
      <c r="N293" s="29">
        <v>0</v>
      </c>
      <c r="O293" s="29">
        <v>0</v>
      </c>
      <c r="P293" s="29">
        <v>0</v>
      </c>
      <c r="Q293" s="29"/>
      <c r="R293" s="29" t="s">
        <v>211</v>
      </c>
      <c r="S293" s="36"/>
      <c r="T293" s="36"/>
      <c r="U293" s="36"/>
      <c r="V293" s="36"/>
      <c r="W293" s="36"/>
      <c r="X293" s="20" t="s">
        <v>51</v>
      </c>
      <c r="Y293" s="20" t="s">
        <v>730</v>
      </c>
      <c r="Z293" s="20"/>
      <c r="AA293" s="228"/>
      <c r="AB293" s="228"/>
      <c r="AC293" s="228"/>
      <c r="AD293" s="20"/>
      <c r="AE293" s="20"/>
      <c r="AF293" s="232"/>
      <c r="AG293" s="232"/>
      <c r="AH293" s="193"/>
      <c r="AI293" s="178"/>
      <c r="AJ293" s="234"/>
      <c r="AK293" s="20" t="s">
        <v>353</v>
      </c>
      <c r="AL293" s="29" t="s">
        <v>678</v>
      </c>
      <c r="AM293" s="29" t="s">
        <v>48</v>
      </c>
      <c r="AN293" s="29" t="s">
        <v>48</v>
      </c>
      <c r="AO293" s="29" t="s">
        <v>48</v>
      </c>
      <c r="AP293" s="20" t="s">
        <v>732</v>
      </c>
      <c r="AQ293" s="20"/>
      <c r="AR293" s="28"/>
      <c r="AS293" s="28">
        <v>445</v>
      </c>
      <c r="AT293" s="236" t="s">
        <v>734</v>
      </c>
      <c r="AU293" s="236"/>
      <c r="AV293" s="21" t="s">
        <v>63</v>
      </c>
      <c r="AW293" s="29" t="s">
        <v>353</v>
      </c>
      <c r="AX293" s="239">
        <v>3000000</v>
      </c>
      <c r="AY293" s="28">
        <v>12</v>
      </c>
      <c r="AZ293" s="201" t="s">
        <v>682</v>
      </c>
      <c r="BA293" s="201" t="s">
        <v>724</v>
      </c>
      <c r="BB293" s="201" t="s">
        <v>456</v>
      </c>
      <c r="BC293" s="202">
        <v>36000000</v>
      </c>
      <c r="BD293" s="202">
        <v>36000000</v>
      </c>
    </row>
    <row r="294" spans="1:56" s="25" customFormat="1" ht="60" customHeight="1">
      <c r="A294" s="29">
        <v>261</v>
      </c>
      <c r="B294" s="240" t="s">
        <v>673</v>
      </c>
      <c r="C294" s="240" t="s">
        <v>718</v>
      </c>
      <c r="D294" s="241" t="s">
        <v>718</v>
      </c>
      <c r="E294" s="241" t="s">
        <v>213</v>
      </c>
      <c r="F294" s="21" t="s">
        <v>47</v>
      </c>
      <c r="G294" s="20" t="s">
        <v>48</v>
      </c>
      <c r="H294" s="9" t="s">
        <v>235</v>
      </c>
      <c r="I294" s="20" t="s">
        <v>48</v>
      </c>
      <c r="J294" s="29" t="s">
        <v>48</v>
      </c>
      <c r="K294" s="29"/>
      <c r="L294" s="29"/>
      <c r="M294" s="29"/>
      <c r="N294" s="29">
        <v>0</v>
      </c>
      <c r="O294" s="29">
        <v>0</v>
      </c>
      <c r="P294" s="29">
        <v>0</v>
      </c>
      <c r="Q294" s="29"/>
      <c r="R294" s="29" t="s">
        <v>211</v>
      </c>
      <c r="S294" s="36"/>
      <c r="T294" s="36"/>
      <c r="U294" s="36"/>
      <c r="V294" s="36"/>
      <c r="W294" s="36"/>
      <c r="X294" s="20" t="s">
        <v>51</v>
      </c>
      <c r="Y294" s="20" t="s">
        <v>730</v>
      </c>
      <c r="Z294" s="240"/>
      <c r="AA294" s="242"/>
      <c r="AB294" s="242"/>
      <c r="AC294" s="242"/>
      <c r="AD294" s="240"/>
      <c r="AE294" s="240"/>
      <c r="AF294" s="232"/>
      <c r="AG294" s="232"/>
      <c r="AH294" s="193"/>
      <c r="AI294" s="178"/>
      <c r="AJ294" s="234"/>
      <c r="AK294" s="20" t="s">
        <v>353</v>
      </c>
      <c r="AL294" s="29" t="s">
        <v>678</v>
      </c>
      <c r="AM294" s="29" t="s">
        <v>48</v>
      </c>
      <c r="AN294" s="29" t="s">
        <v>48</v>
      </c>
      <c r="AO294" s="29" t="s">
        <v>48</v>
      </c>
      <c r="AP294" s="20" t="s">
        <v>732</v>
      </c>
      <c r="AQ294" s="240"/>
      <c r="AR294" s="243"/>
      <c r="AS294" s="244">
        <v>436</v>
      </c>
      <c r="AT294" s="245" t="s">
        <v>723</v>
      </c>
      <c r="AU294" s="245"/>
      <c r="AV294" s="241" t="s">
        <v>63</v>
      </c>
      <c r="AW294" s="246" t="s">
        <v>353</v>
      </c>
      <c r="AX294" s="247">
        <v>7000000</v>
      </c>
      <c r="AY294" s="248">
        <v>12</v>
      </c>
      <c r="AZ294" s="248" t="s">
        <v>682</v>
      </c>
      <c r="BA294" s="248" t="s">
        <v>724</v>
      </c>
      <c r="BB294" s="248" t="s">
        <v>456</v>
      </c>
      <c r="BC294" s="202">
        <v>84000000</v>
      </c>
      <c r="BD294" s="202">
        <v>84000000</v>
      </c>
    </row>
    <row r="295" spans="1:56" s="25" customFormat="1" ht="60" customHeight="1">
      <c r="A295" s="29">
        <v>262</v>
      </c>
      <c r="B295" s="20" t="s">
        <v>673</v>
      </c>
      <c r="C295" s="20" t="s">
        <v>718</v>
      </c>
      <c r="D295" s="21" t="s">
        <v>718</v>
      </c>
      <c r="E295" s="21" t="s">
        <v>213</v>
      </c>
      <c r="F295" s="21" t="s">
        <v>47</v>
      </c>
      <c r="G295" s="20" t="s">
        <v>48</v>
      </c>
      <c r="H295" s="9" t="s">
        <v>235</v>
      </c>
      <c r="I295" s="20" t="s">
        <v>48</v>
      </c>
      <c r="J295" s="29" t="s">
        <v>48</v>
      </c>
      <c r="K295" s="29"/>
      <c r="L295" s="29"/>
      <c r="M295" s="29"/>
      <c r="N295" s="29">
        <v>0</v>
      </c>
      <c r="O295" s="29">
        <v>0</v>
      </c>
      <c r="P295" s="29">
        <v>0</v>
      </c>
      <c r="Q295" s="29"/>
      <c r="R295" s="29" t="s">
        <v>211</v>
      </c>
      <c r="S295" s="36"/>
      <c r="T295" s="36"/>
      <c r="U295" s="36"/>
      <c r="V295" s="36"/>
      <c r="W295" s="36"/>
      <c r="X295" s="20" t="s">
        <v>51</v>
      </c>
      <c r="Y295" s="20" t="s">
        <v>735</v>
      </c>
      <c r="Z295" s="20" t="s">
        <v>720</v>
      </c>
      <c r="AA295" s="228">
        <v>0</v>
      </c>
      <c r="AB295" s="233">
        <v>0.6</v>
      </c>
      <c r="AC295" s="233"/>
      <c r="AD295" s="20"/>
      <c r="AE295" s="20" t="s">
        <v>736</v>
      </c>
      <c r="AF295" s="237"/>
      <c r="AG295" s="104">
        <f>(AF295-AA295)/(AB295-AA295)</f>
        <v>0</v>
      </c>
      <c r="AH295" s="238"/>
      <c r="AI295" s="230"/>
      <c r="AJ295" s="234"/>
      <c r="AK295" s="20" t="s">
        <v>353</v>
      </c>
      <c r="AL295" s="29" t="s">
        <v>678</v>
      </c>
      <c r="AM295" s="29" t="s">
        <v>48</v>
      </c>
      <c r="AN295" s="29" t="s">
        <v>48</v>
      </c>
      <c r="AO295" s="29" t="s">
        <v>48</v>
      </c>
      <c r="AP295" s="20" t="s">
        <v>737</v>
      </c>
      <c r="AQ295" s="20"/>
      <c r="AR295" s="28"/>
      <c r="AS295" s="231">
        <v>1231</v>
      </c>
      <c r="AT295" s="236" t="s">
        <v>738</v>
      </c>
      <c r="AU295" s="236"/>
      <c r="AV295" s="21" t="s">
        <v>739</v>
      </c>
      <c r="AW295" s="29" t="s">
        <v>353</v>
      </c>
      <c r="AX295" s="27">
        <v>8500000</v>
      </c>
      <c r="AY295" s="201">
        <v>10</v>
      </c>
      <c r="AZ295" s="201" t="s">
        <v>682</v>
      </c>
      <c r="BA295" s="201" t="s">
        <v>724</v>
      </c>
      <c r="BB295" s="201" t="s">
        <v>456</v>
      </c>
      <c r="BC295" s="202">
        <v>85000000</v>
      </c>
      <c r="BD295" s="202">
        <v>85000000</v>
      </c>
    </row>
    <row r="296" spans="1:56" s="25" customFormat="1" ht="60" customHeight="1">
      <c r="A296" s="29">
        <v>263</v>
      </c>
      <c r="B296" s="20" t="s">
        <v>673</v>
      </c>
      <c r="C296" s="20" t="s">
        <v>718</v>
      </c>
      <c r="D296" s="21" t="s">
        <v>718</v>
      </c>
      <c r="E296" s="21" t="s">
        <v>213</v>
      </c>
      <c r="F296" s="21" t="s">
        <v>47</v>
      </c>
      <c r="G296" s="20" t="s">
        <v>48</v>
      </c>
      <c r="H296" s="9" t="s">
        <v>235</v>
      </c>
      <c r="I296" s="20" t="s">
        <v>48</v>
      </c>
      <c r="J296" s="29" t="s">
        <v>48</v>
      </c>
      <c r="K296" s="29"/>
      <c r="L296" s="29"/>
      <c r="M296" s="29"/>
      <c r="N296" s="29">
        <v>0</v>
      </c>
      <c r="O296" s="29">
        <v>0</v>
      </c>
      <c r="P296" s="29">
        <v>0</v>
      </c>
      <c r="Q296" s="29"/>
      <c r="R296" s="29" t="s">
        <v>211</v>
      </c>
      <c r="S296" s="36"/>
      <c r="T296" s="36"/>
      <c r="U296" s="36"/>
      <c r="V296" s="36"/>
      <c r="W296" s="36"/>
      <c r="X296" s="20" t="s">
        <v>51</v>
      </c>
      <c r="Y296" s="20" t="s">
        <v>735</v>
      </c>
      <c r="Z296" s="20"/>
      <c r="AA296" s="228"/>
      <c r="AB296" s="228"/>
      <c r="AC296" s="228"/>
      <c r="AD296" s="20"/>
      <c r="AE296" s="20"/>
      <c r="AF296" s="232"/>
      <c r="AG296" s="232"/>
      <c r="AH296" s="193"/>
      <c r="AI296" s="178"/>
      <c r="AJ296" s="234"/>
      <c r="AK296" s="20" t="s">
        <v>353</v>
      </c>
      <c r="AL296" s="29" t="s">
        <v>678</v>
      </c>
      <c r="AM296" s="29" t="s">
        <v>48</v>
      </c>
      <c r="AN296" s="29" t="s">
        <v>48</v>
      </c>
      <c r="AO296" s="29" t="s">
        <v>48</v>
      </c>
      <c r="AP296" s="20" t="s">
        <v>737</v>
      </c>
      <c r="AQ296" s="20"/>
      <c r="AR296" s="28"/>
      <c r="AS296" s="231">
        <v>462</v>
      </c>
      <c r="AT296" s="236" t="s">
        <v>740</v>
      </c>
      <c r="AU296" s="236"/>
      <c r="AV296" s="21" t="s">
        <v>63</v>
      </c>
      <c r="AW296" s="29" t="s">
        <v>353</v>
      </c>
      <c r="AX296" s="27">
        <v>6000000</v>
      </c>
      <c r="AY296" s="201">
        <v>12</v>
      </c>
      <c r="AZ296" s="201" t="s">
        <v>682</v>
      </c>
      <c r="BA296" s="201" t="s">
        <v>724</v>
      </c>
      <c r="BB296" s="201" t="s">
        <v>456</v>
      </c>
      <c r="BC296" s="202">
        <v>72000000</v>
      </c>
      <c r="BD296" s="202">
        <v>72000000</v>
      </c>
    </row>
    <row r="297" spans="1:56" s="25" customFormat="1" ht="60" customHeight="1">
      <c r="A297" s="29">
        <v>264</v>
      </c>
      <c r="B297" s="20" t="s">
        <v>673</v>
      </c>
      <c r="C297" s="20" t="s">
        <v>718</v>
      </c>
      <c r="D297" s="21" t="s">
        <v>718</v>
      </c>
      <c r="E297" s="21" t="s">
        <v>213</v>
      </c>
      <c r="F297" s="21" t="s">
        <v>47</v>
      </c>
      <c r="G297" s="20" t="s">
        <v>48</v>
      </c>
      <c r="H297" s="9" t="s">
        <v>235</v>
      </c>
      <c r="I297" s="20" t="s">
        <v>48</v>
      </c>
      <c r="J297" s="29" t="s">
        <v>48</v>
      </c>
      <c r="K297" s="29"/>
      <c r="L297" s="29"/>
      <c r="M297" s="29"/>
      <c r="N297" s="29">
        <v>0</v>
      </c>
      <c r="O297" s="29">
        <v>0</v>
      </c>
      <c r="P297" s="29">
        <v>0</v>
      </c>
      <c r="Q297" s="29"/>
      <c r="R297" s="29" t="s">
        <v>211</v>
      </c>
      <c r="S297" s="36"/>
      <c r="T297" s="36"/>
      <c r="U297" s="36"/>
      <c r="V297" s="36"/>
      <c r="W297" s="36"/>
      <c r="X297" s="20" t="s">
        <v>51</v>
      </c>
      <c r="Y297" s="20" t="s">
        <v>735</v>
      </c>
      <c r="Z297" s="20"/>
      <c r="AA297" s="228"/>
      <c r="AB297" s="228"/>
      <c r="AC297" s="228"/>
      <c r="AD297" s="20"/>
      <c r="AE297" s="20"/>
      <c r="AF297" s="232"/>
      <c r="AG297" s="232"/>
      <c r="AH297" s="193"/>
      <c r="AI297" s="178"/>
      <c r="AJ297" s="234"/>
      <c r="AK297" s="20" t="s">
        <v>353</v>
      </c>
      <c r="AL297" s="29" t="s">
        <v>678</v>
      </c>
      <c r="AM297" s="29" t="s">
        <v>48</v>
      </c>
      <c r="AN297" s="29" t="s">
        <v>48</v>
      </c>
      <c r="AO297" s="29" t="s">
        <v>48</v>
      </c>
      <c r="AP297" s="20" t="s">
        <v>737</v>
      </c>
      <c r="AQ297" s="20"/>
      <c r="AR297" s="28"/>
      <c r="AS297" s="231">
        <v>467</v>
      </c>
      <c r="AT297" s="236" t="s">
        <v>740</v>
      </c>
      <c r="AU297" s="236"/>
      <c r="AV297" s="21" t="s">
        <v>63</v>
      </c>
      <c r="AW297" s="29" t="s">
        <v>353</v>
      </c>
      <c r="AX297" s="27">
        <v>6000000</v>
      </c>
      <c r="AY297" s="201">
        <v>12</v>
      </c>
      <c r="AZ297" s="201" t="s">
        <v>682</v>
      </c>
      <c r="BA297" s="201" t="s">
        <v>724</v>
      </c>
      <c r="BB297" s="201" t="s">
        <v>456</v>
      </c>
      <c r="BC297" s="202">
        <v>72000000</v>
      </c>
      <c r="BD297" s="202">
        <v>72000000</v>
      </c>
    </row>
    <row r="298" spans="1:56" s="25" customFormat="1" ht="60" customHeight="1">
      <c r="A298" s="29">
        <v>265</v>
      </c>
      <c r="B298" s="20" t="s">
        <v>673</v>
      </c>
      <c r="C298" s="20" t="s">
        <v>718</v>
      </c>
      <c r="D298" s="21" t="s">
        <v>718</v>
      </c>
      <c r="E298" s="21" t="s">
        <v>213</v>
      </c>
      <c r="F298" s="21" t="s">
        <v>47</v>
      </c>
      <c r="G298" s="20" t="s">
        <v>48</v>
      </c>
      <c r="H298" s="9" t="s">
        <v>235</v>
      </c>
      <c r="I298" s="20" t="s">
        <v>48</v>
      </c>
      <c r="J298" s="29" t="s">
        <v>48</v>
      </c>
      <c r="K298" s="29"/>
      <c r="L298" s="29"/>
      <c r="M298" s="29"/>
      <c r="N298" s="29">
        <v>0</v>
      </c>
      <c r="O298" s="29">
        <v>0</v>
      </c>
      <c r="P298" s="29">
        <v>0</v>
      </c>
      <c r="Q298" s="29"/>
      <c r="R298" s="29" t="s">
        <v>211</v>
      </c>
      <c r="S298" s="36"/>
      <c r="T298" s="36"/>
      <c r="U298" s="36"/>
      <c r="V298" s="36"/>
      <c r="W298" s="36"/>
      <c r="X298" s="20"/>
      <c r="Y298" s="20" t="s">
        <v>735</v>
      </c>
      <c r="Z298" s="20"/>
      <c r="AA298" s="228"/>
      <c r="AB298" s="228"/>
      <c r="AC298" s="228"/>
      <c r="AD298" s="20"/>
      <c r="AE298" s="20"/>
      <c r="AF298" s="232"/>
      <c r="AG298" s="232"/>
      <c r="AH298" s="193"/>
      <c r="AI298" s="178"/>
      <c r="AJ298" s="234"/>
      <c r="AK298" s="20" t="s">
        <v>353</v>
      </c>
      <c r="AL298" s="29" t="s">
        <v>678</v>
      </c>
      <c r="AM298" s="29" t="s">
        <v>48</v>
      </c>
      <c r="AN298" s="29" t="s">
        <v>48</v>
      </c>
      <c r="AO298" s="29" t="s">
        <v>48</v>
      </c>
      <c r="AP298" s="20" t="s">
        <v>737</v>
      </c>
      <c r="AQ298" s="20"/>
      <c r="AR298" s="28"/>
      <c r="AS298" s="231">
        <v>455</v>
      </c>
      <c r="AT298" s="236" t="s">
        <v>734</v>
      </c>
      <c r="AU298" s="236"/>
      <c r="AV298" s="21" t="s">
        <v>63</v>
      </c>
      <c r="AW298" s="29" t="s">
        <v>353</v>
      </c>
      <c r="AX298" s="27">
        <v>3000000</v>
      </c>
      <c r="AY298" s="201">
        <v>12</v>
      </c>
      <c r="AZ298" s="201" t="s">
        <v>682</v>
      </c>
      <c r="BA298" s="201" t="s">
        <v>724</v>
      </c>
      <c r="BB298" s="201" t="s">
        <v>456</v>
      </c>
      <c r="BC298" s="202">
        <v>36000000</v>
      </c>
      <c r="BD298" s="202">
        <v>36000000</v>
      </c>
    </row>
    <row r="299" spans="1:56" s="25" customFormat="1" ht="60" customHeight="1">
      <c r="A299" s="29">
        <v>266</v>
      </c>
      <c r="B299" s="20" t="s">
        <v>673</v>
      </c>
      <c r="C299" s="20" t="s">
        <v>718</v>
      </c>
      <c r="D299" s="21" t="s">
        <v>718</v>
      </c>
      <c r="E299" s="21" t="s">
        <v>213</v>
      </c>
      <c r="F299" s="21" t="s">
        <v>47</v>
      </c>
      <c r="G299" s="20" t="s">
        <v>48</v>
      </c>
      <c r="H299" s="9" t="s">
        <v>235</v>
      </c>
      <c r="I299" s="20" t="s">
        <v>48</v>
      </c>
      <c r="J299" s="29" t="s">
        <v>48</v>
      </c>
      <c r="K299" s="29"/>
      <c r="L299" s="29"/>
      <c r="M299" s="29"/>
      <c r="N299" s="29">
        <v>0</v>
      </c>
      <c r="O299" s="29">
        <v>0</v>
      </c>
      <c r="P299" s="29">
        <v>0</v>
      </c>
      <c r="Q299" s="29"/>
      <c r="R299" s="29" t="s">
        <v>211</v>
      </c>
      <c r="S299" s="36"/>
      <c r="T299" s="36"/>
      <c r="U299" s="36"/>
      <c r="V299" s="36"/>
      <c r="W299" s="36"/>
      <c r="X299" s="20" t="s">
        <v>51</v>
      </c>
      <c r="Y299" s="20" t="s">
        <v>741</v>
      </c>
      <c r="Z299" s="20" t="s">
        <v>720</v>
      </c>
      <c r="AA299" s="228">
        <v>0</v>
      </c>
      <c r="AB299" s="228">
        <v>30</v>
      </c>
      <c r="AC299" s="228"/>
      <c r="AD299" s="20"/>
      <c r="AE299" s="20" t="s">
        <v>742</v>
      </c>
      <c r="AF299" s="232"/>
      <c r="AG299" s="104">
        <f>(AF299-AA299)/(AB299-AA299)</f>
        <v>0</v>
      </c>
      <c r="AH299" s="238"/>
      <c r="AI299" s="230"/>
      <c r="AJ299" s="234"/>
      <c r="AK299" s="20" t="s">
        <v>353</v>
      </c>
      <c r="AL299" s="29" t="s">
        <v>678</v>
      </c>
      <c r="AM299" s="29" t="s">
        <v>48</v>
      </c>
      <c r="AN299" s="29" t="s">
        <v>48</v>
      </c>
      <c r="AO299" s="29" t="s">
        <v>48</v>
      </c>
      <c r="AP299" s="20" t="s">
        <v>743</v>
      </c>
      <c r="AQ299" s="20"/>
      <c r="AR299" s="28"/>
      <c r="AS299" s="29">
        <v>425</v>
      </c>
      <c r="AT299" s="236" t="s">
        <v>744</v>
      </c>
      <c r="AU299" s="236"/>
      <c r="AV299" s="21" t="s">
        <v>63</v>
      </c>
      <c r="AW299" s="29" t="s">
        <v>353</v>
      </c>
      <c r="AX299" s="27">
        <v>7000000</v>
      </c>
      <c r="AY299" s="201">
        <v>12</v>
      </c>
      <c r="AZ299" s="201" t="s">
        <v>682</v>
      </c>
      <c r="BA299" s="201" t="s">
        <v>724</v>
      </c>
      <c r="BB299" s="201" t="s">
        <v>456</v>
      </c>
      <c r="BC299" s="202">
        <v>84000000</v>
      </c>
      <c r="BD299" s="202">
        <v>84000000</v>
      </c>
    </row>
    <row r="300" spans="1:56" s="25" customFormat="1" ht="60" customHeight="1">
      <c r="A300" s="29">
        <v>267</v>
      </c>
      <c r="B300" s="20" t="s">
        <v>673</v>
      </c>
      <c r="C300" s="20" t="s">
        <v>718</v>
      </c>
      <c r="D300" s="21" t="s">
        <v>718</v>
      </c>
      <c r="E300" s="21" t="s">
        <v>213</v>
      </c>
      <c r="F300" s="21" t="s">
        <v>47</v>
      </c>
      <c r="G300" s="20" t="s">
        <v>48</v>
      </c>
      <c r="H300" s="9" t="s">
        <v>235</v>
      </c>
      <c r="I300" s="20" t="s">
        <v>48</v>
      </c>
      <c r="J300" s="29" t="s">
        <v>48</v>
      </c>
      <c r="K300" s="29"/>
      <c r="L300" s="29"/>
      <c r="M300" s="29"/>
      <c r="N300" s="29">
        <v>0</v>
      </c>
      <c r="O300" s="29">
        <v>0</v>
      </c>
      <c r="P300" s="29">
        <v>0</v>
      </c>
      <c r="Q300" s="29"/>
      <c r="R300" s="29" t="s">
        <v>211</v>
      </c>
      <c r="S300" s="36"/>
      <c r="T300" s="36"/>
      <c r="U300" s="36"/>
      <c r="V300" s="36"/>
      <c r="W300" s="36"/>
      <c r="X300" s="20" t="s">
        <v>51</v>
      </c>
      <c r="Y300" s="20" t="s">
        <v>741</v>
      </c>
      <c r="Z300" s="20"/>
      <c r="AA300" s="228"/>
      <c r="AB300" s="228"/>
      <c r="AC300" s="228"/>
      <c r="AD300" s="20"/>
      <c r="AE300" s="20"/>
      <c r="AF300" s="232"/>
      <c r="AG300" s="232"/>
      <c r="AH300" s="193"/>
      <c r="AI300" s="178"/>
      <c r="AJ300" s="36"/>
      <c r="AK300" s="20" t="s">
        <v>353</v>
      </c>
      <c r="AL300" s="29" t="s">
        <v>678</v>
      </c>
      <c r="AM300" s="29" t="s">
        <v>48</v>
      </c>
      <c r="AN300" s="29" t="s">
        <v>48</v>
      </c>
      <c r="AO300" s="29" t="s">
        <v>48</v>
      </c>
      <c r="AP300" s="20" t="s">
        <v>745</v>
      </c>
      <c r="AQ300" s="20"/>
      <c r="AR300" s="28"/>
      <c r="AS300" s="231">
        <v>428</v>
      </c>
      <c r="AT300" s="236" t="s">
        <v>723</v>
      </c>
      <c r="AU300" s="236"/>
      <c r="AV300" s="21" t="s">
        <v>63</v>
      </c>
      <c r="AW300" s="29" t="s">
        <v>353</v>
      </c>
      <c r="AX300" s="27">
        <v>7800000</v>
      </c>
      <c r="AY300" s="201">
        <v>12</v>
      </c>
      <c r="AZ300" s="201" t="s">
        <v>682</v>
      </c>
      <c r="BA300" s="201" t="s">
        <v>724</v>
      </c>
      <c r="BB300" s="201" t="s">
        <v>456</v>
      </c>
      <c r="BC300" s="202">
        <v>93600000</v>
      </c>
      <c r="BD300" s="202">
        <v>93600000</v>
      </c>
    </row>
    <row r="301" spans="1:56" s="35" customFormat="1" ht="53.25" customHeight="1">
      <c r="A301" s="125">
        <v>268</v>
      </c>
      <c r="B301" s="57" t="s">
        <v>673</v>
      </c>
      <c r="C301" s="57" t="s">
        <v>746</v>
      </c>
      <c r="D301" s="57" t="s">
        <v>746</v>
      </c>
      <c r="E301" s="57" t="s">
        <v>213</v>
      </c>
      <c r="F301" s="57" t="s">
        <v>234</v>
      </c>
      <c r="G301" s="57" t="s">
        <v>48</v>
      </c>
      <c r="H301" s="57" t="s">
        <v>575</v>
      </c>
      <c r="I301" s="57" t="s">
        <v>747</v>
      </c>
      <c r="J301" s="57" t="s">
        <v>747</v>
      </c>
      <c r="K301" s="57"/>
      <c r="L301" s="57"/>
      <c r="M301" s="57"/>
      <c r="N301" s="49">
        <v>0</v>
      </c>
      <c r="O301" s="49">
        <v>0</v>
      </c>
      <c r="P301" s="49">
        <v>0</v>
      </c>
      <c r="Q301" s="49"/>
      <c r="R301" s="28" t="s">
        <v>211</v>
      </c>
      <c r="S301" s="36"/>
      <c r="T301" s="36"/>
      <c r="U301" s="36"/>
      <c r="V301" s="36"/>
      <c r="W301" s="36"/>
      <c r="X301" s="227" t="s">
        <v>748</v>
      </c>
      <c r="Y301" s="57" t="s">
        <v>749</v>
      </c>
      <c r="Z301" s="57" t="s">
        <v>750</v>
      </c>
      <c r="AA301" s="214">
        <v>0</v>
      </c>
      <c r="AB301" s="249">
        <v>3.8</v>
      </c>
      <c r="AC301" s="249"/>
      <c r="AD301" s="57" t="s">
        <v>751</v>
      </c>
      <c r="AE301" s="57" t="s">
        <v>752</v>
      </c>
      <c r="AF301" s="229"/>
      <c r="AG301" s="104">
        <f>(AF301-AA301)/(AB301-AA301)</f>
        <v>0</v>
      </c>
      <c r="AH301" s="227"/>
      <c r="AI301" s="229"/>
      <c r="AJ301" s="221"/>
      <c r="AK301" s="57" t="s">
        <v>54</v>
      </c>
      <c r="AL301" s="49" t="s">
        <v>55</v>
      </c>
      <c r="AM301" s="49">
        <v>2299</v>
      </c>
      <c r="AN301" s="49" t="s">
        <v>56</v>
      </c>
      <c r="AO301" s="49" t="s">
        <v>57</v>
      </c>
      <c r="AP301" s="227" t="s">
        <v>753</v>
      </c>
      <c r="AQ301" s="57" t="s">
        <v>754</v>
      </c>
      <c r="AR301" s="28" t="s">
        <v>755</v>
      </c>
      <c r="AS301" s="28" t="s">
        <v>756</v>
      </c>
      <c r="AT301" s="250" t="s">
        <v>757</v>
      </c>
      <c r="AU301" s="28" t="s">
        <v>756</v>
      </c>
      <c r="AV301" s="28" t="s">
        <v>102</v>
      </c>
      <c r="AW301" s="28" t="s">
        <v>64</v>
      </c>
      <c r="AX301" s="38">
        <v>21000000</v>
      </c>
      <c r="AY301" s="223">
        <v>1</v>
      </c>
      <c r="AZ301" s="39" t="s">
        <v>758</v>
      </c>
      <c r="BA301" s="223" t="s">
        <v>103</v>
      </c>
      <c r="BB301" s="39" t="s">
        <v>104</v>
      </c>
      <c r="BC301" s="24">
        <v>21000000</v>
      </c>
      <c r="BD301" s="24">
        <v>21000000</v>
      </c>
    </row>
    <row r="302" spans="1:56" s="35" customFormat="1" ht="53.25" customHeight="1">
      <c r="A302" s="125">
        <v>269</v>
      </c>
      <c r="B302" s="57" t="s">
        <v>673</v>
      </c>
      <c r="C302" s="57" t="s">
        <v>746</v>
      </c>
      <c r="D302" s="57" t="s">
        <v>746</v>
      </c>
      <c r="E302" s="57" t="s">
        <v>213</v>
      </c>
      <c r="F302" s="57" t="s">
        <v>234</v>
      </c>
      <c r="G302" s="57" t="s">
        <v>48</v>
      </c>
      <c r="H302" s="57" t="s">
        <v>575</v>
      </c>
      <c r="I302" s="57" t="s">
        <v>747</v>
      </c>
      <c r="J302" s="57" t="s">
        <v>747</v>
      </c>
      <c r="K302" s="57"/>
      <c r="L302" s="57"/>
      <c r="M302" s="57"/>
      <c r="N302" s="49">
        <v>0</v>
      </c>
      <c r="O302" s="49">
        <v>0</v>
      </c>
      <c r="P302" s="49">
        <v>0</v>
      </c>
      <c r="Q302" s="49"/>
      <c r="R302" s="28" t="s">
        <v>211</v>
      </c>
      <c r="S302" s="36"/>
      <c r="T302" s="36"/>
      <c r="U302" s="36"/>
      <c r="V302" s="36"/>
      <c r="W302" s="36"/>
      <c r="X302" s="227" t="s">
        <v>748</v>
      </c>
      <c r="Y302" s="57" t="s">
        <v>759</v>
      </c>
      <c r="Z302" s="57" t="s">
        <v>750</v>
      </c>
      <c r="AA302" s="214">
        <v>0</v>
      </c>
      <c r="AB302" s="207">
        <v>1</v>
      </c>
      <c r="AC302" s="207"/>
      <c r="AD302" s="57" t="s">
        <v>751</v>
      </c>
      <c r="AE302" s="57" t="s">
        <v>760</v>
      </c>
      <c r="AF302" s="251"/>
      <c r="AG302" s="104">
        <f>(AF302-AA302)/(AB302-AA302)</f>
        <v>0</v>
      </c>
      <c r="AH302" s="227"/>
      <c r="AI302" s="229"/>
      <c r="AJ302" s="221"/>
      <c r="AK302" s="57" t="s">
        <v>54</v>
      </c>
      <c r="AL302" s="49" t="s">
        <v>55</v>
      </c>
      <c r="AM302" s="49">
        <v>2299</v>
      </c>
      <c r="AN302" s="49" t="s">
        <v>56</v>
      </c>
      <c r="AO302" s="49" t="s">
        <v>57</v>
      </c>
      <c r="AP302" s="227" t="s">
        <v>753</v>
      </c>
      <c r="AQ302" s="57" t="s">
        <v>754</v>
      </c>
      <c r="AR302" s="28" t="s">
        <v>755</v>
      </c>
      <c r="AS302" s="28" t="s">
        <v>756</v>
      </c>
      <c r="AT302" s="250" t="s">
        <v>757</v>
      </c>
      <c r="AU302" s="28" t="s">
        <v>756</v>
      </c>
      <c r="AV302" s="28" t="s">
        <v>105</v>
      </c>
      <c r="AW302" s="28" t="s">
        <v>64</v>
      </c>
      <c r="AX302" s="38">
        <v>10150000</v>
      </c>
      <c r="AY302" s="223">
        <v>1</v>
      </c>
      <c r="AZ302" s="39" t="s">
        <v>758</v>
      </c>
      <c r="BA302" s="223" t="s">
        <v>106</v>
      </c>
      <c r="BB302" s="39" t="s">
        <v>107</v>
      </c>
      <c r="BC302" s="24">
        <v>10150000</v>
      </c>
      <c r="BD302" s="24">
        <v>10150000</v>
      </c>
    </row>
    <row r="303" spans="1:56" s="35" customFormat="1" ht="53.25" customHeight="1">
      <c r="A303" s="125">
        <v>270</v>
      </c>
      <c r="B303" s="57" t="s">
        <v>673</v>
      </c>
      <c r="C303" s="57" t="s">
        <v>746</v>
      </c>
      <c r="D303" s="57" t="s">
        <v>746</v>
      </c>
      <c r="E303" s="57" t="s">
        <v>213</v>
      </c>
      <c r="F303" s="57" t="s">
        <v>234</v>
      </c>
      <c r="G303" s="57" t="s">
        <v>48</v>
      </c>
      <c r="H303" s="57" t="s">
        <v>575</v>
      </c>
      <c r="I303" s="57" t="s">
        <v>747</v>
      </c>
      <c r="J303" s="57" t="s">
        <v>747</v>
      </c>
      <c r="K303" s="57"/>
      <c r="L303" s="57"/>
      <c r="M303" s="57"/>
      <c r="N303" s="49">
        <v>0</v>
      </c>
      <c r="O303" s="49">
        <v>0</v>
      </c>
      <c r="P303" s="49">
        <v>0</v>
      </c>
      <c r="Q303" s="49"/>
      <c r="R303" s="28" t="s">
        <v>211</v>
      </c>
      <c r="S303" s="36"/>
      <c r="T303" s="36"/>
      <c r="U303" s="36"/>
      <c r="V303" s="36"/>
      <c r="W303" s="36"/>
      <c r="X303" s="227" t="s">
        <v>748</v>
      </c>
      <c r="Y303" s="57" t="s">
        <v>759</v>
      </c>
      <c r="Z303" s="57"/>
      <c r="AA303" s="214"/>
      <c r="AB303" s="214"/>
      <c r="AC303" s="214"/>
      <c r="AD303" s="57"/>
      <c r="AE303" s="57"/>
      <c r="AF303" s="58"/>
      <c r="AG303" s="58"/>
      <c r="AH303" s="58"/>
      <c r="AI303" s="58"/>
      <c r="AJ303" s="58"/>
      <c r="AK303" s="57" t="s">
        <v>54</v>
      </c>
      <c r="AL303" s="49" t="s">
        <v>55</v>
      </c>
      <c r="AM303" s="49">
        <v>2299</v>
      </c>
      <c r="AN303" s="49" t="s">
        <v>56</v>
      </c>
      <c r="AO303" s="49" t="s">
        <v>57</v>
      </c>
      <c r="AP303" s="227" t="s">
        <v>753</v>
      </c>
      <c r="AQ303" s="57" t="s">
        <v>754</v>
      </c>
      <c r="AR303" s="28" t="s">
        <v>755</v>
      </c>
      <c r="AS303" s="28" t="s">
        <v>756</v>
      </c>
      <c r="AT303" s="250" t="s">
        <v>757</v>
      </c>
      <c r="AU303" s="28" t="s">
        <v>756</v>
      </c>
      <c r="AV303" s="28" t="s">
        <v>108</v>
      </c>
      <c r="AW303" s="28" t="s">
        <v>64</v>
      </c>
      <c r="AX303" s="38">
        <v>350000</v>
      </c>
      <c r="AY303" s="223">
        <v>1</v>
      </c>
      <c r="AZ303" s="39" t="s">
        <v>758</v>
      </c>
      <c r="BA303" s="223" t="s">
        <v>109</v>
      </c>
      <c r="BB303" s="39" t="s">
        <v>110</v>
      </c>
      <c r="BC303" s="24">
        <v>350000</v>
      </c>
      <c r="BD303" s="24">
        <v>350000</v>
      </c>
    </row>
    <row r="304" spans="1:56" s="35" customFormat="1" ht="53.25" customHeight="1">
      <c r="A304" s="125">
        <v>271</v>
      </c>
      <c r="B304" s="57" t="s">
        <v>673</v>
      </c>
      <c r="C304" s="57" t="s">
        <v>746</v>
      </c>
      <c r="D304" s="57" t="s">
        <v>746</v>
      </c>
      <c r="E304" s="57" t="s">
        <v>213</v>
      </c>
      <c r="F304" s="57" t="s">
        <v>234</v>
      </c>
      <c r="G304" s="57" t="s">
        <v>48</v>
      </c>
      <c r="H304" s="57" t="s">
        <v>575</v>
      </c>
      <c r="I304" s="57" t="s">
        <v>747</v>
      </c>
      <c r="J304" s="57" t="s">
        <v>747</v>
      </c>
      <c r="K304" s="57"/>
      <c r="L304" s="57"/>
      <c r="M304" s="57"/>
      <c r="N304" s="49">
        <v>0</v>
      </c>
      <c r="O304" s="49">
        <v>0</v>
      </c>
      <c r="P304" s="49">
        <v>0</v>
      </c>
      <c r="Q304" s="49"/>
      <c r="R304" s="28" t="s">
        <v>211</v>
      </c>
      <c r="S304" s="36"/>
      <c r="T304" s="36"/>
      <c r="U304" s="36"/>
      <c r="V304" s="36"/>
      <c r="W304" s="36"/>
      <c r="X304" s="227" t="s">
        <v>748</v>
      </c>
      <c r="Y304" s="57" t="s">
        <v>759</v>
      </c>
      <c r="Z304" s="57"/>
      <c r="AA304" s="214"/>
      <c r="AB304" s="214"/>
      <c r="AC304" s="214"/>
      <c r="AD304" s="57"/>
      <c r="AE304" s="57"/>
      <c r="AF304" s="58"/>
      <c r="AG304" s="58"/>
      <c r="AH304" s="58"/>
      <c r="AI304" s="58"/>
      <c r="AJ304" s="58"/>
      <c r="AK304" s="57" t="s">
        <v>54</v>
      </c>
      <c r="AL304" s="49" t="s">
        <v>55</v>
      </c>
      <c r="AM304" s="49">
        <v>2299</v>
      </c>
      <c r="AN304" s="49" t="s">
        <v>56</v>
      </c>
      <c r="AO304" s="49" t="s">
        <v>57</v>
      </c>
      <c r="AP304" s="227" t="s">
        <v>753</v>
      </c>
      <c r="AQ304" s="57" t="s">
        <v>754</v>
      </c>
      <c r="AR304" s="28" t="s">
        <v>755</v>
      </c>
      <c r="AS304" s="28" t="s">
        <v>756</v>
      </c>
      <c r="AT304" s="250" t="s">
        <v>757</v>
      </c>
      <c r="AU304" s="28" t="s">
        <v>756</v>
      </c>
      <c r="AV304" s="28" t="s">
        <v>111</v>
      </c>
      <c r="AW304" s="28" t="s">
        <v>64</v>
      </c>
      <c r="AX304" s="38">
        <v>3500000</v>
      </c>
      <c r="AY304" s="223">
        <v>1</v>
      </c>
      <c r="AZ304" s="39" t="s">
        <v>758</v>
      </c>
      <c r="BA304" s="223" t="s">
        <v>99</v>
      </c>
      <c r="BB304" s="39" t="s">
        <v>100</v>
      </c>
      <c r="BC304" s="24">
        <v>3500000</v>
      </c>
      <c r="BD304" s="24">
        <v>3500000</v>
      </c>
    </row>
    <row r="305" spans="1:56" s="35" customFormat="1" ht="53.25" customHeight="1">
      <c r="A305" s="125">
        <v>272</v>
      </c>
      <c r="B305" s="57" t="s">
        <v>673</v>
      </c>
      <c r="C305" s="57" t="s">
        <v>746</v>
      </c>
      <c r="D305" s="57" t="s">
        <v>746</v>
      </c>
      <c r="E305" s="57" t="s">
        <v>213</v>
      </c>
      <c r="F305" s="57" t="s">
        <v>234</v>
      </c>
      <c r="G305" s="57" t="s">
        <v>48</v>
      </c>
      <c r="H305" s="57" t="s">
        <v>575</v>
      </c>
      <c r="I305" s="57" t="s">
        <v>747</v>
      </c>
      <c r="J305" s="57" t="s">
        <v>747</v>
      </c>
      <c r="K305" s="57"/>
      <c r="L305" s="57"/>
      <c r="M305" s="57"/>
      <c r="N305" s="49">
        <v>0</v>
      </c>
      <c r="O305" s="49">
        <v>0</v>
      </c>
      <c r="P305" s="49">
        <v>0</v>
      </c>
      <c r="Q305" s="49"/>
      <c r="R305" s="28" t="s">
        <v>211</v>
      </c>
      <c r="S305" s="36"/>
      <c r="T305" s="36"/>
      <c r="U305" s="36"/>
      <c r="V305" s="36"/>
      <c r="W305" s="36"/>
      <c r="X305" s="227" t="s">
        <v>748</v>
      </c>
      <c r="Y305" s="57" t="s">
        <v>759</v>
      </c>
      <c r="Z305" s="57"/>
      <c r="AA305" s="214"/>
      <c r="AB305" s="214"/>
      <c r="AC305" s="214"/>
      <c r="AD305" s="57"/>
      <c r="AE305" s="57"/>
      <c r="AF305" s="58"/>
      <c r="AG305" s="58"/>
      <c r="AH305" s="58"/>
      <c r="AI305" s="58"/>
      <c r="AJ305" s="58"/>
      <c r="AK305" s="57" t="s">
        <v>54</v>
      </c>
      <c r="AL305" s="49" t="s">
        <v>55</v>
      </c>
      <c r="AM305" s="49">
        <v>2299</v>
      </c>
      <c r="AN305" s="49" t="s">
        <v>56</v>
      </c>
      <c r="AO305" s="49" t="s">
        <v>57</v>
      </c>
      <c r="AP305" s="227" t="s">
        <v>753</v>
      </c>
      <c r="AQ305" s="57" t="s">
        <v>754</v>
      </c>
      <c r="AR305" s="28" t="s">
        <v>755</v>
      </c>
      <c r="AS305" s="28" t="s">
        <v>761</v>
      </c>
      <c r="AT305" s="250" t="s">
        <v>757</v>
      </c>
      <c r="AU305" s="28" t="s">
        <v>762</v>
      </c>
      <c r="AV305" s="28" t="s">
        <v>763</v>
      </c>
      <c r="AW305" s="28" t="s">
        <v>64</v>
      </c>
      <c r="AX305" s="38">
        <v>52000000</v>
      </c>
      <c r="AY305" s="223">
        <v>1</v>
      </c>
      <c r="AZ305" s="39" t="s">
        <v>758</v>
      </c>
      <c r="BA305" s="223" t="s">
        <v>99</v>
      </c>
      <c r="BB305" s="39" t="s">
        <v>100</v>
      </c>
      <c r="BC305" s="24">
        <v>52000000</v>
      </c>
      <c r="BD305" s="24">
        <v>46000000</v>
      </c>
    </row>
    <row r="306" spans="1:56" s="35" customFormat="1" ht="53.25" customHeight="1">
      <c r="A306" s="125">
        <v>273</v>
      </c>
      <c r="B306" s="57" t="s">
        <v>673</v>
      </c>
      <c r="C306" s="57" t="s">
        <v>746</v>
      </c>
      <c r="D306" s="57" t="s">
        <v>746</v>
      </c>
      <c r="E306" s="57" t="s">
        <v>213</v>
      </c>
      <c r="F306" s="227" t="s">
        <v>234</v>
      </c>
      <c r="G306" s="57" t="s">
        <v>48</v>
      </c>
      <c r="H306" s="57" t="s">
        <v>575</v>
      </c>
      <c r="I306" s="57" t="s">
        <v>747</v>
      </c>
      <c r="J306" s="57" t="s">
        <v>747</v>
      </c>
      <c r="K306" s="57"/>
      <c r="L306" s="57"/>
      <c r="M306" s="57"/>
      <c r="N306" s="49">
        <v>0</v>
      </c>
      <c r="O306" s="49">
        <v>0</v>
      </c>
      <c r="P306" s="49">
        <v>0</v>
      </c>
      <c r="Q306" s="49"/>
      <c r="R306" s="28" t="s">
        <v>211</v>
      </c>
      <c r="S306" s="36"/>
      <c r="T306" s="36"/>
      <c r="U306" s="36"/>
      <c r="V306" s="36"/>
      <c r="W306" s="36"/>
      <c r="X306" s="227" t="s">
        <v>764</v>
      </c>
      <c r="Y306" s="195" t="s">
        <v>765</v>
      </c>
      <c r="Z306" s="57" t="s">
        <v>750</v>
      </c>
      <c r="AA306" s="214">
        <v>0</v>
      </c>
      <c r="AB306" s="207">
        <v>1</v>
      </c>
      <c r="AC306" s="207"/>
      <c r="AD306" s="57" t="s">
        <v>751</v>
      </c>
      <c r="AE306" s="195" t="s">
        <v>766</v>
      </c>
      <c r="AF306" s="251"/>
      <c r="AG306" s="104">
        <f>(AF306-AA306)/(AB306-AA306)</f>
        <v>0</v>
      </c>
      <c r="AH306" s="227"/>
      <c r="AI306" s="229"/>
      <c r="AJ306" s="221"/>
      <c r="AK306" s="57" t="s">
        <v>54</v>
      </c>
      <c r="AL306" s="49" t="s">
        <v>55</v>
      </c>
      <c r="AM306" s="49">
        <v>2299</v>
      </c>
      <c r="AN306" s="49" t="s">
        <v>56</v>
      </c>
      <c r="AO306" s="49" t="s">
        <v>57</v>
      </c>
      <c r="AP306" s="227" t="s">
        <v>767</v>
      </c>
      <c r="AQ306" s="57" t="s">
        <v>754</v>
      </c>
      <c r="AR306" s="28" t="s">
        <v>755</v>
      </c>
      <c r="AS306" s="28" t="s">
        <v>768</v>
      </c>
      <c r="AT306" s="252" t="s">
        <v>769</v>
      </c>
      <c r="AU306" s="28" t="s">
        <v>762</v>
      </c>
      <c r="AV306" s="28" t="s">
        <v>74</v>
      </c>
      <c r="AW306" s="28" t="s">
        <v>64</v>
      </c>
      <c r="AX306" s="38">
        <v>51011508</v>
      </c>
      <c r="AY306" s="223">
        <v>5</v>
      </c>
      <c r="AZ306" s="39" t="s">
        <v>758</v>
      </c>
      <c r="BA306" s="223" t="s">
        <v>66</v>
      </c>
      <c r="BB306" s="39" t="s">
        <v>67</v>
      </c>
      <c r="BC306" s="24">
        <v>357080556</v>
      </c>
      <c r="BD306" s="24">
        <v>413911266</v>
      </c>
    </row>
    <row r="307" spans="1:56" s="35" customFormat="1" ht="53.25" customHeight="1">
      <c r="A307" s="125">
        <v>274</v>
      </c>
      <c r="B307" s="57" t="s">
        <v>673</v>
      </c>
      <c r="C307" s="57" t="s">
        <v>746</v>
      </c>
      <c r="D307" s="57" t="s">
        <v>746</v>
      </c>
      <c r="E307" s="57" t="s">
        <v>213</v>
      </c>
      <c r="F307" s="57" t="s">
        <v>234</v>
      </c>
      <c r="G307" s="57" t="s">
        <v>48</v>
      </c>
      <c r="H307" s="57" t="s">
        <v>575</v>
      </c>
      <c r="I307" s="57" t="s">
        <v>747</v>
      </c>
      <c r="J307" s="57" t="s">
        <v>747</v>
      </c>
      <c r="K307" s="57"/>
      <c r="L307" s="57"/>
      <c r="M307" s="57"/>
      <c r="N307" s="49">
        <v>0</v>
      </c>
      <c r="O307" s="49">
        <v>0</v>
      </c>
      <c r="P307" s="49">
        <v>0</v>
      </c>
      <c r="Q307" s="49"/>
      <c r="R307" s="28" t="s">
        <v>211</v>
      </c>
      <c r="S307" s="36"/>
      <c r="T307" s="36"/>
      <c r="U307" s="36"/>
      <c r="V307" s="36"/>
      <c r="W307" s="36"/>
      <c r="X307" s="227" t="s">
        <v>748</v>
      </c>
      <c r="Y307" s="195" t="s">
        <v>765</v>
      </c>
      <c r="Z307" s="57"/>
      <c r="AA307" s="214"/>
      <c r="AB307" s="214"/>
      <c r="AC307" s="214"/>
      <c r="AD307" s="57"/>
      <c r="AE307" s="57"/>
      <c r="AF307" s="58"/>
      <c r="AG307" s="58"/>
      <c r="AH307" s="58"/>
      <c r="AI307" s="58"/>
      <c r="AJ307" s="58"/>
      <c r="AK307" s="57" t="s">
        <v>54</v>
      </c>
      <c r="AL307" s="49" t="s">
        <v>55</v>
      </c>
      <c r="AM307" s="49">
        <v>2299</v>
      </c>
      <c r="AN307" s="49" t="s">
        <v>56</v>
      </c>
      <c r="AO307" s="49" t="s">
        <v>57</v>
      </c>
      <c r="AP307" s="227" t="s">
        <v>753</v>
      </c>
      <c r="AQ307" s="57" t="s">
        <v>754</v>
      </c>
      <c r="AR307" s="28" t="s">
        <v>755</v>
      </c>
      <c r="AS307" s="28" t="s">
        <v>761</v>
      </c>
      <c r="AT307" s="250" t="s">
        <v>770</v>
      </c>
      <c r="AU307" s="28" t="s">
        <v>762</v>
      </c>
      <c r="AV307" s="28" t="s">
        <v>131</v>
      </c>
      <c r="AW307" s="28" t="s">
        <v>64</v>
      </c>
      <c r="AX307" s="38">
        <v>17363636.363636363</v>
      </c>
      <c r="AY307" s="223">
        <v>11</v>
      </c>
      <c r="AZ307" s="39" t="s">
        <v>758</v>
      </c>
      <c r="BA307" s="223" t="s">
        <v>132</v>
      </c>
      <c r="BB307" s="39" t="s">
        <v>133</v>
      </c>
      <c r="BC307" s="24">
        <v>191000000</v>
      </c>
      <c r="BD307" s="24">
        <v>90000000</v>
      </c>
    </row>
    <row r="308" spans="1:56" s="35" customFormat="1" ht="53.25" customHeight="1">
      <c r="A308" s="125">
        <v>275</v>
      </c>
      <c r="B308" s="57" t="s">
        <v>673</v>
      </c>
      <c r="C308" s="57" t="s">
        <v>746</v>
      </c>
      <c r="D308" s="57" t="s">
        <v>746</v>
      </c>
      <c r="E308" s="57" t="s">
        <v>213</v>
      </c>
      <c r="F308" s="57" t="s">
        <v>234</v>
      </c>
      <c r="G308" s="57" t="s">
        <v>48</v>
      </c>
      <c r="H308" s="57" t="s">
        <v>575</v>
      </c>
      <c r="I308" s="57" t="s">
        <v>747</v>
      </c>
      <c r="J308" s="57" t="s">
        <v>747</v>
      </c>
      <c r="K308" s="57"/>
      <c r="L308" s="57"/>
      <c r="M308" s="57"/>
      <c r="N308" s="49">
        <v>0</v>
      </c>
      <c r="O308" s="49">
        <v>0</v>
      </c>
      <c r="P308" s="49">
        <v>0</v>
      </c>
      <c r="Q308" s="49"/>
      <c r="R308" s="28" t="s">
        <v>211</v>
      </c>
      <c r="S308" s="36"/>
      <c r="T308" s="36"/>
      <c r="U308" s="36"/>
      <c r="V308" s="36"/>
      <c r="W308" s="36"/>
      <c r="X308" s="227" t="s">
        <v>748</v>
      </c>
      <c r="Y308" s="195" t="s">
        <v>765</v>
      </c>
      <c r="Z308" s="57"/>
      <c r="AA308" s="214"/>
      <c r="AB308" s="214"/>
      <c r="AC308" s="214"/>
      <c r="AD308" s="57"/>
      <c r="AE308" s="57"/>
      <c r="AF308" s="58"/>
      <c r="AG308" s="58"/>
      <c r="AH308" s="58"/>
      <c r="AI308" s="58"/>
      <c r="AJ308" s="58"/>
      <c r="AK308" s="57" t="s">
        <v>54</v>
      </c>
      <c r="AL308" s="49" t="s">
        <v>55</v>
      </c>
      <c r="AM308" s="49">
        <v>2299</v>
      </c>
      <c r="AN308" s="49" t="s">
        <v>56</v>
      </c>
      <c r="AO308" s="49" t="s">
        <v>57</v>
      </c>
      <c r="AP308" s="227" t="s">
        <v>753</v>
      </c>
      <c r="AQ308" s="57" t="s">
        <v>754</v>
      </c>
      <c r="AR308" s="28" t="s">
        <v>755</v>
      </c>
      <c r="AS308" s="28" t="s">
        <v>254</v>
      </c>
      <c r="AT308" s="252" t="s">
        <v>771</v>
      </c>
      <c r="AU308" s="28">
        <v>166619</v>
      </c>
      <c r="AV308" s="28" t="s">
        <v>63</v>
      </c>
      <c r="AW308" s="28" t="s">
        <v>64</v>
      </c>
      <c r="AX308" s="38">
        <v>7828000</v>
      </c>
      <c r="AY308" s="223">
        <v>10.5</v>
      </c>
      <c r="AZ308" s="39" t="s">
        <v>758</v>
      </c>
      <c r="BA308" s="223" t="s">
        <v>66</v>
      </c>
      <c r="BB308" s="39" t="s">
        <v>67</v>
      </c>
      <c r="BC308" s="24">
        <v>82194000</v>
      </c>
      <c r="BD308" s="24">
        <v>72058370</v>
      </c>
    </row>
    <row r="309" spans="1:56" s="35" customFormat="1" ht="53.25" customHeight="1">
      <c r="A309" s="125">
        <v>276</v>
      </c>
      <c r="B309" s="57" t="s">
        <v>673</v>
      </c>
      <c r="C309" s="57" t="s">
        <v>746</v>
      </c>
      <c r="D309" s="57" t="s">
        <v>746</v>
      </c>
      <c r="E309" s="57" t="s">
        <v>213</v>
      </c>
      <c r="F309" s="227" t="s">
        <v>234</v>
      </c>
      <c r="G309" s="57" t="s">
        <v>48</v>
      </c>
      <c r="H309" s="57" t="s">
        <v>575</v>
      </c>
      <c r="I309" s="57" t="s">
        <v>747</v>
      </c>
      <c r="J309" s="57" t="s">
        <v>747</v>
      </c>
      <c r="K309" s="57"/>
      <c r="L309" s="57"/>
      <c r="M309" s="57"/>
      <c r="N309" s="49">
        <v>0</v>
      </c>
      <c r="O309" s="49">
        <v>0</v>
      </c>
      <c r="P309" s="49">
        <v>0</v>
      </c>
      <c r="Q309" s="49"/>
      <c r="R309" s="28" t="s">
        <v>211</v>
      </c>
      <c r="S309" s="36"/>
      <c r="T309" s="36"/>
      <c r="U309" s="36"/>
      <c r="V309" s="36"/>
      <c r="W309" s="36"/>
      <c r="X309" s="227" t="s">
        <v>764</v>
      </c>
      <c r="Y309" s="57" t="s">
        <v>772</v>
      </c>
      <c r="Z309" s="57" t="s">
        <v>750</v>
      </c>
      <c r="AA309" s="214">
        <v>0</v>
      </c>
      <c r="AB309" s="207">
        <v>0.9</v>
      </c>
      <c r="AC309" s="207"/>
      <c r="AD309" s="57" t="s">
        <v>751</v>
      </c>
      <c r="AE309" s="195" t="s">
        <v>773</v>
      </c>
      <c r="AF309" s="212"/>
      <c r="AG309" s="104">
        <f t="shared" ref="AG309:AG311" si="13">(AF309-AA309)/(AB309-AA309)</f>
        <v>0</v>
      </c>
      <c r="AH309" s="227"/>
      <c r="AI309" s="229"/>
      <c r="AJ309" s="221"/>
      <c r="AK309" s="57" t="s">
        <v>54</v>
      </c>
      <c r="AL309" s="49" t="s">
        <v>55</v>
      </c>
      <c r="AM309" s="49">
        <v>2299</v>
      </c>
      <c r="AN309" s="49" t="s">
        <v>56</v>
      </c>
      <c r="AO309" s="49" t="s">
        <v>57</v>
      </c>
      <c r="AP309" s="227" t="s">
        <v>767</v>
      </c>
      <c r="AQ309" s="57" t="s">
        <v>754</v>
      </c>
      <c r="AR309" s="28" t="s">
        <v>755</v>
      </c>
      <c r="AS309" s="28" t="s">
        <v>774</v>
      </c>
      <c r="AT309" s="252" t="s">
        <v>775</v>
      </c>
      <c r="AU309" s="28">
        <v>167219</v>
      </c>
      <c r="AV309" s="28" t="s">
        <v>63</v>
      </c>
      <c r="AW309" s="28" t="s">
        <v>64</v>
      </c>
      <c r="AX309" s="38">
        <v>7828000</v>
      </c>
      <c r="AY309" s="223">
        <v>10.5</v>
      </c>
      <c r="AZ309" s="39" t="s">
        <v>758</v>
      </c>
      <c r="BA309" s="223" t="s">
        <v>66</v>
      </c>
      <c r="BB309" s="39" t="s">
        <v>67</v>
      </c>
      <c r="BC309" s="24">
        <v>82194000</v>
      </c>
      <c r="BD309" s="24">
        <v>80889333</v>
      </c>
    </row>
    <row r="310" spans="1:56" s="35" customFormat="1" ht="53.25" customHeight="1">
      <c r="A310" s="125">
        <v>277</v>
      </c>
      <c r="B310" s="57" t="s">
        <v>673</v>
      </c>
      <c r="C310" s="57" t="s">
        <v>746</v>
      </c>
      <c r="D310" s="57" t="s">
        <v>746</v>
      </c>
      <c r="E310" s="57" t="s">
        <v>213</v>
      </c>
      <c r="F310" s="227" t="s">
        <v>234</v>
      </c>
      <c r="G310" s="57" t="s">
        <v>48</v>
      </c>
      <c r="H310" s="57" t="s">
        <v>575</v>
      </c>
      <c r="I310" s="57" t="s">
        <v>747</v>
      </c>
      <c r="J310" s="57" t="s">
        <v>747</v>
      </c>
      <c r="K310" s="57"/>
      <c r="L310" s="57"/>
      <c r="M310" s="57"/>
      <c r="N310" s="49">
        <v>0</v>
      </c>
      <c r="O310" s="49">
        <v>0</v>
      </c>
      <c r="P310" s="49">
        <v>0</v>
      </c>
      <c r="Q310" s="49"/>
      <c r="R310" s="28" t="s">
        <v>211</v>
      </c>
      <c r="S310" s="36"/>
      <c r="T310" s="36"/>
      <c r="U310" s="36"/>
      <c r="V310" s="36"/>
      <c r="W310" s="36"/>
      <c r="X310" s="227" t="s">
        <v>764</v>
      </c>
      <c r="Y310" s="57" t="s">
        <v>776</v>
      </c>
      <c r="Z310" s="57" t="s">
        <v>750</v>
      </c>
      <c r="AA310" s="214">
        <v>0</v>
      </c>
      <c r="AB310" s="249">
        <v>3.8</v>
      </c>
      <c r="AC310" s="249"/>
      <c r="AD310" s="57" t="s">
        <v>751</v>
      </c>
      <c r="AE310" s="57" t="s">
        <v>752</v>
      </c>
      <c r="AF310" s="253"/>
      <c r="AG310" s="104">
        <v>0</v>
      </c>
      <c r="AH310" s="227"/>
      <c r="AI310" s="229"/>
      <c r="AJ310" s="221"/>
      <c r="AK310" s="57" t="s">
        <v>54</v>
      </c>
      <c r="AL310" s="49" t="s">
        <v>55</v>
      </c>
      <c r="AM310" s="49">
        <v>2299</v>
      </c>
      <c r="AN310" s="49" t="s">
        <v>56</v>
      </c>
      <c r="AO310" s="49" t="s">
        <v>57</v>
      </c>
      <c r="AP310" s="227" t="s">
        <v>767</v>
      </c>
      <c r="AQ310" s="57" t="s">
        <v>754</v>
      </c>
      <c r="AR310" s="28" t="s">
        <v>755</v>
      </c>
      <c r="AS310" s="28" t="s">
        <v>777</v>
      </c>
      <c r="AT310" s="252" t="s">
        <v>778</v>
      </c>
      <c r="AU310" s="28">
        <v>172519</v>
      </c>
      <c r="AV310" s="28" t="s">
        <v>63</v>
      </c>
      <c r="AW310" s="28" t="s">
        <v>64</v>
      </c>
      <c r="AX310" s="38">
        <v>7828000</v>
      </c>
      <c r="AY310" s="223">
        <v>10.5</v>
      </c>
      <c r="AZ310" s="39" t="s">
        <v>758</v>
      </c>
      <c r="BA310" s="223" t="s">
        <v>66</v>
      </c>
      <c r="BB310" s="39" t="s">
        <v>67</v>
      </c>
      <c r="BC310" s="24">
        <v>82194000</v>
      </c>
      <c r="BD310" s="24">
        <v>58349500</v>
      </c>
    </row>
    <row r="311" spans="1:56" s="35" customFormat="1" ht="53.25" customHeight="1">
      <c r="A311" s="125">
        <v>278</v>
      </c>
      <c r="B311" s="57" t="s">
        <v>673</v>
      </c>
      <c r="C311" s="57" t="s">
        <v>746</v>
      </c>
      <c r="D311" s="57" t="s">
        <v>746</v>
      </c>
      <c r="E311" s="57" t="s">
        <v>213</v>
      </c>
      <c r="F311" s="57" t="s">
        <v>234</v>
      </c>
      <c r="G311" s="57" t="s">
        <v>48</v>
      </c>
      <c r="H311" s="57" t="s">
        <v>575</v>
      </c>
      <c r="I311" s="57" t="s">
        <v>747</v>
      </c>
      <c r="J311" s="57" t="s">
        <v>747</v>
      </c>
      <c r="K311" s="57"/>
      <c r="L311" s="57"/>
      <c r="M311" s="57"/>
      <c r="N311" s="49">
        <v>0</v>
      </c>
      <c r="O311" s="49">
        <v>0</v>
      </c>
      <c r="P311" s="49">
        <v>0</v>
      </c>
      <c r="Q311" s="49"/>
      <c r="R311" s="28" t="s">
        <v>211</v>
      </c>
      <c r="S311" s="36"/>
      <c r="T311" s="36"/>
      <c r="U311" s="36"/>
      <c r="V311" s="36"/>
      <c r="W311" s="36"/>
      <c r="X311" s="57" t="s">
        <v>779</v>
      </c>
      <c r="Y311" s="57" t="s">
        <v>780</v>
      </c>
      <c r="Z311" s="57" t="s">
        <v>750</v>
      </c>
      <c r="AA311" s="214">
        <v>0</v>
      </c>
      <c r="AB311" s="207">
        <v>1</v>
      </c>
      <c r="AC311" s="207"/>
      <c r="AD311" s="57" t="s">
        <v>751</v>
      </c>
      <c r="AE311" s="57" t="s">
        <v>781</v>
      </c>
      <c r="AF311" s="251"/>
      <c r="AG311" s="104">
        <f t="shared" si="13"/>
        <v>0</v>
      </c>
      <c r="AH311" s="227"/>
      <c r="AI311" s="229"/>
      <c r="AJ311" s="221"/>
      <c r="AK311" s="57" t="s">
        <v>54</v>
      </c>
      <c r="AL311" s="49" t="s">
        <v>55</v>
      </c>
      <c r="AM311" s="49">
        <v>2299</v>
      </c>
      <c r="AN311" s="49" t="s">
        <v>56</v>
      </c>
      <c r="AO311" s="49" t="s">
        <v>57</v>
      </c>
      <c r="AP311" s="227" t="s">
        <v>782</v>
      </c>
      <c r="AQ311" s="57" t="s">
        <v>754</v>
      </c>
      <c r="AR311" s="28" t="s">
        <v>755</v>
      </c>
      <c r="AS311" s="28" t="s">
        <v>783</v>
      </c>
      <c r="AT311" s="252" t="s">
        <v>784</v>
      </c>
      <c r="AU311" s="28" t="s">
        <v>768</v>
      </c>
      <c r="AV311" s="28" t="s">
        <v>74</v>
      </c>
      <c r="AW311" s="28" t="s">
        <v>64</v>
      </c>
      <c r="AX311" s="38">
        <v>13719086</v>
      </c>
      <c r="AY311" s="223">
        <v>5</v>
      </c>
      <c r="AZ311" s="39" t="s">
        <v>758</v>
      </c>
      <c r="BA311" s="223" t="s">
        <v>66</v>
      </c>
      <c r="BB311" s="39" t="s">
        <v>67</v>
      </c>
      <c r="BC311" s="24">
        <v>96033600</v>
      </c>
      <c r="BD311" s="24">
        <v>105895309</v>
      </c>
    </row>
    <row r="312" spans="1:56" s="35" customFormat="1" ht="53.25" customHeight="1">
      <c r="A312" s="125">
        <v>279</v>
      </c>
      <c r="B312" s="57" t="s">
        <v>673</v>
      </c>
      <c r="C312" s="57" t="s">
        <v>746</v>
      </c>
      <c r="D312" s="57" t="s">
        <v>746</v>
      </c>
      <c r="E312" s="57" t="s">
        <v>213</v>
      </c>
      <c r="F312" s="227" t="s">
        <v>234</v>
      </c>
      <c r="G312" s="57" t="s">
        <v>48</v>
      </c>
      <c r="H312" s="57" t="s">
        <v>575</v>
      </c>
      <c r="I312" s="57" t="s">
        <v>747</v>
      </c>
      <c r="J312" s="57" t="s">
        <v>747</v>
      </c>
      <c r="K312" s="57"/>
      <c r="L312" s="57"/>
      <c r="M312" s="57"/>
      <c r="N312" s="49">
        <v>0</v>
      </c>
      <c r="O312" s="49">
        <v>0</v>
      </c>
      <c r="P312" s="49">
        <v>0</v>
      </c>
      <c r="Q312" s="49"/>
      <c r="R312" s="28" t="s">
        <v>211</v>
      </c>
      <c r="S312" s="36"/>
      <c r="T312" s="36"/>
      <c r="U312" s="36"/>
      <c r="V312" s="36"/>
      <c r="W312" s="36"/>
      <c r="X312" s="227" t="s">
        <v>764</v>
      </c>
      <c r="Y312" s="57" t="s">
        <v>780</v>
      </c>
      <c r="Z312" s="57"/>
      <c r="AA312" s="214"/>
      <c r="AB312" s="214"/>
      <c r="AC312" s="214"/>
      <c r="AD312" s="57"/>
      <c r="AE312" s="57"/>
      <c r="AF312" s="254"/>
      <c r="AG312" s="254"/>
      <c r="AH312" s="220"/>
      <c r="AI312" s="58"/>
      <c r="AJ312" s="58"/>
      <c r="AK312" s="57" t="s">
        <v>54</v>
      </c>
      <c r="AL312" s="49" t="s">
        <v>55</v>
      </c>
      <c r="AM312" s="49">
        <v>2299</v>
      </c>
      <c r="AN312" s="49" t="s">
        <v>56</v>
      </c>
      <c r="AO312" s="49" t="s">
        <v>57</v>
      </c>
      <c r="AP312" s="227" t="s">
        <v>767</v>
      </c>
      <c r="AQ312" s="57" t="s">
        <v>754</v>
      </c>
      <c r="AR312" s="28" t="s">
        <v>755</v>
      </c>
      <c r="AS312" s="28" t="s">
        <v>785</v>
      </c>
      <c r="AT312" s="252" t="s">
        <v>786</v>
      </c>
      <c r="AU312" s="28" t="s">
        <v>768</v>
      </c>
      <c r="AV312" s="28" t="s">
        <v>63</v>
      </c>
      <c r="AW312" s="28" t="s">
        <v>64</v>
      </c>
      <c r="AX312" s="38">
        <v>14761905</v>
      </c>
      <c r="AY312" s="223">
        <v>10.5</v>
      </c>
      <c r="AZ312" s="39" t="s">
        <v>758</v>
      </c>
      <c r="BA312" s="223" t="s">
        <v>66</v>
      </c>
      <c r="BB312" s="39" t="s">
        <v>67</v>
      </c>
      <c r="BC312" s="24">
        <v>155000000</v>
      </c>
      <c r="BD312" s="24">
        <v>155000000</v>
      </c>
    </row>
    <row r="313" spans="1:56" s="35" customFormat="1" ht="53.25" customHeight="1">
      <c r="A313" s="125">
        <v>280</v>
      </c>
      <c r="B313" s="57" t="s">
        <v>673</v>
      </c>
      <c r="C313" s="57" t="s">
        <v>746</v>
      </c>
      <c r="D313" s="57" t="s">
        <v>746</v>
      </c>
      <c r="E313" s="57" t="s">
        <v>213</v>
      </c>
      <c r="F313" s="227" t="s">
        <v>234</v>
      </c>
      <c r="G313" s="57" t="s">
        <v>48</v>
      </c>
      <c r="H313" s="57" t="s">
        <v>575</v>
      </c>
      <c r="I313" s="57" t="s">
        <v>747</v>
      </c>
      <c r="J313" s="57" t="s">
        <v>747</v>
      </c>
      <c r="K313" s="57"/>
      <c r="L313" s="57"/>
      <c r="M313" s="57"/>
      <c r="N313" s="49">
        <v>0</v>
      </c>
      <c r="O313" s="49">
        <v>0</v>
      </c>
      <c r="P313" s="49">
        <v>0</v>
      </c>
      <c r="Q313" s="49"/>
      <c r="R313" s="28" t="s">
        <v>211</v>
      </c>
      <c r="S313" s="36"/>
      <c r="T313" s="36"/>
      <c r="U313" s="36"/>
      <c r="V313" s="36"/>
      <c r="W313" s="36"/>
      <c r="X313" s="227" t="s">
        <v>764</v>
      </c>
      <c r="Y313" s="57" t="s">
        <v>780</v>
      </c>
      <c r="Z313" s="57"/>
      <c r="AA313" s="214"/>
      <c r="AB313" s="214"/>
      <c r="AC313" s="214"/>
      <c r="AD313" s="57"/>
      <c r="AE313" s="57"/>
      <c r="AF313" s="58"/>
      <c r="AG313" s="58"/>
      <c r="AH313" s="58"/>
      <c r="AI313" s="58"/>
      <c r="AJ313" s="58"/>
      <c r="AK313" s="57" t="s">
        <v>54</v>
      </c>
      <c r="AL313" s="49" t="s">
        <v>55</v>
      </c>
      <c r="AM313" s="49">
        <v>2299</v>
      </c>
      <c r="AN313" s="49" t="s">
        <v>56</v>
      </c>
      <c r="AO313" s="49" t="s">
        <v>57</v>
      </c>
      <c r="AP313" s="227" t="s">
        <v>767</v>
      </c>
      <c r="AQ313" s="57" t="s">
        <v>754</v>
      </c>
      <c r="AR313" s="28" t="s">
        <v>755</v>
      </c>
      <c r="AS313" s="28" t="s">
        <v>761</v>
      </c>
      <c r="AT313" s="250" t="s">
        <v>787</v>
      </c>
      <c r="AU313" s="28" t="s">
        <v>768</v>
      </c>
      <c r="AV313" s="28" t="s">
        <v>131</v>
      </c>
      <c r="AW313" s="28" t="s">
        <v>64</v>
      </c>
      <c r="AX313" s="38">
        <v>17363636.363636363</v>
      </c>
      <c r="AY313" s="223">
        <v>11</v>
      </c>
      <c r="AZ313" s="39" t="s">
        <v>758</v>
      </c>
      <c r="BA313" s="223" t="s">
        <v>132</v>
      </c>
      <c r="BB313" s="39" t="s">
        <v>133</v>
      </c>
      <c r="BC313" s="24">
        <v>191000000</v>
      </c>
      <c r="BD313" s="24">
        <v>159318457</v>
      </c>
    </row>
    <row r="314" spans="1:56" s="35" customFormat="1" ht="53.25" customHeight="1">
      <c r="A314" s="125">
        <v>281</v>
      </c>
      <c r="B314" s="57" t="s">
        <v>673</v>
      </c>
      <c r="C314" s="57" t="s">
        <v>746</v>
      </c>
      <c r="D314" s="57" t="s">
        <v>746</v>
      </c>
      <c r="E314" s="57" t="s">
        <v>213</v>
      </c>
      <c r="F314" s="57" t="s">
        <v>234</v>
      </c>
      <c r="G314" s="57" t="s">
        <v>48</v>
      </c>
      <c r="H314" s="57" t="s">
        <v>575</v>
      </c>
      <c r="I314" s="57" t="s">
        <v>747</v>
      </c>
      <c r="J314" s="57" t="s">
        <v>747</v>
      </c>
      <c r="K314" s="57"/>
      <c r="L314" s="57"/>
      <c r="M314" s="57"/>
      <c r="N314" s="49">
        <v>0</v>
      </c>
      <c r="O314" s="49">
        <v>0</v>
      </c>
      <c r="P314" s="49">
        <v>0</v>
      </c>
      <c r="Q314" s="49"/>
      <c r="R314" s="28" t="s">
        <v>211</v>
      </c>
      <c r="S314" s="36"/>
      <c r="T314" s="36"/>
      <c r="U314" s="36"/>
      <c r="V314" s="36"/>
      <c r="W314" s="36"/>
      <c r="X314" s="57" t="s">
        <v>788</v>
      </c>
      <c r="Y314" s="57" t="s">
        <v>789</v>
      </c>
      <c r="Z314" s="57" t="s">
        <v>750</v>
      </c>
      <c r="AA314" s="214">
        <v>0</v>
      </c>
      <c r="AB314" s="207">
        <v>1</v>
      </c>
      <c r="AC314" s="207"/>
      <c r="AD314" s="57" t="s">
        <v>751</v>
      </c>
      <c r="AE314" s="57" t="s">
        <v>790</v>
      </c>
      <c r="AF314" s="251"/>
      <c r="AG314" s="104">
        <f>(AF314-AA314)/(AB314-AA314)</f>
        <v>0</v>
      </c>
      <c r="AH314" s="227"/>
      <c r="AI314" s="229"/>
      <c r="AJ314" s="221"/>
      <c r="AK314" s="57" t="s">
        <v>54</v>
      </c>
      <c r="AL314" s="49" t="s">
        <v>55</v>
      </c>
      <c r="AM314" s="49">
        <v>2299</v>
      </c>
      <c r="AN314" s="49" t="s">
        <v>56</v>
      </c>
      <c r="AO314" s="49" t="s">
        <v>57</v>
      </c>
      <c r="AP314" s="227" t="s">
        <v>791</v>
      </c>
      <c r="AQ314" s="57" t="s">
        <v>754</v>
      </c>
      <c r="AR314" s="28" t="s">
        <v>755</v>
      </c>
      <c r="AS314" s="28" t="s">
        <v>792</v>
      </c>
      <c r="AT314" s="250" t="s">
        <v>793</v>
      </c>
      <c r="AU314" s="28">
        <v>167119</v>
      </c>
      <c r="AV314" s="28" t="s">
        <v>63</v>
      </c>
      <c r="AW314" s="28" t="s">
        <v>64</v>
      </c>
      <c r="AX314" s="38">
        <v>7828000</v>
      </c>
      <c r="AY314" s="223">
        <v>10.5</v>
      </c>
      <c r="AZ314" s="39" t="s">
        <v>758</v>
      </c>
      <c r="BA314" s="223" t="s">
        <v>66</v>
      </c>
      <c r="BB314" s="39" t="s">
        <v>67</v>
      </c>
      <c r="BC314" s="24">
        <v>82194000</v>
      </c>
      <c r="BD314" s="24">
        <v>80889333</v>
      </c>
    </row>
    <row r="315" spans="1:56" s="35" customFormat="1" ht="53.25" customHeight="1">
      <c r="A315" s="125">
        <v>282</v>
      </c>
      <c r="B315" s="57" t="s">
        <v>673</v>
      </c>
      <c r="C315" s="57" t="s">
        <v>746</v>
      </c>
      <c r="D315" s="57" t="s">
        <v>746</v>
      </c>
      <c r="E315" s="57" t="s">
        <v>249</v>
      </c>
      <c r="F315" s="57" t="s">
        <v>234</v>
      </c>
      <c r="G315" s="57" t="s">
        <v>48</v>
      </c>
      <c r="H315" s="57" t="s">
        <v>575</v>
      </c>
      <c r="I315" s="57" t="s">
        <v>747</v>
      </c>
      <c r="J315" s="57" t="s">
        <v>747</v>
      </c>
      <c r="K315" s="57"/>
      <c r="L315" s="57"/>
      <c r="M315" s="57"/>
      <c r="N315" s="49">
        <v>0</v>
      </c>
      <c r="O315" s="49">
        <v>0</v>
      </c>
      <c r="P315" s="49">
        <v>0</v>
      </c>
      <c r="Q315" s="49"/>
      <c r="R315" s="28" t="s">
        <v>211</v>
      </c>
      <c r="S315" s="36"/>
      <c r="T315" s="36"/>
      <c r="U315" s="36"/>
      <c r="V315" s="36"/>
      <c r="W315" s="36"/>
      <c r="X315" s="57" t="s">
        <v>788</v>
      </c>
      <c r="Y315" s="57" t="s">
        <v>789</v>
      </c>
      <c r="Z315" s="57"/>
      <c r="AA315" s="214"/>
      <c r="AB315" s="214"/>
      <c r="AC315" s="214"/>
      <c r="AD315" s="57"/>
      <c r="AE315" s="57"/>
      <c r="AF315" s="36"/>
      <c r="AG315" s="36"/>
      <c r="AH315" s="36"/>
      <c r="AI315" s="36"/>
      <c r="AJ315" s="36"/>
      <c r="AK315" s="57" t="s">
        <v>54</v>
      </c>
      <c r="AL315" s="49" t="s">
        <v>55</v>
      </c>
      <c r="AM315" s="49">
        <v>2299</v>
      </c>
      <c r="AN315" s="49" t="s">
        <v>56</v>
      </c>
      <c r="AO315" s="49" t="s">
        <v>57</v>
      </c>
      <c r="AP315" s="57" t="s">
        <v>791</v>
      </c>
      <c r="AQ315" s="57" t="s">
        <v>754</v>
      </c>
      <c r="AR315" s="28" t="s">
        <v>755</v>
      </c>
      <c r="AS315" s="28" t="s">
        <v>794</v>
      </c>
      <c r="AT315" s="250" t="s">
        <v>784</v>
      </c>
      <c r="AU315" s="28" t="s">
        <v>768</v>
      </c>
      <c r="AV315" s="28" t="s">
        <v>74</v>
      </c>
      <c r="AW315" s="28" t="s">
        <v>64</v>
      </c>
      <c r="AX315" s="38">
        <v>31444078</v>
      </c>
      <c r="AY315" s="223">
        <v>5</v>
      </c>
      <c r="AZ315" s="39" t="s">
        <v>758</v>
      </c>
      <c r="BA315" s="223" t="s">
        <v>66</v>
      </c>
      <c r="BB315" s="39" t="s">
        <v>67</v>
      </c>
      <c r="BC315" s="24">
        <v>220108547</v>
      </c>
      <c r="BD315" s="24">
        <v>221413214</v>
      </c>
    </row>
    <row r="316" spans="1:56" s="35" customFormat="1" ht="53.25" customHeight="1">
      <c r="A316" s="125">
        <v>283</v>
      </c>
      <c r="B316" s="57" t="s">
        <v>673</v>
      </c>
      <c r="C316" s="57" t="s">
        <v>746</v>
      </c>
      <c r="D316" s="57" t="s">
        <v>746</v>
      </c>
      <c r="E316" s="57" t="s">
        <v>46</v>
      </c>
      <c r="F316" s="57" t="s">
        <v>234</v>
      </c>
      <c r="G316" s="57" t="s">
        <v>48</v>
      </c>
      <c r="H316" s="57" t="s">
        <v>575</v>
      </c>
      <c r="I316" s="57" t="s">
        <v>747</v>
      </c>
      <c r="J316" s="57" t="s">
        <v>747</v>
      </c>
      <c r="K316" s="57"/>
      <c r="L316" s="57"/>
      <c r="M316" s="57"/>
      <c r="N316" s="49">
        <v>0</v>
      </c>
      <c r="O316" s="49">
        <v>0</v>
      </c>
      <c r="P316" s="49">
        <v>0</v>
      </c>
      <c r="Q316" s="49"/>
      <c r="R316" s="28" t="s">
        <v>211</v>
      </c>
      <c r="S316" s="36"/>
      <c r="T316" s="36"/>
      <c r="U316" s="36"/>
      <c r="V316" s="36"/>
      <c r="W316" s="36"/>
      <c r="X316" s="57" t="s">
        <v>788</v>
      </c>
      <c r="Y316" s="57" t="s">
        <v>789</v>
      </c>
      <c r="Z316" s="57"/>
      <c r="AA316" s="214"/>
      <c r="AB316" s="214"/>
      <c r="AC316" s="214"/>
      <c r="AD316" s="57"/>
      <c r="AE316" s="57"/>
      <c r="AF316" s="36"/>
      <c r="AG316" s="36"/>
      <c r="AH316" s="36"/>
      <c r="AI316" s="36"/>
      <c r="AJ316" s="36"/>
      <c r="AK316" s="57" t="s">
        <v>54</v>
      </c>
      <c r="AL316" s="49" t="s">
        <v>55</v>
      </c>
      <c r="AM316" s="49">
        <v>2299</v>
      </c>
      <c r="AN316" s="49" t="s">
        <v>56</v>
      </c>
      <c r="AO316" s="49" t="s">
        <v>57</v>
      </c>
      <c r="AP316" s="57" t="s">
        <v>791</v>
      </c>
      <c r="AQ316" s="57" t="s">
        <v>754</v>
      </c>
      <c r="AR316" s="28" t="s">
        <v>755</v>
      </c>
      <c r="AS316" s="28" t="s">
        <v>761</v>
      </c>
      <c r="AT316" s="250" t="s">
        <v>795</v>
      </c>
      <c r="AU316" s="28" t="s">
        <v>768</v>
      </c>
      <c r="AV316" s="28" t="s">
        <v>131</v>
      </c>
      <c r="AW316" s="28" t="s">
        <v>64</v>
      </c>
      <c r="AX316" s="38">
        <v>9084472</v>
      </c>
      <c r="AY316" s="223">
        <v>11</v>
      </c>
      <c r="AZ316" s="39" t="s">
        <v>758</v>
      </c>
      <c r="BA316" s="223" t="s">
        <v>132</v>
      </c>
      <c r="BB316" s="39" t="s">
        <v>133</v>
      </c>
      <c r="BC316" s="24">
        <v>99929192</v>
      </c>
      <c r="BD316" s="24">
        <v>99929192</v>
      </c>
    </row>
    <row r="317" spans="1:56" s="35" customFormat="1" ht="53.25" customHeight="1">
      <c r="A317" s="125">
        <v>284</v>
      </c>
      <c r="B317" s="57" t="s">
        <v>673</v>
      </c>
      <c r="C317" s="57" t="s">
        <v>746</v>
      </c>
      <c r="D317" s="57" t="s">
        <v>746</v>
      </c>
      <c r="E317" s="57" t="s">
        <v>213</v>
      </c>
      <c r="F317" s="57" t="s">
        <v>234</v>
      </c>
      <c r="G317" s="57" t="s">
        <v>48</v>
      </c>
      <c r="H317" s="57" t="s">
        <v>575</v>
      </c>
      <c r="I317" s="57" t="s">
        <v>747</v>
      </c>
      <c r="J317" s="57" t="s">
        <v>747</v>
      </c>
      <c r="K317" s="57"/>
      <c r="L317" s="57"/>
      <c r="M317" s="57"/>
      <c r="N317" s="49">
        <v>0</v>
      </c>
      <c r="O317" s="49">
        <v>0</v>
      </c>
      <c r="P317" s="49">
        <v>0</v>
      </c>
      <c r="Q317" s="49"/>
      <c r="R317" s="28" t="s">
        <v>211</v>
      </c>
      <c r="S317" s="36"/>
      <c r="T317" s="36"/>
      <c r="U317" s="36"/>
      <c r="V317" s="36"/>
      <c r="W317" s="36"/>
      <c r="X317" s="57" t="s">
        <v>779</v>
      </c>
      <c r="Y317" s="57" t="s">
        <v>789</v>
      </c>
      <c r="Z317" s="57"/>
      <c r="AA317" s="214"/>
      <c r="AB317" s="214"/>
      <c r="AC317" s="214"/>
      <c r="AD317" s="57"/>
      <c r="AE317" s="57"/>
      <c r="AF317" s="36"/>
      <c r="AG317" s="36"/>
      <c r="AH317" s="36"/>
      <c r="AI317" s="36"/>
      <c r="AJ317" s="36"/>
      <c r="AK317" s="57" t="s">
        <v>54</v>
      </c>
      <c r="AL317" s="49" t="s">
        <v>55</v>
      </c>
      <c r="AM317" s="49">
        <v>2299</v>
      </c>
      <c r="AN317" s="49" t="s">
        <v>56</v>
      </c>
      <c r="AO317" s="49" t="s">
        <v>57</v>
      </c>
      <c r="AP317" s="227" t="s">
        <v>782</v>
      </c>
      <c r="AQ317" s="57" t="s">
        <v>754</v>
      </c>
      <c r="AR317" s="28" t="s">
        <v>755</v>
      </c>
      <c r="AS317" s="28" t="s">
        <v>768</v>
      </c>
      <c r="AT317" s="252" t="s">
        <v>796</v>
      </c>
      <c r="AU317" s="28" t="s">
        <v>768</v>
      </c>
      <c r="AV317" s="28" t="s">
        <v>74</v>
      </c>
      <c r="AW317" s="28" t="s">
        <v>64</v>
      </c>
      <c r="AX317" s="38">
        <f>+BC317/AY317</f>
        <v>92550549</v>
      </c>
      <c r="AY317" s="223">
        <v>5</v>
      </c>
      <c r="AZ317" s="39" t="s">
        <v>758</v>
      </c>
      <c r="BA317" s="223" t="s">
        <v>66</v>
      </c>
      <c r="BB317" s="39" t="s">
        <v>67</v>
      </c>
      <c r="BC317" s="24">
        <v>462752745</v>
      </c>
      <c r="BD317" s="24">
        <v>462752745</v>
      </c>
    </row>
    <row r="318" spans="1:56" s="35" customFormat="1" ht="53.25" customHeight="1">
      <c r="A318" s="125">
        <v>285</v>
      </c>
      <c r="B318" s="57" t="s">
        <v>673</v>
      </c>
      <c r="C318" s="57" t="s">
        <v>746</v>
      </c>
      <c r="D318" s="57" t="s">
        <v>746</v>
      </c>
      <c r="E318" s="57" t="s">
        <v>213</v>
      </c>
      <c r="F318" s="57" t="s">
        <v>234</v>
      </c>
      <c r="G318" s="57" t="s">
        <v>48</v>
      </c>
      <c r="H318" s="57" t="s">
        <v>575</v>
      </c>
      <c r="I318" s="57" t="s">
        <v>747</v>
      </c>
      <c r="J318" s="57" t="s">
        <v>747</v>
      </c>
      <c r="K318" s="57"/>
      <c r="L318" s="57"/>
      <c r="M318" s="57"/>
      <c r="N318" s="49">
        <v>0</v>
      </c>
      <c r="O318" s="49">
        <v>0</v>
      </c>
      <c r="P318" s="49">
        <v>0</v>
      </c>
      <c r="Q318" s="49"/>
      <c r="R318" s="28" t="s">
        <v>211</v>
      </c>
      <c r="S318" s="36"/>
      <c r="T318" s="36"/>
      <c r="U318" s="36"/>
      <c r="V318" s="36"/>
      <c r="W318" s="36"/>
      <c r="X318" s="57" t="s">
        <v>779</v>
      </c>
      <c r="Y318" s="57" t="s">
        <v>789</v>
      </c>
      <c r="Z318" s="57"/>
      <c r="AA318" s="214"/>
      <c r="AB318" s="214"/>
      <c r="AC318" s="214"/>
      <c r="AD318" s="57"/>
      <c r="AE318" s="57"/>
      <c r="AF318" s="36"/>
      <c r="AG318" s="36"/>
      <c r="AH318" s="36"/>
      <c r="AI318" s="36"/>
      <c r="AJ318" s="36"/>
      <c r="AK318" s="57" t="s">
        <v>54</v>
      </c>
      <c r="AL318" s="49" t="s">
        <v>55</v>
      </c>
      <c r="AM318" s="49">
        <v>2299</v>
      </c>
      <c r="AN318" s="49" t="s">
        <v>56</v>
      </c>
      <c r="AO318" s="49" t="s">
        <v>57</v>
      </c>
      <c r="AP318" s="227" t="s">
        <v>782</v>
      </c>
      <c r="AQ318" s="57" t="s">
        <v>754</v>
      </c>
      <c r="AR318" s="28" t="s">
        <v>755</v>
      </c>
      <c r="AS318" s="28" t="s">
        <v>768</v>
      </c>
      <c r="AT318" s="252" t="s">
        <v>796</v>
      </c>
      <c r="AU318" s="28" t="s">
        <v>768</v>
      </c>
      <c r="AV318" s="28" t="s">
        <v>74</v>
      </c>
      <c r="AW318" s="28" t="s">
        <v>64</v>
      </c>
      <c r="AX318" s="38">
        <v>50000000</v>
      </c>
      <c r="AY318" s="223">
        <v>1</v>
      </c>
      <c r="AZ318" s="39" t="s">
        <v>758</v>
      </c>
      <c r="BA318" s="223" t="s">
        <v>66</v>
      </c>
      <c r="BB318" s="39" t="s">
        <v>67</v>
      </c>
      <c r="BC318" s="24">
        <v>50000000</v>
      </c>
      <c r="BD318" s="24">
        <v>50000000</v>
      </c>
    </row>
    <row r="319" spans="1:56" s="35" customFormat="1" ht="53.25" customHeight="1">
      <c r="A319" s="125">
        <v>286</v>
      </c>
      <c r="B319" s="57" t="s">
        <v>673</v>
      </c>
      <c r="C319" s="57" t="s">
        <v>746</v>
      </c>
      <c r="D319" s="57" t="s">
        <v>746</v>
      </c>
      <c r="E319" s="57" t="s">
        <v>213</v>
      </c>
      <c r="F319" s="57" t="s">
        <v>234</v>
      </c>
      <c r="G319" s="57" t="s">
        <v>48</v>
      </c>
      <c r="H319" s="57" t="s">
        <v>575</v>
      </c>
      <c r="I319" s="57" t="s">
        <v>747</v>
      </c>
      <c r="J319" s="57" t="s">
        <v>747</v>
      </c>
      <c r="K319" s="57"/>
      <c r="L319" s="57"/>
      <c r="M319" s="57"/>
      <c r="N319" s="49">
        <v>0</v>
      </c>
      <c r="O319" s="49">
        <v>0</v>
      </c>
      <c r="P319" s="49">
        <v>0</v>
      </c>
      <c r="Q319" s="49"/>
      <c r="R319" s="28" t="s">
        <v>211</v>
      </c>
      <c r="S319" s="36"/>
      <c r="T319" s="36"/>
      <c r="U319" s="36"/>
      <c r="V319" s="36"/>
      <c r="W319" s="36"/>
      <c r="X319" s="57" t="s">
        <v>779</v>
      </c>
      <c r="Y319" s="57" t="s">
        <v>789</v>
      </c>
      <c r="Z319" s="57"/>
      <c r="AA319" s="214"/>
      <c r="AB319" s="214"/>
      <c r="AC319" s="214"/>
      <c r="AD319" s="57"/>
      <c r="AE319" s="57"/>
      <c r="AF319" s="36"/>
      <c r="AG319" s="36"/>
      <c r="AH319" s="36"/>
      <c r="AI319" s="36"/>
      <c r="AJ319" s="36"/>
      <c r="AK319" s="57" t="s">
        <v>54</v>
      </c>
      <c r="AL319" s="49" t="s">
        <v>55</v>
      </c>
      <c r="AM319" s="49">
        <v>2299</v>
      </c>
      <c r="AN319" s="49" t="s">
        <v>56</v>
      </c>
      <c r="AO319" s="49" t="s">
        <v>57</v>
      </c>
      <c r="AP319" s="227" t="s">
        <v>782</v>
      </c>
      <c r="AQ319" s="57" t="s">
        <v>754</v>
      </c>
      <c r="AR319" s="28" t="s">
        <v>755</v>
      </c>
      <c r="AS319" s="28" t="s">
        <v>797</v>
      </c>
      <c r="AT319" s="250" t="s">
        <v>798</v>
      </c>
      <c r="AU319" s="28">
        <v>181919</v>
      </c>
      <c r="AV319" s="28" t="s">
        <v>63</v>
      </c>
      <c r="AW319" s="28" t="s">
        <v>64</v>
      </c>
      <c r="AX319" s="38">
        <v>7828000</v>
      </c>
      <c r="AY319" s="223">
        <v>10.5</v>
      </c>
      <c r="AZ319" s="39" t="s">
        <v>758</v>
      </c>
      <c r="BA319" s="223" t="s">
        <v>66</v>
      </c>
      <c r="BB319" s="39" t="s">
        <v>67</v>
      </c>
      <c r="BC319" s="24">
        <v>82194000</v>
      </c>
      <c r="BD319" s="24">
        <v>80889333</v>
      </c>
    </row>
    <row r="320" spans="1:56" s="35" customFormat="1" ht="53.25" customHeight="1">
      <c r="A320" s="125">
        <v>287</v>
      </c>
      <c r="B320" s="57" t="s">
        <v>673</v>
      </c>
      <c r="C320" s="57" t="s">
        <v>746</v>
      </c>
      <c r="D320" s="57" t="s">
        <v>746</v>
      </c>
      <c r="E320" s="57" t="s">
        <v>213</v>
      </c>
      <c r="F320" s="57" t="s">
        <v>234</v>
      </c>
      <c r="G320" s="57" t="s">
        <v>48</v>
      </c>
      <c r="H320" s="57" t="s">
        <v>575</v>
      </c>
      <c r="I320" s="57" t="s">
        <v>747</v>
      </c>
      <c r="J320" s="57" t="s">
        <v>747</v>
      </c>
      <c r="K320" s="57"/>
      <c r="L320" s="57"/>
      <c r="M320" s="57"/>
      <c r="N320" s="49">
        <v>0</v>
      </c>
      <c r="O320" s="49">
        <v>0</v>
      </c>
      <c r="P320" s="49">
        <v>0</v>
      </c>
      <c r="Q320" s="49"/>
      <c r="R320" s="28" t="s">
        <v>211</v>
      </c>
      <c r="S320" s="36"/>
      <c r="T320" s="36"/>
      <c r="U320" s="36"/>
      <c r="V320" s="36"/>
      <c r="W320" s="36"/>
      <c r="X320" s="57" t="s">
        <v>779</v>
      </c>
      <c r="Y320" s="57" t="s">
        <v>789</v>
      </c>
      <c r="Z320" s="57"/>
      <c r="AA320" s="214"/>
      <c r="AB320" s="214"/>
      <c r="AC320" s="214"/>
      <c r="AD320" s="57"/>
      <c r="AE320" s="57"/>
      <c r="AF320" s="36"/>
      <c r="AG320" s="36"/>
      <c r="AH320" s="36"/>
      <c r="AI320" s="36"/>
      <c r="AJ320" s="36"/>
      <c r="AK320" s="57" t="s">
        <v>54</v>
      </c>
      <c r="AL320" s="49" t="s">
        <v>55</v>
      </c>
      <c r="AM320" s="49">
        <v>2299</v>
      </c>
      <c r="AN320" s="49" t="s">
        <v>56</v>
      </c>
      <c r="AO320" s="49" t="s">
        <v>57</v>
      </c>
      <c r="AP320" s="227" t="s">
        <v>782</v>
      </c>
      <c r="AQ320" s="57" t="s">
        <v>754</v>
      </c>
      <c r="AR320" s="28" t="s">
        <v>755</v>
      </c>
      <c r="AS320" s="28" t="s">
        <v>761</v>
      </c>
      <c r="AT320" s="250" t="s">
        <v>799</v>
      </c>
      <c r="AU320" s="28" t="s">
        <v>768</v>
      </c>
      <c r="AV320" s="28" t="s">
        <v>131</v>
      </c>
      <c r="AW320" s="28" t="s">
        <v>64</v>
      </c>
      <c r="AX320" s="38">
        <v>17805291.666666668</v>
      </c>
      <c r="AY320" s="223">
        <v>6</v>
      </c>
      <c r="AZ320" s="39" t="s">
        <v>758</v>
      </c>
      <c r="BA320" s="223" t="s">
        <v>132</v>
      </c>
      <c r="BB320" s="39" t="s">
        <v>133</v>
      </c>
      <c r="BC320" s="24">
        <v>213663500</v>
      </c>
      <c r="BD320" s="24">
        <v>205106459</v>
      </c>
    </row>
    <row r="321" spans="1:56" s="35" customFormat="1" ht="53.25" customHeight="1">
      <c r="A321" s="125">
        <v>288</v>
      </c>
      <c r="B321" s="57" t="s">
        <v>673</v>
      </c>
      <c r="C321" s="57" t="s">
        <v>746</v>
      </c>
      <c r="D321" s="57" t="s">
        <v>746</v>
      </c>
      <c r="E321" s="57" t="s">
        <v>213</v>
      </c>
      <c r="F321" s="57" t="s">
        <v>234</v>
      </c>
      <c r="G321" s="57" t="s">
        <v>48</v>
      </c>
      <c r="H321" s="57" t="s">
        <v>575</v>
      </c>
      <c r="I321" s="57" t="s">
        <v>747</v>
      </c>
      <c r="J321" s="57" t="s">
        <v>747</v>
      </c>
      <c r="K321" s="57"/>
      <c r="L321" s="57"/>
      <c r="M321" s="57"/>
      <c r="N321" s="49">
        <v>0</v>
      </c>
      <c r="O321" s="49">
        <v>0</v>
      </c>
      <c r="P321" s="49">
        <v>0</v>
      </c>
      <c r="Q321" s="49"/>
      <c r="R321" s="28" t="s">
        <v>211</v>
      </c>
      <c r="S321" s="36"/>
      <c r="T321" s="36"/>
      <c r="U321" s="36"/>
      <c r="V321" s="36"/>
      <c r="W321" s="36"/>
      <c r="X321" s="227" t="s">
        <v>748</v>
      </c>
      <c r="Y321" s="57" t="s">
        <v>789</v>
      </c>
      <c r="Z321" s="57"/>
      <c r="AA321" s="214"/>
      <c r="AB321" s="214"/>
      <c r="AC321" s="214"/>
      <c r="AD321" s="57"/>
      <c r="AE321" s="57"/>
      <c r="AF321" s="36"/>
      <c r="AG321" s="36"/>
      <c r="AH321" s="36"/>
      <c r="AI321" s="36"/>
      <c r="AJ321" s="36"/>
      <c r="AK321" s="57" t="s">
        <v>54</v>
      </c>
      <c r="AL321" s="49" t="s">
        <v>55</v>
      </c>
      <c r="AM321" s="49">
        <v>2299</v>
      </c>
      <c r="AN321" s="49" t="s">
        <v>56</v>
      </c>
      <c r="AO321" s="49" t="s">
        <v>57</v>
      </c>
      <c r="AP321" s="227" t="s">
        <v>753</v>
      </c>
      <c r="AQ321" s="57" t="s">
        <v>754</v>
      </c>
      <c r="AR321" s="28" t="s">
        <v>755</v>
      </c>
      <c r="AS321" s="28" t="s">
        <v>768</v>
      </c>
      <c r="AT321" s="250" t="s">
        <v>769</v>
      </c>
      <c r="AU321" s="28" t="s">
        <v>768</v>
      </c>
      <c r="AV321" s="28" t="s">
        <v>74</v>
      </c>
      <c r="AW321" s="28" t="s">
        <v>64</v>
      </c>
      <c r="AX321" s="38">
        <f>+BC321/AY321</f>
        <v>21974640</v>
      </c>
      <c r="AY321" s="223">
        <v>5</v>
      </c>
      <c r="AZ321" s="39" t="s">
        <v>758</v>
      </c>
      <c r="BA321" s="223" t="s">
        <v>66</v>
      </c>
      <c r="BB321" s="39" t="s">
        <v>67</v>
      </c>
      <c r="BC321" s="24">
        <v>109873200</v>
      </c>
      <c r="BD321" s="24">
        <v>205667556</v>
      </c>
    </row>
    <row r="322" spans="1:56" s="35" customFormat="1" ht="53.25" customHeight="1">
      <c r="A322" s="125">
        <v>289</v>
      </c>
      <c r="B322" s="57" t="s">
        <v>673</v>
      </c>
      <c r="C322" s="57" t="s">
        <v>746</v>
      </c>
      <c r="D322" s="57" t="s">
        <v>746</v>
      </c>
      <c r="E322" s="57" t="s">
        <v>213</v>
      </c>
      <c r="F322" s="57" t="s">
        <v>234</v>
      </c>
      <c r="G322" s="57" t="s">
        <v>48</v>
      </c>
      <c r="H322" s="57" t="s">
        <v>575</v>
      </c>
      <c r="I322" s="57" t="s">
        <v>747</v>
      </c>
      <c r="J322" s="57" t="s">
        <v>747</v>
      </c>
      <c r="K322" s="57"/>
      <c r="L322" s="57"/>
      <c r="M322" s="57"/>
      <c r="N322" s="49">
        <v>0</v>
      </c>
      <c r="O322" s="49">
        <v>0</v>
      </c>
      <c r="P322" s="49">
        <v>0</v>
      </c>
      <c r="Q322" s="49"/>
      <c r="R322" s="28" t="s">
        <v>211</v>
      </c>
      <c r="S322" s="36"/>
      <c r="T322" s="36"/>
      <c r="U322" s="36"/>
      <c r="V322" s="36"/>
      <c r="W322" s="36"/>
      <c r="X322" s="227" t="s">
        <v>748</v>
      </c>
      <c r="Y322" s="57" t="s">
        <v>789</v>
      </c>
      <c r="Z322" s="57"/>
      <c r="AA322" s="214"/>
      <c r="AB322" s="214"/>
      <c r="AC322" s="214"/>
      <c r="AD322" s="57"/>
      <c r="AE322" s="57"/>
      <c r="AF322" s="36"/>
      <c r="AG322" s="36"/>
      <c r="AH322" s="36"/>
      <c r="AI322" s="36"/>
      <c r="AJ322" s="36"/>
      <c r="AK322" s="57" t="s">
        <v>54</v>
      </c>
      <c r="AL322" s="49" t="s">
        <v>55</v>
      </c>
      <c r="AM322" s="49">
        <v>2299</v>
      </c>
      <c r="AN322" s="49" t="s">
        <v>56</v>
      </c>
      <c r="AO322" s="49" t="s">
        <v>57</v>
      </c>
      <c r="AP322" s="227" t="s">
        <v>753</v>
      </c>
      <c r="AQ322" s="57" t="s">
        <v>754</v>
      </c>
      <c r="AR322" s="28" t="s">
        <v>755</v>
      </c>
      <c r="AS322" s="28" t="s">
        <v>800</v>
      </c>
      <c r="AT322" s="250" t="s">
        <v>784</v>
      </c>
      <c r="AU322" s="28" t="s">
        <v>768</v>
      </c>
      <c r="AV322" s="28" t="s">
        <v>74</v>
      </c>
      <c r="AW322" s="28" t="s">
        <v>64</v>
      </c>
      <c r="AX322" s="38">
        <v>22285550.428571429</v>
      </c>
      <c r="AY322" s="223">
        <v>5</v>
      </c>
      <c r="AZ322" s="39" t="s">
        <v>758</v>
      </c>
      <c r="BA322" s="223" t="s">
        <v>66</v>
      </c>
      <c r="BB322" s="39" t="s">
        <v>67</v>
      </c>
      <c r="BC322" s="24">
        <v>155998850</v>
      </c>
      <c r="BD322" s="24">
        <v>177340123</v>
      </c>
    </row>
    <row r="323" spans="1:56" s="35" customFormat="1" ht="60.75" customHeight="1">
      <c r="A323" s="125">
        <v>290</v>
      </c>
      <c r="B323" s="57" t="s">
        <v>673</v>
      </c>
      <c r="C323" s="57" t="s">
        <v>801</v>
      </c>
      <c r="D323" s="57" t="s">
        <v>801</v>
      </c>
      <c r="E323" s="57" t="s">
        <v>802</v>
      </c>
      <c r="F323" s="57" t="s">
        <v>47</v>
      </c>
      <c r="G323" s="57" t="s">
        <v>48</v>
      </c>
      <c r="H323" s="57" t="s">
        <v>575</v>
      </c>
      <c r="I323" s="57" t="s">
        <v>747</v>
      </c>
      <c r="J323" s="57" t="s">
        <v>747</v>
      </c>
      <c r="K323" s="57"/>
      <c r="L323" s="57"/>
      <c r="M323" s="57"/>
      <c r="N323" s="49">
        <v>0</v>
      </c>
      <c r="O323" s="49">
        <v>0</v>
      </c>
      <c r="P323" s="49">
        <v>0</v>
      </c>
      <c r="Q323" s="49"/>
      <c r="R323" s="28" t="s">
        <v>186</v>
      </c>
      <c r="S323" s="193"/>
      <c r="T323" s="193"/>
      <c r="U323" s="193"/>
      <c r="V323" s="193"/>
      <c r="W323" s="193"/>
      <c r="X323" s="57" t="s">
        <v>51</v>
      </c>
      <c r="Y323" s="57" t="s">
        <v>803</v>
      </c>
      <c r="Z323" s="57" t="s">
        <v>237</v>
      </c>
      <c r="AA323" s="214">
        <v>0</v>
      </c>
      <c r="AB323" s="207">
        <v>0.95</v>
      </c>
      <c r="AC323" s="207"/>
      <c r="AD323" s="57" t="s">
        <v>51</v>
      </c>
      <c r="AE323" s="57" t="s">
        <v>804</v>
      </c>
      <c r="AF323" s="219"/>
      <c r="AG323" s="104">
        <f>(AF323-AA323)/(AB323-AA323)</f>
        <v>0</v>
      </c>
      <c r="AH323" s="227"/>
      <c r="AI323" s="65"/>
      <c r="AJ323" s="255"/>
      <c r="AK323" s="57" t="s">
        <v>54</v>
      </c>
      <c r="AL323" s="49" t="s">
        <v>55</v>
      </c>
      <c r="AM323" s="49">
        <v>2299</v>
      </c>
      <c r="AN323" s="49" t="s">
        <v>56</v>
      </c>
      <c r="AO323" s="49" t="s">
        <v>57</v>
      </c>
      <c r="AP323" s="227" t="s">
        <v>791</v>
      </c>
      <c r="AQ323" s="57" t="s">
        <v>754</v>
      </c>
      <c r="AR323" s="28" t="s">
        <v>755</v>
      </c>
      <c r="AS323" s="28"/>
      <c r="AT323" s="21" t="s">
        <v>805</v>
      </c>
      <c r="AU323" s="21"/>
      <c r="AV323" s="21" t="s">
        <v>74</v>
      </c>
      <c r="AW323" s="28" t="s">
        <v>64</v>
      </c>
      <c r="AX323" s="38">
        <v>656272838</v>
      </c>
      <c r="AY323" s="223">
        <v>1</v>
      </c>
      <c r="AZ323" s="39" t="s">
        <v>758</v>
      </c>
      <c r="BA323" s="223" t="s">
        <v>125</v>
      </c>
      <c r="BB323" s="39" t="s">
        <v>67</v>
      </c>
      <c r="BC323" s="256">
        <v>650653398</v>
      </c>
      <c r="BD323" s="24">
        <v>650653398</v>
      </c>
    </row>
    <row r="324" spans="1:56" s="35" customFormat="1" ht="60.75" customHeight="1">
      <c r="A324" s="125">
        <v>291</v>
      </c>
      <c r="B324" s="57" t="s">
        <v>673</v>
      </c>
      <c r="C324" s="57" t="s">
        <v>801</v>
      </c>
      <c r="D324" s="57" t="s">
        <v>801</v>
      </c>
      <c r="E324" s="57" t="s">
        <v>249</v>
      </c>
      <c r="F324" s="57" t="s">
        <v>47</v>
      </c>
      <c r="G324" s="57" t="s">
        <v>48</v>
      </c>
      <c r="H324" s="57" t="s">
        <v>575</v>
      </c>
      <c r="I324" s="57" t="s">
        <v>747</v>
      </c>
      <c r="J324" s="57" t="s">
        <v>747</v>
      </c>
      <c r="K324" s="57"/>
      <c r="L324" s="57"/>
      <c r="M324" s="57"/>
      <c r="N324" s="49">
        <v>0</v>
      </c>
      <c r="O324" s="49">
        <v>0</v>
      </c>
      <c r="P324" s="49">
        <v>0</v>
      </c>
      <c r="Q324" s="49"/>
      <c r="R324" s="28" t="s">
        <v>186</v>
      </c>
      <c r="S324" s="193"/>
      <c r="T324" s="193"/>
      <c r="U324" s="193"/>
      <c r="V324" s="193"/>
      <c r="W324" s="193"/>
      <c r="X324" s="57" t="s">
        <v>51</v>
      </c>
      <c r="Y324" s="57" t="s">
        <v>806</v>
      </c>
      <c r="Z324" s="57" t="s">
        <v>237</v>
      </c>
      <c r="AA324" s="214">
        <v>0</v>
      </c>
      <c r="AB324" s="207">
        <v>1</v>
      </c>
      <c r="AC324" s="207"/>
      <c r="AD324" s="57" t="s">
        <v>51</v>
      </c>
      <c r="AE324" s="57" t="s">
        <v>807</v>
      </c>
      <c r="AF324" s="225"/>
      <c r="AG324" s="104">
        <f>(AF324-AA324)/(AB324-AA324)</f>
        <v>0</v>
      </c>
      <c r="AH324" s="227"/>
      <c r="AI324" s="65"/>
      <c r="AJ324" s="255"/>
      <c r="AK324" s="57" t="s">
        <v>353</v>
      </c>
      <c r="AL324" s="49" t="s">
        <v>678</v>
      </c>
      <c r="AM324" s="49"/>
      <c r="AN324" s="49"/>
      <c r="AO324" s="49"/>
      <c r="AP324" s="57" t="s">
        <v>808</v>
      </c>
      <c r="AQ324" s="57" t="s">
        <v>48</v>
      </c>
      <c r="AR324" s="28" t="s">
        <v>48</v>
      </c>
      <c r="AS324" s="28"/>
      <c r="AT324" s="21" t="s">
        <v>809</v>
      </c>
      <c r="AU324" s="21"/>
      <c r="AV324" s="21" t="s">
        <v>810</v>
      </c>
      <c r="AW324" s="28" t="s">
        <v>353</v>
      </c>
      <c r="AX324" s="38">
        <v>22264995</v>
      </c>
      <c r="AY324" s="223">
        <v>1</v>
      </c>
      <c r="AZ324" s="39" t="s">
        <v>811</v>
      </c>
      <c r="BA324" s="223">
        <v>0</v>
      </c>
      <c r="BB324" s="39" t="s">
        <v>456</v>
      </c>
      <c r="BC324" s="256">
        <v>22264995</v>
      </c>
      <c r="BD324" s="24">
        <v>24000000</v>
      </c>
    </row>
    <row r="325" spans="1:56" s="35" customFormat="1" ht="60" customHeight="1">
      <c r="A325" s="125">
        <v>292</v>
      </c>
      <c r="B325" s="57" t="s">
        <v>673</v>
      </c>
      <c r="C325" s="57" t="s">
        <v>801</v>
      </c>
      <c r="D325" s="57" t="s">
        <v>801</v>
      </c>
      <c r="E325" s="57" t="s">
        <v>802</v>
      </c>
      <c r="F325" s="57" t="s">
        <v>47</v>
      </c>
      <c r="G325" s="57" t="s">
        <v>48</v>
      </c>
      <c r="H325" s="57" t="s">
        <v>575</v>
      </c>
      <c r="I325" s="57" t="s">
        <v>747</v>
      </c>
      <c r="J325" s="57" t="s">
        <v>747</v>
      </c>
      <c r="K325" s="57"/>
      <c r="L325" s="57"/>
      <c r="M325" s="57"/>
      <c r="N325" s="49">
        <v>0</v>
      </c>
      <c r="O325" s="49">
        <v>0</v>
      </c>
      <c r="P325" s="49">
        <v>0</v>
      </c>
      <c r="Q325" s="49"/>
      <c r="R325" s="28" t="s">
        <v>186</v>
      </c>
      <c r="S325" s="193"/>
      <c r="T325" s="193"/>
      <c r="U325" s="193"/>
      <c r="V325" s="193"/>
      <c r="W325" s="193"/>
      <c r="X325" s="57" t="s">
        <v>51</v>
      </c>
      <c r="Y325" s="57"/>
      <c r="Z325" s="57"/>
      <c r="AA325" s="214"/>
      <c r="AB325" s="214"/>
      <c r="AC325" s="214"/>
      <c r="AD325" s="57"/>
      <c r="AE325" s="57"/>
      <c r="AF325" s="49"/>
      <c r="AG325" s="49"/>
      <c r="AH325" s="220"/>
      <c r="AI325" s="220"/>
      <c r="AJ325" s="220"/>
      <c r="AK325" s="57" t="s">
        <v>353</v>
      </c>
      <c r="AL325" s="49" t="s">
        <v>678</v>
      </c>
      <c r="AM325" s="49"/>
      <c r="AN325" s="49"/>
      <c r="AO325" s="49"/>
      <c r="AP325" s="57" t="s">
        <v>808</v>
      </c>
      <c r="AQ325" s="57" t="s">
        <v>48</v>
      </c>
      <c r="AR325" s="28" t="s">
        <v>48</v>
      </c>
      <c r="AS325" s="28">
        <v>504</v>
      </c>
      <c r="AT325" s="21" t="s">
        <v>812</v>
      </c>
      <c r="AU325" s="21"/>
      <c r="AV325" s="21" t="s">
        <v>63</v>
      </c>
      <c r="AW325" s="28" t="s">
        <v>353</v>
      </c>
      <c r="AX325" s="38">
        <v>7426300</v>
      </c>
      <c r="AY325" s="223">
        <v>12</v>
      </c>
      <c r="AZ325" s="39" t="s">
        <v>811</v>
      </c>
      <c r="BA325" s="223">
        <v>0</v>
      </c>
      <c r="BB325" s="39" t="s">
        <v>456</v>
      </c>
      <c r="BC325" s="256">
        <v>89115600</v>
      </c>
      <c r="BD325" s="24">
        <v>89115600</v>
      </c>
    </row>
    <row r="326" spans="1:56" s="35" customFormat="1" ht="60" customHeight="1">
      <c r="A326" s="125">
        <v>293</v>
      </c>
      <c r="B326" s="57" t="s">
        <v>673</v>
      </c>
      <c r="C326" s="57" t="s">
        <v>801</v>
      </c>
      <c r="D326" s="57" t="s">
        <v>801</v>
      </c>
      <c r="E326" s="57" t="s">
        <v>802</v>
      </c>
      <c r="F326" s="57" t="s">
        <v>47</v>
      </c>
      <c r="G326" s="57" t="s">
        <v>48</v>
      </c>
      <c r="H326" s="57" t="s">
        <v>575</v>
      </c>
      <c r="I326" s="57" t="s">
        <v>747</v>
      </c>
      <c r="J326" s="57" t="s">
        <v>747</v>
      </c>
      <c r="K326" s="57"/>
      <c r="L326" s="57"/>
      <c r="M326" s="57"/>
      <c r="N326" s="49">
        <v>0</v>
      </c>
      <c r="O326" s="49">
        <v>0</v>
      </c>
      <c r="P326" s="49">
        <v>0</v>
      </c>
      <c r="Q326" s="49"/>
      <c r="R326" s="28" t="s">
        <v>186</v>
      </c>
      <c r="S326" s="193"/>
      <c r="T326" s="193"/>
      <c r="U326" s="193"/>
      <c r="V326" s="193"/>
      <c r="W326" s="193"/>
      <c r="X326" s="57" t="s">
        <v>51</v>
      </c>
      <c r="Y326" s="57"/>
      <c r="Z326" s="57"/>
      <c r="AA326" s="214"/>
      <c r="AB326" s="214"/>
      <c r="AC326" s="214"/>
      <c r="AD326" s="57"/>
      <c r="AE326" s="57"/>
      <c r="AF326" s="49"/>
      <c r="AG326" s="49"/>
      <c r="AH326" s="220"/>
      <c r="AI326" s="220"/>
      <c r="AJ326" s="220"/>
      <c r="AK326" s="57" t="s">
        <v>353</v>
      </c>
      <c r="AL326" s="49" t="s">
        <v>678</v>
      </c>
      <c r="AM326" s="49"/>
      <c r="AN326" s="49"/>
      <c r="AO326" s="49"/>
      <c r="AP326" s="57" t="s">
        <v>808</v>
      </c>
      <c r="AQ326" s="57" t="s">
        <v>48</v>
      </c>
      <c r="AR326" s="28" t="s">
        <v>48</v>
      </c>
      <c r="AS326" s="28">
        <v>505</v>
      </c>
      <c r="AT326" s="21" t="s">
        <v>813</v>
      </c>
      <c r="AU326" s="21"/>
      <c r="AV326" s="21" t="s">
        <v>63</v>
      </c>
      <c r="AW326" s="28" t="s">
        <v>353</v>
      </c>
      <c r="AX326" s="38">
        <v>2520000</v>
      </c>
      <c r="AY326" s="223">
        <v>12</v>
      </c>
      <c r="AZ326" s="39" t="s">
        <v>811</v>
      </c>
      <c r="BA326" s="223">
        <v>0</v>
      </c>
      <c r="BB326" s="39" t="s">
        <v>456</v>
      </c>
      <c r="BC326" s="256">
        <v>30240000</v>
      </c>
      <c r="BD326" s="24">
        <v>30240000</v>
      </c>
    </row>
    <row r="327" spans="1:56" s="35" customFormat="1" ht="60" customHeight="1">
      <c r="A327" s="125">
        <v>294</v>
      </c>
      <c r="B327" s="57" t="s">
        <v>673</v>
      </c>
      <c r="C327" s="57" t="s">
        <v>801</v>
      </c>
      <c r="D327" s="57" t="s">
        <v>801</v>
      </c>
      <c r="E327" s="57" t="s">
        <v>802</v>
      </c>
      <c r="F327" s="57" t="s">
        <v>47</v>
      </c>
      <c r="G327" s="57" t="s">
        <v>48</v>
      </c>
      <c r="H327" s="57" t="s">
        <v>575</v>
      </c>
      <c r="I327" s="57" t="s">
        <v>747</v>
      </c>
      <c r="J327" s="57" t="s">
        <v>747</v>
      </c>
      <c r="K327" s="57"/>
      <c r="L327" s="57"/>
      <c r="M327" s="57"/>
      <c r="N327" s="49">
        <v>0</v>
      </c>
      <c r="O327" s="49">
        <v>0</v>
      </c>
      <c r="P327" s="49">
        <v>0</v>
      </c>
      <c r="Q327" s="49"/>
      <c r="R327" s="28" t="s">
        <v>186</v>
      </c>
      <c r="S327" s="193"/>
      <c r="T327" s="193"/>
      <c r="U327" s="193"/>
      <c r="V327" s="193"/>
      <c r="W327" s="193"/>
      <c r="X327" s="57" t="s">
        <v>51</v>
      </c>
      <c r="Y327" s="57"/>
      <c r="Z327" s="57"/>
      <c r="AA327" s="214"/>
      <c r="AB327" s="214"/>
      <c r="AC327" s="214"/>
      <c r="AD327" s="57"/>
      <c r="AE327" s="57"/>
      <c r="AF327" s="49"/>
      <c r="AG327" s="49"/>
      <c r="AH327" s="220"/>
      <c r="AI327" s="220"/>
      <c r="AJ327" s="220"/>
      <c r="AK327" s="57" t="s">
        <v>353</v>
      </c>
      <c r="AL327" s="49" t="s">
        <v>678</v>
      </c>
      <c r="AM327" s="49"/>
      <c r="AN327" s="49"/>
      <c r="AO327" s="49"/>
      <c r="AP327" s="57" t="s">
        <v>808</v>
      </c>
      <c r="AQ327" s="57" t="s">
        <v>48</v>
      </c>
      <c r="AR327" s="28" t="s">
        <v>48</v>
      </c>
      <c r="AS327" s="28">
        <v>506</v>
      </c>
      <c r="AT327" s="21" t="s">
        <v>814</v>
      </c>
      <c r="AU327" s="21"/>
      <c r="AV327" s="21" t="s">
        <v>63</v>
      </c>
      <c r="AW327" s="28" t="s">
        <v>353</v>
      </c>
      <c r="AX327" s="38">
        <v>2364862</v>
      </c>
      <c r="AY327" s="223">
        <v>12</v>
      </c>
      <c r="AZ327" s="39" t="s">
        <v>811</v>
      </c>
      <c r="BA327" s="223">
        <v>0</v>
      </c>
      <c r="BB327" s="39" t="s">
        <v>456</v>
      </c>
      <c r="BC327" s="256">
        <v>28378344</v>
      </c>
      <c r="BD327" s="24">
        <v>28378344</v>
      </c>
    </row>
    <row r="328" spans="1:56" s="35" customFormat="1" ht="60.75" customHeight="1">
      <c r="A328" s="125">
        <v>295</v>
      </c>
      <c r="B328" s="57" t="s">
        <v>673</v>
      </c>
      <c r="C328" s="57" t="s">
        <v>801</v>
      </c>
      <c r="D328" s="57" t="s">
        <v>801</v>
      </c>
      <c r="E328" s="57" t="s">
        <v>802</v>
      </c>
      <c r="F328" s="57" t="s">
        <v>47</v>
      </c>
      <c r="G328" s="57" t="s">
        <v>48</v>
      </c>
      <c r="H328" s="57" t="s">
        <v>575</v>
      </c>
      <c r="I328" s="57" t="s">
        <v>747</v>
      </c>
      <c r="J328" s="57" t="s">
        <v>747</v>
      </c>
      <c r="K328" s="57"/>
      <c r="L328" s="57"/>
      <c r="M328" s="57"/>
      <c r="N328" s="49">
        <v>0</v>
      </c>
      <c r="O328" s="49">
        <v>0</v>
      </c>
      <c r="P328" s="49">
        <v>0</v>
      </c>
      <c r="Q328" s="49"/>
      <c r="R328" s="28" t="s">
        <v>186</v>
      </c>
      <c r="S328" s="193"/>
      <c r="T328" s="193"/>
      <c r="U328" s="193"/>
      <c r="V328" s="193"/>
      <c r="W328" s="193"/>
      <c r="X328" s="57" t="s">
        <v>51</v>
      </c>
      <c r="Y328" s="57" t="s">
        <v>815</v>
      </c>
      <c r="Z328" s="57" t="s">
        <v>237</v>
      </c>
      <c r="AA328" s="214">
        <v>0</v>
      </c>
      <c r="AB328" s="207">
        <v>0.9</v>
      </c>
      <c r="AC328" s="207"/>
      <c r="AD328" s="57" t="s">
        <v>51</v>
      </c>
      <c r="AE328" s="57" t="s">
        <v>816</v>
      </c>
      <c r="AF328" s="219"/>
      <c r="AG328" s="104">
        <f>(AF328-AA328)/(AB328-AA328)</f>
        <v>0</v>
      </c>
      <c r="AH328" s="227"/>
      <c r="AI328" s="65"/>
      <c r="AJ328" s="255"/>
      <c r="AK328" s="57" t="s">
        <v>353</v>
      </c>
      <c r="AL328" s="49" t="s">
        <v>678</v>
      </c>
      <c r="AM328" s="49"/>
      <c r="AN328" s="49"/>
      <c r="AO328" s="49"/>
      <c r="AP328" s="57" t="s">
        <v>817</v>
      </c>
      <c r="AQ328" s="57" t="s">
        <v>48</v>
      </c>
      <c r="AR328" s="28" t="s">
        <v>48</v>
      </c>
      <c r="AS328" s="28">
        <v>507</v>
      </c>
      <c r="AT328" s="21" t="s">
        <v>818</v>
      </c>
      <c r="AU328" s="21"/>
      <c r="AV328" s="21" t="s">
        <v>63</v>
      </c>
      <c r="AW328" s="28" t="s">
        <v>353</v>
      </c>
      <c r="AX328" s="38">
        <v>2364862</v>
      </c>
      <c r="AY328" s="223">
        <v>12</v>
      </c>
      <c r="AZ328" s="39" t="s">
        <v>811</v>
      </c>
      <c r="BA328" s="223">
        <v>0</v>
      </c>
      <c r="BB328" s="39" t="s">
        <v>456</v>
      </c>
      <c r="BC328" s="256">
        <v>28378344</v>
      </c>
      <c r="BD328" s="24">
        <v>28378344</v>
      </c>
    </row>
    <row r="329" spans="1:56" s="35" customFormat="1" ht="60" customHeight="1">
      <c r="A329" s="125">
        <v>296</v>
      </c>
      <c r="B329" s="57" t="s">
        <v>673</v>
      </c>
      <c r="C329" s="57" t="s">
        <v>801</v>
      </c>
      <c r="D329" s="57" t="s">
        <v>801</v>
      </c>
      <c r="E329" s="57" t="s">
        <v>802</v>
      </c>
      <c r="F329" s="57" t="s">
        <v>47</v>
      </c>
      <c r="G329" s="57" t="s">
        <v>48</v>
      </c>
      <c r="H329" s="57" t="s">
        <v>575</v>
      </c>
      <c r="I329" s="57" t="s">
        <v>747</v>
      </c>
      <c r="J329" s="57" t="s">
        <v>747</v>
      </c>
      <c r="K329" s="57"/>
      <c r="L329" s="57"/>
      <c r="M329" s="57"/>
      <c r="N329" s="49">
        <v>0</v>
      </c>
      <c r="O329" s="49">
        <v>0</v>
      </c>
      <c r="P329" s="49">
        <v>0</v>
      </c>
      <c r="Q329" s="49"/>
      <c r="R329" s="28" t="s">
        <v>186</v>
      </c>
      <c r="S329" s="193"/>
      <c r="T329" s="193"/>
      <c r="U329" s="193"/>
      <c r="V329" s="193"/>
      <c r="W329" s="193"/>
      <c r="X329" s="57" t="s">
        <v>51</v>
      </c>
      <c r="Y329" s="57"/>
      <c r="Z329" s="57"/>
      <c r="AA329" s="214"/>
      <c r="AB329" s="214"/>
      <c r="AC329" s="214"/>
      <c r="AD329" s="57"/>
      <c r="AE329" s="57"/>
      <c r="AF329" s="49"/>
      <c r="AG329" s="49"/>
      <c r="AH329" s="220"/>
      <c r="AI329" s="220"/>
      <c r="AJ329" s="220"/>
      <c r="AK329" s="57" t="s">
        <v>353</v>
      </c>
      <c r="AL329" s="49" t="s">
        <v>678</v>
      </c>
      <c r="AM329" s="49"/>
      <c r="AN329" s="49"/>
      <c r="AO329" s="49"/>
      <c r="AP329" s="57" t="s">
        <v>817</v>
      </c>
      <c r="AQ329" s="57" t="s">
        <v>48</v>
      </c>
      <c r="AR329" s="28" t="s">
        <v>48</v>
      </c>
      <c r="AS329" s="28">
        <v>508</v>
      </c>
      <c r="AT329" s="21" t="s">
        <v>818</v>
      </c>
      <c r="AU329" s="21"/>
      <c r="AV329" s="21" t="s">
        <v>63</v>
      </c>
      <c r="AW329" s="28" t="s">
        <v>353</v>
      </c>
      <c r="AX329" s="38">
        <v>3100000</v>
      </c>
      <c r="AY329" s="223">
        <v>11</v>
      </c>
      <c r="AZ329" s="39" t="s">
        <v>811</v>
      </c>
      <c r="BA329" s="223">
        <v>0</v>
      </c>
      <c r="BB329" s="39" t="s">
        <v>456</v>
      </c>
      <c r="BC329" s="256">
        <v>34464144</v>
      </c>
      <c r="BD329" s="24">
        <v>34464144</v>
      </c>
    </row>
    <row r="330" spans="1:56" s="35" customFormat="1" ht="60.75" customHeight="1">
      <c r="A330" s="125">
        <v>297</v>
      </c>
      <c r="B330" s="57" t="s">
        <v>673</v>
      </c>
      <c r="C330" s="57" t="s">
        <v>801</v>
      </c>
      <c r="D330" s="57" t="s">
        <v>801</v>
      </c>
      <c r="E330" s="57" t="s">
        <v>802</v>
      </c>
      <c r="F330" s="57" t="s">
        <v>819</v>
      </c>
      <c r="G330" s="57" t="s">
        <v>48</v>
      </c>
      <c r="H330" s="57" t="s">
        <v>575</v>
      </c>
      <c r="I330" s="57" t="s">
        <v>747</v>
      </c>
      <c r="J330" s="57" t="s">
        <v>747</v>
      </c>
      <c r="K330" s="57"/>
      <c r="L330" s="57"/>
      <c r="M330" s="57"/>
      <c r="N330" s="49">
        <v>0</v>
      </c>
      <c r="O330" s="49">
        <v>0</v>
      </c>
      <c r="P330" s="49">
        <v>0</v>
      </c>
      <c r="Q330" s="49"/>
      <c r="R330" s="28" t="s">
        <v>186</v>
      </c>
      <c r="S330" s="193"/>
      <c r="T330" s="193"/>
      <c r="U330" s="193"/>
      <c r="V330" s="193"/>
      <c r="W330" s="193"/>
      <c r="X330" s="57" t="s">
        <v>51</v>
      </c>
      <c r="Y330" s="57" t="s">
        <v>820</v>
      </c>
      <c r="Z330" s="57" t="s">
        <v>237</v>
      </c>
      <c r="AA330" s="214">
        <v>0</v>
      </c>
      <c r="AB330" s="207">
        <v>1</v>
      </c>
      <c r="AC330" s="207"/>
      <c r="AD330" s="57" t="s">
        <v>51</v>
      </c>
      <c r="AE330" s="57" t="s">
        <v>821</v>
      </c>
      <c r="AF330" s="219"/>
      <c r="AG330" s="104">
        <f>(AF330-AA330)/(AB330-AA330)</f>
        <v>0</v>
      </c>
      <c r="AH330" s="227"/>
      <c r="AI330" s="65"/>
      <c r="AJ330" s="62"/>
      <c r="AK330" s="57" t="s">
        <v>353</v>
      </c>
      <c r="AL330" s="49" t="s">
        <v>678</v>
      </c>
      <c r="AM330" s="49"/>
      <c r="AN330" s="49"/>
      <c r="AO330" s="49"/>
      <c r="AP330" s="57" t="s">
        <v>822</v>
      </c>
      <c r="AQ330" s="57" t="s">
        <v>48</v>
      </c>
      <c r="AR330" s="28" t="s">
        <v>48</v>
      </c>
      <c r="AS330" s="28">
        <v>509</v>
      </c>
      <c r="AT330" s="21" t="s">
        <v>823</v>
      </c>
      <c r="AU330" s="21"/>
      <c r="AV330" s="21" t="s">
        <v>63</v>
      </c>
      <c r="AW330" s="28" t="s">
        <v>353</v>
      </c>
      <c r="AX330" s="38">
        <v>6000000</v>
      </c>
      <c r="AY330" s="223">
        <v>11.5</v>
      </c>
      <c r="AZ330" s="39" t="s">
        <v>811</v>
      </c>
      <c r="BA330" s="223">
        <v>0</v>
      </c>
      <c r="BB330" s="39" t="s">
        <v>456</v>
      </c>
      <c r="BC330" s="256">
        <v>69000000</v>
      </c>
      <c r="BD330" s="24">
        <v>69000000</v>
      </c>
    </row>
    <row r="331" spans="1:56" s="35" customFormat="1" ht="60" customHeight="1">
      <c r="A331" s="125">
        <v>298</v>
      </c>
      <c r="B331" s="57" t="s">
        <v>673</v>
      </c>
      <c r="C331" s="57" t="s">
        <v>801</v>
      </c>
      <c r="D331" s="57" t="s">
        <v>801</v>
      </c>
      <c r="E331" s="57" t="s">
        <v>802</v>
      </c>
      <c r="F331" s="57" t="s">
        <v>819</v>
      </c>
      <c r="G331" s="57" t="s">
        <v>48</v>
      </c>
      <c r="H331" s="57" t="s">
        <v>575</v>
      </c>
      <c r="I331" s="57" t="s">
        <v>747</v>
      </c>
      <c r="J331" s="57" t="s">
        <v>747</v>
      </c>
      <c r="K331" s="57"/>
      <c r="L331" s="57"/>
      <c r="M331" s="57"/>
      <c r="N331" s="49">
        <v>0</v>
      </c>
      <c r="O331" s="49">
        <v>0</v>
      </c>
      <c r="P331" s="49">
        <v>0</v>
      </c>
      <c r="Q331" s="49"/>
      <c r="R331" s="28" t="s">
        <v>186</v>
      </c>
      <c r="S331" s="193"/>
      <c r="T331" s="193"/>
      <c r="U331" s="193"/>
      <c r="V331" s="193"/>
      <c r="W331" s="193"/>
      <c r="X331" s="57" t="s">
        <v>51</v>
      </c>
      <c r="Y331" s="57"/>
      <c r="Z331" s="57"/>
      <c r="AA331" s="214"/>
      <c r="AB331" s="214"/>
      <c r="AC331" s="214"/>
      <c r="AD331" s="57"/>
      <c r="AE331" s="57"/>
      <c r="AF331" s="49"/>
      <c r="AG331" s="49"/>
      <c r="AH331" s="220"/>
      <c r="AI331" s="220"/>
      <c r="AJ331" s="220"/>
      <c r="AK331" s="57" t="s">
        <v>353</v>
      </c>
      <c r="AL331" s="49" t="s">
        <v>678</v>
      </c>
      <c r="AM331" s="49"/>
      <c r="AN331" s="49"/>
      <c r="AO331" s="49"/>
      <c r="AP331" s="57" t="s">
        <v>822</v>
      </c>
      <c r="AQ331" s="57" t="s">
        <v>48</v>
      </c>
      <c r="AR331" s="28" t="s">
        <v>48</v>
      </c>
      <c r="AS331" s="28"/>
      <c r="AT331" s="21" t="s">
        <v>824</v>
      </c>
      <c r="AU331" s="21"/>
      <c r="AV331" s="21" t="s">
        <v>63</v>
      </c>
      <c r="AW331" s="28" t="s">
        <v>353</v>
      </c>
      <c r="AX331" s="38">
        <v>58860000</v>
      </c>
      <c r="AY331" s="223">
        <v>1</v>
      </c>
      <c r="AZ331" s="39" t="s">
        <v>811</v>
      </c>
      <c r="BA331" s="223">
        <v>0</v>
      </c>
      <c r="BB331" s="39" t="s">
        <v>456</v>
      </c>
      <c r="BC331" s="256">
        <v>58860000</v>
      </c>
      <c r="BD331" s="24">
        <v>58860000</v>
      </c>
    </row>
    <row r="332" spans="1:56" s="35" customFormat="1" ht="60.75" customHeight="1">
      <c r="A332" s="125">
        <v>299</v>
      </c>
      <c r="B332" s="57" t="s">
        <v>673</v>
      </c>
      <c r="C332" s="57" t="s">
        <v>801</v>
      </c>
      <c r="D332" s="57" t="s">
        <v>801</v>
      </c>
      <c r="E332" s="57" t="s">
        <v>802</v>
      </c>
      <c r="F332" s="57" t="s">
        <v>47</v>
      </c>
      <c r="G332" s="57" t="s">
        <v>48</v>
      </c>
      <c r="H332" s="57" t="s">
        <v>575</v>
      </c>
      <c r="I332" s="57" t="s">
        <v>747</v>
      </c>
      <c r="J332" s="57" t="s">
        <v>747</v>
      </c>
      <c r="K332" s="57"/>
      <c r="L332" s="57"/>
      <c r="M332" s="57"/>
      <c r="N332" s="49">
        <v>0</v>
      </c>
      <c r="O332" s="49">
        <v>0</v>
      </c>
      <c r="P332" s="49">
        <v>0</v>
      </c>
      <c r="Q332" s="49"/>
      <c r="R332" s="28" t="s">
        <v>186</v>
      </c>
      <c r="S332" s="193"/>
      <c r="T332" s="193"/>
      <c r="U332" s="193"/>
      <c r="V332" s="193"/>
      <c r="W332" s="193"/>
      <c r="X332" s="57" t="s">
        <v>51</v>
      </c>
      <c r="Y332" s="195" t="s">
        <v>825</v>
      </c>
      <c r="Z332" s="57" t="s">
        <v>237</v>
      </c>
      <c r="AA332" s="214">
        <v>0</v>
      </c>
      <c r="AB332" s="207">
        <v>1</v>
      </c>
      <c r="AC332" s="207"/>
      <c r="AD332" s="57" t="s">
        <v>51</v>
      </c>
      <c r="AE332" s="57" t="s">
        <v>826</v>
      </c>
      <c r="AF332" s="219"/>
      <c r="AG332" s="104">
        <f>(AF332-AA332)/(AB332-AA332)</f>
        <v>0</v>
      </c>
      <c r="AH332" s="227"/>
      <c r="AI332" s="65"/>
      <c r="AJ332" s="257"/>
      <c r="AK332" s="57" t="s">
        <v>353</v>
      </c>
      <c r="AL332" s="49" t="s">
        <v>678</v>
      </c>
      <c r="AM332" s="49"/>
      <c r="AN332" s="49"/>
      <c r="AO332" s="49"/>
      <c r="AP332" s="57" t="s">
        <v>827</v>
      </c>
      <c r="AQ332" s="57" t="s">
        <v>48</v>
      </c>
      <c r="AR332" s="28" t="s">
        <v>48</v>
      </c>
      <c r="AS332" s="28">
        <v>667</v>
      </c>
      <c r="AT332" s="21" t="s">
        <v>828</v>
      </c>
      <c r="AU332" s="21"/>
      <c r="AV332" s="21" t="s">
        <v>63</v>
      </c>
      <c r="AW332" s="28" t="s">
        <v>353</v>
      </c>
      <c r="AX332" s="38">
        <v>2415000</v>
      </c>
      <c r="AY332" s="223">
        <v>12</v>
      </c>
      <c r="AZ332" s="39" t="s">
        <v>811</v>
      </c>
      <c r="BA332" s="223">
        <v>0</v>
      </c>
      <c r="BB332" s="39" t="s">
        <v>456</v>
      </c>
      <c r="BC332" s="256">
        <v>28980000</v>
      </c>
      <c r="BD332" s="24">
        <v>28980000</v>
      </c>
    </row>
    <row r="333" spans="1:56" s="35" customFormat="1" ht="60" customHeight="1">
      <c r="A333" s="125">
        <v>300</v>
      </c>
      <c r="B333" s="57" t="s">
        <v>673</v>
      </c>
      <c r="C333" s="57" t="s">
        <v>801</v>
      </c>
      <c r="D333" s="57" t="s">
        <v>801</v>
      </c>
      <c r="E333" s="57" t="s">
        <v>802</v>
      </c>
      <c r="F333" s="57" t="s">
        <v>47</v>
      </c>
      <c r="G333" s="57" t="s">
        <v>48</v>
      </c>
      <c r="H333" s="57" t="s">
        <v>575</v>
      </c>
      <c r="I333" s="57" t="s">
        <v>747</v>
      </c>
      <c r="J333" s="57" t="s">
        <v>747</v>
      </c>
      <c r="K333" s="57"/>
      <c r="L333" s="57"/>
      <c r="M333" s="57"/>
      <c r="N333" s="49">
        <v>0</v>
      </c>
      <c r="O333" s="49">
        <v>0</v>
      </c>
      <c r="P333" s="49">
        <v>0</v>
      </c>
      <c r="Q333" s="49"/>
      <c r="R333" s="28" t="s">
        <v>186</v>
      </c>
      <c r="S333" s="193"/>
      <c r="T333" s="193"/>
      <c r="U333" s="193"/>
      <c r="V333" s="193"/>
      <c r="W333" s="193"/>
      <c r="X333" s="57" t="s">
        <v>51</v>
      </c>
      <c r="Y333" s="195"/>
      <c r="Z333" s="57"/>
      <c r="AA333" s="214"/>
      <c r="AB333" s="214"/>
      <c r="AC333" s="214"/>
      <c r="AD333" s="57"/>
      <c r="AE333" s="57"/>
      <c r="AF333" s="49"/>
      <c r="AG333" s="49"/>
      <c r="AH333" s="220"/>
      <c r="AI333" s="220"/>
      <c r="AJ333" s="220"/>
      <c r="AK333" s="57" t="s">
        <v>353</v>
      </c>
      <c r="AL333" s="49" t="s">
        <v>678</v>
      </c>
      <c r="AM333" s="49"/>
      <c r="AN333" s="49"/>
      <c r="AO333" s="49"/>
      <c r="AP333" s="57" t="s">
        <v>827</v>
      </c>
      <c r="AQ333" s="57" t="s">
        <v>48</v>
      </c>
      <c r="AR333" s="28" t="s">
        <v>48</v>
      </c>
      <c r="AS333" s="28">
        <v>668</v>
      </c>
      <c r="AT333" s="21" t="s">
        <v>829</v>
      </c>
      <c r="AU333" s="21"/>
      <c r="AV333" s="21" t="s">
        <v>63</v>
      </c>
      <c r="AW333" s="28" t="s">
        <v>353</v>
      </c>
      <c r="AX333" s="38">
        <v>3045000</v>
      </c>
      <c r="AY333" s="223">
        <v>11.5</v>
      </c>
      <c r="AZ333" s="39" t="s">
        <v>811</v>
      </c>
      <c r="BA333" s="223">
        <v>0</v>
      </c>
      <c r="BB333" s="39" t="s">
        <v>456</v>
      </c>
      <c r="BC333" s="256">
        <v>35017500</v>
      </c>
      <c r="BD333" s="24">
        <v>35017500</v>
      </c>
    </row>
    <row r="334" spans="1:56" s="35" customFormat="1" ht="60.75" customHeight="1">
      <c r="A334" s="125">
        <v>301</v>
      </c>
      <c r="B334" s="57" t="s">
        <v>673</v>
      </c>
      <c r="C334" s="57" t="s">
        <v>801</v>
      </c>
      <c r="D334" s="57" t="s">
        <v>801</v>
      </c>
      <c r="E334" s="57" t="s">
        <v>802</v>
      </c>
      <c r="F334" s="57" t="s">
        <v>47</v>
      </c>
      <c r="G334" s="57" t="s">
        <v>48</v>
      </c>
      <c r="H334" s="57" t="s">
        <v>575</v>
      </c>
      <c r="I334" s="57" t="s">
        <v>747</v>
      </c>
      <c r="J334" s="57" t="s">
        <v>747</v>
      </c>
      <c r="K334" s="57"/>
      <c r="L334" s="57"/>
      <c r="M334" s="57"/>
      <c r="N334" s="49">
        <v>0</v>
      </c>
      <c r="O334" s="49">
        <v>0</v>
      </c>
      <c r="P334" s="49">
        <v>0</v>
      </c>
      <c r="Q334" s="49"/>
      <c r="R334" s="28" t="s">
        <v>186</v>
      </c>
      <c r="S334" s="193"/>
      <c r="T334" s="193"/>
      <c r="U334" s="193"/>
      <c r="V334" s="193"/>
      <c r="W334" s="193"/>
      <c r="X334" s="57" t="s">
        <v>51</v>
      </c>
      <c r="Y334" s="57" t="s">
        <v>830</v>
      </c>
      <c r="Z334" s="57" t="s">
        <v>237</v>
      </c>
      <c r="AA334" s="214">
        <v>0</v>
      </c>
      <c r="AB334" s="207">
        <v>0.95</v>
      </c>
      <c r="AC334" s="207"/>
      <c r="AD334" s="57" t="s">
        <v>51</v>
      </c>
      <c r="AE334" s="57" t="s">
        <v>831</v>
      </c>
      <c r="AF334" s="219"/>
      <c r="AG334" s="104">
        <f>(AF334-AA334)/(AB334-AA334)</f>
        <v>0</v>
      </c>
      <c r="AH334" s="227"/>
      <c r="AI334" s="65"/>
      <c r="AJ334" s="257"/>
      <c r="AK334" s="57" t="s">
        <v>353</v>
      </c>
      <c r="AL334" s="49" t="s">
        <v>678</v>
      </c>
      <c r="AM334" s="49"/>
      <c r="AN334" s="49"/>
      <c r="AO334" s="49"/>
      <c r="AP334" s="57" t="s">
        <v>832</v>
      </c>
      <c r="AQ334" s="57" t="s">
        <v>48</v>
      </c>
      <c r="AR334" s="28" t="s">
        <v>48</v>
      </c>
      <c r="AS334" s="28">
        <v>671</v>
      </c>
      <c r="AT334" s="21" t="s">
        <v>814</v>
      </c>
      <c r="AU334" s="21"/>
      <c r="AV334" s="21" t="s">
        <v>63</v>
      </c>
      <c r="AW334" s="28" t="s">
        <v>353</v>
      </c>
      <c r="AX334" s="38">
        <v>2364862</v>
      </c>
      <c r="AY334" s="223">
        <v>11.5</v>
      </c>
      <c r="AZ334" s="39" t="s">
        <v>811</v>
      </c>
      <c r="BA334" s="223">
        <v>0</v>
      </c>
      <c r="BB334" s="39" t="s">
        <v>456</v>
      </c>
      <c r="BC334" s="256">
        <v>27195913</v>
      </c>
      <c r="BD334" s="24">
        <v>27195913</v>
      </c>
    </row>
    <row r="335" spans="1:56" s="35" customFormat="1" ht="60" customHeight="1">
      <c r="A335" s="125">
        <v>302</v>
      </c>
      <c r="B335" s="57" t="s">
        <v>673</v>
      </c>
      <c r="C335" s="57" t="s">
        <v>801</v>
      </c>
      <c r="D335" s="57" t="s">
        <v>801</v>
      </c>
      <c r="E335" s="57" t="s">
        <v>802</v>
      </c>
      <c r="F335" s="57" t="s">
        <v>47</v>
      </c>
      <c r="G335" s="57" t="s">
        <v>48</v>
      </c>
      <c r="H335" s="57" t="s">
        <v>575</v>
      </c>
      <c r="I335" s="57" t="s">
        <v>747</v>
      </c>
      <c r="J335" s="57" t="s">
        <v>747</v>
      </c>
      <c r="K335" s="57"/>
      <c r="L335" s="57"/>
      <c r="M335" s="57"/>
      <c r="N335" s="49">
        <v>0</v>
      </c>
      <c r="O335" s="49">
        <v>0</v>
      </c>
      <c r="P335" s="49">
        <v>0</v>
      </c>
      <c r="Q335" s="49"/>
      <c r="R335" s="28" t="s">
        <v>186</v>
      </c>
      <c r="S335" s="193"/>
      <c r="T335" s="193"/>
      <c r="U335" s="193"/>
      <c r="V335" s="193"/>
      <c r="W335" s="193"/>
      <c r="X335" s="57" t="s">
        <v>51</v>
      </c>
      <c r="Y335" s="57"/>
      <c r="Z335" s="57"/>
      <c r="AA335" s="214"/>
      <c r="AB335" s="214"/>
      <c r="AC335" s="214"/>
      <c r="AD335" s="57"/>
      <c r="AE335" s="57"/>
      <c r="AF335" s="49"/>
      <c r="AG335" s="49"/>
      <c r="AH335" s="220"/>
      <c r="AI335" s="220"/>
      <c r="AJ335" s="220"/>
      <c r="AK335" s="57" t="s">
        <v>353</v>
      </c>
      <c r="AL335" s="49" t="s">
        <v>678</v>
      </c>
      <c r="AM335" s="49"/>
      <c r="AN335" s="49"/>
      <c r="AO335" s="49"/>
      <c r="AP335" s="57" t="s">
        <v>832</v>
      </c>
      <c r="AQ335" s="57" t="s">
        <v>48</v>
      </c>
      <c r="AR335" s="28" t="s">
        <v>48</v>
      </c>
      <c r="AS335" s="28">
        <v>672</v>
      </c>
      <c r="AT335" s="21" t="s">
        <v>833</v>
      </c>
      <c r="AU335" s="21"/>
      <c r="AV335" s="21" t="s">
        <v>63</v>
      </c>
      <c r="AW335" s="28" t="s">
        <v>353</v>
      </c>
      <c r="AX335" s="38">
        <v>6000000</v>
      </c>
      <c r="AY335" s="223">
        <v>11.5</v>
      </c>
      <c r="AZ335" s="39" t="s">
        <v>811</v>
      </c>
      <c r="BA335" s="223">
        <v>0</v>
      </c>
      <c r="BB335" s="39" t="s">
        <v>456</v>
      </c>
      <c r="BC335" s="256">
        <v>69000000</v>
      </c>
      <c r="BD335" s="24">
        <v>69000000</v>
      </c>
    </row>
    <row r="336" spans="1:56" s="35" customFormat="1" ht="60" customHeight="1">
      <c r="A336" s="125">
        <v>303</v>
      </c>
      <c r="B336" s="57" t="s">
        <v>673</v>
      </c>
      <c r="C336" s="57" t="s">
        <v>801</v>
      </c>
      <c r="D336" s="57" t="s">
        <v>801</v>
      </c>
      <c r="E336" s="57" t="s">
        <v>802</v>
      </c>
      <c r="F336" s="57" t="s">
        <v>47</v>
      </c>
      <c r="G336" s="57" t="s">
        <v>48</v>
      </c>
      <c r="H336" s="57" t="s">
        <v>575</v>
      </c>
      <c r="I336" s="57" t="s">
        <v>747</v>
      </c>
      <c r="J336" s="57" t="s">
        <v>747</v>
      </c>
      <c r="K336" s="57"/>
      <c r="L336" s="57"/>
      <c r="M336" s="57"/>
      <c r="N336" s="49">
        <v>0</v>
      </c>
      <c r="O336" s="49">
        <v>0</v>
      </c>
      <c r="P336" s="49">
        <v>0</v>
      </c>
      <c r="Q336" s="49"/>
      <c r="R336" s="28" t="s">
        <v>186</v>
      </c>
      <c r="S336" s="193"/>
      <c r="T336" s="193"/>
      <c r="U336" s="193"/>
      <c r="V336" s="193"/>
      <c r="W336" s="193"/>
      <c r="X336" s="57" t="s">
        <v>51</v>
      </c>
      <c r="Y336" s="57"/>
      <c r="Z336" s="57"/>
      <c r="AA336" s="214"/>
      <c r="AB336" s="214"/>
      <c r="AC336" s="214"/>
      <c r="AD336" s="57"/>
      <c r="AE336" s="57"/>
      <c r="AF336" s="49"/>
      <c r="AG336" s="49"/>
      <c r="AH336" s="220"/>
      <c r="AI336" s="220"/>
      <c r="AJ336" s="220"/>
      <c r="AK336" s="57" t="s">
        <v>353</v>
      </c>
      <c r="AL336" s="49" t="s">
        <v>678</v>
      </c>
      <c r="AM336" s="49"/>
      <c r="AN336" s="49"/>
      <c r="AO336" s="49"/>
      <c r="AP336" s="57" t="s">
        <v>832</v>
      </c>
      <c r="AQ336" s="57" t="s">
        <v>48</v>
      </c>
      <c r="AR336" s="28" t="s">
        <v>48</v>
      </c>
      <c r="AS336" s="28">
        <v>673</v>
      </c>
      <c r="AT336" s="21" t="s">
        <v>834</v>
      </c>
      <c r="AU336" s="21"/>
      <c r="AV336" s="21" t="s">
        <v>63</v>
      </c>
      <c r="AW336" s="28" t="s">
        <v>353</v>
      </c>
      <c r="AX336" s="38">
        <v>2364862</v>
      </c>
      <c r="AY336" s="223">
        <v>11.5</v>
      </c>
      <c r="AZ336" s="39" t="s">
        <v>811</v>
      </c>
      <c r="BA336" s="223">
        <v>0</v>
      </c>
      <c r="BB336" s="39" t="s">
        <v>456</v>
      </c>
      <c r="BC336" s="256">
        <v>27195913</v>
      </c>
      <c r="BD336" s="24">
        <v>27195913</v>
      </c>
    </row>
    <row r="337" spans="1:56" s="35" customFormat="1" ht="60" customHeight="1">
      <c r="A337" s="125">
        <v>304</v>
      </c>
      <c r="B337" s="57" t="s">
        <v>673</v>
      </c>
      <c r="C337" s="57" t="s">
        <v>801</v>
      </c>
      <c r="D337" s="57" t="s">
        <v>801</v>
      </c>
      <c r="E337" s="57" t="s">
        <v>802</v>
      </c>
      <c r="F337" s="57" t="s">
        <v>47</v>
      </c>
      <c r="G337" s="57" t="s">
        <v>48</v>
      </c>
      <c r="H337" s="57" t="s">
        <v>575</v>
      </c>
      <c r="I337" s="57" t="s">
        <v>747</v>
      </c>
      <c r="J337" s="57" t="s">
        <v>747</v>
      </c>
      <c r="K337" s="57"/>
      <c r="L337" s="57"/>
      <c r="M337" s="57"/>
      <c r="N337" s="49">
        <v>0</v>
      </c>
      <c r="O337" s="49">
        <v>0</v>
      </c>
      <c r="P337" s="49">
        <v>0</v>
      </c>
      <c r="Q337" s="49"/>
      <c r="R337" s="28" t="s">
        <v>186</v>
      </c>
      <c r="S337" s="193"/>
      <c r="T337" s="193"/>
      <c r="U337" s="193"/>
      <c r="V337" s="193"/>
      <c r="W337" s="193"/>
      <c r="X337" s="57" t="s">
        <v>51</v>
      </c>
      <c r="Y337" s="57"/>
      <c r="Z337" s="57"/>
      <c r="AA337" s="214"/>
      <c r="AB337" s="214"/>
      <c r="AC337" s="214"/>
      <c r="AD337" s="57"/>
      <c r="AE337" s="57"/>
      <c r="AF337" s="49"/>
      <c r="AG337" s="49"/>
      <c r="AH337" s="220"/>
      <c r="AI337" s="220"/>
      <c r="AJ337" s="220"/>
      <c r="AK337" s="57" t="s">
        <v>353</v>
      </c>
      <c r="AL337" s="49" t="s">
        <v>678</v>
      </c>
      <c r="AM337" s="49"/>
      <c r="AN337" s="49"/>
      <c r="AO337" s="49"/>
      <c r="AP337" s="57" t="s">
        <v>832</v>
      </c>
      <c r="AQ337" s="57" t="s">
        <v>48</v>
      </c>
      <c r="AR337" s="28" t="s">
        <v>48</v>
      </c>
      <c r="AS337" s="28">
        <v>674</v>
      </c>
      <c r="AT337" s="21" t="s">
        <v>835</v>
      </c>
      <c r="AU337" s="21"/>
      <c r="AV337" s="21" t="s">
        <v>74</v>
      </c>
      <c r="AW337" s="28" t="s">
        <v>353</v>
      </c>
      <c r="AX337" s="38">
        <v>2364862</v>
      </c>
      <c r="AY337" s="223">
        <v>11.5</v>
      </c>
      <c r="AZ337" s="39" t="s">
        <v>811</v>
      </c>
      <c r="BA337" s="223">
        <v>0</v>
      </c>
      <c r="BB337" s="39" t="s">
        <v>456</v>
      </c>
      <c r="BC337" s="256">
        <v>27195913</v>
      </c>
      <c r="BD337" s="24">
        <v>27195913</v>
      </c>
    </row>
    <row r="338" spans="1:56" s="35" customFormat="1" ht="60" customHeight="1">
      <c r="A338" s="125">
        <v>305</v>
      </c>
      <c r="B338" s="57" t="s">
        <v>673</v>
      </c>
      <c r="C338" s="57" t="s">
        <v>801</v>
      </c>
      <c r="D338" s="57" t="s">
        <v>801</v>
      </c>
      <c r="E338" s="57" t="s">
        <v>802</v>
      </c>
      <c r="F338" s="57" t="s">
        <v>47</v>
      </c>
      <c r="G338" s="57" t="s">
        <v>48</v>
      </c>
      <c r="H338" s="57" t="s">
        <v>575</v>
      </c>
      <c r="I338" s="57" t="s">
        <v>747</v>
      </c>
      <c r="J338" s="57" t="s">
        <v>747</v>
      </c>
      <c r="K338" s="57"/>
      <c r="L338" s="57"/>
      <c r="M338" s="57"/>
      <c r="N338" s="49">
        <v>0</v>
      </c>
      <c r="O338" s="49">
        <v>0</v>
      </c>
      <c r="P338" s="49">
        <v>0</v>
      </c>
      <c r="Q338" s="49"/>
      <c r="R338" s="28" t="s">
        <v>186</v>
      </c>
      <c r="S338" s="193"/>
      <c r="T338" s="193"/>
      <c r="U338" s="193"/>
      <c r="V338" s="193"/>
      <c r="W338" s="193"/>
      <c r="X338" s="57" t="s">
        <v>51</v>
      </c>
      <c r="Y338" s="57"/>
      <c r="Z338" s="57"/>
      <c r="AA338" s="214"/>
      <c r="AB338" s="214"/>
      <c r="AC338" s="214"/>
      <c r="AD338" s="57"/>
      <c r="AE338" s="57"/>
      <c r="AF338" s="49"/>
      <c r="AG338" s="49"/>
      <c r="AH338" s="220"/>
      <c r="AI338" s="220"/>
      <c r="AJ338" s="220"/>
      <c r="AK338" s="57" t="s">
        <v>353</v>
      </c>
      <c r="AL338" s="49" t="s">
        <v>678</v>
      </c>
      <c r="AM338" s="49"/>
      <c r="AN338" s="49"/>
      <c r="AO338" s="49"/>
      <c r="AP338" s="57" t="s">
        <v>832</v>
      </c>
      <c r="AQ338" s="57" t="s">
        <v>48</v>
      </c>
      <c r="AR338" s="28" t="s">
        <v>48</v>
      </c>
      <c r="AS338" s="28">
        <v>675</v>
      </c>
      <c r="AT338" s="21" t="s">
        <v>836</v>
      </c>
      <c r="AU338" s="21"/>
      <c r="AV338" s="21" t="s">
        <v>48</v>
      </c>
      <c r="AW338" s="28" t="s">
        <v>48</v>
      </c>
      <c r="AX338" s="38">
        <v>7426300</v>
      </c>
      <c r="AY338" s="223">
        <v>11.5</v>
      </c>
      <c r="AZ338" s="39" t="s">
        <v>811</v>
      </c>
      <c r="BA338" s="223">
        <v>0</v>
      </c>
      <c r="BB338" s="39" t="s">
        <v>456</v>
      </c>
      <c r="BC338" s="256">
        <v>85402450</v>
      </c>
      <c r="BD338" s="24">
        <v>85402450</v>
      </c>
    </row>
    <row r="339" spans="1:56" s="35" customFormat="1" ht="60" customHeight="1">
      <c r="A339" s="125">
        <v>306</v>
      </c>
      <c r="B339" s="57" t="s">
        <v>673</v>
      </c>
      <c r="C339" s="57" t="s">
        <v>801</v>
      </c>
      <c r="D339" s="57" t="s">
        <v>801</v>
      </c>
      <c r="E339" s="57" t="s">
        <v>802</v>
      </c>
      <c r="F339" s="57" t="s">
        <v>47</v>
      </c>
      <c r="G339" s="57" t="s">
        <v>48</v>
      </c>
      <c r="H339" s="57" t="s">
        <v>575</v>
      </c>
      <c r="I339" s="57" t="s">
        <v>747</v>
      </c>
      <c r="J339" s="57" t="s">
        <v>747</v>
      </c>
      <c r="K339" s="57"/>
      <c r="L339" s="57"/>
      <c r="M339" s="57"/>
      <c r="N339" s="49">
        <v>0</v>
      </c>
      <c r="O339" s="49">
        <v>0</v>
      </c>
      <c r="P339" s="49">
        <v>0</v>
      </c>
      <c r="Q339" s="49"/>
      <c r="R339" s="28" t="s">
        <v>186</v>
      </c>
      <c r="S339" s="193"/>
      <c r="T339" s="193"/>
      <c r="U339" s="193"/>
      <c r="V339" s="193"/>
      <c r="W339" s="193"/>
      <c r="X339" s="57"/>
      <c r="Y339" s="57"/>
      <c r="Z339" s="57"/>
      <c r="AA339" s="214"/>
      <c r="AB339" s="214"/>
      <c r="AC339" s="214"/>
      <c r="AD339" s="57"/>
      <c r="AE339" s="57"/>
      <c r="AF339" s="49"/>
      <c r="AG339" s="49"/>
      <c r="AH339" s="220"/>
      <c r="AI339" s="220"/>
      <c r="AJ339" s="220"/>
      <c r="AK339" s="57" t="s">
        <v>353</v>
      </c>
      <c r="AL339" s="49" t="s">
        <v>678</v>
      </c>
      <c r="AM339" s="49"/>
      <c r="AN339" s="49"/>
      <c r="AO339" s="49"/>
      <c r="AP339" s="57" t="s">
        <v>832</v>
      </c>
      <c r="AQ339" s="57" t="s">
        <v>48</v>
      </c>
      <c r="AR339" s="28" t="s">
        <v>48</v>
      </c>
      <c r="AS339" s="28">
        <v>677</v>
      </c>
      <c r="AT339" s="21" t="s">
        <v>837</v>
      </c>
      <c r="AU339" s="21"/>
      <c r="AV339" s="21" t="s">
        <v>63</v>
      </c>
      <c r="AW339" s="28" t="s">
        <v>353</v>
      </c>
      <c r="AX339" s="38">
        <v>5500200</v>
      </c>
      <c r="AY339" s="223">
        <v>8</v>
      </c>
      <c r="AZ339" s="39" t="s">
        <v>811</v>
      </c>
      <c r="BA339" s="223">
        <v>0</v>
      </c>
      <c r="BB339" s="39" t="s">
        <v>456</v>
      </c>
      <c r="BC339" s="256">
        <v>44001600</v>
      </c>
      <c r="BD339" s="24">
        <v>44001600</v>
      </c>
    </row>
    <row r="340" spans="1:56" s="35" customFormat="1" ht="60" customHeight="1">
      <c r="A340" s="125">
        <v>307</v>
      </c>
      <c r="B340" s="57" t="s">
        <v>673</v>
      </c>
      <c r="C340" s="57" t="s">
        <v>801</v>
      </c>
      <c r="D340" s="57" t="s">
        <v>801</v>
      </c>
      <c r="E340" s="57" t="s">
        <v>802</v>
      </c>
      <c r="F340" s="57" t="s">
        <v>47</v>
      </c>
      <c r="G340" s="57" t="s">
        <v>48</v>
      </c>
      <c r="H340" s="57" t="s">
        <v>575</v>
      </c>
      <c r="I340" s="57" t="s">
        <v>747</v>
      </c>
      <c r="J340" s="57" t="s">
        <v>747</v>
      </c>
      <c r="K340" s="57"/>
      <c r="L340" s="57"/>
      <c r="M340" s="57"/>
      <c r="N340" s="49">
        <v>0</v>
      </c>
      <c r="O340" s="49">
        <v>0</v>
      </c>
      <c r="P340" s="49">
        <v>0</v>
      </c>
      <c r="Q340" s="49"/>
      <c r="R340" s="28" t="s">
        <v>186</v>
      </c>
      <c r="S340" s="193"/>
      <c r="T340" s="193"/>
      <c r="U340" s="193"/>
      <c r="V340" s="193"/>
      <c r="W340" s="193"/>
      <c r="X340" s="57"/>
      <c r="Y340" s="57"/>
      <c r="Z340" s="57"/>
      <c r="AA340" s="214"/>
      <c r="AB340" s="214"/>
      <c r="AC340" s="214"/>
      <c r="AD340" s="57"/>
      <c r="AE340" s="57"/>
      <c r="AF340" s="49"/>
      <c r="AG340" s="49"/>
      <c r="AH340" s="220"/>
      <c r="AI340" s="220"/>
      <c r="AJ340" s="220"/>
      <c r="AK340" s="57" t="s">
        <v>353</v>
      </c>
      <c r="AL340" s="49" t="s">
        <v>678</v>
      </c>
      <c r="AM340" s="49"/>
      <c r="AN340" s="49"/>
      <c r="AO340" s="49"/>
      <c r="AP340" s="57" t="s">
        <v>832</v>
      </c>
      <c r="AQ340" s="57" t="s">
        <v>48</v>
      </c>
      <c r="AR340" s="28" t="s">
        <v>48</v>
      </c>
      <c r="AS340" s="28"/>
      <c r="AT340" s="21" t="s">
        <v>838</v>
      </c>
      <c r="AU340" s="21"/>
      <c r="AV340" s="21" t="s">
        <v>63</v>
      </c>
      <c r="AW340" s="28" t="s">
        <v>353</v>
      </c>
      <c r="AX340" s="38">
        <v>4181818.1818181816</v>
      </c>
      <c r="AY340" s="223">
        <v>11</v>
      </c>
      <c r="AZ340" s="39" t="s">
        <v>811</v>
      </c>
      <c r="BA340" s="223">
        <v>0</v>
      </c>
      <c r="BB340" s="39" t="s">
        <v>456</v>
      </c>
      <c r="BC340" s="256">
        <v>46000000</v>
      </c>
      <c r="BD340" s="24">
        <v>46000000</v>
      </c>
    </row>
    <row r="341" spans="1:56" s="35" customFormat="1" ht="60" customHeight="1">
      <c r="A341" s="125">
        <v>308</v>
      </c>
      <c r="B341" s="57" t="s">
        <v>673</v>
      </c>
      <c r="C341" s="57" t="s">
        <v>801</v>
      </c>
      <c r="D341" s="57" t="s">
        <v>801</v>
      </c>
      <c r="E341" s="57" t="s">
        <v>802</v>
      </c>
      <c r="F341" s="57" t="s">
        <v>47</v>
      </c>
      <c r="G341" s="57" t="s">
        <v>48</v>
      </c>
      <c r="H341" s="57" t="s">
        <v>575</v>
      </c>
      <c r="I341" s="57" t="s">
        <v>747</v>
      </c>
      <c r="J341" s="57" t="s">
        <v>747</v>
      </c>
      <c r="K341" s="57"/>
      <c r="L341" s="57"/>
      <c r="M341" s="57"/>
      <c r="N341" s="49">
        <v>0</v>
      </c>
      <c r="O341" s="49">
        <v>0</v>
      </c>
      <c r="P341" s="49">
        <v>0</v>
      </c>
      <c r="Q341" s="49"/>
      <c r="R341" s="28" t="s">
        <v>186</v>
      </c>
      <c r="S341" s="193"/>
      <c r="T341" s="193"/>
      <c r="U341" s="193"/>
      <c r="V341" s="193"/>
      <c r="W341" s="193"/>
      <c r="X341" s="57"/>
      <c r="Y341" s="57"/>
      <c r="Z341" s="57"/>
      <c r="AA341" s="214"/>
      <c r="AB341" s="214"/>
      <c r="AC341" s="214"/>
      <c r="AD341" s="57"/>
      <c r="AE341" s="57"/>
      <c r="AF341" s="49"/>
      <c r="AG341" s="49"/>
      <c r="AH341" s="220"/>
      <c r="AI341" s="220"/>
      <c r="AJ341" s="220"/>
      <c r="AK341" s="57" t="s">
        <v>353</v>
      </c>
      <c r="AL341" s="49" t="s">
        <v>678</v>
      </c>
      <c r="AM341" s="49"/>
      <c r="AN341" s="49"/>
      <c r="AO341" s="49"/>
      <c r="AP341" s="57" t="s">
        <v>832</v>
      </c>
      <c r="AQ341" s="57" t="s">
        <v>48</v>
      </c>
      <c r="AR341" s="28" t="s">
        <v>48</v>
      </c>
      <c r="AS341" s="28"/>
      <c r="AT341" s="21" t="s">
        <v>839</v>
      </c>
      <c r="AU341" s="21"/>
      <c r="AV341" s="21" t="s">
        <v>63</v>
      </c>
      <c r="AW341" s="28" t="s">
        <v>353</v>
      </c>
      <c r="AX341" s="38">
        <v>118634047</v>
      </c>
      <c r="AY341" s="223">
        <v>1</v>
      </c>
      <c r="AZ341" s="39" t="s">
        <v>811</v>
      </c>
      <c r="BA341" s="223">
        <v>0</v>
      </c>
      <c r="BB341" s="39" t="s">
        <v>456</v>
      </c>
      <c r="BC341" s="256">
        <v>118634047</v>
      </c>
      <c r="BD341" s="24">
        <v>118634047</v>
      </c>
    </row>
    <row r="342" spans="1:56" s="35" customFormat="1" ht="60" customHeight="1">
      <c r="A342" s="125">
        <v>309</v>
      </c>
      <c r="B342" s="57" t="s">
        <v>673</v>
      </c>
      <c r="C342" s="57" t="s">
        <v>801</v>
      </c>
      <c r="D342" s="57" t="s">
        <v>801</v>
      </c>
      <c r="E342" s="57" t="s">
        <v>802</v>
      </c>
      <c r="F342" s="57" t="s">
        <v>47</v>
      </c>
      <c r="G342" s="57" t="s">
        <v>48</v>
      </c>
      <c r="H342" s="57" t="s">
        <v>575</v>
      </c>
      <c r="I342" s="57" t="s">
        <v>747</v>
      </c>
      <c r="J342" s="57" t="s">
        <v>747</v>
      </c>
      <c r="K342" s="57"/>
      <c r="L342" s="57"/>
      <c r="M342" s="57"/>
      <c r="N342" s="49">
        <v>0</v>
      </c>
      <c r="O342" s="49">
        <v>0</v>
      </c>
      <c r="P342" s="49">
        <v>0</v>
      </c>
      <c r="Q342" s="49"/>
      <c r="R342" s="28" t="s">
        <v>186</v>
      </c>
      <c r="S342" s="193"/>
      <c r="T342" s="193"/>
      <c r="U342" s="193"/>
      <c r="V342" s="193"/>
      <c r="W342" s="193"/>
      <c r="X342" s="57"/>
      <c r="Y342" s="57"/>
      <c r="Z342" s="57"/>
      <c r="AA342" s="214"/>
      <c r="AB342" s="214"/>
      <c r="AC342" s="214"/>
      <c r="AD342" s="57"/>
      <c r="AE342" s="57"/>
      <c r="AF342" s="49"/>
      <c r="AG342" s="49"/>
      <c r="AH342" s="220"/>
      <c r="AI342" s="220"/>
      <c r="AJ342" s="220"/>
      <c r="AK342" s="57" t="s">
        <v>353</v>
      </c>
      <c r="AL342" s="49" t="s">
        <v>678</v>
      </c>
      <c r="AM342" s="49"/>
      <c r="AN342" s="49"/>
      <c r="AO342" s="49"/>
      <c r="AP342" s="57" t="s">
        <v>832</v>
      </c>
      <c r="AQ342" s="57" t="s">
        <v>48</v>
      </c>
      <c r="AR342" s="28" t="s">
        <v>48</v>
      </c>
      <c r="AS342" s="28"/>
      <c r="AT342" s="21" t="s">
        <v>840</v>
      </c>
      <c r="AU342" s="21"/>
      <c r="AV342" s="21" t="s">
        <v>63</v>
      </c>
      <c r="AW342" s="28" t="s">
        <v>353</v>
      </c>
      <c r="AX342" s="38">
        <v>600000000</v>
      </c>
      <c r="AY342" s="223">
        <v>1</v>
      </c>
      <c r="AZ342" s="39" t="s">
        <v>811</v>
      </c>
      <c r="BA342" s="223">
        <v>0</v>
      </c>
      <c r="BB342" s="39" t="s">
        <v>456</v>
      </c>
      <c r="BC342" s="256">
        <v>600000000</v>
      </c>
      <c r="BD342" s="24">
        <v>600000000</v>
      </c>
    </row>
    <row r="343" spans="1:56" s="35" customFormat="1" ht="60" customHeight="1">
      <c r="A343" s="125">
        <v>310</v>
      </c>
      <c r="B343" s="57" t="s">
        <v>673</v>
      </c>
      <c r="C343" s="57" t="s">
        <v>801</v>
      </c>
      <c r="D343" s="57" t="s">
        <v>801</v>
      </c>
      <c r="E343" s="57" t="s">
        <v>802</v>
      </c>
      <c r="F343" s="57" t="s">
        <v>47</v>
      </c>
      <c r="G343" s="57" t="s">
        <v>48</v>
      </c>
      <c r="H343" s="57" t="s">
        <v>575</v>
      </c>
      <c r="I343" s="57" t="s">
        <v>747</v>
      </c>
      <c r="J343" s="57" t="s">
        <v>747</v>
      </c>
      <c r="K343" s="57"/>
      <c r="L343" s="57"/>
      <c r="M343" s="57"/>
      <c r="N343" s="49">
        <v>0</v>
      </c>
      <c r="O343" s="49">
        <v>0</v>
      </c>
      <c r="P343" s="49">
        <v>0</v>
      </c>
      <c r="Q343" s="49"/>
      <c r="R343" s="28" t="s">
        <v>186</v>
      </c>
      <c r="S343" s="193"/>
      <c r="T343" s="193"/>
      <c r="U343" s="193"/>
      <c r="V343" s="193"/>
      <c r="W343" s="193"/>
      <c r="X343" s="57"/>
      <c r="Y343" s="57"/>
      <c r="Z343" s="57"/>
      <c r="AA343" s="214"/>
      <c r="AB343" s="214"/>
      <c r="AC343" s="214"/>
      <c r="AD343" s="57"/>
      <c r="AE343" s="57"/>
      <c r="AF343" s="49"/>
      <c r="AG343" s="49"/>
      <c r="AH343" s="220"/>
      <c r="AI343" s="220"/>
      <c r="AJ343" s="220"/>
      <c r="AK343" s="57" t="s">
        <v>353</v>
      </c>
      <c r="AL343" s="49" t="s">
        <v>678</v>
      </c>
      <c r="AM343" s="49"/>
      <c r="AN343" s="49"/>
      <c r="AO343" s="49"/>
      <c r="AP343" s="57" t="s">
        <v>832</v>
      </c>
      <c r="AQ343" s="57" t="s">
        <v>48</v>
      </c>
      <c r="AR343" s="28" t="s">
        <v>48</v>
      </c>
      <c r="AS343" s="28"/>
      <c r="AT343" s="21" t="s">
        <v>841</v>
      </c>
      <c r="AU343" s="21"/>
      <c r="AV343" s="21" t="s">
        <v>63</v>
      </c>
      <c r="AW343" s="28" t="s">
        <v>353</v>
      </c>
      <c r="AX343" s="38">
        <v>689421698</v>
      </c>
      <c r="AY343" s="223">
        <v>1</v>
      </c>
      <c r="AZ343" s="39" t="s">
        <v>811</v>
      </c>
      <c r="BA343" s="223">
        <v>0</v>
      </c>
      <c r="BB343" s="39" t="s">
        <v>456</v>
      </c>
      <c r="BC343" s="256">
        <v>250081013</v>
      </c>
      <c r="BD343" s="24">
        <v>220000000</v>
      </c>
    </row>
    <row r="344" spans="1:56" s="35" customFormat="1" ht="60" customHeight="1">
      <c r="A344" s="125">
        <v>311</v>
      </c>
      <c r="B344" s="57" t="s">
        <v>673</v>
      </c>
      <c r="C344" s="57" t="s">
        <v>801</v>
      </c>
      <c r="D344" s="57" t="s">
        <v>801</v>
      </c>
      <c r="E344" s="57" t="s">
        <v>802</v>
      </c>
      <c r="F344" s="57" t="s">
        <v>47</v>
      </c>
      <c r="G344" s="57" t="s">
        <v>48</v>
      </c>
      <c r="H344" s="57" t="s">
        <v>575</v>
      </c>
      <c r="I344" s="57" t="s">
        <v>747</v>
      </c>
      <c r="J344" s="57" t="s">
        <v>747</v>
      </c>
      <c r="K344" s="57"/>
      <c r="L344" s="57"/>
      <c r="M344" s="57"/>
      <c r="N344" s="49">
        <v>0</v>
      </c>
      <c r="O344" s="49">
        <v>0</v>
      </c>
      <c r="P344" s="49">
        <v>0</v>
      </c>
      <c r="Q344" s="49"/>
      <c r="R344" s="28" t="s">
        <v>186</v>
      </c>
      <c r="S344" s="193"/>
      <c r="T344" s="193"/>
      <c r="U344" s="193"/>
      <c r="V344" s="193"/>
      <c r="W344" s="193"/>
      <c r="X344" s="57"/>
      <c r="Y344" s="57"/>
      <c r="Z344" s="57"/>
      <c r="AA344" s="214"/>
      <c r="AB344" s="214"/>
      <c r="AC344" s="214"/>
      <c r="AD344" s="57"/>
      <c r="AE344" s="57"/>
      <c r="AF344" s="49"/>
      <c r="AG344" s="49"/>
      <c r="AH344" s="220"/>
      <c r="AI344" s="220"/>
      <c r="AJ344" s="220"/>
      <c r="AK344" s="57" t="s">
        <v>353</v>
      </c>
      <c r="AL344" s="49" t="s">
        <v>678</v>
      </c>
      <c r="AM344" s="49"/>
      <c r="AN344" s="49"/>
      <c r="AO344" s="49"/>
      <c r="AP344" s="57" t="s">
        <v>832</v>
      </c>
      <c r="AQ344" s="57" t="s">
        <v>48</v>
      </c>
      <c r="AR344" s="28" t="s">
        <v>48</v>
      </c>
      <c r="AS344" s="28"/>
      <c r="AT344" s="21" t="s">
        <v>842</v>
      </c>
      <c r="AU344" s="21"/>
      <c r="AV344" s="21" t="s">
        <v>63</v>
      </c>
      <c r="AW344" s="28" t="s">
        <v>353</v>
      </c>
      <c r="AX344" s="38">
        <v>250081013</v>
      </c>
      <c r="AY344" s="223">
        <v>1</v>
      </c>
      <c r="AZ344" s="39" t="s">
        <v>811</v>
      </c>
      <c r="BA344" s="223">
        <v>0</v>
      </c>
      <c r="BB344" s="39" t="s">
        <v>456</v>
      </c>
      <c r="BC344" s="256">
        <v>178948654</v>
      </c>
      <c r="BD344" s="24">
        <v>31600000</v>
      </c>
    </row>
    <row r="345" spans="1:56" ht="60" customHeight="1">
      <c r="A345" s="47">
        <v>312</v>
      </c>
      <c r="B345" s="48" t="s">
        <v>673</v>
      </c>
      <c r="C345" s="48" t="s">
        <v>843</v>
      </c>
      <c r="D345" s="48" t="s">
        <v>843</v>
      </c>
      <c r="E345" s="48" t="s">
        <v>213</v>
      </c>
      <c r="F345" s="48" t="s">
        <v>604</v>
      </c>
      <c r="G345" s="47" t="s">
        <v>48</v>
      </c>
      <c r="H345" s="57" t="s">
        <v>575</v>
      </c>
      <c r="I345" s="48" t="s">
        <v>48</v>
      </c>
      <c r="J345" s="47" t="s">
        <v>48</v>
      </c>
      <c r="K345" s="47"/>
      <c r="L345" s="47"/>
      <c r="M345" s="47"/>
      <c r="N345" s="47">
        <v>0</v>
      </c>
      <c r="O345" s="47">
        <v>0</v>
      </c>
      <c r="P345" s="47">
        <v>0</v>
      </c>
      <c r="Q345" s="47"/>
      <c r="R345" s="14" t="s">
        <v>211</v>
      </c>
      <c r="S345" s="13"/>
      <c r="T345" s="13"/>
      <c r="U345" s="13"/>
      <c r="V345" s="13"/>
      <c r="W345" s="13"/>
      <c r="X345" s="48" t="s">
        <v>48</v>
      </c>
      <c r="Y345" s="57" t="s">
        <v>844</v>
      </c>
      <c r="Z345" s="48" t="s">
        <v>237</v>
      </c>
      <c r="AA345" s="149">
        <v>0.98</v>
      </c>
      <c r="AB345" s="207">
        <v>0.98</v>
      </c>
      <c r="AC345" s="207"/>
      <c r="AD345" s="48" t="s">
        <v>51</v>
      </c>
      <c r="AE345" s="48" t="s">
        <v>845</v>
      </c>
      <c r="AF345" s="111"/>
      <c r="AG345" s="104" t="e">
        <f>(AF345-AA345)/(AB345-AA345)</f>
        <v>#DIV/0!</v>
      </c>
      <c r="AH345" s="255"/>
      <c r="AI345" s="47"/>
      <c r="AJ345" s="255"/>
      <c r="AK345" s="48" t="s">
        <v>353</v>
      </c>
      <c r="AL345" s="47" t="s">
        <v>678</v>
      </c>
      <c r="AM345" s="47" t="s">
        <v>48</v>
      </c>
      <c r="AN345" s="47" t="s">
        <v>48</v>
      </c>
      <c r="AO345" s="47" t="s">
        <v>48</v>
      </c>
      <c r="AP345" s="258" t="s">
        <v>846</v>
      </c>
      <c r="AQ345" s="48"/>
      <c r="AR345" s="47"/>
      <c r="AS345" s="47">
        <v>489</v>
      </c>
      <c r="AT345" s="64" t="s">
        <v>847</v>
      </c>
      <c r="AU345" s="22"/>
      <c r="AV345" s="48" t="s">
        <v>63</v>
      </c>
      <c r="AW345" s="47" t="s">
        <v>353</v>
      </c>
      <c r="AX345" s="119">
        <f>BD345/AY345</f>
        <v>2471200</v>
      </c>
      <c r="AY345" s="120">
        <v>12</v>
      </c>
      <c r="AZ345" s="120" t="s">
        <v>848</v>
      </c>
      <c r="BA345" s="120" t="s">
        <v>849</v>
      </c>
      <c r="BB345" s="120" t="s">
        <v>850</v>
      </c>
      <c r="BC345" s="121">
        <v>29654400</v>
      </c>
      <c r="BD345" s="40">
        <v>29654400</v>
      </c>
    </row>
    <row r="346" spans="1:56" ht="60" customHeight="1">
      <c r="A346" s="47">
        <v>313</v>
      </c>
      <c r="B346" s="48" t="s">
        <v>673</v>
      </c>
      <c r="C346" s="48" t="s">
        <v>843</v>
      </c>
      <c r="D346" s="48" t="s">
        <v>843</v>
      </c>
      <c r="E346" s="48" t="s">
        <v>213</v>
      </c>
      <c r="F346" s="48" t="s">
        <v>604</v>
      </c>
      <c r="G346" s="47" t="s">
        <v>48</v>
      </c>
      <c r="H346" s="57" t="s">
        <v>575</v>
      </c>
      <c r="I346" s="48" t="s">
        <v>48</v>
      </c>
      <c r="J346" s="47" t="s">
        <v>48</v>
      </c>
      <c r="K346" s="47"/>
      <c r="L346" s="47"/>
      <c r="M346" s="47"/>
      <c r="N346" s="47">
        <v>0</v>
      </c>
      <c r="O346" s="47">
        <v>0</v>
      </c>
      <c r="P346" s="47">
        <v>0</v>
      </c>
      <c r="Q346" s="47"/>
      <c r="R346" s="14" t="s">
        <v>211</v>
      </c>
      <c r="S346" s="13"/>
      <c r="T346" s="13"/>
      <c r="U346" s="13"/>
      <c r="V346" s="13"/>
      <c r="W346" s="13"/>
      <c r="X346" s="48" t="s">
        <v>48</v>
      </c>
      <c r="Y346" s="57" t="s">
        <v>844</v>
      </c>
      <c r="Z346" s="48"/>
      <c r="AA346" s="55"/>
      <c r="AB346" s="55"/>
      <c r="AC346" s="55"/>
      <c r="AD346" s="48"/>
      <c r="AE346" s="48"/>
      <c r="AF346" s="13"/>
      <c r="AG346" s="13"/>
      <c r="AH346" s="13"/>
      <c r="AI346" s="13"/>
      <c r="AJ346" s="13"/>
      <c r="AK346" s="48" t="s">
        <v>353</v>
      </c>
      <c r="AL346" s="47" t="s">
        <v>678</v>
      </c>
      <c r="AM346" s="47" t="s">
        <v>48</v>
      </c>
      <c r="AN346" s="47" t="s">
        <v>48</v>
      </c>
      <c r="AO346" s="47" t="s">
        <v>48</v>
      </c>
      <c r="AP346" s="258" t="s">
        <v>851</v>
      </c>
      <c r="AQ346" s="48"/>
      <c r="AR346" s="47"/>
      <c r="AS346" s="47">
        <v>479</v>
      </c>
      <c r="AT346" s="64" t="s">
        <v>852</v>
      </c>
      <c r="AU346" s="22"/>
      <c r="AV346" s="48" t="s">
        <v>63</v>
      </c>
      <c r="AW346" s="47" t="s">
        <v>353</v>
      </c>
      <c r="AX346" s="119">
        <v>5809800</v>
      </c>
      <c r="AY346" s="259">
        <v>12</v>
      </c>
      <c r="AZ346" s="120" t="s">
        <v>848</v>
      </c>
      <c r="BA346" s="120" t="s">
        <v>849</v>
      </c>
      <c r="BB346" s="120" t="s">
        <v>850</v>
      </c>
      <c r="BC346" s="121">
        <v>67006360</v>
      </c>
      <c r="BD346" s="40">
        <v>67006360</v>
      </c>
    </row>
    <row r="347" spans="1:56" ht="60" customHeight="1">
      <c r="A347" s="47">
        <v>314</v>
      </c>
      <c r="B347" s="48" t="s">
        <v>673</v>
      </c>
      <c r="C347" s="48" t="s">
        <v>843</v>
      </c>
      <c r="D347" s="48" t="s">
        <v>843</v>
      </c>
      <c r="E347" s="48" t="s">
        <v>213</v>
      </c>
      <c r="F347" s="64" t="s">
        <v>604</v>
      </c>
      <c r="G347" s="47" t="s">
        <v>48</v>
      </c>
      <c r="H347" s="57" t="s">
        <v>575</v>
      </c>
      <c r="I347" s="48" t="s">
        <v>48</v>
      </c>
      <c r="J347" s="47" t="s">
        <v>48</v>
      </c>
      <c r="K347" s="47"/>
      <c r="L347" s="47"/>
      <c r="M347" s="47"/>
      <c r="N347" s="47">
        <v>0</v>
      </c>
      <c r="O347" s="47">
        <v>0</v>
      </c>
      <c r="P347" s="47">
        <v>0</v>
      </c>
      <c r="Q347" s="47"/>
      <c r="R347" s="14" t="s">
        <v>211</v>
      </c>
      <c r="S347" s="13"/>
      <c r="T347" s="13"/>
      <c r="U347" s="13"/>
      <c r="V347" s="13"/>
      <c r="W347" s="13"/>
      <c r="X347" s="48" t="s">
        <v>48</v>
      </c>
      <c r="Y347" s="57" t="s">
        <v>853</v>
      </c>
      <c r="Z347" s="221" t="s">
        <v>854</v>
      </c>
      <c r="AA347" s="55">
        <v>0</v>
      </c>
      <c r="AB347" s="111">
        <v>1</v>
      </c>
      <c r="AC347" s="111"/>
      <c r="AD347" s="48" t="s">
        <v>51</v>
      </c>
      <c r="AE347" s="48" t="s">
        <v>855</v>
      </c>
      <c r="AF347" s="111"/>
      <c r="AG347" s="104">
        <f>(AF347-AA347)/(AB347-AA347)</f>
        <v>0</v>
      </c>
      <c r="AH347" s="255"/>
      <c r="AI347" s="47"/>
      <c r="AJ347" s="255"/>
      <c r="AK347" s="48" t="s">
        <v>353</v>
      </c>
      <c r="AL347" s="47" t="s">
        <v>678</v>
      </c>
      <c r="AM347" s="47" t="s">
        <v>48</v>
      </c>
      <c r="AN347" s="47" t="s">
        <v>48</v>
      </c>
      <c r="AO347" s="47" t="s">
        <v>48</v>
      </c>
      <c r="AP347" s="260" t="s">
        <v>856</v>
      </c>
      <c r="AQ347" s="48"/>
      <c r="AR347" s="47"/>
      <c r="AS347" s="47">
        <v>480</v>
      </c>
      <c r="AT347" s="64" t="s">
        <v>857</v>
      </c>
      <c r="AU347" s="22"/>
      <c r="AV347" s="48" t="s">
        <v>63</v>
      </c>
      <c r="AW347" s="47" t="s">
        <v>353</v>
      </c>
      <c r="AX347" s="119">
        <v>6000000</v>
      </c>
      <c r="AY347" s="259">
        <v>12</v>
      </c>
      <c r="AZ347" s="120" t="s">
        <v>848</v>
      </c>
      <c r="BA347" s="120" t="s">
        <v>849</v>
      </c>
      <c r="BB347" s="120" t="s">
        <v>850</v>
      </c>
      <c r="BC347" s="121">
        <v>70600000</v>
      </c>
      <c r="BD347" s="40">
        <v>70600000</v>
      </c>
    </row>
    <row r="348" spans="1:56" ht="60" customHeight="1">
      <c r="A348" s="47">
        <v>315</v>
      </c>
      <c r="B348" s="48" t="s">
        <v>673</v>
      </c>
      <c r="C348" s="48" t="s">
        <v>843</v>
      </c>
      <c r="D348" s="48" t="s">
        <v>843</v>
      </c>
      <c r="E348" s="48" t="s">
        <v>213</v>
      </c>
      <c r="F348" s="48" t="s">
        <v>604</v>
      </c>
      <c r="G348" s="47" t="s">
        <v>48</v>
      </c>
      <c r="H348" s="57" t="s">
        <v>575</v>
      </c>
      <c r="I348" s="48" t="s">
        <v>48</v>
      </c>
      <c r="J348" s="47" t="s">
        <v>48</v>
      </c>
      <c r="K348" s="47"/>
      <c r="L348" s="47"/>
      <c r="M348" s="47"/>
      <c r="N348" s="47">
        <v>0</v>
      </c>
      <c r="O348" s="47">
        <v>0</v>
      </c>
      <c r="P348" s="47">
        <v>0</v>
      </c>
      <c r="Q348" s="47"/>
      <c r="R348" s="14" t="s">
        <v>211</v>
      </c>
      <c r="S348" s="13"/>
      <c r="T348" s="13"/>
      <c r="U348" s="13"/>
      <c r="V348" s="13"/>
      <c r="W348" s="13"/>
      <c r="X348" s="48" t="s">
        <v>48</v>
      </c>
      <c r="Y348" s="57" t="s">
        <v>853</v>
      </c>
      <c r="Z348" s="261"/>
      <c r="AA348" s="55"/>
      <c r="AB348" s="111"/>
      <c r="AC348" s="111"/>
      <c r="AD348" s="48"/>
      <c r="AE348" s="48"/>
      <c r="AF348" s="13"/>
      <c r="AG348" s="13"/>
      <c r="AH348" s="262"/>
      <c r="AI348" s="13"/>
      <c r="AJ348" s="13"/>
      <c r="AK348" s="48" t="s">
        <v>353</v>
      </c>
      <c r="AL348" s="47" t="s">
        <v>678</v>
      </c>
      <c r="AM348" s="47" t="s">
        <v>48</v>
      </c>
      <c r="AN348" s="47" t="s">
        <v>48</v>
      </c>
      <c r="AO348" s="47" t="s">
        <v>48</v>
      </c>
      <c r="AP348" s="263" t="s">
        <v>856</v>
      </c>
      <c r="AQ348" s="48"/>
      <c r="AR348" s="47"/>
      <c r="AS348" s="47">
        <v>482</v>
      </c>
      <c r="AT348" s="64" t="s">
        <v>858</v>
      </c>
      <c r="AU348" s="22"/>
      <c r="AV348" s="48" t="s">
        <v>63</v>
      </c>
      <c r="AW348" s="47" t="s">
        <v>353</v>
      </c>
      <c r="AX348" s="119">
        <f>BD348/AY348</f>
        <v>5633000</v>
      </c>
      <c r="AY348" s="259">
        <v>12</v>
      </c>
      <c r="AZ348" s="120" t="s">
        <v>848</v>
      </c>
      <c r="BA348" s="120" t="s">
        <v>849</v>
      </c>
      <c r="BB348" s="120" t="s">
        <v>850</v>
      </c>
      <c r="BC348" s="121">
        <v>67596000</v>
      </c>
      <c r="BD348" s="40">
        <v>67596000</v>
      </c>
    </row>
    <row r="349" spans="1:56" ht="60" customHeight="1">
      <c r="A349" s="47">
        <v>316</v>
      </c>
      <c r="B349" s="48" t="s">
        <v>673</v>
      </c>
      <c r="C349" s="48" t="s">
        <v>843</v>
      </c>
      <c r="D349" s="48" t="s">
        <v>843</v>
      </c>
      <c r="E349" s="48" t="s">
        <v>213</v>
      </c>
      <c r="F349" s="48" t="s">
        <v>604</v>
      </c>
      <c r="G349" s="47" t="s">
        <v>48</v>
      </c>
      <c r="H349" s="57" t="s">
        <v>575</v>
      </c>
      <c r="I349" s="48" t="s">
        <v>48</v>
      </c>
      <c r="J349" s="47" t="s">
        <v>48</v>
      </c>
      <c r="K349" s="47"/>
      <c r="L349" s="47"/>
      <c r="M349" s="47"/>
      <c r="N349" s="47">
        <v>0</v>
      </c>
      <c r="O349" s="47">
        <v>0</v>
      </c>
      <c r="P349" s="47">
        <v>0</v>
      </c>
      <c r="Q349" s="47"/>
      <c r="R349" s="14" t="s">
        <v>211</v>
      </c>
      <c r="S349" s="13"/>
      <c r="T349" s="13"/>
      <c r="U349" s="13"/>
      <c r="V349" s="13"/>
      <c r="W349" s="13"/>
      <c r="X349" s="48" t="s">
        <v>48</v>
      </c>
      <c r="Y349" s="57" t="s">
        <v>853</v>
      </c>
      <c r="Z349" s="261"/>
      <c r="AA349" s="55"/>
      <c r="AB349" s="111"/>
      <c r="AC349" s="111"/>
      <c r="AD349" s="48"/>
      <c r="AE349" s="48"/>
      <c r="AF349" s="13"/>
      <c r="AG349" s="13"/>
      <c r="AH349" s="262"/>
      <c r="AI349" s="13"/>
      <c r="AJ349" s="13"/>
      <c r="AK349" s="48" t="s">
        <v>353</v>
      </c>
      <c r="AL349" s="47" t="s">
        <v>678</v>
      </c>
      <c r="AM349" s="47" t="s">
        <v>48</v>
      </c>
      <c r="AN349" s="47" t="s">
        <v>48</v>
      </c>
      <c r="AO349" s="47" t="s">
        <v>48</v>
      </c>
      <c r="AP349" s="263" t="s">
        <v>856</v>
      </c>
      <c r="AQ349" s="48"/>
      <c r="AR349" s="47"/>
      <c r="AS349" s="47">
        <v>484</v>
      </c>
      <c r="AT349" s="64" t="s">
        <v>859</v>
      </c>
      <c r="AU349" s="22"/>
      <c r="AV349" s="48" t="s">
        <v>63</v>
      </c>
      <c r="AW349" s="47" t="s">
        <v>353</v>
      </c>
      <c r="AX349" s="119">
        <f>BD349/AY349</f>
        <v>8789600</v>
      </c>
      <c r="AY349" s="259">
        <v>12</v>
      </c>
      <c r="AZ349" s="120" t="s">
        <v>848</v>
      </c>
      <c r="BA349" s="120" t="s">
        <v>849</v>
      </c>
      <c r="BB349" s="120" t="s">
        <v>850</v>
      </c>
      <c r="BC349" s="121">
        <v>105475200</v>
      </c>
      <c r="BD349" s="40">
        <v>105475200</v>
      </c>
    </row>
    <row r="350" spans="1:56" ht="60" customHeight="1">
      <c r="A350" s="47">
        <v>317</v>
      </c>
      <c r="B350" s="48" t="s">
        <v>673</v>
      </c>
      <c r="C350" s="48" t="s">
        <v>843</v>
      </c>
      <c r="D350" s="48" t="s">
        <v>843</v>
      </c>
      <c r="E350" s="48" t="s">
        <v>213</v>
      </c>
      <c r="F350" s="48" t="s">
        <v>604</v>
      </c>
      <c r="G350" s="47" t="s">
        <v>48</v>
      </c>
      <c r="H350" s="57" t="s">
        <v>575</v>
      </c>
      <c r="I350" s="48" t="s">
        <v>48</v>
      </c>
      <c r="J350" s="47" t="s">
        <v>48</v>
      </c>
      <c r="K350" s="47"/>
      <c r="L350" s="47"/>
      <c r="M350" s="47"/>
      <c r="N350" s="47">
        <v>0</v>
      </c>
      <c r="O350" s="47">
        <v>0</v>
      </c>
      <c r="P350" s="47">
        <v>0</v>
      </c>
      <c r="Q350" s="47"/>
      <c r="R350" s="14" t="s">
        <v>211</v>
      </c>
      <c r="S350" s="13"/>
      <c r="T350" s="13"/>
      <c r="U350" s="13"/>
      <c r="V350" s="13"/>
      <c r="W350" s="13"/>
      <c r="X350" s="48" t="s">
        <v>48</v>
      </c>
      <c r="Y350" s="48" t="s">
        <v>860</v>
      </c>
      <c r="Z350" s="48" t="s">
        <v>237</v>
      </c>
      <c r="AA350" s="207">
        <v>0.99</v>
      </c>
      <c r="AB350" s="149">
        <v>0.95</v>
      </c>
      <c r="AC350" s="149"/>
      <c r="AD350" s="48" t="s">
        <v>51</v>
      </c>
      <c r="AE350" s="48" t="s">
        <v>845</v>
      </c>
      <c r="AF350" s="111"/>
      <c r="AG350" s="104">
        <f>(AF350-AA350)/(AB350-AA350)</f>
        <v>24.749999999999979</v>
      </c>
      <c r="AH350" s="255"/>
      <c r="AI350" s="47"/>
      <c r="AJ350" s="255"/>
      <c r="AK350" s="48" t="s">
        <v>353</v>
      </c>
      <c r="AL350" s="47" t="s">
        <v>678</v>
      </c>
      <c r="AM350" s="47" t="s">
        <v>48</v>
      </c>
      <c r="AN350" s="47" t="s">
        <v>48</v>
      </c>
      <c r="AO350" s="47" t="s">
        <v>48</v>
      </c>
      <c r="AP350" s="263" t="s">
        <v>861</v>
      </c>
      <c r="AQ350" s="48"/>
      <c r="AR350" s="47"/>
      <c r="AS350" s="47">
        <v>486</v>
      </c>
      <c r="AT350" s="64" t="s">
        <v>862</v>
      </c>
      <c r="AU350" s="22"/>
      <c r="AV350" s="48" t="s">
        <v>63</v>
      </c>
      <c r="AW350" s="47" t="s">
        <v>353</v>
      </c>
      <c r="AX350" s="119">
        <f>BD350/AY350</f>
        <v>8789600</v>
      </c>
      <c r="AY350" s="120">
        <v>12</v>
      </c>
      <c r="AZ350" s="120" t="s">
        <v>848</v>
      </c>
      <c r="BA350" s="120" t="s">
        <v>849</v>
      </c>
      <c r="BB350" s="120" t="s">
        <v>850</v>
      </c>
      <c r="BC350" s="121">
        <v>105475200</v>
      </c>
      <c r="BD350" s="40">
        <v>105475200</v>
      </c>
    </row>
    <row r="351" spans="1:56" ht="60" customHeight="1">
      <c r="A351" s="47">
        <v>318</v>
      </c>
      <c r="B351" s="48" t="s">
        <v>673</v>
      </c>
      <c r="C351" s="48" t="s">
        <v>843</v>
      </c>
      <c r="D351" s="48" t="s">
        <v>843</v>
      </c>
      <c r="E351" s="48" t="s">
        <v>213</v>
      </c>
      <c r="F351" s="48" t="s">
        <v>604</v>
      </c>
      <c r="G351" s="47" t="s">
        <v>48</v>
      </c>
      <c r="H351" s="57" t="s">
        <v>575</v>
      </c>
      <c r="I351" s="48" t="s">
        <v>48</v>
      </c>
      <c r="J351" s="47" t="s">
        <v>48</v>
      </c>
      <c r="K351" s="47"/>
      <c r="L351" s="47"/>
      <c r="M351" s="47"/>
      <c r="N351" s="47">
        <v>0</v>
      </c>
      <c r="O351" s="47">
        <v>0</v>
      </c>
      <c r="P351" s="47">
        <v>0</v>
      </c>
      <c r="Q351" s="47"/>
      <c r="R351" s="14" t="s">
        <v>211</v>
      </c>
      <c r="S351" s="13"/>
      <c r="T351" s="13"/>
      <c r="U351" s="13"/>
      <c r="V351" s="13"/>
      <c r="W351" s="13"/>
      <c r="X351" s="48" t="s">
        <v>48</v>
      </c>
      <c r="Y351" s="48" t="s">
        <v>863</v>
      </c>
      <c r="Z351" s="258" t="s">
        <v>864</v>
      </c>
      <c r="AA351" s="55">
        <v>0</v>
      </c>
      <c r="AB351" s="111">
        <v>1</v>
      </c>
      <c r="AC351" s="111"/>
      <c r="AD351" s="48" t="s">
        <v>51</v>
      </c>
      <c r="AE351" s="261" t="s">
        <v>865</v>
      </c>
      <c r="AF351" s="264"/>
      <c r="AG351" s="104">
        <f>(AF351-AA351)/(AB351-AA351)</f>
        <v>0</v>
      </c>
      <c r="AH351" s="255"/>
      <c r="AI351" s="47"/>
      <c r="AJ351" s="255"/>
      <c r="AK351" s="48" t="s">
        <v>353</v>
      </c>
      <c r="AL351" s="47" t="s">
        <v>678</v>
      </c>
      <c r="AM351" s="47" t="s">
        <v>48</v>
      </c>
      <c r="AN351" s="47" t="s">
        <v>48</v>
      </c>
      <c r="AO351" s="47" t="s">
        <v>48</v>
      </c>
      <c r="AP351" s="263" t="s">
        <v>866</v>
      </c>
      <c r="AQ351" s="48"/>
      <c r="AR351" s="47"/>
      <c r="AS351" s="47">
        <v>488</v>
      </c>
      <c r="AT351" s="64" t="s">
        <v>867</v>
      </c>
      <c r="AU351" s="22"/>
      <c r="AV351" s="48" t="s">
        <v>63</v>
      </c>
      <c r="AW351" s="47" t="s">
        <v>353</v>
      </c>
      <c r="AX351" s="119">
        <v>6227500</v>
      </c>
      <c r="AY351" s="259">
        <v>12</v>
      </c>
      <c r="AZ351" s="120" t="s">
        <v>848</v>
      </c>
      <c r="BA351" s="120" t="s">
        <v>849</v>
      </c>
      <c r="BB351" s="120" t="s">
        <v>868</v>
      </c>
      <c r="BC351" s="121">
        <v>73276917</v>
      </c>
      <c r="BD351" s="40">
        <v>73276917</v>
      </c>
    </row>
    <row r="352" spans="1:56" ht="60" customHeight="1">
      <c r="A352" s="47">
        <v>319</v>
      </c>
      <c r="B352" s="48" t="s">
        <v>673</v>
      </c>
      <c r="C352" s="48" t="s">
        <v>843</v>
      </c>
      <c r="D352" s="48" t="s">
        <v>843</v>
      </c>
      <c r="E352" s="48" t="s">
        <v>213</v>
      </c>
      <c r="F352" s="48" t="s">
        <v>604</v>
      </c>
      <c r="G352" s="47" t="s">
        <v>48</v>
      </c>
      <c r="H352" s="57" t="s">
        <v>575</v>
      </c>
      <c r="I352" s="48" t="s">
        <v>48</v>
      </c>
      <c r="J352" s="47" t="s">
        <v>48</v>
      </c>
      <c r="K352" s="47"/>
      <c r="L352" s="47"/>
      <c r="M352" s="47"/>
      <c r="N352" s="47">
        <v>0</v>
      </c>
      <c r="O352" s="47">
        <v>0</v>
      </c>
      <c r="P352" s="47">
        <v>0</v>
      </c>
      <c r="Q352" s="47"/>
      <c r="R352" s="14" t="s">
        <v>211</v>
      </c>
      <c r="S352" s="13"/>
      <c r="T352" s="13"/>
      <c r="U352" s="13"/>
      <c r="V352" s="13"/>
      <c r="W352" s="13"/>
      <c r="X352" s="48" t="s">
        <v>48</v>
      </c>
      <c r="Y352" s="48" t="s">
        <v>863</v>
      </c>
      <c r="Z352" s="261"/>
      <c r="AA352" s="55"/>
      <c r="AB352" s="111"/>
      <c r="AC352" s="111"/>
      <c r="AD352" s="48"/>
      <c r="AE352" s="48"/>
      <c r="AF352" s="13"/>
      <c r="AG352" s="13"/>
      <c r="AH352" s="262"/>
      <c r="AI352" s="13"/>
      <c r="AJ352" s="13"/>
      <c r="AK352" s="48" t="s">
        <v>353</v>
      </c>
      <c r="AL352" s="47" t="s">
        <v>678</v>
      </c>
      <c r="AM352" s="47" t="s">
        <v>48</v>
      </c>
      <c r="AN352" s="47" t="s">
        <v>48</v>
      </c>
      <c r="AO352" s="47" t="s">
        <v>48</v>
      </c>
      <c r="AP352" s="263" t="s">
        <v>856</v>
      </c>
      <c r="AQ352" s="48"/>
      <c r="AR352" s="47"/>
      <c r="AS352" s="47">
        <v>478</v>
      </c>
      <c r="AT352" s="64" t="s">
        <v>869</v>
      </c>
      <c r="AU352" s="22"/>
      <c r="AV352" s="48" t="s">
        <v>63</v>
      </c>
      <c r="AW352" s="47" t="s">
        <v>353</v>
      </c>
      <c r="AX352" s="119">
        <v>5150000</v>
      </c>
      <c r="AY352" s="259">
        <v>12</v>
      </c>
      <c r="AZ352" s="120" t="s">
        <v>848</v>
      </c>
      <c r="BA352" s="120" t="s">
        <v>849</v>
      </c>
      <c r="BB352" s="120" t="s">
        <v>850</v>
      </c>
      <c r="BC352" s="121">
        <v>60598333</v>
      </c>
      <c r="BD352" s="40">
        <v>60598333</v>
      </c>
    </row>
    <row r="353" spans="1:56" ht="60" customHeight="1">
      <c r="A353" s="47">
        <v>320</v>
      </c>
      <c r="B353" s="48" t="s">
        <v>673</v>
      </c>
      <c r="C353" s="48" t="s">
        <v>843</v>
      </c>
      <c r="D353" s="48" t="s">
        <v>843</v>
      </c>
      <c r="E353" s="48" t="s">
        <v>213</v>
      </c>
      <c r="F353" s="48" t="s">
        <v>604</v>
      </c>
      <c r="G353" s="47" t="s">
        <v>48</v>
      </c>
      <c r="H353" s="57" t="s">
        <v>575</v>
      </c>
      <c r="I353" s="48" t="s">
        <v>48</v>
      </c>
      <c r="J353" s="47" t="s">
        <v>48</v>
      </c>
      <c r="K353" s="47"/>
      <c r="L353" s="47"/>
      <c r="M353" s="47"/>
      <c r="N353" s="47">
        <v>0</v>
      </c>
      <c r="O353" s="47">
        <v>0</v>
      </c>
      <c r="P353" s="47">
        <v>0</v>
      </c>
      <c r="Q353" s="47"/>
      <c r="R353" s="14" t="s">
        <v>211</v>
      </c>
      <c r="S353" s="13"/>
      <c r="T353" s="13"/>
      <c r="U353" s="13"/>
      <c r="V353" s="13"/>
      <c r="W353" s="13"/>
      <c r="X353" s="48" t="s">
        <v>48</v>
      </c>
      <c r="Y353" s="126" t="s">
        <v>870</v>
      </c>
      <c r="Z353" s="126" t="s">
        <v>871</v>
      </c>
      <c r="AA353" s="55">
        <v>0</v>
      </c>
      <c r="AB353" s="265">
        <v>0.95</v>
      </c>
      <c r="AC353" s="265"/>
      <c r="AD353" s="48" t="s">
        <v>51</v>
      </c>
      <c r="AE353" s="57" t="s">
        <v>872</v>
      </c>
      <c r="AF353" s="266"/>
      <c r="AG353" s="104">
        <f>(AF353-AA353)/(AB353-AA353)</f>
        <v>0</v>
      </c>
      <c r="AH353" s="255"/>
      <c r="AI353" s="47"/>
      <c r="AJ353" s="267"/>
      <c r="AK353" s="48" t="s">
        <v>353</v>
      </c>
      <c r="AL353" s="47" t="s">
        <v>678</v>
      </c>
      <c r="AM353" s="47" t="s">
        <v>48</v>
      </c>
      <c r="AN353" s="47" t="s">
        <v>48</v>
      </c>
      <c r="AO353" s="47" t="s">
        <v>48</v>
      </c>
      <c r="AP353" s="126" t="s">
        <v>873</v>
      </c>
      <c r="AQ353" s="48"/>
      <c r="AR353" s="47"/>
      <c r="AS353" s="47">
        <v>491</v>
      </c>
      <c r="AT353" s="64" t="s">
        <v>874</v>
      </c>
      <c r="AU353" s="22"/>
      <c r="AV353" s="48" t="s">
        <v>63</v>
      </c>
      <c r="AW353" s="47" t="s">
        <v>353</v>
      </c>
      <c r="AX353" s="119">
        <f>BD353/AY353</f>
        <v>5500800</v>
      </c>
      <c r="AY353" s="120">
        <v>12</v>
      </c>
      <c r="AZ353" s="120" t="s">
        <v>848</v>
      </c>
      <c r="BA353" s="120" t="s">
        <v>849</v>
      </c>
      <c r="BB353" s="120" t="s">
        <v>850</v>
      </c>
      <c r="BC353" s="121">
        <v>66009600</v>
      </c>
      <c r="BD353" s="40">
        <v>66009600</v>
      </c>
    </row>
    <row r="354" spans="1:56" ht="60" customHeight="1">
      <c r="A354" s="47">
        <v>321</v>
      </c>
      <c r="B354" s="48" t="s">
        <v>673</v>
      </c>
      <c r="C354" s="48" t="s">
        <v>843</v>
      </c>
      <c r="D354" s="48" t="s">
        <v>843</v>
      </c>
      <c r="E354" s="48" t="s">
        <v>213</v>
      </c>
      <c r="F354" s="48" t="s">
        <v>604</v>
      </c>
      <c r="G354" s="47" t="s">
        <v>48</v>
      </c>
      <c r="H354" s="57" t="s">
        <v>575</v>
      </c>
      <c r="I354" s="48" t="s">
        <v>48</v>
      </c>
      <c r="J354" s="47" t="s">
        <v>48</v>
      </c>
      <c r="K354" s="47"/>
      <c r="L354" s="47"/>
      <c r="M354" s="47"/>
      <c r="N354" s="47">
        <v>0</v>
      </c>
      <c r="O354" s="47">
        <v>0</v>
      </c>
      <c r="P354" s="47">
        <v>0</v>
      </c>
      <c r="Q354" s="47"/>
      <c r="R354" s="14" t="s">
        <v>211</v>
      </c>
      <c r="S354" s="13"/>
      <c r="T354" s="13"/>
      <c r="U354" s="13"/>
      <c r="V354" s="13"/>
      <c r="W354" s="13"/>
      <c r="X354" s="48" t="s">
        <v>48</v>
      </c>
      <c r="Y354" s="126" t="s">
        <v>870</v>
      </c>
      <c r="Z354" s="48"/>
      <c r="AA354" s="55"/>
      <c r="AB354" s="55"/>
      <c r="AC354" s="55"/>
      <c r="AD354" s="48"/>
      <c r="AE354" s="48"/>
      <c r="AF354" s="13"/>
      <c r="AG354" s="13"/>
      <c r="AH354" s="262"/>
      <c r="AI354" s="13"/>
      <c r="AJ354" s="13"/>
      <c r="AK354" s="48" t="s">
        <v>353</v>
      </c>
      <c r="AL354" s="47" t="s">
        <v>678</v>
      </c>
      <c r="AM354" s="47" t="s">
        <v>48</v>
      </c>
      <c r="AN354" s="47" t="s">
        <v>48</v>
      </c>
      <c r="AO354" s="47" t="s">
        <v>48</v>
      </c>
      <c r="AP354" s="126" t="s">
        <v>873</v>
      </c>
      <c r="AQ354" s="48"/>
      <c r="AR354" s="47"/>
      <c r="AS354" s="47">
        <v>492</v>
      </c>
      <c r="AT354" s="64" t="s">
        <v>874</v>
      </c>
      <c r="AU354" s="22"/>
      <c r="AV354" s="48" t="s">
        <v>63</v>
      </c>
      <c r="AW354" s="47" t="s">
        <v>353</v>
      </c>
      <c r="AX354" s="119">
        <f>BD354/AY354</f>
        <v>5500800</v>
      </c>
      <c r="AY354" s="120">
        <v>12</v>
      </c>
      <c r="AZ354" s="120" t="s">
        <v>848</v>
      </c>
      <c r="BA354" s="120" t="s">
        <v>849</v>
      </c>
      <c r="BB354" s="120" t="s">
        <v>850</v>
      </c>
      <c r="BC354" s="121">
        <v>66009600</v>
      </c>
      <c r="BD354" s="40">
        <v>66009600</v>
      </c>
    </row>
    <row r="355" spans="1:56" ht="60" customHeight="1">
      <c r="A355" s="47">
        <v>322</v>
      </c>
      <c r="B355" s="48" t="s">
        <v>673</v>
      </c>
      <c r="C355" s="48" t="s">
        <v>843</v>
      </c>
      <c r="D355" s="48" t="s">
        <v>843</v>
      </c>
      <c r="E355" s="48" t="s">
        <v>213</v>
      </c>
      <c r="F355" s="48" t="s">
        <v>604</v>
      </c>
      <c r="G355" s="47" t="s">
        <v>48</v>
      </c>
      <c r="H355" s="57" t="s">
        <v>575</v>
      </c>
      <c r="I355" s="48" t="s">
        <v>48</v>
      </c>
      <c r="J355" s="47" t="s">
        <v>48</v>
      </c>
      <c r="K355" s="47"/>
      <c r="L355" s="47"/>
      <c r="M355" s="47"/>
      <c r="N355" s="47">
        <v>0</v>
      </c>
      <c r="O355" s="47">
        <v>0</v>
      </c>
      <c r="P355" s="47">
        <v>0</v>
      </c>
      <c r="Q355" s="47"/>
      <c r="R355" s="14" t="s">
        <v>211</v>
      </c>
      <c r="S355" s="13"/>
      <c r="T355" s="13"/>
      <c r="U355" s="13"/>
      <c r="V355" s="13"/>
      <c r="W355" s="13"/>
      <c r="X355" s="48" t="s">
        <v>48</v>
      </c>
      <c r="Y355" s="126" t="s">
        <v>870</v>
      </c>
      <c r="Z355" s="48"/>
      <c r="AA355" s="55"/>
      <c r="AB355" s="55"/>
      <c r="AC355" s="55"/>
      <c r="AD355" s="48"/>
      <c r="AE355" s="48"/>
      <c r="AF355" s="13"/>
      <c r="AG355" s="13"/>
      <c r="AH355" s="262"/>
      <c r="AI355" s="13"/>
      <c r="AJ355" s="13"/>
      <c r="AK355" s="48" t="s">
        <v>353</v>
      </c>
      <c r="AL355" s="47" t="s">
        <v>678</v>
      </c>
      <c r="AM355" s="47" t="s">
        <v>48</v>
      </c>
      <c r="AN355" s="47" t="s">
        <v>48</v>
      </c>
      <c r="AO355" s="47" t="s">
        <v>48</v>
      </c>
      <c r="AP355" s="126" t="s">
        <v>873</v>
      </c>
      <c r="AQ355" s="48"/>
      <c r="AR355" s="47"/>
      <c r="AS355" s="47">
        <v>494</v>
      </c>
      <c r="AT355" s="64" t="s">
        <v>875</v>
      </c>
      <c r="AU355" s="22"/>
      <c r="AV355" s="48" t="s">
        <v>63</v>
      </c>
      <c r="AW355" s="47" t="s">
        <v>353</v>
      </c>
      <c r="AX355" s="119">
        <f>BD355/AY355</f>
        <v>5500800</v>
      </c>
      <c r="AY355" s="120">
        <v>12</v>
      </c>
      <c r="AZ355" s="120" t="s">
        <v>848</v>
      </c>
      <c r="BA355" s="120" t="s">
        <v>849</v>
      </c>
      <c r="BB355" s="120" t="s">
        <v>850</v>
      </c>
      <c r="BC355" s="121">
        <v>66009600</v>
      </c>
      <c r="BD355" s="40">
        <v>66009600</v>
      </c>
    </row>
    <row r="356" spans="1:56" ht="60" customHeight="1">
      <c r="A356" s="47">
        <v>323</v>
      </c>
      <c r="B356" s="48" t="s">
        <v>673</v>
      </c>
      <c r="C356" s="48" t="s">
        <v>843</v>
      </c>
      <c r="D356" s="48" t="s">
        <v>843</v>
      </c>
      <c r="E356" s="48" t="s">
        <v>213</v>
      </c>
      <c r="F356" s="48" t="s">
        <v>604</v>
      </c>
      <c r="G356" s="47" t="s">
        <v>48</v>
      </c>
      <c r="H356" s="57" t="s">
        <v>575</v>
      </c>
      <c r="I356" s="48" t="s">
        <v>48</v>
      </c>
      <c r="J356" s="47" t="s">
        <v>48</v>
      </c>
      <c r="K356" s="47"/>
      <c r="L356" s="47"/>
      <c r="M356" s="47"/>
      <c r="N356" s="47">
        <v>0</v>
      </c>
      <c r="O356" s="47">
        <v>0</v>
      </c>
      <c r="P356" s="47">
        <v>0</v>
      </c>
      <c r="Q356" s="47"/>
      <c r="R356" s="14" t="s">
        <v>211</v>
      </c>
      <c r="S356" s="13"/>
      <c r="T356" s="13"/>
      <c r="U356" s="13"/>
      <c r="V356" s="13"/>
      <c r="W356" s="13"/>
      <c r="X356" s="48" t="s">
        <v>48</v>
      </c>
      <c r="Y356" s="48" t="s">
        <v>876</v>
      </c>
      <c r="Z356" s="48" t="s">
        <v>237</v>
      </c>
      <c r="AA356" s="268">
        <v>0.99</v>
      </c>
      <c r="AB356" s="111">
        <v>0.99</v>
      </c>
      <c r="AC356" s="111"/>
      <c r="AD356" s="48" t="s">
        <v>51</v>
      </c>
      <c r="AE356" s="48" t="s">
        <v>845</v>
      </c>
      <c r="AF356" s="111"/>
      <c r="AG356" s="104" t="e">
        <f>(AF356-AA356)/(AB356-AA356)</f>
        <v>#DIV/0!</v>
      </c>
      <c r="AH356" s="255"/>
      <c r="AI356" s="47"/>
      <c r="AJ356" s="255"/>
      <c r="AK356" s="48" t="s">
        <v>353</v>
      </c>
      <c r="AL356" s="47" t="s">
        <v>678</v>
      </c>
      <c r="AM356" s="47" t="s">
        <v>48</v>
      </c>
      <c r="AN356" s="47" t="s">
        <v>48</v>
      </c>
      <c r="AO356" s="47" t="s">
        <v>48</v>
      </c>
      <c r="AP356" s="258" t="s">
        <v>861</v>
      </c>
      <c r="AQ356" s="48"/>
      <c r="AR356" s="47"/>
      <c r="AS356" s="47">
        <v>495</v>
      </c>
      <c r="AT356" s="64" t="s">
        <v>877</v>
      </c>
      <c r="AU356" s="22"/>
      <c r="AV356" s="48" t="s">
        <v>63</v>
      </c>
      <c r="AW356" s="47" t="s">
        <v>353</v>
      </c>
      <c r="AX356" s="119">
        <f>BD356/AY356</f>
        <v>5809800</v>
      </c>
      <c r="AY356" s="120">
        <v>12</v>
      </c>
      <c r="AZ356" s="120" t="s">
        <v>848</v>
      </c>
      <c r="BA356" s="120" t="s">
        <v>849</v>
      </c>
      <c r="BB356" s="120" t="s">
        <v>850</v>
      </c>
      <c r="BC356" s="121">
        <v>69717600</v>
      </c>
      <c r="BD356" s="40">
        <v>69717600</v>
      </c>
    </row>
    <row r="357" spans="1:56" ht="60" customHeight="1">
      <c r="A357" s="47">
        <v>324</v>
      </c>
      <c r="B357" s="48" t="s">
        <v>673</v>
      </c>
      <c r="C357" s="48" t="s">
        <v>843</v>
      </c>
      <c r="D357" s="48" t="s">
        <v>843</v>
      </c>
      <c r="E357" s="48" t="s">
        <v>213</v>
      </c>
      <c r="F357" s="48" t="s">
        <v>604</v>
      </c>
      <c r="G357" s="47" t="s">
        <v>48</v>
      </c>
      <c r="H357" s="57" t="s">
        <v>575</v>
      </c>
      <c r="I357" s="48" t="s">
        <v>48</v>
      </c>
      <c r="J357" s="47" t="s">
        <v>48</v>
      </c>
      <c r="K357" s="47"/>
      <c r="L357" s="47"/>
      <c r="M357" s="47"/>
      <c r="N357" s="47">
        <v>0</v>
      </c>
      <c r="O357" s="47">
        <v>0</v>
      </c>
      <c r="P357" s="47">
        <v>0</v>
      </c>
      <c r="Q357" s="47"/>
      <c r="R357" s="14" t="s">
        <v>211</v>
      </c>
      <c r="S357" s="13"/>
      <c r="T357" s="13"/>
      <c r="U357" s="13"/>
      <c r="V357" s="13"/>
      <c r="W357" s="13"/>
      <c r="X357" s="48" t="s">
        <v>48</v>
      </c>
      <c r="Y357" s="48" t="s">
        <v>878</v>
      </c>
      <c r="Z357" s="48" t="s">
        <v>879</v>
      </c>
      <c r="AA357" s="149">
        <v>0.99</v>
      </c>
      <c r="AB357" s="149">
        <v>0.95</v>
      </c>
      <c r="AC357" s="149"/>
      <c r="AD357" s="48" t="s">
        <v>51</v>
      </c>
      <c r="AE357" s="48" t="s">
        <v>880</v>
      </c>
      <c r="AF357" s="269"/>
      <c r="AG357" s="104">
        <f>(AF357-AA357)/(AB357-AA357)</f>
        <v>24.749999999999979</v>
      </c>
      <c r="AH357" s="255"/>
      <c r="AI357" s="47"/>
      <c r="AJ357" s="62"/>
      <c r="AK357" s="48" t="s">
        <v>353</v>
      </c>
      <c r="AL357" s="47" t="s">
        <v>678</v>
      </c>
      <c r="AM357" s="47" t="s">
        <v>48</v>
      </c>
      <c r="AN357" s="47" t="s">
        <v>48</v>
      </c>
      <c r="AO357" s="47" t="s">
        <v>48</v>
      </c>
      <c r="AP357" s="258" t="s">
        <v>881</v>
      </c>
      <c r="AQ357" s="48"/>
      <c r="AR357" s="47"/>
      <c r="AS357" s="47">
        <v>497</v>
      </c>
      <c r="AT357" s="64" t="s">
        <v>882</v>
      </c>
      <c r="AU357" s="22"/>
      <c r="AV357" s="48" t="s">
        <v>63</v>
      </c>
      <c r="AW357" s="47" t="s">
        <v>353</v>
      </c>
      <c r="AX357" s="119">
        <f>BD357/AY357</f>
        <v>3569000</v>
      </c>
      <c r="AY357" s="120">
        <v>12</v>
      </c>
      <c r="AZ357" s="120" t="s">
        <v>848</v>
      </c>
      <c r="BA357" s="120" t="s">
        <v>849</v>
      </c>
      <c r="BB357" s="120" t="s">
        <v>850</v>
      </c>
      <c r="BC357" s="121">
        <v>42828000</v>
      </c>
      <c r="BD357" s="40">
        <v>42828000</v>
      </c>
    </row>
    <row r="358" spans="1:56" ht="60" customHeight="1">
      <c r="A358" s="47">
        <v>325</v>
      </c>
      <c r="B358" s="48" t="s">
        <v>673</v>
      </c>
      <c r="C358" s="48" t="s">
        <v>843</v>
      </c>
      <c r="D358" s="48" t="s">
        <v>843</v>
      </c>
      <c r="E358" s="48" t="s">
        <v>213</v>
      </c>
      <c r="F358" s="48" t="s">
        <v>604</v>
      </c>
      <c r="G358" s="47" t="s">
        <v>48</v>
      </c>
      <c r="H358" s="57" t="s">
        <v>575</v>
      </c>
      <c r="I358" s="48" t="s">
        <v>48</v>
      </c>
      <c r="J358" s="47" t="s">
        <v>48</v>
      </c>
      <c r="K358" s="47"/>
      <c r="L358" s="47"/>
      <c r="M358" s="47"/>
      <c r="N358" s="47">
        <v>0</v>
      </c>
      <c r="O358" s="47">
        <v>0</v>
      </c>
      <c r="P358" s="47">
        <v>0</v>
      </c>
      <c r="Q358" s="47"/>
      <c r="R358" s="14" t="s">
        <v>211</v>
      </c>
      <c r="S358" s="13"/>
      <c r="T358" s="13"/>
      <c r="U358" s="13"/>
      <c r="V358" s="13"/>
      <c r="W358" s="13"/>
      <c r="X358" s="48" t="s">
        <v>48</v>
      </c>
      <c r="Y358" s="48" t="s">
        <v>878</v>
      </c>
      <c r="Z358" s="48"/>
      <c r="AA358" s="55"/>
      <c r="AB358" s="55"/>
      <c r="AC358" s="55"/>
      <c r="AD358" s="48"/>
      <c r="AE358" s="48"/>
      <c r="AF358" s="13"/>
      <c r="AG358" s="13"/>
      <c r="AH358" s="13"/>
      <c r="AI358" s="13"/>
      <c r="AJ358" s="13"/>
      <c r="AK358" s="48" t="s">
        <v>353</v>
      </c>
      <c r="AL358" s="47" t="s">
        <v>678</v>
      </c>
      <c r="AM358" s="47" t="s">
        <v>48</v>
      </c>
      <c r="AN358" s="47" t="s">
        <v>48</v>
      </c>
      <c r="AO358" s="47" t="s">
        <v>48</v>
      </c>
      <c r="AP358" s="258" t="s">
        <v>881</v>
      </c>
      <c r="AQ358" s="48"/>
      <c r="AR358" s="47"/>
      <c r="AS358" s="47">
        <v>499</v>
      </c>
      <c r="AT358" s="64" t="s">
        <v>882</v>
      </c>
      <c r="AU358" s="22"/>
      <c r="AV358" s="48" t="s">
        <v>63</v>
      </c>
      <c r="AW358" s="47" t="s">
        <v>353</v>
      </c>
      <c r="AX358" s="119">
        <v>3569000</v>
      </c>
      <c r="AY358" s="259">
        <v>12</v>
      </c>
      <c r="AZ358" s="120" t="s">
        <v>848</v>
      </c>
      <c r="BA358" s="120" t="s">
        <v>849</v>
      </c>
      <c r="BB358" s="120" t="s">
        <v>850</v>
      </c>
      <c r="BC358" s="121">
        <v>41995233</v>
      </c>
      <c r="BD358" s="40">
        <v>41995233</v>
      </c>
    </row>
    <row r="359" spans="1:56" ht="60" customHeight="1">
      <c r="A359" s="47">
        <v>326</v>
      </c>
      <c r="B359" s="48" t="s">
        <v>673</v>
      </c>
      <c r="C359" s="48" t="s">
        <v>843</v>
      </c>
      <c r="D359" s="48" t="s">
        <v>843</v>
      </c>
      <c r="E359" s="48" t="s">
        <v>213</v>
      </c>
      <c r="F359" s="48" t="s">
        <v>604</v>
      </c>
      <c r="G359" s="47" t="s">
        <v>48</v>
      </c>
      <c r="H359" s="57" t="s">
        <v>575</v>
      </c>
      <c r="I359" s="48" t="s">
        <v>48</v>
      </c>
      <c r="J359" s="47" t="s">
        <v>48</v>
      </c>
      <c r="K359" s="47"/>
      <c r="L359" s="47"/>
      <c r="M359" s="47"/>
      <c r="N359" s="47">
        <v>0</v>
      </c>
      <c r="O359" s="47">
        <v>0</v>
      </c>
      <c r="P359" s="47">
        <v>0</v>
      </c>
      <c r="Q359" s="47"/>
      <c r="R359" s="14" t="s">
        <v>211</v>
      </c>
      <c r="S359" s="13"/>
      <c r="T359" s="13"/>
      <c r="U359" s="13"/>
      <c r="V359" s="13"/>
      <c r="W359" s="13"/>
      <c r="X359" s="48" t="s">
        <v>48</v>
      </c>
      <c r="Y359" s="48" t="s">
        <v>878</v>
      </c>
      <c r="Z359" s="48"/>
      <c r="AA359" s="55"/>
      <c r="AB359" s="55"/>
      <c r="AC359" s="55"/>
      <c r="AD359" s="48"/>
      <c r="AE359" s="48"/>
      <c r="AF359" s="13"/>
      <c r="AG359" s="13"/>
      <c r="AH359" s="13"/>
      <c r="AI359" s="13"/>
      <c r="AJ359" s="13"/>
      <c r="AK359" s="48" t="s">
        <v>353</v>
      </c>
      <c r="AL359" s="47" t="s">
        <v>678</v>
      </c>
      <c r="AM359" s="47" t="s">
        <v>48</v>
      </c>
      <c r="AN359" s="47" t="s">
        <v>48</v>
      </c>
      <c r="AO359" s="47" t="s">
        <v>48</v>
      </c>
      <c r="AP359" s="258" t="s">
        <v>881</v>
      </c>
      <c r="AQ359" s="48"/>
      <c r="AR359" s="47"/>
      <c r="AS359" s="47">
        <v>500</v>
      </c>
      <c r="AT359" s="64" t="s">
        <v>883</v>
      </c>
      <c r="AU359" s="22"/>
      <c r="AV359" s="48" t="s">
        <v>63</v>
      </c>
      <c r="AW359" s="47" t="s">
        <v>353</v>
      </c>
      <c r="AX359" s="133">
        <v>5500800</v>
      </c>
      <c r="AY359" s="259">
        <v>12</v>
      </c>
      <c r="AZ359" s="120" t="s">
        <v>848</v>
      </c>
      <c r="BA359" s="120" t="s">
        <v>849</v>
      </c>
      <c r="BB359" s="120" t="s">
        <v>850</v>
      </c>
      <c r="BC359" s="121">
        <v>64726080</v>
      </c>
      <c r="BD359" s="40">
        <v>64726080</v>
      </c>
    </row>
    <row r="360" spans="1:56" ht="60" customHeight="1">
      <c r="A360" s="47">
        <v>327</v>
      </c>
      <c r="B360" s="48" t="s">
        <v>673</v>
      </c>
      <c r="C360" s="48" t="s">
        <v>843</v>
      </c>
      <c r="D360" s="48" t="s">
        <v>843</v>
      </c>
      <c r="E360" s="48" t="s">
        <v>213</v>
      </c>
      <c r="F360" s="48" t="s">
        <v>604</v>
      </c>
      <c r="G360" s="47" t="s">
        <v>48</v>
      </c>
      <c r="H360" s="57" t="s">
        <v>575</v>
      </c>
      <c r="I360" s="48" t="s">
        <v>48</v>
      </c>
      <c r="J360" s="47" t="s">
        <v>48</v>
      </c>
      <c r="K360" s="47"/>
      <c r="L360" s="47"/>
      <c r="M360" s="47"/>
      <c r="N360" s="47">
        <v>0</v>
      </c>
      <c r="O360" s="47">
        <v>0</v>
      </c>
      <c r="P360" s="47">
        <v>0</v>
      </c>
      <c r="Q360" s="47"/>
      <c r="R360" s="14" t="s">
        <v>211</v>
      </c>
      <c r="S360" s="13"/>
      <c r="T360" s="13"/>
      <c r="U360" s="13"/>
      <c r="V360" s="13"/>
      <c r="W360" s="13"/>
      <c r="X360" s="48" t="s">
        <v>48</v>
      </c>
      <c r="Y360" s="48" t="s">
        <v>878</v>
      </c>
      <c r="Z360" s="48"/>
      <c r="AA360" s="55"/>
      <c r="AB360" s="55"/>
      <c r="AC360" s="55"/>
      <c r="AD360" s="48"/>
      <c r="AE360" s="48"/>
      <c r="AF360" s="13"/>
      <c r="AG360" s="13"/>
      <c r="AH360" s="13"/>
      <c r="AI360" s="13"/>
      <c r="AJ360" s="13"/>
      <c r="AK360" s="48" t="s">
        <v>353</v>
      </c>
      <c r="AL360" s="47" t="s">
        <v>678</v>
      </c>
      <c r="AM360" s="47" t="s">
        <v>48</v>
      </c>
      <c r="AN360" s="47" t="s">
        <v>48</v>
      </c>
      <c r="AO360" s="47" t="s">
        <v>48</v>
      </c>
      <c r="AP360" s="258" t="s">
        <v>861</v>
      </c>
      <c r="AQ360" s="48"/>
      <c r="AR360" s="47"/>
      <c r="AS360" s="47">
        <v>502</v>
      </c>
      <c r="AT360" s="64" t="s">
        <v>884</v>
      </c>
      <c r="AU360" s="22"/>
      <c r="AV360" s="48" t="s">
        <v>63</v>
      </c>
      <c r="AW360" s="47" t="s">
        <v>353</v>
      </c>
      <c r="AX360" s="119">
        <f>BD360/AY360</f>
        <v>5500800</v>
      </c>
      <c r="AY360" s="120">
        <v>12</v>
      </c>
      <c r="AZ360" s="120" t="s">
        <v>848</v>
      </c>
      <c r="BA360" s="120" t="s">
        <v>849</v>
      </c>
      <c r="BB360" s="120" t="s">
        <v>850</v>
      </c>
      <c r="BC360" s="121">
        <v>66009600</v>
      </c>
      <c r="BD360" s="40">
        <v>66009600</v>
      </c>
    </row>
    <row r="361" spans="1:56" s="25" customFormat="1" ht="60" customHeight="1">
      <c r="A361" s="229">
        <v>328</v>
      </c>
      <c r="B361" s="270" t="s">
        <v>673</v>
      </c>
      <c r="C361" s="57" t="s">
        <v>885</v>
      </c>
      <c r="D361" s="57" t="s">
        <v>885</v>
      </c>
      <c r="E361" s="57" t="s">
        <v>213</v>
      </c>
      <c r="F361" s="57" t="s">
        <v>886</v>
      </c>
      <c r="G361" s="49" t="s">
        <v>48</v>
      </c>
      <c r="H361" s="57" t="s">
        <v>575</v>
      </c>
      <c r="I361" s="57" t="s">
        <v>48</v>
      </c>
      <c r="J361" s="49" t="s">
        <v>48</v>
      </c>
      <c r="K361" s="49"/>
      <c r="L361" s="49"/>
      <c r="M361" s="49"/>
      <c r="N361" s="49">
        <v>0</v>
      </c>
      <c r="O361" s="49">
        <v>0</v>
      </c>
      <c r="P361" s="49">
        <v>0</v>
      </c>
      <c r="Q361" s="49"/>
      <c r="R361" s="29" t="s">
        <v>211</v>
      </c>
      <c r="S361" s="193"/>
      <c r="T361" s="193"/>
      <c r="U361" s="193"/>
      <c r="V361" s="193"/>
      <c r="W361" s="193"/>
      <c r="X361" s="57" t="s">
        <v>51</v>
      </c>
      <c r="Y361" s="57" t="s">
        <v>887</v>
      </c>
      <c r="Z361" s="57" t="s">
        <v>888</v>
      </c>
      <c r="AA361" s="214">
        <v>0</v>
      </c>
      <c r="AB361" s="207">
        <v>1</v>
      </c>
      <c r="AC361" s="207"/>
      <c r="AD361" s="57" t="s">
        <v>51</v>
      </c>
      <c r="AE361" s="57" t="s">
        <v>889</v>
      </c>
      <c r="AF361" s="225"/>
      <c r="AG361" s="104">
        <f>(AF361-AA361)/(AB361-AA361)</f>
        <v>0</v>
      </c>
      <c r="AH361" s="62"/>
      <c r="AI361" s="65"/>
      <c r="AJ361" s="62"/>
      <c r="AK361" s="57" t="s">
        <v>353</v>
      </c>
      <c r="AL361" s="49" t="s">
        <v>678</v>
      </c>
      <c r="AM361" s="49" t="s">
        <v>48</v>
      </c>
      <c r="AN361" s="49" t="s">
        <v>48</v>
      </c>
      <c r="AO361" s="49" t="s">
        <v>48</v>
      </c>
      <c r="AP361" s="271" t="s">
        <v>890</v>
      </c>
      <c r="AQ361" s="57"/>
      <c r="AR361" s="28" t="s">
        <v>48</v>
      </c>
      <c r="AS361" s="28" t="s">
        <v>891</v>
      </c>
      <c r="AT361" s="23" t="s">
        <v>892</v>
      </c>
      <c r="AU361" s="28">
        <v>19719</v>
      </c>
      <c r="AV361" s="21" t="s">
        <v>74</v>
      </c>
      <c r="AW361" s="29" t="s">
        <v>353</v>
      </c>
      <c r="AX361" s="27">
        <v>92576751.306666672</v>
      </c>
      <c r="AY361" s="201">
        <v>12</v>
      </c>
      <c r="AZ361" s="201" t="s">
        <v>893</v>
      </c>
      <c r="BA361" s="201">
        <v>0</v>
      </c>
      <c r="BB361" s="201" t="s">
        <v>456</v>
      </c>
      <c r="BC361" s="202">
        <v>1110921015.6800001</v>
      </c>
      <c r="BD361" s="24"/>
    </row>
    <row r="362" spans="1:56" s="25" customFormat="1" ht="74.25" customHeight="1">
      <c r="A362" s="229">
        <v>329</v>
      </c>
      <c r="B362" s="270" t="s">
        <v>673</v>
      </c>
      <c r="C362" s="57" t="s">
        <v>885</v>
      </c>
      <c r="D362" s="57" t="s">
        <v>885</v>
      </c>
      <c r="E362" s="57" t="s">
        <v>213</v>
      </c>
      <c r="F362" s="57" t="s">
        <v>886</v>
      </c>
      <c r="G362" s="49" t="s">
        <v>48</v>
      </c>
      <c r="H362" s="57" t="s">
        <v>575</v>
      </c>
      <c r="I362" s="57" t="s">
        <v>48</v>
      </c>
      <c r="J362" s="49" t="s">
        <v>48</v>
      </c>
      <c r="K362" s="49"/>
      <c r="L362" s="49"/>
      <c r="M362" s="49"/>
      <c r="N362" s="49">
        <v>0</v>
      </c>
      <c r="O362" s="49">
        <v>0</v>
      </c>
      <c r="P362" s="49">
        <v>0</v>
      </c>
      <c r="Q362" s="49"/>
      <c r="R362" s="29" t="s">
        <v>211</v>
      </c>
      <c r="S362" s="193"/>
      <c r="T362" s="193"/>
      <c r="U362" s="193"/>
      <c r="V362" s="193"/>
      <c r="W362" s="193"/>
      <c r="X362" s="57" t="s">
        <v>894</v>
      </c>
      <c r="Y362" s="57" t="s">
        <v>895</v>
      </c>
      <c r="Z362" s="57" t="s">
        <v>237</v>
      </c>
      <c r="AA362" s="214">
        <v>0</v>
      </c>
      <c r="AB362" s="207">
        <v>1</v>
      </c>
      <c r="AC362" s="207"/>
      <c r="AD362" s="57" t="s">
        <v>51</v>
      </c>
      <c r="AE362" s="57" t="s">
        <v>896</v>
      </c>
      <c r="AF362" s="225"/>
      <c r="AG362" s="104">
        <f>(AF362-AA362)/(AB362-AA362)</f>
        <v>0</v>
      </c>
      <c r="AH362" s="62"/>
      <c r="AI362" s="65"/>
      <c r="AJ362" s="272"/>
      <c r="AK362" s="57" t="s">
        <v>54</v>
      </c>
      <c r="AL362" s="49" t="s">
        <v>55</v>
      </c>
      <c r="AM362" s="49">
        <v>2299</v>
      </c>
      <c r="AN362" s="49" t="s">
        <v>56</v>
      </c>
      <c r="AO362" s="49" t="s">
        <v>57</v>
      </c>
      <c r="AP362" s="273" t="s">
        <v>897</v>
      </c>
      <c r="AQ362" s="57" t="s">
        <v>754</v>
      </c>
      <c r="AR362" s="28" t="s">
        <v>898</v>
      </c>
      <c r="AS362" s="28"/>
      <c r="AT362" s="23" t="s">
        <v>899</v>
      </c>
      <c r="AU362" s="28"/>
      <c r="AV362" s="21" t="s">
        <v>102</v>
      </c>
      <c r="AW362" s="29" t="s">
        <v>64</v>
      </c>
      <c r="AX362" s="27">
        <v>62968545.100000001</v>
      </c>
      <c r="AY362" s="201">
        <v>10</v>
      </c>
      <c r="AZ362" s="201" t="s">
        <v>900</v>
      </c>
      <c r="BA362" s="201" t="s">
        <v>66</v>
      </c>
      <c r="BB362" s="201" t="s">
        <v>67</v>
      </c>
      <c r="BC362" s="202">
        <v>94694552</v>
      </c>
      <c r="BD362" s="24"/>
    </row>
    <row r="363" spans="1:56" s="25" customFormat="1" ht="60" customHeight="1">
      <c r="A363" s="229">
        <v>330</v>
      </c>
      <c r="B363" s="270" t="s">
        <v>673</v>
      </c>
      <c r="C363" s="57" t="s">
        <v>885</v>
      </c>
      <c r="D363" s="57" t="s">
        <v>885</v>
      </c>
      <c r="E363" s="57" t="s">
        <v>249</v>
      </c>
      <c r="F363" s="57" t="s">
        <v>886</v>
      </c>
      <c r="G363" s="49" t="s">
        <v>48</v>
      </c>
      <c r="H363" s="57" t="s">
        <v>575</v>
      </c>
      <c r="I363" s="57" t="s">
        <v>48</v>
      </c>
      <c r="J363" s="49" t="s">
        <v>48</v>
      </c>
      <c r="K363" s="49"/>
      <c r="L363" s="49"/>
      <c r="M363" s="49"/>
      <c r="N363" s="49">
        <v>0</v>
      </c>
      <c r="O363" s="49">
        <v>0</v>
      </c>
      <c r="P363" s="49">
        <v>0</v>
      </c>
      <c r="Q363" s="49"/>
      <c r="R363" s="29" t="s">
        <v>211</v>
      </c>
      <c r="S363" s="193"/>
      <c r="T363" s="193"/>
      <c r="U363" s="193"/>
      <c r="V363" s="193"/>
      <c r="W363" s="193"/>
      <c r="X363" s="57" t="s">
        <v>894</v>
      </c>
      <c r="Y363" s="57" t="s">
        <v>895</v>
      </c>
      <c r="Z363" s="57"/>
      <c r="AA363" s="214"/>
      <c r="AB363" s="214"/>
      <c r="AC363" s="214"/>
      <c r="AD363" s="57"/>
      <c r="AE363" s="57"/>
      <c r="AF363" s="49"/>
      <c r="AG363" s="220"/>
      <c r="AH363" s="220"/>
      <c r="AI363" s="220"/>
      <c r="AJ363" s="220"/>
      <c r="AK363" s="57" t="s">
        <v>54</v>
      </c>
      <c r="AL363" s="49" t="s">
        <v>55</v>
      </c>
      <c r="AM363" s="49">
        <v>2299</v>
      </c>
      <c r="AN363" s="49" t="s">
        <v>56</v>
      </c>
      <c r="AO363" s="49" t="s">
        <v>57</v>
      </c>
      <c r="AP363" s="273" t="s">
        <v>897</v>
      </c>
      <c r="AQ363" s="57" t="s">
        <v>754</v>
      </c>
      <c r="AR363" s="28" t="s">
        <v>898</v>
      </c>
      <c r="AS363" s="28"/>
      <c r="AT363" s="23" t="s">
        <v>899</v>
      </c>
      <c r="AU363" s="28"/>
      <c r="AV363" s="21" t="s">
        <v>105</v>
      </c>
      <c r="AW363" s="29" t="s">
        <v>64</v>
      </c>
      <c r="AX363" s="27">
        <v>3964591.0031627268</v>
      </c>
      <c r="AY363" s="201">
        <v>11</v>
      </c>
      <c r="AZ363" s="201" t="s">
        <v>900</v>
      </c>
      <c r="BA363" s="201" t="s">
        <v>106</v>
      </c>
      <c r="BB363" s="201" t="s">
        <v>107</v>
      </c>
      <c r="BC363" s="202">
        <v>45769034</v>
      </c>
      <c r="BD363" s="24"/>
    </row>
    <row r="364" spans="1:56" s="25" customFormat="1" ht="60" customHeight="1">
      <c r="A364" s="229">
        <v>331</v>
      </c>
      <c r="B364" s="270" t="s">
        <v>673</v>
      </c>
      <c r="C364" s="57" t="s">
        <v>885</v>
      </c>
      <c r="D364" s="57" t="s">
        <v>885</v>
      </c>
      <c r="E364" s="57" t="s">
        <v>213</v>
      </c>
      <c r="F364" s="57" t="s">
        <v>886</v>
      </c>
      <c r="G364" s="49" t="s">
        <v>48</v>
      </c>
      <c r="H364" s="57" t="s">
        <v>575</v>
      </c>
      <c r="I364" s="57" t="s">
        <v>48</v>
      </c>
      <c r="J364" s="49" t="s">
        <v>48</v>
      </c>
      <c r="K364" s="49"/>
      <c r="L364" s="49"/>
      <c r="M364" s="49"/>
      <c r="N364" s="49">
        <v>0</v>
      </c>
      <c r="O364" s="49">
        <v>0</v>
      </c>
      <c r="P364" s="49">
        <v>0</v>
      </c>
      <c r="Q364" s="49"/>
      <c r="R364" s="29" t="s">
        <v>211</v>
      </c>
      <c r="S364" s="193"/>
      <c r="T364" s="193"/>
      <c r="U364" s="193"/>
      <c r="V364" s="193"/>
      <c r="W364" s="193"/>
      <c r="X364" s="57" t="s">
        <v>894</v>
      </c>
      <c r="Y364" s="57" t="s">
        <v>895</v>
      </c>
      <c r="Z364" s="57"/>
      <c r="AA364" s="214"/>
      <c r="AB364" s="214"/>
      <c r="AC364" s="214"/>
      <c r="AD364" s="57"/>
      <c r="AE364" s="57"/>
      <c r="AF364" s="49"/>
      <c r="AG364" s="220"/>
      <c r="AH364" s="220"/>
      <c r="AI364" s="220"/>
      <c r="AJ364" s="220"/>
      <c r="AK364" s="57" t="s">
        <v>54</v>
      </c>
      <c r="AL364" s="49" t="s">
        <v>55</v>
      </c>
      <c r="AM364" s="49">
        <v>2299</v>
      </c>
      <c r="AN364" s="49" t="s">
        <v>56</v>
      </c>
      <c r="AO364" s="49" t="s">
        <v>57</v>
      </c>
      <c r="AP364" s="57" t="s">
        <v>901</v>
      </c>
      <c r="AQ364" s="57" t="s">
        <v>754</v>
      </c>
      <c r="AR364" s="28" t="s">
        <v>898</v>
      </c>
      <c r="AS364" s="28"/>
      <c r="AT364" s="23" t="s">
        <v>899</v>
      </c>
      <c r="AU364" s="28"/>
      <c r="AV364" s="21" t="s">
        <v>108</v>
      </c>
      <c r="AW364" s="29" t="s">
        <v>64</v>
      </c>
      <c r="AX364" s="27">
        <v>136710.0345918182</v>
      </c>
      <c r="AY364" s="201">
        <v>11</v>
      </c>
      <c r="AZ364" s="201" t="s">
        <v>900</v>
      </c>
      <c r="BA364" s="201" t="s">
        <v>109</v>
      </c>
      <c r="BB364" s="201" t="s">
        <v>110</v>
      </c>
      <c r="BC364" s="202">
        <v>1578243</v>
      </c>
      <c r="BD364" s="24"/>
    </row>
    <row r="365" spans="1:56" s="25" customFormat="1" ht="60" customHeight="1">
      <c r="A365" s="229">
        <v>332</v>
      </c>
      <c r="B365" s="270" t="s">
        <v>673</v>
      </c>
      <c r="C365" s="57" t="s">
        <v>885</v>
      </c>
      <c r="D365" s="57" t="s">
        <v>885</v>
      </c>
      <c r="E365" s="57" t="s">
        <v>213</v>
      </c>
      <c r="F365" s="57" t="s">
        <v>886</v>
      </c>
      <c r="G365" s="49" t="s">
        <v>48</v>
      </c>
      <c r="H365" s="57" t="s">
        <v>575</v>
      </c>
      <c r="I365" s="57" t="s">
        <v>48</v>
      </c>
      <c r="J365" s="49" t="s">
        <v>48</v>
      </c>
      <c r="K365" s="49"/>
      <c r="L365" s="49"/>
      <c r="M365" s="49"/>
      <c r="N365" s="49">
        <v>0</v>
      </c>
      <c r="O365" s="49">
        <v>0</v>
      </c>
      <c r="P365" s="49">
        <v>0</v>
      </c>
      <c r="Q365" s="49"/>
      <c r="R365" s="29" t="s">
        <v>211</v>
      </c>
      <c r="S365" s="193"/>
      <c r="T365" s="193"/>
      <c r="U365" s="193"/>
      <c r="V365" s="193"/>
      <c r="W365" s="193"/>
      <c r="X365" s="57" t="s">
        <v>894</v>
      </c>
      <c r="Y365" s="57" t="s">
        <v>895</v>
      </c>
      <c r="Z365" s="57"/>
      <c r="AA365" s="214"/>
      <c r="AB365" s="214"/>
      <c r="AC365" s="214"/>
      <c r="AD365" s="57"/>
      <c r="AE365" s="57"/>
      <c r="AF365" s="49"/>
      <c r="AG365" s="220"/>
      <c r="AH365" s="220"/>
      <c r="AI365" s="220"/>
      <c r="AJ365" s="220"/>
      <c r="AK365" s="57" t="s">
        <v>54</v>
      </c>
      <c r="AL365" s="49" t="s">
        <v>55</v>
      </c>
      <c r="AM365" s="49">
        <v>2299</v>
      </c>
      <c r="AN365" s="49" t="s">
        <v>56</v>
      </c>
      <c r="AO365" s="49" t="s">
        <v>57</v>
      </c>
      <c r="AP365" s="57" t="s">
        <v>901</v>
      </c>
      <c r="AQ365" s="57" t="s">
        <v>754</v>
      </c>
      <c r="AR365" s="28" t="s">
        <v>898</v>
      </c>
      <c r="AS365" s="28"/>
      <c r="AT365" s="23" t="s">
        <v>899</v>
      </c>
      <c r="AU365" s="28"/>
      <c r="AV365" s="21" t="s">
        <v>111</v>
      </c>
      <c r="AW365" s="29" t="s">
        <v>64</v>
      </c>
      <c r="AX365" s="27">
        <v>1367100.3459181821</v>
      </c>
      <c r="AY365" s="201">
        <v>11</v>
      </c>
      <c r="AZ365" s="201" t="s">
        <v>900</v>
      </c>
      <c r="BA365" s="201" t="s">
        <v>99</v>
      </c>
      <c r="BB365" s="201" t="s">
        <v>100</v>
      </c>
      <c r="BC365" s="202">
        <v>15782425</v>
      </c>
      <c r="BD365" s="24"/>
    </row>
    <row r="366" spans="1:56" s="25" customFormat="1" ht="60" customHeight="1">
      <c r="A366" s="229">
        <v>333</v>
      </c>
      <c r="B366" s="270" t="s">
        <v>673</v>
      </c>
      <c r="C366" s="57" t="s">
        <v>885</v>
      </c>
      <c r="D366" s="57" t="s">
        <v>885</v>
      </c>
      <c r="E366" s="57" t="s">
        <v>213</v>
      </c>
      <c r="F366" s="57" t="s">
        <v>886</v>
      </c>
      <c r="G366" s="49" t="s">
        <v>48</v>
      </c>
      <c r="H366" s="57" t="s">
        <v>575</v>
      </c>
      <c r="I366" s="57" t="s">
        <v>48</v>
      </c>
      <c r="J366" s="49" t="s">
        <v>48</v>
      </c>
      <c r="K366" s="49"/>
      <c r="L366" s="49"/>
      <c r="M366" s="49"/>
      <c r="N366" s="49">
        <v>0</v>
      </c>
      <c r="O366" s="49">
        <v>0</v>
      </c>
      <c r="P366" s="49">
        <v>0</v>
      </c>
      <c r="Q366" s="49"/>
      <c r="R366" s="29" t="s">
        <v>211</v>
      </c>
      <c r="S366" s="193"/>
      <c r="T366" s="193"/>
      <c r="U366" s="193"/>
      <c r="V366" s="193"/>
      <c r="W366" s="193"/>
      <c r="X366" s="57" t="s">
        <v>894</v>
      </c>
      <c r="Y366" s="57" t="s">
        <v>895</v>
      </c>
      <c r="Z366" s="57"/>
      <c r="AA366" s="214"/>
      <c r="AB366" s="214"/>
      <c r="AC366" s="214"/>
      <c r="AD366" s="57"/>
      <c r="AE366" s="57"/>
      <c r="AF366" s="49"/>
      <c r="AG366" s="220"/>
      <c r="AH366" s="220"/>
      <c r="AI366" s="220"/>
      <c r="AJ366" s="220"/>
      <c r="AK366" s="57" t="s">
        <v>54</v>
      </c>
      <c r="AL366" s="49" t="s">
        <v>55</v>
      </c>
      <c r="AM366" s="49">
        <v>2299</v>
      </c>
      <c r="AN366" s="49" t="s">
        <v>56</v>
      </c>
      <c r="AO366" s="49" t="s">
        <v>57</v>
      </c>
      <c r="AP366" s="57" t="s">
        <v>901</v>
      </c>
      <c r="AQ366" s="57" t="s">
        <v>754</v>
      </c>
      <c r="AR366" s="28" t="s">
        <v>898</v>
      </c>
      <c r="AS366" s="28" t="s">
        <v>902</v>
      </c>
      <c r="AT366" s="23" t="s">
        <v>899</v>
      </c>
      <c r="AU366" s="28">
        <v>186519</v>
      </c>
      <c r="AV366" s="21" t="s">
        <v>63</v>
      </c>
      <c r="AW366" s="29" t="s">
        <v>64</v>
      </c>
      <c r="AX366" s="27">
        <v>7076100</v>
      </c>
      <c r="AY366" s="201">
        <v>11</v>
      </c>
      <c r="AZ366" s="201" t="s">
        <v>900</v>
      </c>
      <c r="BA366" s="201" t="s">
        <v>66</v>
      </c>
      <c r="BB366" s="201" t="s">
        <v>67</v>
      </c>
      <c r="BC366" s="202">
        <v>81375150</v>
      </c>
      <c r="BD366" s="24"/>
    </row>
    <row r="367" spans="1:56" s="25" customFormat="1" ht="60" customHeight="1">
      <c r="A367" s="229">
        <v>334</v>
      </c>
      <c r="B367" s="270" t="s">
        <v>673</v>
      </c>
      <c r="C367" s="57" t="s">
        <v>885</v>
      </c>
      <c r="D367" s="57" t="s">
        <v>885</v>
      </c>
      <c r="E367" s="57" t="s">
        <v>213</v>
      </c>
      <c r="F367" s="57" t="s">
        <v>886</v>
      </c>
      <c r="G367" s="49" t="s">
        <v>48</v>
      </c>
      <c r="H367" s="57" t="s">
        <v>575</v>
      </c>
      <c r="I367" s="57" t="s">
        <v>48</v>
      </c>
      <c r="J367" s="49" t="s">
        <v>48</v>
      </c>
      <c r="K367" s="49"/>
      <c r="L367" s="49"/>
      <c r="M367" s="49"/>
      <c r="N367" s="49">
        <v>0</v>
      </c>
      <c r="O367" s="49">
        <v>0</v>
      </c>
      <c r="P367" s="49">
        <v>0</v>
      </c>
      <c r="Q367" s="49"/>
      <c r="R367" s="29" t="s">
        <v>211</v>
      </c>
      <c r="S367" s="193"/>
      <c r="T367" s="193"/>
      <c r="U367" s="193"/>
      <c r="V367" s="193"/>
      <c r="W367" s="193"/>
      <c r="X367" s="57" t="s">
        <v>894</v>
      </c>
      <c r="Y367" s="57" t="s">
        <v>895</v>
      </c>
      <c r="Z367" s="57"/>
      <c r="AA367" s="214"/>
      <c r="AB367" s="214"/>
      <c r="AC367" s="214"/>
      <c r="AD367" s="57"/>
      <c r="AE367" s="57"/>
      <c r="AF367" s="49"/>
      <c r="AG367" s="220"/>
      <c r="AH367" s="220"/>
      <c r="AI367" s="220"/>
      <c r="AJ367" s="220"/>
      <c r="AK367" s="57" t="s">
        <v>54</v>
      </c>
      <c r="AL367" s="49" t="s">
        <v>55</v>
      </c>
      <c r="AM367" s="49">
        <v>2299</v>
      </c>
      <c r="AN367" s="49" t="s">
        <v>56</v>
      </c>
      <c r="AO367" s="49" t="s">
        <v>57</v>
      </c>
      <c r="AP367" s="273" t="s">
        <v>897</v>
      </c>
      <c r="AQ367" s="57" t="s">
        <v>754</v>
      </c>
      <c r="AR367" s="28" t="s">
        <v>898</v>
      </c>
      <c r="AS367" s="28"/>
      <c r="AT367" s="23" t="s">
        <v>899</v>
      </c>
      <c r="AU367" s="28"/>
      <c r="AV367" s="21" t="s">
        <v>63</v>
      </c>
      <c r="AW367" s="29" t="s">
        <v>64</v>
      </c>
      <c r="AX367" s="27">
        <v>7076100</v>
      </c>
      <c r="AY367" s="201">
        <v>11</v>
      </c>
      <c r="AZ367" s="201" t="s">
        <v>900</v>
      </c>
      <c r="BA367" s="201" t="s">
        <v>66</v>
      </c>
      <c r="BB367" s="201" t="s">
        <v>67</v>
      </c>
      <c r="BC367" s="202">
        <v>81375150</v>
      </c>
      <c r="BD367" s="24">
        <v>81375150</v>
      </c>
    </row>
    <row r="368" spans="1:56" s="25" customFormat="1" ht="60" customHeight="1">
      <c r="A368" s="229">
        <v>335</v>
      </c>
      <c r="B368" s="270" t="s">
        <v>673</v>
      </c>
      <c r="C368" s="57" t="s">
        <v>885</v>
      </c>
      <c r="D368" s="57" t="s">
        <v>885</v>
      </c>
      <c r="E368" s="57" t="s">
        <v>213</v>
      </c>
      <c r="F368" s="57" t="s">
        <v>886</v>
      </c>
      <c r="G368" s="49" t="s">
        <v>48</v>
      </c>
      <c r="H368" s="57" t="s">
        <v>575</v>
      </c>
      <c r="I368" s="57" t="s">
        <v>48</v>
      </c>
      <c r="J368" s="49" t="s">
        <v>48</v>
      </c>
      <c r="K368" s="49"/>
      <c r="L368" s="49"/>
      <c r="M368" s="49"/>
      <c r="N368" s="49">
        <v>0</v>
      </c>
      <c r="O368" s="49">
        <v>0</v>
      </c>
      <c r="P368" s="49">
        <v>0</v>
      </c>
      <c r="Q368" s="49"/>
      <c r="R368" s="29" t="s">
        <v>211</v>
      </c>
      <c r="S368" s="193"/>
      <c r="T368" s="193"/>
      <c r="U368" s="193"/>
      <c r="V368" s="193"/>
      <c r="W368" s="193"/>
      <c r="X368" s="57" t="s">
        <v>894</v>
      </c>
      <c r="Y368" s="57" t="s">
        <v>895</v>
      </c>
      <c r="Z368" s="57"/>
      <c r="AA368" s="214"/>
      <c r="AB368" s="214"/>
      <c r="AC368" s="214"/>
      <c r="AD368" s="57"/>
      <c r="AE368" s="57"/>
      <c r="AF368" s="49"/>
      <c r="AG368" s="220"/>
      <c r="AH368" s="220"/>
      <c r="AI368" s="220"/>
      <c r="AJ368" s="220"/>
      <c r="AK368" s="57" t="s">
        <v>54</v>
      </c>
      <c r="AL368" s="49" t="s">
        <v>55</v>
      </c>
      <c r="AM368" s="49">
        <v>2299</v>
      </c>
      <c r="AN368" s="49" t="s">
        <v>56</v>
      </c>
      <c r="AO368" s="49" t="s">
        <v>57</v>
      </c>
      <c r="AP368" s="273" t="s">
        <v>897</v>
      </c>
      <c r="AQ368" s="57" t="s">
        <v>754</v>
      </c>
      <c r="AR368" s="28" t="s">
        <v>898</v>
      </c>
      <c r="AS368" s="28" t="s">
        <v>903</v>
      </c>
      <c r="AT368" s="23" t="s">
        <v>899</v>
      </c>
      <c r="AU368" s="28">
        <v>184719</v>
      </c>
      <c r="AV368" s="21" t="s">
        <v>63</v>
      </c>
      <c r="AW368" s="29" t="s">
        <v>64</v>
      </c>
      <c r="AX368" s="27">
        <v>5025725.8181818184</v>
      </c>
      <c r="AY368" s="201">
        <v>11</v>
      </c>
      <c r="AZ368" s="201" t="s">
        <v>900</v>
      </c>
      <c r="BA368" s="201" t="s">
        <v>66</v>
      </c>
      <c r="BB368" s="201" t="s">
        <v>67</v>
      </c>
      <c r="BC368" s="202">
        <v>55282984</v>
      </c>
      <c r="BD368" s="24">
        <v>50257250</v>
      </c>
    </row>
    <row r="369" spans="1:56" s="25" customFormat="1" ht="60" customHeight="1">
      <c r="A369" s="229">
        <v>336</v>
      </c>
      <c r="B369" s="270" t="s">
        <v>673</v>
      </c>
      <c r="C369" s="57" t="s">
        <v>885</v>
      </c>
      <c r="D369" s="57" t="s">
        <v>885</v>
      </c>
      <c r="E369" s="57" t="s">
        <v>213</v>
      </c>
      <c r="F369" s="57" t="s">
        <v>886</v>
      </c>
      <c r="G369" s="49" t="s">
        <v>48</v>
      </c>
      <c r="H369" s="57" t="s">
        <v>575</v>
      </c>
      <c r="I369" s="57" t="s">
        <v>48</v>
      </c>
      <c r="J369" s="49" t="s">
        <v>48</v>
      </c>
      <c r="K369" s="49"/>
      <c r="L369" s="49"/>
      <c r="M369" s="49"/>
      <c r="N369" s="49">
        <v>0</v>
      </c>
      <c r="O369" s="49">
        <v>0</v>
      </c>
      <c r="P369" s="49">
        <v>0</v>
      </c>
      <c r="Q369" s="49"/>
      <c r="R369" s="29" t="s">
        <v>211</v>
      </c>
      <c r="S369" s="193"/>
      <c r="T369" s="193"/>
      <c r="U369" s="193"/>
      <c r="V369" s="193"/>
      <c r="W369" s="193"/>
      <c r="X369" s="57" t="s">
        <v>894</v>
      </c>
      <c r="Y369" s="57" t="s">
        <v>895</v>
      </c>
      <c r="Z369" s="57"/>
      <c r="AA369" s="214"/>
      <c r="AB369" s="214"/>
      <c r="AC369" s="214"/>
      <c r="AD369" s="57"/>
      <c r="AE369" s="57"/>
      <c r="AF369" s="49"/>
      <c r="AG369" s="220"/>
      <c r="AH369" s="220"/>
      <c r="AI369" s="220"/>
      <c r="AJ369" s="220"/>
      <c r="AK369" s="57" t="s">
        <v>54</v>
      </c>
      <c r="AL369" s="49" t="s">
        <v>55</v>
      </c>
      <c r="AM369" s="49">
        <v>2299</v>
      </c>
      <c r="AN369" s="49" t="s">
        <v>56</v>
      </c>
      <c r="AO369" s="49" t="s">
        <v>57</v>
      </c>
      <c r="AP369" s="273" t="s">
        <v>897</v>
      </c>
      <c r="AQ369" s="57" t="s">
        <v>754</v>
      </c>
      <c r="AR369" s="28" t="s">
        <v>898</v>
      </c>
      <c r="AS369" s="28" t="s">
        <v>904</v>
      </c>
      <c r="AT369" s="23" t="s">
        <v>899</v>
      </c>
      <c r="AU369" s="28">
        <v>182919</v>
      </c>
      <c r="AV369" s="21" t="s">
        <v>63</v>
      </c>
      <c r="AW369" s="29" t="s">
        <v>64</v>
      </c>
      <c r="AX369" s="27">
        <v>2987000</v>
      </c>
      <c r="AY369" s="201">
        <v>11</v>
      </c>
      <c r="AZ369" s="201" t="s">
        <v>900</v>
      </c>
      <c r="BA369" s="201" t="s">
        <v>66</v>
      </c>
      <c r="BB369" s="201" t="s">
        <v>67</v>
      </c>
      <c r="BC369" s="202">
        <v>34824300</v>
      </c>
      <c r="BD369" s="24">
        <v>31658450</v>
      </c>
    </row>
    <row r="370" spans="1:56" s="25" customFormat="1" ht="60" customHeight="1">
      <c r="A370" s="229">
        <v>337</v>
      </c>
      <c r="B370" s="270" t="s">
        <v>673</v>
      </c>
      <c r="C370" s="57" t="s">
        <v>885</v>
      </c>
      <c r="D370" s="57" t="s">
        <v>885</v>
      </c>
      <c r="E370" s="57" t="s">
        <v>213</v>
      </c>
      <c r="F370" s="57" t="s">
        <v>886</v>
      </c>
      <c r="G370" s="49" t="s">
        <v>48</v>
      </c>
      <c r="H370" s="57" t="s">
        <v>575</v>
      </c>
      <c r="I370" s="57" t="s">
        <v>48</v>
      </c>
      <c r="J370" s="49" t="s">
        <v>48</v>
      </c>
      <c r="K370" s="49"/>
      <c r="L370" s="49"/>
      <c r="M370" s="49"/>
      <c r="N370" s="49">
        <v>0</v>
      </c>
      <c r="O370" s="49">
        <v>0</v>
      </c>
      <c r="P370" s="49">
        <v>0</v>
      </c>
      <c r="Q370" s="49"/>
      <c r="R370" s="29" t="s">
        <v>211</v>
      </c>
      <c r="S370" s="193"/>
      <c r="T370" s="193"/>
      <c r="U370" s="193"/>
      <c r="V370" s="193"/>
      <c r="W370" s="193"/>
      <c r="X370" s="57" t="s">
        <v>894</v>
      </c>
      <c r="Y370" s="57" t="s">
        <v>895</v>
      </c>
      <c r="Z370" s="57"/>
      <c r="AA370" s="214"/>
      <c r="AB370" s="214"/>
      <c r="AC370" s="214"/>
      <c r="AD370" s="57"/>
      <c r="AE370" s="57"/>
      <c r="AF370" s="49"/>
      <c r="AG370" s="220"/>
      <c r="AH370" s="220"/>
      <c r="AI370" s="220"/>
      <c r="AJ370" s="220"/>
      <c r="AK370" s="57" t="s">
        <v>54</v>
      </c>
      <c r="AL370" s="49" t="s">
        <v>55</v>
      </c>
      <c r="AM370" s="49">
        <v>2299</v>
      </c>
      <c r="AN370" s="49" t="s">
        <v>56</v>
      </c>
      <c r="AO370" s="49" t="s">
        <v>57</v>
      </c>
      <c r="AP370" s="273" t="s">
        <v>897</v>
      </c>
      <c r="AQ370" s="57" t="s">
        <v>754</v>
      </c>
      <c r="AR370" s="28" t="s">
        <v>898</v>
      </c>
      <c r="AS370" s="28"/>
      <c r="AT370" s="23" t="s">
        <v>899</v>
      </c>
      <c r="AU370" s="28"/>
      <c r="AV370" s="21" t="s">
        <v>74</v>
      </c>
      <c r="AW370" s="29" t="s">
        <v>64</v>
      </c>
      <c r="AX370" s="27">
        <v>18181818</v>
      </c>
      <c r="AY370" s="201">
        <v>11</v>
      </c>
      <c r="AZ370" s="201" t="s">
        <v>900</v>
      </c>
      <c r="BA370" s="201" t="s">
        <v>66</v>
      </c>
      <c r="BB370" s="201" t="s">
        <v>67</v>
      </c>
      <c r="BC370" s="202">
        <v>200000000</v>
      </c>
      <c r="BD370" s="24">
        <v>200000000</v>
      </c>
    </row>
    <row r="371" spans="1:56" s="25" customFormat="1" ht="74.25" customHeight="1">
      <c r="A371" s="229">
        <v>338</v>
      </c>
      <c r="B371" s="270" t="s">
        <v>673</v>
      </c>
      <c r="C371" s="57" t="s">
        <v>885</v>
      </c>
      <c r="D371" s="57" t="s">
        <v>885</v>
      </c>
      <c r="E371" s="57" t="s">
        <v>46</v>
      </c>
      <c r="F371" s="57" t="s">
        <v>905</v>
      </c>
      <c r="G371" s="49" t="s">
        <v>48</v>
      </c>
      <c r="H371" s="57" t="s">
        <v>575</v>
      </c>
      <c r="I371" s="57" t="s">
        <v>48</v>
      </c>
      <c r="J371" s="49" t="s">
        <v>48</v>
      </c>
      <c r="K371" s="49"/>
      <c r="L371" s="49"/>
      <c r="M371" s="49"/>
      <c r="N371" s="49">
        <v>0</v>
      </c>
      <c r="O371" s="49">
        <v>0</v>
      </c>
      <c r="P371" s="49">
        <v>0</v>
      </c>
      <c r="Q371" s="49"/>
      <c r="R371" s="29" t="s">
        <v>211</v>
      </c>
      <c r="S371" s="193"/>
      <c r="T371" s="193"/>
      <c r="U371" s="193"/>
      <c r="V371" s="193"/>
      <c r="W371" s="193"/>
      <c r="X371" s="57" t="s">
        <v>894</v>
      </c>
      <c r="Y371" s="57" t="s">
        <v>906</v>
      </c>
      <c r="Z371" s="57" t="s">
        <v>907</v>
      </c>
      <c r="AA371" s="214">
        <v>0</v>
      </c>
      <c r="AB371" s="207">
        <v>1</v>
      </c>
      <c r="AC371" s="207"/>
      <c r="AD371" s="57" t="s">
        <v>51</v>
      </c>
      <c r="AE371" s="57" t="s">
        <v>908</v>
      </c>
      <c r="AF371" s="49"/>
      <c r="AG371" s="104">
        <f t="shared" ref="AG371:AG374" si="14">(AF371-AA371)/(AB371-AA371)</f>
        <v>0</v>
      </c>
      <c r="AH371" s="62"/>
      <c r="AI371" s="65"/>
      <c r="AJ371" s="62"/>
      <c r="AK371" s="57" t="s">
        <v>54</v>
      </c>
      <c r="AL371" s="49" t="s">
        <v>55</v>
      </c>
      <c r="AM371" s="49">
        <v>2299</v>
      </c>
      <c r="AN371" s="49" t="s">
        <v>56</v>
      </c>
      <c r="AO371" s="49" t="s">
        <v>57</v>
      </c>
      <c r="AP371" s="227" t="s">
        <v>909</v>
      </c>
      <c r="AQ371" s="57" t="s">
        <v>910</v>
      </c>
      <c r="AR371" s="28" t="s">
        <v>898</v>
      </c>
      <c r="AS371" s="28" t="s">
        <v>911</v>
      </c>
      <c r="AT371" s="23" t="s">
        <v>912</v>
      </c>
      <c r="AU371" s="28"/>
      <c r="AV371" s="21" t="s">
        <v>74</v>
      </c>
      <c r="AW371" s="29" t="s">
        <v>64</v>
      </c>
      <c r="AX371" s="27">
        <v>188383382.80000001</v>
      </c>
      <c r="AY371" s="201">
        <v>10</v>
      </c>
      <c r="AZ371" s="201" t="s">
        <v>900</v>
      </c>
      <c r="BA371" s="201" t="s">
        <v>913</v>
      </c>
      <c r="BB371" s="201" t="s">
        <v>914</v>
      </c>
      <c r="BC371" s="202">
        <v>1883833828</v>
      </c>
      <c r="BD371" s="24">
        <v>2296369147</v>
      </c>
    </row>
    <row r="372" spans="1:56" s="25" customFormat="1" ht="74.25" customHeight="1">
      <c r="A372" s="229">
        <v>339</v>
      </c>
      <c r="B372" s="270" t="s">
        <v>673</v>
      </c>
      <c r="C372" s="57" t="s">
        <v>885</v>
      </c>
      <c r="D372" s="57" t="s">
        <v>885</v>
      </c>
      <c r="E372" s="57" t="s">
        <v>46</v>
      </c>
      <c r="F372" s="57" t="s">
        <v>905</v>
      </c>
      <c r="G372" s="49" t="s">
        <v>48</v>
      </c>
      <c r="H372" s="57" t="s">
        <v>575</v>
      </c>
      <c r="I372" s="57" t="s">
        <v>48</v>
      </c>
      <c r="J372" s="49" t="s">
        <v>48</v>
      </c>
      <c r="K372" s="49"/>
      <c r="L372" s="49"/>
      <c r="M372" s="49"/>
      <c r="N372" s="49">
        <v>0</v>
      </c>
      <c r="O372" s="49">
        <v>0</v>
      </c>
      <c r="P372" s="49">
        <v>0</v>
      </c>
      <c r="Q372" s="49"/>
      <c r="R372" s="29" t="s">
        <v>211</v>
      </c>
      <c r="S372" s="193"/>
      <c r="T372" s="193"/>
      <c r="U372" s="193"/>
      <c r="V372" s="193"/>
      <c r="W372" s="193"/>
      <c r="X372" s="57" t="s">
        <v>894</v>
      </c>
      <c r="Y372" s="57" t="s">
        <v>915</v>
      </c>
      <c r="Z372" s="57" t="s">
        <v>907</v>
      </c>
      <c r="AA372" s="214">
        <v>0</v>
      </c>
      <c r="AB372" s="207">
        <v>1</v>
      </c>
      <c r="AC372" s="207"/>
      <c r="AD372" s="57" t="s">
        <v>51</v>
      </c>
      <c r="AE372" s="57" t="s">
        <v>916</v>
      </c>
      <c r="AF372" s="49"/>
      <c r="AG372" s="104">
        <f t="shared" si="14"/>
        <v>0</v>
      </c>
      <c r="AH372" s="62"/>
      <c r="AI372" s="65"/>
      <c r="AJ372" s="62"/>
      <c r="AK372" s="57" t="s">
        <v>54</v>
      </c>
      <c r="AL372" s="49" t="s">
        <v>55</v>
      </c>
      <c r="AM372" s="49">
        <v>2299</v>
      </c>
      <c r="AN372" s="49" t="s">
        <v>56</v>
      </c>
      <c r="AO372" s="49" t="s">
        <v>57</v>
      </c>
      <c r="AP372" s="227" t="s">
        <v>917</v>
      </c>
      <c r="AQ372" s="57" t="s">
        <v>910</v>
      </c>
      <c r="AR372" s="28" t="s">
        <v>898</v>
      </c>
      <c r="AS372" s="28" t="s">
        <v>911</v>
      </c>
      <c r="AT372" s="23" t="s">
        <v>918</v>
      </c>
      <c r="AU372" s="28"/>
      <c r="AV372" s="21" t="s">
        <v>74</v>
      </c>
      <c r="AW372" s="29" t="s">
        <v>64</v>
      </c>
      <c r="AX372" s="27">
        <v>60740869.100000001</v>
      </c>
      <c r="AY372" s="201">
        <v>10</v>
      </c>
      <c r="AZ372" s="201" t="s">
        <v>900</v>
      </c>
      <c r="BA372" s="201" t="s">
        <v>913</v>
      </c>
      <c r="BB372" s="201" t="s">
        <v>914</v>
      </c>
      <c r="BC372" s="202">
        <v>807408691</v>
      </c>
      <c r="BD372" s="24">
        <v>394873307</v>
      </c>
    </row>
    <row r="373" spans="1:56" s="25" customFormat="1" ht="74.25" customHeight="1">
      <c r="A373" s="229">
        <v>340</v>
      </c>
      <c r="B373" s="270" t="s">
        <v>673</v>
      </c>
      <c r="C373" s="57" t="s">
        <v>885</v>
      </c>
      <c r="D373" s="57" t="s">
        <v>885</v>
      </c>
      <c r="E373" s="57" t="s">
        <v>46</v>
      </c>
      <c r="F373" s="57" t="s">
        <v>905</v>
      </c>
      <c r="G373" s="49" t="s">
        <v>48</v>
      </c>
      <c r="H373" s="57" t="s">
        <v>575</v>
      </c>
      <c r="I373" s="57" t="s">
        <v>48</v>
      </c>
      <c r="J373" s="49" t="s">
        <v>48</v>
      </c>
      <c r="K373" s="49"/>
      <c r="L373" s="49"/>
      <c r="M373" s="49"/>
      <c r="N373" s="49">
        <v>0</v>
      </c>
      <c r="O373" s="49">
        <v>0</v>
      </c>
      <c r="P373" s="49">
        <v>0</v>
      </c>
      <c r="Q373" s="49"/>
      <c r="R373" s="29" t="s">
        <v>211</v>
      </c>
      <c r="S373" s="193"/>
      <c r="T373" s="193"/>
      <c r="U373" s="193"/>
      <c r="V373" s="193"/>
      <c r="W373" s="193"/>
      <c r="X373" s="57" t="s">
        <v>894</v>
      </c>
      <c r="Y373" s="57" t="s">
        <v>919</v>
      </c>
      <c r="Z373" s="57" t="s">
        <v>907</v>
      </c>
      <c r="AA373" s="214">
        <v>0</v>
      </c>
      <c r="AB373" s="207">
        <v>1</v>
      </c>
      <c r="AC373" s="207"/>
      <c r="AD373" s="57" t="s">
        <v>51</v>
      </c>
      <c r="AE373" s="57" t="s">
        <v>920</v>
      </c>
      <c r="AF373" s="49"/>
      <c r="AG373" s="104">
        <f t="shared" si="14"/>
        <v>0</v>
      </c>
      <c r="AH373" s="62"/>
      <c r="AI373" s="65"/>
      <c r="AJ373" s="62"/>
      <c r="AK373" s="57" t="s">
        <v>54</v>
      </c>
      <c r="AL373" s="49" t="s">
        <v>55</v>
      </c>
      <c r="AM373" s="49">
        <v>2299</v>
      </c>
      <c r="AN373" s="49" t="s">
        <v>56</v>
      </c>
      <c r="AO373" s="49" t="s">
        <v>57</v>
      </c>
      <c r="AP373" s="227" t="s">
        <v>921</v>
      </c>
      <c r="AQ373" s="57" t="s">
        <v>910</v>
      </c>
      <c r="AR373" s="28" t="s">
        <v>898</v>
      </c>
      <c r="AS373" s="28" t="s">
        <v>911</v>
      </c>
      <c r="AT373" s="23" t="s">
        <v>922</v>
      </c>
      <c r="AU373" s="28"/>
      <c r="AV373" s="21" t="s">
        <v>74</v>
      </c>
      <c r="AW373" s="29" t="s">
        <v>64</v>
      </c>
      <c r="AX373" s="27">
        <v>3879281.8</v>
      </c>
      <c r="AY373" s="201">
        <v>10</v>
      </c>
      <c r="AZ373" s="201" t="s">
        <v>900</v>
      </c>
      <c r="BA373" s="201" t="s">
        <v>913</v>
      </c>
      <c r="BB373" s="201" t="s">
        <v>914</v>
      </c>
      <c r="BC373" s="202">
        <v>38792818</v>
      </c>
      <c r="BD373" s="24"/>
    </row>
    <row r="374" spans="1:56" s="25" customFormat="1" ht="60" customHeight="1">
      <c r="A374" s="229">
        <v>341</v>
      </c>
      <c r="B374" s="270" t="s">
        <v>673</v>
      </c>
      <c r="C374" s="57" t="s">
        <v>885</v>
      </c>
      <c r="D374" s="57" t="s">
        <v>885</v>
      </c>
      <c r="E374" s="57" t="s">
        <v>46</v>
      </c>
      <c r="F374" s="57" t="s">
        <v>905</v>
      </c>
      <c r="G374" s="49" t="s">
        <v>48</v>
      </c>
      <c r="H374" s="57" t="s">
        <v>575</v>
      </c>
      <c r="I374" s="57" t="s">
        <v>48</v>
      </c>
      <c r="J374" s="49" t="s">
        <v>48</v>
      </c>
      <c r="K374" s="49"/>
      <c r="L374" s="49"/>
      <c r="M374" s="49"/>
      <c r="N374" s="49">
        <v>0</v>
      </c>
      <c r="O374" s="49">
        <v>0</v>
      </c>
      <c r="P374" s="49">
        <v>0</v>
      </c>
      <c r="Q374" s="49"/>
      <c r="R374" s="29" t="s">
        <v>211</v>
      </c>
      <c r="S374" s="193"/>
      <c r="T374" s="193"/>
      <c r="U374" s="193"/>
      <c r="V374" s="193"/>
      <c r="W374" s="193"/>
      <c r="X374" s="57" t="s">
        <v>894</v>
      </c>
      <c r="Y374" s="57" t="s">
        <v>923</v>
      </c>
      <c r="Z374" s="57" t="s">
        <v>907</v>
      </c>
      <c r="AA374" s="214">
        <v>0</v>
      </c>
      <c r="AB374" s="214">
        <v>1</v>
      </c>
      <c r="AC374" s="214"/>
      <c r="AD374" s="57" t="s">
        <v>51</v>
      </c>
      <c r="AE374" s="57" t="s">
        <v>924</v>
      </c>
      <c r="AF374" s="49"/>
      <c r="AG374" s="104">
        <f t="shared" si="14"/>
        <v>0</v>
      </c>
      <c r="AH374" s="62"/>
      <c r="AI374" s="65"/>
      <c r="AJ374" s="62"/>
      <c r="AK374" s="57" t="s">
        <v>54</v>
      </c>
      <c r="AL374" s="49" t="s">
        <v>55</v>
      </c>
      <c r="AM374" s="49">
        <v>2299</v>
      </c>
      <c r="AN374" s="49" t="s">
        <v>56</v>
      </c>
      <c r="AO374" s="49" t="s">
        <v>57</v>
      </c>
      <c r="AP374" s="227" t="s">
        <v>925</v>
      </c>
      <c r="AQ374" s="57" t="s">
        <v>910</v>
      </c>
      <c r="AR374" s="28" t="s">
        <v>898</v>
      </c>
      <c r="AS374" s="28"/>
      <c r="AT374" s="23" t="s">
        <v>926</v>
      </c>
      <c r="AU374" s="28"/>
      <c r="AV374" s="21" t="s">
        <v>74</v>
      </c>
      <c r="AW374" s="29" t="s">
        <v>64</v>
      </c>
      <c r="AX374" s="27">
        <v>361757388.41666669</v>
      </c>
      <c r="AY374" s="201">
        <v>12</v>
      </c>
      <c r="AZ374" s="201" t="s">
        <v>900</v>
      </c>
      <c r="BA374" s="201" t="s">
        <v>913</v>
      </c>
      <c r="BB374" s="201" t="s">
        <v>914</v>
      </c>
      <c r="BC374" s="202">
        <v>1000000000</v>
      </c>
      <c r="BD374" s="24"/>
    </row>
    <row r="375" spans="1:56" s="35" customFormat="1" ht="231.75" customHeight="1">
      <c r="A375" s="47">
        <v>1197</v>
      </c>
      <c r="B375" s="48" t="s">
        <v>927</v>
      </c>
      <c r="C375" s="48" t="s">
        <v>928</v>
      </c>
      <c r="D375" s="48" t="s">
        <v>929</v>
      </c>
      <c r="E375" s="48" t="s">
        <v>249</v>
      </c>
      <c r="F375" s="48" t="s">
        <v>930</v>
      </c>
      <c r="G375" s="48" t="s">
        <v>931</v>
      </c>
      <c r="H375" s="48" t="s">
        <v>932</v>
      </c>
      <c r="I375" s="274" t="s">
        <v>933</v>
      </c>
      <c r="J375" s="47" t="s">
        <v>934</v>
      </c>
      <c r="K375" s="47"/>
      <c r="L375" s="47"/>
      <c r="M375" s="47"/>
      <c r="N375" s="47">
        <v>500000</v>
      </c>
      <c r="O375" s="47">
        <v>71500</v>
      </c>
      <c r="P375" s="47">
        <v>110000</v>
      </c>
      <c r="Q375" s="47"/>
      <c r="R375" s="14" t="s">
        <v>935</v>
      </c>
      <c r="S375" s="14">
        <v>71500</v>
      </c>
      <c r="T375" s="48">
        <f>(S375-O375)/(P375-O375)</f>
        <v>0</v>
      </c>
      <c r="U375" s="150" t="s">
        <v>936</v>
      </c>
      <c r="V375" s="14"/>
      <c r="W375" s="14"/>
      <c r="X375" s="48" t="s">
        <v>937</v>
      </c>
      <c r="Y375" s="274" t="s">
        <v>938</v>
      </c>
      <c r="Z375" s="48"/>
      <c r="AA375" s="111">
        <v>0.13</v>
      </c>
      <c r="AB375" s="111">
        <v>0.37</v>
      </c>
      <c r="AC375" s="111"/>
      <c r="AD375" s="48" t="s">
        <v>939</v>
      </c>
      <c r="AE375" s="48" t="s">
        <v>940</v>
      </c>
      <c r="AF375" s="159"/>
      <c r="AG375" s="275">
        <f>(AF375-AA375)/(AB375-AA375)</f>
        <v>-0.54166666666666674</v>
      </c>
      <c r="AH375" s="150"/>
      <c r="AI375" s="14"/>
      <c r="AJ375" s="14"/>
      <c r="AK375" s="48" t="s">
        <v>941</v>
      </c>
      <c r="AL375" s="47" t="s">
        <v>55</v>
      </c>
      <c r="AM375" s="47" t="s">
        <v>942</v>
      </c>
      <c r="AN375" s="47" t="s">
        <v>56</v>
      </c>
      <c r="AO375" s="47" t="s">
        <v>943</v>
      </c>
      <c r="AP375" s="48" t="s">
        <v>944</v>
      </c>
      <c r="AQ375" s="48" t="s">
        <v>556</v>
      </c>
      <c r="AR375" s="14" t="s">
        <v>945</v>
      </c>
      <c r="AS375" s="276" t="s">
        <v>946</v>
      </c>
      <c r="AT375" s="10" t="s">
        <v>947</v>
      </c>
      <c r="AU375" s="10"/>
      <c r="AV375" s="10" t="s">
        <v>948</v>
      </c>
      <c r="AW375" s="14" t="s">
        <v>64</v>
      </c>
      <c r="AX375" s="41">
        <v>500000000</v>
      </c>
      <c r="AY375" s="39">
        <v>10</v>
      </c>
      <c r="AZ375" s="39" t="s">
        <v>949</v>
      </c>
      <c r="BA375" s="39" t="s">
        <v>950</v>
      </c>
      <c r="BB375" s="39" t="s">
        <v>951</v>
      </c>
      <c r="BC375" s="121">
        <v>500000000</v>
      </c>
      <c r="BD375" s="40">
        <v>0</v>
      </c>
    </row>
    <row r="376" spans="1:56" s="35" customFormat="1" ht="86.25" customHeight="1">
      <c r="A376" s="47">
        <v>1198</v>
      </c>
      <c r="B376" s="48" t="s">
        <v>927</v>
      </c>
      <c r="C376" s="48" t="s">
        <v>928</v>
      </c>
      <c r="D376" s="48" t="s">
        <v>929</v>
      </c>
      <c r="E376" s="48" t="s">
        <v>249</v>
      </c>
      <c r="F376" s="48" t="s">
        <v>930</v>
      </c>
      <c r="G376" s="48" t="s">
        <v>931</v>
      </c>
      <c r="H376" s="48" t="s">
        <v>932</v>
      </c>
      <c r="I376" s="274" t="s">
        <v>933</v>
      </c>
      <c r="J376" s="47" t="s">
        <v>934</v>
      </c>
      <c r="K376" s="47"/>
      <c r="L376" s="47"/>
      <c r="M376" s="47"/>
      <c r="N376" s="47"/>
      <c r="O376" s="47"/>
      <c r="P376" s="47"/>
      <c r="Q376" s="47"/>
      <c r="R376" s="14" t="s">
        <v>935</v>
      </c>
      <c r="S376" s="14"/>
      <c r="T376" s="14"/>
      <c r="U376" s="14"/>
      <c r="V376" s="14"/>
      <c r="W376" s="14"/>
      <c r="X376" s="48" t="s">
        <v>937</v>
      </c>
      <c r="Y376" s="274" t="s">
        <v>938</v>
      </c>
      <c r="Z376" s="48"/>
      <c r="AA376" s="277"/>
      <c r="AB376" s="277"/>
      <c r="AC376" s="277"/>
      <c r="AD376" s="48"/>
      <c r="AE376" s="48" t="s">
        <v>940</v>
      </c>
      <c r="AF376" s="13"/>
      <c r="AG376" s="278"/>
      <c r="AH376" s="14"/>
      <c r="AI376" s="14"/>
      <c r="AJ376" s="14"/>
      <c r="AK376" s="48" t="s">
        <v>941</v>
      </c>
      <c r="AL376" s="47" t="s">
        <v>55</v>
      </c>
      <c r="AM376" s="47" t="s">
        <v>942</v>
      </c>
      <c r="AN376" s="47" t="s">
        <v>56</v>
      </c>
      <c r="AO376" s="47" t="s">
        <v>943</v>
      </c>
      <c r="AP376" s="48" t="s">
        <v>944</v>
      </c>
      <c r="AQ376" s="48" t="s">
        <v>556</v>
      </c>
      <c r="AR376" s="14" t="s">
        <v>945</v>
      </c>
      <c r="AS376" s="276" t="s">
        <v>952</v>
      </c>
      <c r="AT376" s="10" t="s">
        <v>953</v>
      </c>
      <c r="AU376" s="10"/>
      <c r="AV376" s="10" t="s">
        <v>63</v>
      </c>
      <c r="AW376" s="14" t="s">
        <v>64</v>
      </c>
      <c r="AX376" s="41">
        <v>40000000</v>
      </c>
      <c r="AY376" s="39">
        <v>10</v>
      </c>
      <c r="AZ376" s="39" t="s">
        <v>949</v>
      </c>
      <c r="BA376" s="39" t="s">
        <v>950</v>
      </c>
      <c r="BB376" s="39" t="s">
        <v>951</v>
      </c>
      <c r="BC376" s="121">
        <v>40000000</v>
      </c>
      <c r="BD376" s="40">
        <v>0</v>
      </c>
    </row>
    <row r="377" spans="1:56" s="35" customFormat="1" ht="86.25" customHeight="1">
      <c r="A377" s="47">
        <v>1199</v>
      </c>
      <c r="B377" s="48" t="s">
        <v>927</v>
      </c>
      <c r="C377" s="48" t="s">
        <v>928</v>
      </c>
      <c r="D377" s="48" t="s">
        <v>929</v>
      </c>
      <c r="E377" s="48" t="s">
        <v>249</v>
      </c>
      <c r="F377" s="48" t="s">
        <v>930</v>
      </c>
      <c r="G377" s="48" t="s">
        <v>931</v>
      </c>
      <c r="H377" s="48" t="s">
        <v>932</v>
      </c>
      <c r="I377" s="274" t="s">
        <v>933</v>
      </c>
      <c r="J377" s="47" t="s">
        <v>934</v>
      </c>
      <c r="K377" s="47"/>
      <c r="L377" s="47"/>
      <c r="M377" s="47"/>
      <c r="N377" s="47"/>
      <c r="O377" s="47"/>
      <c r="P377" s="47"/>
      <c r="Q377" s="47"/>
      <c r="R377" s="14" t="s">
        <v>935</v>
      </c>
      <c r="S377" s="14"/>
      <c r="T377" s="14"/>
      <c r="U377" s="14"/>
      <c r="V377" s="14"/>
      <c r="W377" s="14"/>
      <c r="X377" s="48" t="s">
        <v>937</v>
      </c>
      <c r="Y377" s="274" t="s">
        <v>938</v>
      </c>
      <c r="Z377" s="48"/>
      <c r="AA377" s="277"/>
      <c r="AB377" s="277"/>
      <c r="AC377" s="277"/>
      <c r="AD377" s="48"/>
      <c r="AE377" s="48" t="s">
        <v>954</v>
      </c>
      <c r="AF377" s="13"/>
      <c r="AG377" s="278"/>
      <c r="AH377" s="14"/>
      <c r="AI377" s="14"/>
      <c r="AJ377" s="14"/>
      <c r="AK377" s="48" t="s">
        <v>941</v>
      </c>
      <c r="AL377" s="47" t="s">
        <v>55</v>
      </c>
      <c r="AM377" s="47" t="s">
        <v>942</v>
      </c>
      <c r="AN377" s="47" t="s">
        <v>56</v>
      </c>
      <c r="AO377" s="47" t="s">
        <v>943</v>
      </c>
      <c r="AP377" s="48" t="s">
        <v>955</v>
      </c>
      <c r="AQ377" s="48" t="s">
        <v>956</v>
      </c>
      <c r="AR377" s="14">
        <v>2201008</v>
      </c>
      <c r="AS377" s="276">
        <v>919</v>
      </c>
      <c r="AT377" s="10" t="s">
        <v>957</v>
      </c>
      <c r="AU377" s="10"/>
      <c r="AV377" s="10" t="s">
        <v>63</v>
      </c>
      <c r="AW377" s="14" t="s">
        <v>64</v>
      </c>
      <c r="AX377" s="41">
        <v>1600000000</v>
      </c>
      <c r="AY377" s="39">
        <v>8</v>
      </c>
      <c r="AZ377" s="39" t="s">
        <v>958</v>
      </c>
      <c r="BA377" s="39" t="s">
        <v>950</v>
      </c>
      <c r="BB377" s="39" t="s">
        <v>951</v>
      </c>
      <c r="BC377" s="121">
        <v>1600000000</v>
      </c>
      <c r="BD377" s="40">
        <v>1200000000</v>
      </c>
    </row>
    <row r="378" spans="1:56" s="35" customFormat="1" ht="175.5" customHeight="1">
      <c r="A378" s="47">
        <v>1200</v>
      </c>
      <c r="B378" s="48" t="s">
        <v>927</v>
      </c>
      <c r="C378" s="48" t="s">
        <v>928</v>
      </c>
      <c r="D378" s="48" t="s">
        <v>929</v>
      </c>
      <c r="E378" s="48" t="s">
        <v>249</v>
      </c>
      <c r="F378" s="48" t="s">
        <v>930</v>
      </c>
      <c r="G378" s="48" t="s">
        <v>931</v>
      </c>
      <c r="H378" s="48" t="s">
        <v>932</v>
      </c>
      <c r="I378" s="274" t="s">
        <v>933</v>
      </c>
      <c r="J378" s="47" t="s">
        <v>934</v>
      </c>
      <c r="K378" s="47"/>
      <c r="L378" s="47"/>
      <c r="M378" s="47"/>
      <c r="N378" s="47"/>
      <c r="O378" s="47"/>
      <c r="P378" s="47"/>
      <c r="Q378" s="47"/>
      <c r="R378" s="14" t="s">
        <v>935</v>
      </c>
      <c r="S378" s="14"/>
      <c r="T378" s="14"/>
      <c r="U378" s="14"/>
      <c r="V378" s="14"/>
      <c r="W378" s="14"/>
      <c r="X378" s="48" t="s">
        <v>937</v>
      </c>
      <c r="Y378" s="274" t="s">
        <v>959</v>
      </c>
      <c r="Z378" s="48"/>
      <c r="AA378" s="279">
        <v>0</v>
      </c>
      <c r="AB378" s="111">
        <v>1</v>
      </c>
      <c r="AC378" s="279"/>
      <c r="AD378" s="48" t="s">
        <v>939</v>
      </c>
      <c r="AE378" s="48" t="s">
        <v>960</v>
      </c>
      <c r="AF378" s="279"/>
      <c r="AG378" s="275">
        <f>(AF378-AA378)/(AB378-AA378)</f>
        <v>0</v>
      </c>
      <c r="AH378" s="150"/>
      <c r="AI378" s="14"/>
      <c r="AJ378" s="14"/>
      <c r="AK378" s="48" t="s">
        <v>941</v>
      </c>
      <c r="AL378" s="47" t="s">
        <v>55</v>
      </c>
      <c r="AM378" s="47" t="s">
        <v>942</v>
      </c>
      <c r="AN378" s="47" t="s">
        <v>56</v>
      </c>
      <c r="AO378" s="47" t="s">
        <v>943</v>
      </c>
      <c r="AP378" s="48" t="s">
        <v>961</v>
      </c>
      <c r="AQ378" s="48" t="s">
        <v>962</v>
      </c>
      <c r="AR378" s="14" t="s">
        <v>963</v>
      </c>
      <c r="AS378" s="276" t="s">
        <v>964</v>
      </c>
      <c r="AT378" s="10" t="s">
        <v>965</v>
      </c>
      <c r="AU378" s="10"/>
      <c r="AV378" s="10" t="s">
        <v>948</v>
      </c>
      <c r="AW378" s="14" t="s">
        <v>64</v>
      </c>
      <c r="AX378" s="41">
        <v>1300000000</v>
      </c>
      <c r="AY378" s="39">
        <v>10</v>
      </c>
      <c r="AZ378" s="39" t="s">
        <v>966</v>
      </c>
      <c r="BA378" s="39" t="s">
        <v>950</v>
      </c>
      <c r="BB378" s="39" t="s">
        <v>951</v>
      </c>
      <c r="BC378" s="121">
        <v>1300000000</v>
      </c>
      <c r="BD378" s="40">
        <v>463000000</v>
      </c>
    </row>
    <row r="379" spans="1:56" s="35" customFormat="1" ht="300" customHeight="1">
      <c r="A379" s="47">
        <v>1201</v>
      </c>
      <c r="B379" s="48" t="s">
        <v>927</v>
      </c>
      <c r="C379" s="48" t="s">
        <v>928</v>
      </c>
      <c r="D379" s="48" t="s">
        <v>929</v>
      </c>
      <c r="E379" s="48" t="s">
        <v>249</v>
      </c>
      <c r="F379" s="48" t="s">
        <v>930</v>
      </c>
      <c r="G379" s="48" t="s">
        <v>931</v>
      </c>
      <c r="H379" s="48" t="s">
        <v>932</v>
      </c>
      <c r="I379" s="274" t="s">
        <v>933</v>
      </c>
      <c r="J379" s="47" t="s">
        <v>934</v>
      </c>
      <c r="K379" s="47"/>
      <c r="L379" s="47"/>
      <c r="M379" s="47"/>
      <c r="N379" s="47"/>
      <c r="O379" s="47"/>
      <c r="P379" s="47"/>
      <c r="Q379" s="47"/>
      <c r="R379" s="14" t="s">
        <v>935</v>
      </c>
      <c r="S379" s="14"/>
      <c r="T379" s="14"/>
      <c r="U379" s="14"/>
      <c r="V379" s="14"/>
      <c r="W379" s="14"/>
      <c r="X379" s="48" t="s">
        <v>937</v>
      </c>
      <c r="Y379" s="274" t="s">
        <v>967</v>
      </c>
      <c r="Z379" s="48" t="s">
        <v>934</v>
      </c>
      <c r="AA379" s="111">
        <v>0.55200000000000005</v>
      </c>
      <c r="AB379" s="111">
        <v>0.58400000000000007</v>
      </c>
      <c r="AC379" s="111"/>
      <c r="AD379" s="48" t="s">
        <v>939</v>
      </c>
      <c r="AE379" s="48" t="s">
        <v>968</v>
      </c>
      <c r="AF379" s="111"/>
      <c r="AG379" s="275">
        <f>(AF379-AA379)/(AB379-AA379)</f>
        <v>-17.249999999999986</v>
      </c>
      <c r="AH379" s="150"/>
      <c r="AI379" s="14"/>
      <c r="AJ379" s="14"/>
      <c r="AK379" s="48" t="s">
        <v>941</v>
      </c>
      <c r="AL379" s="47" t="s">
        <v>55</v>
      </c>
      <c r="AM379" s="47" t="s">
        <v>942</v>
      </c>
      <c r="AN379" s="47" t="s">
        <v>56</v>
      </c>
      <c r="AO379" s="47" t="s">
        <v>943</v>
      </c>
      <c r="AP379" s="48" t="s">
        <v>969</v>
      </c>
      <c r="AQ379" s="48" t="s">
        <v>970</v>
      </c>
      <c r="AR379" s="14" t="s">
        <v>971</v>
      </c>
      <c r="AS379" s="276" t="s">
        <v>972</v>
      </c>
      <c r="AT379" s="10" t="s">
        <v>973</v>
      </c>
      <c r="AU379" s="10"/>
      <c r="AV379" s="10" t="s">
        <v>948</v>
      </c>
      <c r="AW379" s="14" t="s">
        <v>64</v>
      </c>
      <c r="AX379" s="41">
        <v>715000000</v>
      </c>
      <c r="AY379" s="39">
        <v>9</v>
      </c>
      <c r="AZ379" s="39" t="s">
        <v>974</v>
      </c>
      <c r="BA379" s="39" t="s">
        <v>950</v>
      </c>
      <c r="BB379" s="39" t="s">
        <v>951</v>
      </c>
      <c r="BC379" s="121">
        <v>715000000</v>
      </c>
      <c r="BD379" s="40">
        <v>715000000</v>
      </c>
    </row>
    <row r="380" spans="1:56" s="35" customFormat="1" ht="86.25" customHeight="1">
      <c r="A380" s="47">
        <v>1202</v>
      </c>
      <c r="B380" s="48" t="s">
        <v>927</v>
      </c>
      <c r="C380" s="48" t="s">
        <v>928</v>
      </c>
      <c r="D380" s="48" t="s">
        <v>929</v>
      </c>
      <c r="E380" s="48" t="s">
        <v>249</v>
      </c>
      <c r="F380" s="48" t="s">
        <v>930</v>
      </c>
      <c r="G380" s="48" t="s">
        <v>931</v>
      </c>
      <c r="H380" s="48" t="s">
        <v>932</v>
      </c>
      <c r="I380" s="274" t="s">
        <v>933</v>
      </c>
      <c r="J380" s="47" t="s">
        <v>934</v>
      </c>
      <c r="K380" s="47"/>
      <c r="L380" s="47"/>
      <c r="M380" s="47"/>
      <c r="N380" s="47"/>
      <c r="O380" s="47"/>
      <c r="P380" s="47"/>
      <c r="Q380" s="47"/>
      <c r="R380" s="14" t="s">
        <v>935</v>
      </c>
      <c r="S380" s="14"/>
      <c r="T380" s="14"/>
      <c r="U380" s="14"/>
      <c r="V380" s="14"/>
      <c r="W380" s="14"/>
      <c r="X380" s="48" t="s">
        <v>937</v>
      </c>
      <c r="Y380" s="274" t="s">
        <v>967</v>
      </c>
      <c r="Z380" s="48"/>
      <c r="AA380" s="277"/>
      <c r="AB380" s="277"/>
      <c r="AC380" s="277"/>
      <c r="AD380" s="48"/>
      <c r="AE380" s="48"/>
      <c r="AF380" s="13"/>
      <c r="AG380" s="13"/>
      <c r="AH380" s="14"/>
      <c r="AI380" s="14"/>
      <c r="AJ380" s="14"/>
      <c r="AK380" s="48" t="s">
        <v>941</v>
      </c>
      <c r="AL380" s="47" t="s">
        <v>55</v>
      </c>
      <c r="AM380" s="47" t="s">
        <v>942</v>
      </c>
      <c r="AN380" s="47" t="s">
        <v>56</v>
      </c>
      <c r="AO380" s="47" t="s">
        <v>943</v>
      </c>
      <c r="AP380" s="48" t="s">
        <v>969</v>
      </c>
      <c r="AQ380" s="48" t="s">
        <v>970</v>
      </c>
      <c r="AR380" s="14" t="s">
        <v>971</v>
      </c>
      <c r="AS380" s="276">
        <v>862</v>
      </c>
      <c r="AT380" s="10" t="s">
        <v>975</v>
      </c>
      <c r="AU380" s="10"/>
      <c r="AV380" s="10" t="s">
        <v>63</v>
      </c>
      <c r="AW380" s="14" t="s">
        <v>64</v>
      </c>
      <c r="AX380" s="41">
        <v>4078494116</v>
      </c>
      <c r="AY380" s="39">
        <v>10</v>
      </c>
      <c r="AZ380" s="39" t="s">
        <v>974</v>
      </c>
      <c r="BA380" s="39" t="s">
        <v>950</v>
      </c>
      <c r="BB380" s="39" t="s">
        <v>951</v>
      </c>
      <c r="BC380" s="121">
        <v>6078494116</v>
      </c>
      <c r="BD380" s="40">
        <v>5632921930</v>
      </c>
    </row>
    <row r="381" spans="1:56" s="35" customFormat="1" ht="86.25" customHeight="1">
      <c r="A381" s="47">
        <v>1203</v>
      </c>
      <c r="B381" s="48" t="s">
        <v>927</v>
      </c>
      <c r="C381" s="48" t="s">
        <v>928</v>
      </c>
      <c r="D381" s="48" t="s">
        <v>929</v>
      </c>
      <c r="E381" s="48" t="s">
        <v>249</v>
      </c>
      <c r="F381" s="48" t="s">
        <v>930</v>
      </c>
      <c r="G381" s="48" t="s">
        <v>931</v>
      </c>
      <c r="H381" s="48" t="s">
        <v>932</v>
      </c>
      <c r="I381" s="274" t="s">
        <v>933</v>
      </c>
      <c r="J381" s="47" t="s">
        <v>934</v>
      </c>
      <c r="K381" s="47"/>
      <c r="L381" s="47"/>
      <c r="M381" s="47"/>
      <c r="N381" s="47"/>
      <c r="O381" s="47"/>
      <c r="P381" s="47"/>
      <c r="Q381" s="47"/>
      <c r="R381" s="14" t="s">
        <v>935</v>
      </c>
      <c r="S381" s="14"/>
      <c r="T381" s="14"/>
      <c r="U381" s="14"/>
      <c r="V381" s="14"/>
      <c r="W381" s="14"/>
      <c r="X381" s="48" t="s">
        <v>937</v>
      </c>
      <c r="Y381" s="274" t="s">
        <v>938</v>
      </c>
      <c r="Z381" s="48"/>
      <c r="AA381" s="277"/>
      <c r="AB381" s="277"/>
      <c r="AC381" s="277"/>
      <c r="AD381" s="48"/>
      <c r="AE381" s="48" t="s">
        <v>976</v>
      </c>
      <c r="AF381" s="13"/>
      <c r="AG381" s="13"/>
      <c r="AH381" s="14"/>
      <c r="AI381" s="14"/>
      <c r="AJ381" s="14"/>
      <c r="AK381" s="48" t="s">
        <v>941</v>
      </c>
      <c r="AL381" s="47" t="s">
        <v>55</v>
      </c>
      <c r="AM381" s="47" t="s">
        <v>942</v>
      </c>
      <c r="AN381" s="47" t="s">
        <v>56</v>
      </c>
      <c r="AO381" s="47" t="s">
        <v>943</v>
      </c>
      <c r="AP381" s="48" t="s">
        <v>977</v>
      </c>
      <c r="AQ381" s="48" t="s">
        <v>509</v>
      </c>
      <c r="AR381" s="14">
        <v>2201036</v>
      </c>
      <c r="AS381" s="276" t="s">
        <v>978</v>
      </c>
      <c r="AT381" s="10" t="s">
        <v>979</v>
      </c>
      <c r="AU381" s="10"/>
      <c r="AV381" s="10" t="s">
        <v>63</v>
      </c>
      <c r="AW381" s="14" t="s">
        <v>64</v>
      </c>
      <c r="AX381" s="41">
        <v>271753000</v>
      </c>
      <c r="AY381" s="39">
        <v>10</v>
      </c>
      <c r="AZ381" s="39" t="s">
        <v>980</v>
      </c>
      <c r="BA381" s="39" t="s">
        <v>125</v>
      </c>
      <c r="BB381" s="39" t="s">
        <v>981</v>
      </c>
      <c r="BC381" s="121">
        <v>271753000</v>
      </c>
      <c r="BD381" s="40">
        <v>271753000</v>
      </c>
    </row>
    <row r="382" spans="1:56" s="35" customFormat="1" ht="168" customHeight="1">
      <c r="A382" s="47">
        <v>1204</v>
      </c>
      <c r="B382" s="48" t="s">
        <v>927</v>
      </c>
      <c r="C382" s="48" t="s">
        <v>928</v>
      </c>
      <c r="D382" s="48" t="s">
        <v>929</v>
      </c>
      <c r="E382" s="48" t="s">
        <v>249</v>
      </c>
      <c r="F382" s="48" t="s">
        <v>930</v>
      </c>
      <c r="G382" s="48" t="s">
        <v>931</v>
      </c>
      <c r="H382" s="48" t="s">
        <v>932</v>
      </c>
      <c r="I382" s="274" t="s">
        <v>933</v>
      </c>
      <c r="J382" s="47" t="s">
        <v>934</v>
      </c>
      <c r="K382" s="47"/>
      <c r="L382" s="47"/>
      <c r="M382" s="47"/>
      <c r="N382" s="47"/>
      <c r="O382" s="47"/>
      <c r="P382" s="47"/>
      <c r="Q382" s="47"/>
      <c r="R382" s="14" t="s">
        <v>935</v>
      </c>
      <c r="S382" s="14"/>
      <c r="T382" s="14"/>
      <c r="U382" s="14"/>
      <c r="V382" s="14"/>
      <c r="W382" s="14"/>
      <c r="X382" s="48" t="s">
        <v>982</v>
      </c>
      <c r="Y382" s="274" t="s">
        <v>983</v>
      </c>
      <c r="Z382" s="48"/>
      <c r="AA382" s="279">
        <v>2222</v>
      </c>
      <c r="AB382" s="279">
        <v>2917</v>
      </c>
      <c r="AC382" s="279"/>
      <c r="AD382" s="48" t="s">
        <v>939</v>
      </c>
      <c r="AE382" s="48" t="s">
        <v>984</v>
      </c>
      <c r="AF382" s="279"/>
      <c r="AG382" s="48">
        <f>(AF382-AA382)/(AB382-AA382)</f>
        <v>-3.1971223021582733</v>
      </c>
      <c r="AH382" s="150"/>
      <c r="AI382" s="14"/>
      <c r="AJ382" s="14"/>
      <c r="AK382" s="48" t="s">
        <v>941</v>
      </c>
      <c r="AL382" s="47" t="s">
        <v>55</v>
      </c>
      <c r="AM382" s="47" t="s">
        <v>942</v>
      </c>
      <c r="AN382" s="47" t="s">
        <v>56</v>
      </c>
      <c r="AO382" s="47" t="s">
        <v>943</v>
      </c>
      <c r="AP382" s="48" t="s">
        <v>985</v>
      </c>
      <c r="AQ382" s="48" t="s">
        <v>986</v>
      </c>
      <c r="AR382" s="14" t="s">
        <v>987</v>
      </c>
      <c r="AS382" s="276" t="s">
        <v>964</v>
      </c>
      <c r="AT382" s="10" t="s">
        <v>988</v>
      </c>
      <c r="AU382" s="10"/>
      <c r="AV382" s="10" t="s">
        <v>948</v>
      </c>
      <c r="AW382" s="14" t="s">
        <v>64</v>
      </c>
      <c r="AX382" s="41">
        <v>2000000000</v>
      </c>
      <c r="AY382" s="39">
        <v>10</v>
      </c>
      <c r="AZ382" s="39" t="s">
        <v>989</v>
      </c>
      <c r="BA382" s="39" t="s">
        <v>950</v>
      </c>
      <c r="BB382" s="39" t="s">
        <v>951</v>
      </c>
      <c r="BC382" s="121">
        <v>3000000000</v>
      </c>
      <c r="BD382" s="40">
        <v>3000000000</v>
      </c>
    </row>
    <row r="383" spans="1:56" s="35" customFormat="1" ht="86.25" customHeight="1">
      <c r="A383" s="47">
        <v>1205</v>
      </c>
      <c r="B383" s="48" t="s">
        <v>927</v>
      </c>
      <c r="C383" s="48" t="s">
        <v>928</v>
      </c>
      <c r="D383" s="48" t="s">
        <v>929</v>
      </c>
      <c r="E383" s="48" t="s">
        <v>249</v>
      </c>
      <c r="F383" s="48" t="s">
        <v>930</v>
      </c>
      <c r="G383" s="48" t="s">
        <v>931</v>
      </c>
      <c r="H383" s="48" t="s">
        <v>932</v>
      </c>
      <c r="I383" s="274" t="s">
        <v>933</v>
      </c>
      <c r="J383" s="47" t="s">
        <v>934</v>
      </c>
      <c r="K383" s="47"/>
      <c r="L383" s="47"/>
      <c r="M383" s="47"/>
      <c r="N383" s="47"/>
      <c r="O383" s="47"/>
      <c r="P383" s="47"/>
      <c r="Q383" s="47"/>
      <c r="R383" s="14" t="s">
        <v>935</v>
      </c>
      <c r="S383" s="14"/>
      <c r="T383" s="14"/>
      <c r="U383" s="14"/>
      <c r="V383" s="14"/>
      <c r="W383" s="14"/>
      <c r="X383" s="48" t="s">
        <v>982</v>
      </c>
      <c r="Y383" s="274" t="s">
        <v>983</v>
      </c>
      <c r="Z383" s="48"/>
      <c r="AA383" s="277"/>
      <c r="AB383" s="277"/>
      <c r="AC383" s="277"/>
      <c r="AD383" s="48"/>
      <c r="AE383" s="48"/>
      <c r="AF383" s="13"/>
      <c r="AG383" s="13"/>
      <c r="AH383" s="14"/>
      <c r="AI383" s="14"/>
      <c r="AJ383" s="14"/>
      <c r="AK383" s="48" t="s">
        <v>941</v>
      </c>
      <c r="AL383" s="47" t="s">
        <v>55</v>
      </c>
      <c r="AM383" s="47" t="s">
        <v>942</v>
      </c>
      <c r="AN383" s="47" t="s">
        <v>56</v>
      </c>
      <c r="AO383" s="47" t="s">
        <v>943</v>
      </c>
      <c r="AP383" s="48" t="s">
        <v>990</v>
      </c>
      <c r="AQ383" s="48" t="s">
        <v>986</v>
      </c>
      <c r="AR383" s="14" t="s">
        <v>987</v>
      </c>
      <c r="AS383" s="276">
        <v>1041</v>
      </c>
      <c r="AT383" s="10" t="s">
        <v>991</v>
      </c>
      <c r="AU383" s="10"/>
      <c r="AV383" s="10" t="s">
        <v>948</v>
      </c>
      <c r="AW383" s="14" t="s">
        <v>64</v>
      </c>
      <c r="AX383" s="41">
        <v>1500000000</v>
      </c>
      <c r="AY383" s="39">
        <v>10</v>
      </c>
      <c r="AZ383" s="39" t="s">
        <v>989</v>
      </c>
      <c r="BA383" s="39" t="s">
        <v>950</v>
      </c>
      <c r="BB383" s="39" t="s">
        <v>951</v>
      </c>
      <c r="BC383" s="121">
        <v>800000000</v>
      </c>
      <c r="BD383" s="40">
        <v>800000000</v>
      </c>
    </row>
    <row r="384" spans="1:56" s="35" customFormat="1" ht="86.25" customHeight="1">
      <c r="A384" s="47">
        <v>1206</v>
      </c>
      <c r="B384" s="48" t="s">
        <v>927</v>
      </c>
      <c r="C384" s="48" t="s">
        <v>928</v>
      </c>
      <c r="D384" s="48" t="s">
        <v>929</v>
      </c>
      <c r="E384" s="48" t="s">
        <v>249</v>
      </c>
      <c r="F384" s="48" t="s">
        <v>930</v>
      </c>
      <c r="G384" s="48" t="s">
        <v>931</v>
      </c>
      <c r="H384" s="48" t="s">
        <v>932</v>
      </c>
      <c r="I384" s="274" t="s">
        <v>933</v>
      </c>
      <c r="J384" s="47" t="s">
        <v>934</v>
      </c>
      <c r="K384" s="47"/>
      <c r="L384" s="47"/>
      <c r="M384" s="47"/>
      <c r="N384" s="47"/>
      <c r="O384" s="47"/>
      <c r="P384" s="47"/>
      <c r="Q384" s="47"/>
      <c r="R384" s="14" t="s">
        <v>935</v>
      </c>
      <c r="S384" s="14"/>
      <c r="T384" s="14"/>
      <c r="U384" s="14"/>
      <c r="V384" s="14"/>
      <c r="W384" s="14"/>
      <c r="X384" s="48" t="s">
        <v>982</v>
      </c>
      <c r="Y384" s="274" t="s">
        <v>983</v>
      </c>
      <c r="Z384" s="48"/>
      <c r="AA384" s="277"/>
      <c r="AB384" s="277"/>
      <c r="AC384" s="277"/>
      <c r="AD384" s="48"/>
      <c r="AE384" s="48"/>
      <c r="AF384" s="13"/>
      <c r="AG384" s="13"/>
      <c r="AH384" s="14"/>
      <c r="AI384" s="14"/>
      <c r="AJ384" s="14"/>
      <c r="AK384" s="48" t="s">
        <v>941</v>
      </c>
      <c r="AL384" s="47" t="s">
        <v>55</v>
      </c>
      <c r="AM384" s="47" t="s">
        <v>942</v>
      </c>
      <c r="AN384" s="47" t="s">
        <v>56</v>
      </c>
      <c r="AO384" s="47" t="s">
        <v>943</v>
      </c>
      <c r="AP384" s="48" t="s">
        <v>990</v>
      </c>
      <c r="AQ384" s="48" t="s">
        <v>986</v>
      </c>
      <c r="AR384" s="14" t="s">
        <v>987</v>
      </c>
      <c r="AS384" s="276">
        <v>1042</v>
      </c>
      <c r="AT384" s="10" t="s">
        <v>992</v>
      </c>
      <c r="AU384" s="10"/>
      <c r="AV384" s="10" t="s">
        <v>948</v>
      </c>
      <c r="AW384" s="14" t="s">
        <v>64</v>
      </c>
      <c r="AX384" s="41">
        <v>1500000000</v>
      </c>
      <c r="AY384" s="39">
        <v>10</v>
      </c>
      <c r="AZ384" s="39" t="s">
        <v>989</v>
      </c>
      <c r="BA384" s="39" t="s">
        <v>950</v>
      </c>
      <c r="BB384" s="39" t="s">
        <v>951</v>
      </c>
      <c r="BC384" s="121">
        <v>6400000000</v>
      </c>
      <c r="BD384" s="40">
        <v>8000000000</v>
      </c>
    </row>
    <row r="385" spans="1:56" s="35" customFormat="1" ht="86.25" customHeight="1">
      <c r="A385" s="47">
        <v>1207</v>
      </c>
      <c r="B385" s="48" t="s">
        <v>927</v>
      </c>
      <c r="C385" s="48" t="s">
        <v>928</v>
      </c>
      <c r="D385" s="48" t="s">
        <v>929</v>
      </c>
      <c r="E385" s="48" t="s">
        <v>249</v>
      </c>
      <c r="F385" s="48" t="s">
        <v>930</v>
      </c>
      <c r="G385" s="48" t="s">
        <v>931</v>
      </c>
      <c r="H385" s="48" t="s">
        <v>932</v>
      </c>
      <c r="I385" s="274" t="s">
        <v>933</v>
      </c>
      <c r="J385" s="47" t="s">
        <v>934</v>
      </c>
      <c r="K385" s="47"/>
      <c r="L385" s="47"/>
      <c r="M385" s="47"/>
      <c r="N385" s="47"/>
      <c r="O385" s="47"/>
      <c r="P385" s="47"/>
      <c r="Q385" s="47"/>
      <c r="R385" s="14" t="s">
        <v>935</v>
      </c>
      <c r="S385" s="14"/>
      <c r="T385" s="14"/>
      <c r="U385" s="14"/>
      <c r="V385" s="14"/>
      <c r="W385" s="14"/>
      <c r="X385" s="48" t="s">
        <v>937</v>
      </c>
      <c r="Y385" s="274" t="s">
        <v>967</v>
      </c>
      <c r="Z385" s="48"/>
      <c r="AA385" s="277"/>
      <c r="AB385" s="277"/>
      <c r="AC385" s="277"/>
      <c r="AD385" s="48"/>
      <c r="AE385" s="48"/>
      <c r="AF385" s="13"/>
      <c r="AG385" s="13"/>
      <c r="AH385" s="14"/>
      <c r="AI385" s="14"/>
      <c r="AJ385" s="14"/>
      <c r="AK385" s="48" t="s">
        <v>941</v>
      </c>
      <c r="AL385" s="47" t="s">
        <v>55</v>
      </c>
      <c r="AM385" s="47" t="s">
        <v>942</v>
      </c>
      <c r="AN385" s="47" t="s">
        <v>56</v>
      </c>
      <c r="AO385" s="47" t="s">
        <v>943</v>
      </c>
      <c r="AP385" s="48" t="s">
        <v>993</v>
      </c>
      <c r="AQ385" s="48" t="s">
        <v>994</v>
      </c>
      <c r="AR385" s="14" t="s">
        <v>995</v>
      </c>
      <c r="AS385" s="276">
        <v>865</v>
      </c>
      <c r="AT385" s="10" t="s">
        <v>996</v>
      </c>
      <c r="AU385" s="10"/>
      <c r="AV385" s="10" t="s">
        <v>948</v>
      </c>
      <c r="AW385" s="14" t="s">
        <v>64</v>
      </c>
      <c r="AX385" s="41">
        <v>3000000000</v>
      </c>
      <c r="AY385" s="39">
        <v>10</v>
      </c>
      <c r="AZ385" s="39" t="s">
        <v>997</v>
      </c>
      <c r="BA385" s="39" t="s">
        <v>950</v>
      </c>
      <c r="BB385" s="39" t="s">
        <v>951</v>
      </c>
      <c r="BC385" s="121">
        <v>3000000000</v>
      </c>
      <c r="BD385" s="40">
        <v>2500000000</v>
      </c>
    </row>
    <row r="386" spans="1:56" s="35" customFormat="1" ht="86.25" customHeight="1">
      <c r="A386" s="47">
        <v>1208</v>
      </c>
      <c r="B386" s="48" t="s">
        <v>927</v>
      </c>
      <c r="C386" s="48" t="s">
        <v>928</v>
      </c>
      <c r="D386" s="48" t="s">
        <v>929</v>
      </c>
      <c r="E386" s="48" t="s">
        <v>249</v>
      </c>
      <c r="F386" s="48" t="s">
        <v>930</v>
      </c>
      <c r="G386" s="48" t="s">
        <v>931</v>
      </c>
      <c r="H386" s="48" t="s">
        <v>932</v>
      </c>
      <c r="I386" s="274" t="s">
        <v>933</v>
      </c>
      <c r="J386" s="47" t="s">
        <v>934</v>
      </c>
      <c r="K386" s="47"/>
      <c r="L386" s="47"/>
      <c r="M386" s="47"/>
      <c r="N386" s="47"/>
      <c r="O386" s="47"/>
      <c r="P386" s="47"/>
      <c r="Q386" s="47"/>
      <c r="R386" s="14" t="s">
        <v>935</v>
      </c>
      <c r="S386" s="14"/>
      <c r="T386" s="14"/>
      <c r="U386" s="14"/>
      <c r="V386" s="14"/>
      <c r="W386" s="14"/>
      <c r="X386" s="48" t="s">
        <v>937</v>
      </c>
      <c r="Y386" s="274" t="s">
        <v>967</v>
      </c>
      <c r="Z386" s="48"/>
      <c r="AA386" s="277"/>
      <c r="AB386" s="277"/>
      <c r="AC386" s="277"/>
      <c r="AD386" s="48"/>
      <c r="AE386" s="48"/>
      <c r="AF386" s="13"/>
      <c r="AG386" s="13"/>
      <c r="AH386" s="14"/>
      <c r="AI386" s="14"/>
      <c r="AJ386" s="14"/>
      <c r="AK386" s="48" t="s">
        <v>941</v>
      </c>
      <c r="AL386" s="47" t="s">
        <v>55</v>
      </c>
      <c r="AM386" s="47" t="s">
        <v>942</v>
      </c>
      <c r="AN386" s="47" t="s">
        <v>56</v>
      </c>
      <c r="AO386" s="47" t="s">
        <v>943</v>
      </c>
      <c r="AP386" s="48" t="s">
        <v>993</v>
      </c>
      <c r="AQ386" s="48" t="s">
        <v>994</v>
      </c>
      <c r="AR386" s="14" t="s">
        <v>995</v>
      </c>
      <c r="AS386" s="276">
        <v>1043</v>
      </c>
      <c r="AT386" s="10" t="s">
        <v>998</v>
      </c>
      <c r="AU386" s="10"/>
      <c r="AV386" s="10" t="s">
        <v>948</v>
      </c>
      <c r="AW386" s="14" t="s">
        <v>64</v>
      </c>
      <c r="AX386" s="41">
        <v>700000000</v>
      </c>
      <c r="AY386" s="39">
        <v>10</v>
      </c>
      <c r="AZ386" s="39" t="s">
        <v>997</v>
      </c>
      <c r="BA386" s="39" t="s">
        <v>950</v>
      </c>
      <c r="BB386" s="39" t="s">
        <v>951</v>
      </c>
      <c r="BC386" s="121">
        <v>700000000</v>
      </c>
      <c r="BD386" s="40">
        <v>300000000</v>
      </c>
    </row>
    <row r="387" spans="1:56" s="35" customFormat="1" ht="86.25" customHeight="1">
      <c r="A387" s="47">
        <v>1209</v>
      </c>
      <c r="B387" s="48" t="s">
        <v>927</v>
      </c>
      <c r="C387" s="48" t="s">
        <v>928</v>
      </c>
      <c r="D387" s="48" t="s">
        <v>929</v>
      </c>
      <c r="E387" s="48" t="s">
        <v>249</v>
      </c>
      <c r="F387" s="48" t="s">
        <v>930</v>
      </c>
      <c r="G387" s="48" t="s">
        <v>931</v>
      </c>
      <c r="H387" s="48" t="s">
        <v>932</v>
      </c>
      <c r="I387" s="274" t="s">
        <v>933</v>
      </c>
      <c r="J387" s="47" t="s">
        <v>934</v>
      </c>
      <c r="K387" s="47"/>
      <c r="L387" s="47"/>
      <c r="M387" s="47"/>
      <c r="N387" s="47"/>
      <c r="O387" s="47"/>
      <c r="P387" s="47"/>
      <c r="Q387" s="47"/>
      <c r="R387" s="14" t="s">
        <v>935</v>
      </c>
      <c r="S387" s="14"/>
      <c r="T387" s="14"/>
      <c r="U387" s="14"/>
      <c r="V387" s="14"/>
      <c r="W387" s="14"/>
      <c r="X387" s="48" t="s">
        <v>937</v>
      </c>
      <c r="Y387" s="274" t="s">
        <v>967</v>
      </c>
      <c r="Z387" s="48"/>
      <c r="AA387" s="277"/>
      <c r="AB387" s="277"/>
      <c r="AC387" s="277"/>
      <c r="AD387" s="48"/>
      <c r="AE387" s="48"/>
      <c r="AF387" s="13"/>
      <c r="AG387" s="13"/>
      <c r="AH387" s="14"/>
      <c r="AI387" s="14"/>
      <c r="AJ387" s="14"/>
      <c r="AK387" s="48" t="s">
        <v>941</v>
      </c>
      <c r="AL387" s="47" t="s">
        <v>55</v>
      </c>
      <c r="AM387" s="47" t="s">
        <v>942</v>
      </c>
      <c r="AN387" s="47" t="s">
        <v>56</v>
      </c>
      <c r="AO387" s="47" t="s">
        <v>943</v>
      </c>
      <c r="AP387" s="48" t="s">
        <v>999</v>
      </c>
      <c r="AQ387" s="48" t="s">
        <v>994</v>
      </c>
      <c r="AR387" s="14" t="s">
        <v>995</v>
      </c>
      <c r="AS387" s="276">
        <v>880</v>
      </c>
      <c r="AT387" s="10" t="s">
        <v>1000</v>
      </c>
      <c r="AU387" s="10"/>
      <c r="AV387" s="10" t="s">
        <v>948</v>
      </c>
      <c r="AW387" s="14" t="s">
        <v>64</v>
      </c>
      <c r="AX387" s="41">
        <v>2250000000</v>
      </c>
      <c r="AY387" s="39">
        <v>10</v>
      </c>
      <c r="AZ387" s="39" t="s">
        <v>997</v>
      </c>
      <c r="BA387" s="39" t="s">
        <v>950</v>
      </c>
      <c r="BB387" s="39" t="s">
        <v>951</v>
      </c>
      <c r="BC387" s="121">
        <v>750000000</v>
      </c>
      <c r="BD387" s="40">
        <v>500000000</v>
      </c>
    </row>
    <row r="388" spans="1:56" s="35" customFormat="1" ht="86.25" customHeight="1">
      <c r="A388" s="47">
        <v>1210</v>
      </c>
      <c r="B388" s="48" t="s">
        <v>927</v>
      </c>
      <c r="C388" s="48" t="s">
        <v>928</v>
      </c>
      <c r="D388" s="48" t="s">
        <v>929</v>
      </c>
      <c r="E388" s="48" t="s">
        <v>249</v>
      </c>
      <c r="F388" s="48" t="s">
        <v>930</v>
      </c>
      <c r="G388" s="48" t="s">
        <v>931</v>
      </c>
      <c r="H388" s="48" t="s">
        <v>932</v>
      </c>
      <c r="I388" s="274" t="s">
        <v>933</v>
      </c>
      <c r="J388" s="47" t="s">
        <v>934</v>
      </c>
      <c r="K388" s="47"/>
      <c r="L388" s="47"/>
      <c r="M388" s="47"/>
      <c r="N388" s="47"/>
      <c r="O388" s="47"/>
      <c r="P388" s="47"/>
      <c r="Q388" s="47"/>
      <c r="R388" s="14" t="s">
        <v>935</v>
      </c>
      <c r="S388" s="14"/>
      <c r="T388" s="14"/>
      <c r="U388" s="14"/>
      <c r="V388" s="14"/>
      <c r="W388" s="14"/>
      <c r="X388" s="48" t="s">
        <v>937</v>
      </c>
      <c r="Y388" s="274" t="s">
        <v>967</v>
      </c>
      <c r="Z388" s="48"/>
      <c r="AA388" s="277"/>
      <c r="AB388" s="277"/>
      <c r="AC388" s="277"/>
      <c r="AD388" s="48"/>
      <c r="AE388" s="48"/>
      <c r="AF388" s="13"/>
      <c r="AG388" s="13"/>
      <c r="AH388" s="14"/>
      <c r="AI388" s="14"/>
      <c r="AJ388" s="14"/>
      <c r="AK388" s="48" t="s">
        <v>941</v>
      </c>
      <c r="AL388" s="47" t="s">
        <v>55</v>
      </c>
      <c r="AM388" s="47" t="s">
        <v>942</v>
      </c>
      <c r="AN388" s="47" t="s">
        <v>56</v>
      </c>
      <c r="AO388" s="47" t="s">
        <v>943</v>
      </c>
      <c r="AP388" s="48" t="s">
        <v>999</v>
      </c>
      <c r="AQ388" s="48" t="s">
        <v>994</v>
      </c>
      <c r="AR388" s="14">
        <v>2201010</v>
      </c>
      <c r="AS388" s="276">
        <v>877</v>
      </c>
      <c r="AT388" s="10" t="s">
        <v>1001</v>
      </c>
      <c r="AU388" s="10"/>
      <c r="AV388" s="10" t="s">
        <v>948</v>
      </c>
      <c r="AW388" s="14" t="s">
        <v>64</v>
      </c>
      <c r="AX388" s="41">
        <v>2250000000</v>
      </c>
      <c r="AY388" s="39">
        <v>10</v>
      </c>
      <c r="AZ388" s="39" t="s">
        <v>1002</v>
      </c>
      <c r="BA388" s="39" t="s">
        <v>950</v>
      </c>
      <c r="BB388" s="39" t="s">
        <v>1003</v>
      </c>
      <c r="BC388" s="121">
        <v>750000000</v>
      </c>
      <c r="BD388" s="40">
        <v>500000000</v>
      </c>
    </row>
    <row r="389" spans="1:56" s="35" customFormat="1" ht="86.25" customHeight="1">
      <c r="A389" s="47">
        <v>1211</v>
      </c>
      <c r="B389" s="48" t="s">
        <v>927</v>
      </c>
      <c r="C389" s="48" t="s">
        <v>928</v>
      </c>
      <c r="D389" s="48" t="s">
        <v>929</v>
      </c>
      <c r="E389" s="48" t="s">
        <v>249</v>
      </c>
      <c r="F389" s="48" t="s">
        <v>930</v>
      </c>
      <c r="G389" s="48" t="s">
        <v>931</v>
      </c>
      <c r="H389" s="48" t="s">
        <v>932</v>
      </c>
      <c r="I389" s="274" t="s">
        <v>933</v>
      </c>
      <c r="J389" s="47" t="s">
        <v>934</v>
      </c>
      <c r="K389" s="47"/>
      <c r="L389" s="47"/>
      <c r="M389" s="47"/>
      <c r="N389" s="47"/>
      <c r="O389" s="47"/>
      <c r="P389" s="47"/>
      <c r="Q389" s="47"/>
      <c r="R389" s="14" t="s">
        <v>935</v>
      </c>
      <c r="S389" s="14"/>
      <c r="T389" s="14"/>
      <c r="U389" s="14"/>
      <c r="V389" s="14"/>
      <c r="W389" s="14"/>
      <c r="X389" s="48" t="s">
        <v>937</v>
      </c>
      <c r="Y389" s="274" t="s">
        <v>967</v>
      </c>
      <c r="Z389" s="48"/>
      <c r="AA389" s="277"/>
      <c r="AB389" s="277"/>
      <c r="AC389" s="277"/>
      <c r="AD389" s="48"/>
      <c r="AE389" s="48"/>
      <c r="AF389" s="13"/>
      <c r="AG389" s="13"/>
      <c r="AH389" s="14"/>
      <c r="AI389" s="14"/>
      <c r="AJ389" s="14"/>
      <c r="AK389" s="48" t="s">
        <v>941</v>
      </c>
      <c r="AL389" s="47" t="s">
        <v>55</v>
      </c>
      <c r="AM389" s="47" t="s">
        <v>942</v>
      </c>
      <c r="AN389" s="47" t="s">
        <v>56</v>
      </c>
      <c r="AO389" s="47" t="s">
        <v>943</v>
      </c>
      <c r="AP389" s="48" t="s">
        <v>999</v>
      </c>
      <c r="AQ389" s="48" t="s">
        <v>994</v>
      </c>
      <c r="AR389" s="14">
        <v>2201010</v>
      </c>
      <c r="AS389" s="276" t="s">
        <v>964</v>
      </c>
      <c r="AT389" s="10" t="s">
        <v>1004</v>
      </c>
      <c r="AU389" s="10"/>
      <c r="AV389" s="10" t="s">
        <v>948</v>
      </c>
      <c r="AW389" s="14" t="s">
        <v>64</v>
      </c>
      <c r="AX389" s="41">
        <v>2250000000</v>
      </c>
      <c r="AY389" s="39">
        <v>10</v>
      </c>
      <c r="AZ389" s="39" t="s">
        <v>1002</v>
      </c>
      <c r="BA389" s="39" t="s">
        <v>950</v>
      </c>
      <c r="BB389" s="39" t="s">
        <v>1003</v>
      </c>
      <c r="BC389" s="121">
        <v>750000000</v>
      </c>
      <c r="BD389" s="40">
        <v>400000000</v>
      </c>
    </row>
    <row r="390" spans="1:56" s="35" customFormat="1" ht="141" customHeight="1">
      <c r="A390" s="47">
        <v>1212</v>
      </c>
      <c r="B390" s="48" t="s">
        <v>927</v>
      </c>
      <c r="C390" s="48" t="s">
        <v>928</v>
      </c>
      <c r="D390" s="48" t="s">
        <v>1005</v>
      </c>
      <c r="E390" s="48" t="s">
        <v>249</v>
      </c>
      <c r="F390" s="48" t="s">
        <v>930</v>
      </c>
      <c r="G390" s="48" t="s">
        <v>931</v>
      </c>
      <c r="H390" s="48" t="s">
        <v>932</v>
      </c>
      <c r="I390" s="274" t="s">
        <v>933</v>
      </c>
      <c r="J390" s="47" t="s">
        <v>934</v>
      </c>
      <c r="K390" s="47"/>
      <c r="L390" s="47"/>
      <c r="M390" s="47"/>
      <c r="N390" s="47"/>
      <c r="O390" s="47"/>
      <c r="P390" s="47"/>
      <c r="Q390" s="47"/>
      <c r="R390" s="14" t="s">
        <v>935</v>
      </c>
      <c r="S390" s="14"/>
      <c r="T390" s="14"/>
      <c r="U390" s="14"/>
      <c r="V390" s="14"/>
      <c r="W390" s="14"/>
      <c r="X390" s="48" t="s">
        <v>937</v>
      </c>
      <c r="Y390" s="274" t="s">
        <v>1006</v>
      </c>
      <c r="Z390" s="48" t="s">
        <v>1007</v>
      </c>
      <c r="AA390" s="280">
        <v>3920</v>
      </c>
      <c r="AB390" s="280">
        <v>13000</v>
      </c>
      <c r="AC390" s="279"/>
      <c r="AD390" s="48" t="s">
        <v>939</v>
      </c>
      <c r="AE390" s="48" t="s">
        <v>1008</v>
      </c>
      <c r="AF390" s="279"/>
      <c r="AG390" s="275">
        <f>(AF390-AA390)/(AB390-AA390)</f>
        <v>-0.43171806167400884</v>
      </c>
      <c r="AH390" s="150"/>
      <c r="AI390" s="14"/>
      <c r="AJ390" s="14"/>
      <c r="AK390" s="48" t="s">
        <v>941</v>
      </c>
      <c r="AL390" s="47" t="s">
        <v>55</v>
      </c>
      <c r="AM390" s="47" t="s">
        <v>942</v>
      </c>
      <c r="AN390" s="47" t="s">
        <v>56</v>
      </c>
      <c r="AO390" s="47" t="s">
        <v>943</v>
      </c>
      <c r="AP390" s="48" t="s">
        <v>1009</v>
      </c>
      <c r="AQ390" s="48" t="s">
        <v>994</v>
      </c>
      <c r="AR390" s="14" t="s">
        <v>995</v>
      </c>
      <c r="AS390" s="276">
        <v>878</v>
      </c>
      <c r="AT390" s="10" t="s">
        <v>1010</v>
      </c>
      <c r="AU390" s="10"/>
      <c r="AV390" s="10" t="s">
        <v>948</v>
      </c>
      <c r="AW390" s="14" t="s">
        <v>64</v>
      </c>
      <c r="AX390" s="41">
        <v>4150000000</v>
      </c>
      <c r="AY390" s="39">
        <v>11</v>
      </c>
      <c r="AZ390" s="39" t="s">
        <v>997</v>
      </c>
      <c r="BA390" s="39" t="s">
        <v>950</v>
      </c>
      <c r="BB390" s="39" t="s">
        <v>951</v>
      </c>
      <c r="BC390" s="121">
        <v>4150000000</v>
      </c>
      <c r="BD390" s="40">
        <f>3150000000+500000000+100000000</f>
        <v>3750000000</v>
      </c>
    </row>
    <row r="391" spans="1:56" s="35" customFormat="1" ht="86.25" customHeight="1">
      <c r="A391" s="47">
        <v>1213</v>
      </c>
      <c r="B391" s="48" t="s">
        <v>927</v>
      </c>
      <c r="C391" s="48" t="s">
        <v>928</v>
      </c>
      <c r="D391" s="48" t="s">
        <v>1005</v>
      </c>
      <c r="E391" s="48" t="s">
        <v>249</v>
      </c>
      <c r="F391" s="48" t="s">
        <v>930</v>
      </c>
      <c r="G391" s="48" t="s">
        <v>931</v>
      </c>
      <c r="H391" s="48" t="s">
        <v>932</v>
      </c>
      <c r="I391" s="274" t="s">
        <v>933</v>
      </c>
      <c r="J391" s="47" t="s">
        <v>934</v>
      </c>
      <c r="K391" s="47"/>
      <c r="L391" s="47"/>
      <c r="M391" s="47"/>
      <c r="N391" s="47"/>
      <c r="O391" s="47"/>
      <c r="P391" s="47"/>
      <c r="Q391" s="47"/>
      <c r="R391" s="14" t="s">
        <v>935</v>
      </c>
      <c r="S391" s="14"/>
      <c r="T391" s="14"/>
      <c r="U391" s="14"/>
      <c r="V391" s="14"/>
      <c r="W391" s="14"/>
      <c r="X391" s="48" t="s">
        <v>937</v>
      </c>
      <c r="Y391" s="274" t="s">
        <v>1006</v>
      </c>
      <c r="Z391" s="48" t="s">
        <v>1007</v>
      </c>
      <c r="AA391" s="280">
        <v>3920</v>
      </c>
      <c r="AB391" s="280">
        <v>13000</v>
      </c>
      <c r="AC391" s="279"/>
      <c r="AD391" s="48" t="s">
        <v>939</v>
      </c>
      <c r="AE391" s="48" t="s">
        <v>1011</v>
      </c>
      <c r="AF391" s="279"/>
      <c r="AG391" s="275">
        <f>(AF391-AA391)/(AB391-AA391)</f>
        <v>-0.43171806167400884</v>
      </c>
      <c r="AH391" s="150"/>
      <c r="AI391" s="14"/>
      <c r="AJ391" s="14"/>
      <c r="AK391" s="48" t="s">
        <v>941</v>
      </c>
      <c r="AL391" s="47" t="s">
        <v>55</v>
      </c>
      <c r="AM391" s="47" t="s">
        <v>942</v>
      </c>
      <c r="AN391" s="47" t="s">
        <v>56</v>
      </c>
      <c r="AO391" s="47" t="s">
        <v>943</v>
      </c>
      <c r="AP391" s="48" t="s">
        <v>1012</v>
      </c>
      <c r="AQ391" s="48" t="s">
        <v>994</v>
      </c>
      <c r="AR391" s="14" t="s">
        <v>995</v>
      </c>
      <c r="AS391" s="276" t="s">
        <v>1013</v>
      </c>
      <c r="AT391" s="10" t="s">
        <v>1014</v>
      </c>
      <c r="AU391" s="10"/>
      <c r="AV391" s="10" t="s">
        <v>63</v>
      </c>
      <c r="AW391" s="14" t="s">
        <v>64</v>
      </c>
      <c r="AX391" s="41">
        <v>1350000000</v>
      </c>
      <c r="AY391" s="39">
        <v>11</v>
      </c>
      <c r="AZ391" s="39" t="s">
        <v>997</v>
      </c>
      <c r="BA391" s="39" t="s">
        <v>950</v>
      </c>
      <c r="BB391" s="39" t="s">
        <v>951</v>
      </c>
      <c r="BC391" s="121">
        <v>1350000000</v>
      </c>
      <c r="BD391" s="40">
        <v>0</v>
      </c>
    </row>
    <row r="392" spans="1:56" s="35" customFormat="1" ht="86.25" customHeight="1">
      <c r="A392" s="47">
        <v>1214</v>
      </c>
      <c r="B392" s="48" t="s">
        <v>927</v>
      </c>
      <c r="C392" s="48" t="s">
        <v>928</v>
      </c>
      <c r="D392" s="48" t="s">
        <v>929</v>
      </c>
      <c r="E392" s="48" t="s">
        <v>249</v>
      </c>
      <c r="F392" s="48" t="s">
        <v>930</v>
      </c>
      <c r="G392" s="48" t="s">
        <v>931</v>
      </c>
      <c r="H392" s="48" t="s">
        <v>932</v>
      </c>
      <c r="I392" s="274" t="s">
        <v>933</v>
      </c>
      <c r="J392" s="47" t="s">
        <v>934</v>
      </c>
      <c r="K392" s="47"/>
      <c r="L392" s="47"/>
      <c r="M392" s="47"/>
      <c r="N392" s="47"/>
      <c r="O392" s="47"/>
      <c r="P392" s="47"/>
      <c r="Q392" s="47"/>
      <c r="R392" s="14" t="s">
        <v>935</v>
      </c>
      <c r="S392" s="14"/>
      <c r="T392" s="14"/>
      <c r="U392" s="14"/>
      <c r="V392" s="14"/>
      <c r="W392" s="14"/>
      <c r="X392" s="48" t="s">
        <v>937</v>
      </c>
      <c r="Y392" s="274" t="s">
        <v>938</v>
      </c>
      <c r="Z392" s="48"/>
      <c r="AA392" s="277"/>
      <c r="AB392" s="277"/>
      <c r="AC392" s="277"/>
      <c r="AD392" s="48"/>
      <c r="AE392" s="48" t="s">
        <v>1015</v>
      </c>
      <c r="AF392" s="13"/>
      <c r="AG392" s="13"/>
      <c r="AH392" s="14"/>
      <c r="AI392" s="14"/>
      <c r="AJ392" s="14"/>
      <c r="AK392" s="48" t="s">
        <v>941</v>
      </c>
      <c r="AL392" s="47" t="s">
        <v>55</v>
      </c>
      <c r="AM392" s="47" t="s">
        <v>942</v>
      </c>
      <c r="AN392" s="47" t="s">
        <v>56</v>
      </c>
      <c r="AO392" s="47" t="s">
        <v>943</v>
      </c>
      <c r="AP392" s="48" t="s">
        <v>1016</v>
      </c>
      <c r="AQ392" s="48" t="s">
        <v>1017</v>
      </c>
      <c r="AR392" s="14">
        <v>2201002</v>
      </c>
      <c r="AS392" s="276"/>
      <c r="AT392" s="10" t="s">
        <v>1018</v>
      </c>
      <c r="AU392" s="10"/>
      <c r="AV392" s="10" t="s">
        <v>948</v>
      </c>
      <c r="AW392" s="14" t="s">
        <v>64</v>
      </c>
      <c r="AX392" s="41">
        <v>115540200</v>
      </c>
      <c r="AY392" s="39">
        <v>12</v>
      </c>
      <c r="AZ392" s="39" t="s">
        <v>1019</v>
      </c>
      <c r="BA392" s="39" t="s">
        <v>1020</v>
      </c>
      <c r="BB392" s="39" t="s">
        <v>1021</v>
      </c>
      <c r="BC392" s="121">
        <v>340682092</v>
      </c>
      <c r="BD392" s="40">
        <v>296926364</v>
      </c>
    </row>
    <row r="393" spans="1:56" s="35" customFormat="1" ht="86.25" customHeight="1">
      <c r="A393" s="47">
        <v>1215</v>
      </c>
      <c r="B393" s="48" t="s">
        <v>927</v>
      </c>
      <c r="C393" s="48" t="s">
        <v>928</v>
      </c>
      <c r="D393" s="48" t="s">
        <v>929</v>
      </c>
      <c r="E393" s="48" t="s">
        <v>249</v>
      </c>
      <c r="F393" s="48" t="s">
        <v>930</v>
      </c>
      <c r="G393" s="48" t="s">
        <v>931</v>
      </c>
      <c r="H393" s="48" t="s">
        <v>932</v>
      </c>
      <c r="I393" s="274" t="s">
        <v>933</v>
      </c>
      <c r="J393" s="47" t="s">
        <v>934</v>
      </c>
      <c r="K393" s="47"/>
      <c r="L393" s="47"/>
      <c r="M393" s="47"/>
      <c r="N393" s="47"/>
      <c r="O393" s="47"/>
      <c r="P393" s="47"/>
      <c r="Q393" s="47"/>
      <c r="R393" s="14" t="s">
        <v>935</v>
      </c>
      <c r="S393" s="14"/>
      <c r="T393" s="14"/>
      <c r="U393" s="14"/>
      <c r="V393" s="14"/>
      <c r="W393" s="14"/>
      <c r="X393" s="48" t="s">
        <v>937</v>
      </c>
      <c r="Y393" s="274" t="s">
        <v>938</v>
      </c>
      <c r="Z393" s="48"/>
      <c r="AA393" s="277"/>
      <c r="AB393" s="277"/>
      <c r="AC393" s="277"/>
      <c r="AD393" s="48"/>
      <c r="AE393" s="48" t="s">
        <v>1015</v>
      </c>
      <c r="AF393" s="13"/>
      <c r="AG393" s="13"/>
      <c r="AH393" s="14"/>
      <c r="AI393" s="14"/>
      <c r="AJ393" s="14"/>
      <c r="AK393" s="48" t="s">
        <v>941</v>
      </c>
      <c r="AL393" s="47" t="s">
        <v>55</v>
      </c>
      <c r="AM393" s="47" t="s">
        <v>942</v>
      </c>
      <c r="AN393" s="47" t="s">
        <v>56</v>
      </c>
      <c r="AO393" s="47" t="s">
        <v>943</v>
      </c>
      <c r="AP393" s="48" t="s">
        <v>1016</v>
      </c>
      <c r="AQ393" s="48" t="s">
        <v>1017</v>
      </c>
      <c r="AR393" s="14">
        <v>2201002</v>
      </c>
      <c r="AS393" s="276"/>
      <c r="AT393" s="10" t="s">
        <v>1018</v>
      </c>
      <c r="AU393" s="10"/>
      <c r="AV393" s="10" t="s">
        <v>948</v>
      </c>
      <c r="AW393" s="14" t="s">
        <v>64</v>
      </c>
      <c r="AX393" s="41">
        <v>50067420</v>
      </c>
      <c r="AY393" s="39" t="s">
        <v>939</v>
      </c>
      <c r="AZ393" s="39" t="s">
        <v>1019</v>
      </c>
      <c r="BA393" s="39" t="s">
        <v>106</v>
      </c>
      <c r="BB393" s="39" t="s">
        <v>1022</v>
      </c>
      <c r="BC393" s="121">
        <v>51067420</v>
      </c>
      <c r="BD393" s="40">
        <v>51067420</v>
      </c>
    </row>
    <row r="394" spans="1:56" s="35" customFormat="1" ht="86.25" customHeight="1">
      <c r="A394" s="47">
        <v>1216</v>
      </c>
      <c r="B394" s="48" t="s">
        <v>927</v>
      </c>
      <c r="C394" s="48" t="s">
        <v>928</v>
      </c>
      <c r="D394" s="48" t="s">
        <v>929</v>
      </c>
      <c r="E394" s="48" t="s">
        <v>249</v>
      </c>
      <c r="F394" s="48" t="s">
        <v>930</v>
      </c>
      <c r="G394" s="48" t="s">
        <v>931</v>
      </c>
      <c r="H394" s="48" t="s">
        <v>932</v>
      </c>
      <c r="I394" s="274" t="s">
        <v>933</v>
      </c>
      <c r="J394" s="47" t="s">
        <v>934</v>
      </c>
      <c r="K394" s="47"/>
      <c r="L394" s="47"/>
      <c r="M394" s="47"/>
      <c r="N394" s="47"/>
      <c r="O394" s="47"/>
      <c r="P394" s="47"/>
      <c r="Q394" s="47"/>
      <c r="R394" s="14" t="s">
        <v>935</v>
      </c>
      <c r="S394" s="14"/>
      <c r="T394" s="14"/>
      <c r="U394" s="14"/>
      <c r="V394" s="14"/>
      <c r="W394" s="14"/>
      <c r="X394" s="48" t="s">
        <v>937</v>
      </c>
      <c r="Y394" s="274" t="s">
        <v>938</v>
      </c>
      <c r="Z394" s="48"/>
      <c r="AA394" s="277"/>
      <c r="AB394" s="277"/>
      <c r="AC394" s="277"/>
      <c r="AD394" s="48"/>
      <c r="AE394" s="48" t="s">
        <v>1015</v>
      </c>
      <c r="AF394" s="13"/>
      <c r="AG394" s="13"/>
      <c r="AH394" s="14"/>
      <c r="AI394" s="14"/>
      <c r="AJ394" s="14"/>
      <c r="AK394" s="48" t="s">
        <v>941</v>
      </c>
      <c r="AL394" s="47" t="s">
        <v>55</v>
      </c>
      <c r="AM394" s="47" t="s">
        <v>942</v>
      </c>
      <c r="AN394" s="47" t="s">
        <v>56</v>
      </c>
      <c r="AO394" s="47" t="s">
        <v>943</v>
      </c>
      <c r="AP394" s="48" t="s">
        <v>1016</v>
      </c>
      <c r="AQ394" s="48" t="s">
        <v>1017</v>
      </c>
      <c r="AR394" s="14">
        <v>2201002</v>
      </c>
      <c r="AS394" s="276"/>
      <c r="AT394" s="10" t="s">
        <v>1018</v>
      </c>
      <c r="AU394" s="10"/>
      <c r="AV394" s="10" t="s">
        <v>948</v>
      </c>
      <c r="AW394" s="14" t="s">
        <v>64</v>
      </c>
      <c r="AX394" s="41">
        <v>7702680</v>
      </c>
      <c r="AY394" s="39" t="s">
        <v>939</v>
      </c>
      <c r="AZ394" s="39" t="s">
        <v>1019</v>
      </c>
      <c r="BA394" s="39" t="s">
        <v>109</v>
      </c>
      <c r="BB394" s="39" t="s">
        <v>1023</v>
      </c>
      <c r="BC394" s="121">
        <v>8135680</v>
      </c>
      <c r="BD394" s="40">
        <v>8135680</v>
      </c>
    </row>
    <row r="395" spans="1:56" s="35" customFormat="1" ht="86.25" customHeight="1">
      <c r="A395" s="47">
        <v>1217</v>
      </c>
      <c r="B395" s="48" t="s">
        <v>927</v>
      </c>
      <c r="C395" s="48" t="s">
        <v>928</v>
      </c>
      <c r="D395" s="48" t="s">
        <v>929</v>
      </c>
      <c r="E395" s="48" t="s">
        <v>249</v>
      </c>
      <c r="F395" s="48" t="s">
        <v>930</v>
      </c>
      <c r="G395" s="48" t="s">
        <v>931</v>
      </c>
      <c r="H395" s="48" t="s">
        <v>932</v>
      </c>
      <c r="I395" s="274" t="s">
        <v>933</v>
      </c>
      <c r="J395" s="47" t="s">
        <v>934</v>
      </c>
      <c r="K395" s="47"/>
      <c r="L395" s="47"/>
      <c r="M395" s="47"/>
      <c r="N395" s="47"/>
      <c r="O395" s="47"/>
      <c r="P395" s="47"/>
      <c r="Q395" s="47"/>
      <c r="R395" s="14" t="s">
        <v>935</v>
      </c>
      <c r="S395" s="14"/>
      <c r="T395" s="14"/>
      <c r="U395" s="14"/>
      <c r="V395" s="14"/>
      <c r="W395" s="14"/>
      <c r="X395" s="48" t="s">
        <v>937</v>
      </c>
      <c r="Y395" s="274" t="s">
        <v>938</v>
      </c>
      <c r="Z395" s="48"/>
      <c r="AA395" s="277"/>
      <c r="AB395" s="277"/>
      <c r="AC395" s="277"/>
      <c r="AD395" s="48"/>
      <c r="AE395" s="48" t="s">
        <v>1015</v>
      </c>
      <c r="AF395" s="13"/>
      <c r="AG395" s="13"/>
      <c r="AH395" s="14"/>
      <c r="AI395" s="14"/>
      <c r="AJ395" s="14"/>
      <c r="AK395" s="48" t="s">
        <v>941</v>
      </c>
      <c r="AL395" s="47" t="s">
        <v>55</v>
      </c>
      <c r="AM395" s="47" t="s">
        <v>942</v>
      </c>
      <c r="AN395" s="47" t="s">
        <v>56</v>
      </c>
      <c r="AO395" s="47" t="s">
        <v>943</v>
      </c>
      <c r="AP395" s="48" t="s">
        <v>1016</v>
      </c>
      <c r="AQ395" s="48" t="s">
        <v>1017</v>
      </c>
      <c r="AR395" s="14">
        <v>2201002</v>
      </c>
      <c r="AS395" s="276"/>
      <c r="AT395" s="10" t="s">
        <v>1018</v>
      </c>
      <c r="AU395" s="10"/>
      <c r="AV395" s="10" t="s">
        <v>948</v>
      </c>
      <c r="AW395" s="14" t="s">
        <v>64</v>
      </c>
      <c r="AX395" s="41">
        <v>19256700</v>
      </c>
      <c r="AY395" s="39" t="s">
        <v>939</v>
      </c>
      <c r="AZ395" s="39" t="s">
        <v>1019</v>
      </c>
      <c r="BA395" s="39" t="s">
        <v>1024</v>
      </c>
      <c r="BB395" s="39" t="s">
        <v>1025</v>
      </c>
      <c r="BC395" s="121">
        <v>24256700</v>
      </c>
      <c r="BD395" s="40">
        <v>24256700</v>
      </c>
    </row>
    <row r="396" spans="1:56" s="35" customFormat="1" ht="86.25" customHeight="1">
      <c r="A396" s="47">
        <v>1218</v>
      </c>
      <c r="B396" s="48" t="s">
        <v>927</v>
      </c>
      <c r="C396" s="48" t="s">
        <v>928</v>
      </c>
      <c r="D396" s="48" t="s">
        <v>929</v>
      </c>
      <c r="E396" s="48" t="s">
        <v>249</v>
      </c>
      <c r="F396" s="48" t="s">
        <v>930</v>
      </c>
      <c r="G396" s="48" t="s">
        <v>931</v>
      </c>
      <c r="H396" s="48" t="s">
        <v>932</v>
      </c>
      <c r="I396" s="274" t="s">
        <v>933</v>
      </c>
      <c r="J396" s="47" t="s">
        <v>934</v>
      </c>
      <c r="K396" s="47"/>
      <c r="L396" s="47"/>
      <c r="M396" s="47"/>
      <c r="N396" s="47"/>
      <c r="O396" s="47"/>
      <c r="P396" s="47"/>
      <c r="Q396" s="47"/>
      <c r="R396" s="14" t="s">
        <v>935</v>
      </c>
      <c r="S396" s="14"/>
      <c r="T396" s="14"/>
      <c r="U396" s="14"/>
      <c r="V396" s="14"/>
      <c r="W396" s="14"/>
      <c r="X396" s="48" t="s">
        <v>937</v>
      </c>
      <c r="Y396" s="274" t="s">
        <v>938</v>
      </c>
      <c r="Z396" s="48"/>
      <c r="AA396" s="277"/>
      <c r="AB396" s="277"/>
      <c r="AC396" s="277"/>
      <c r="AD396" s="48"/>
      <c r="AE396" s="48" t="s">
        <v>1015</v>
      </c>
      <c r="AF396" s="13"/>
      <c r="AG396" s="13"/>
      <c r="AH396" s="14"/>
      <c r="AI396" s="14"/>
      <c r="AJ396" s="14"/>
      <c r="AK396" s="48" t="s">
        <v>941</v>
      </c>
      <c r="AL396" s="47" t="s">
        <v>55</v>
      </c>
      <c r="AM396" s="47" t="s">
        <v>942</v>
      </c>
      <c r="AN396" s="47" t="s">
        <v>56</v>
      </c>
      <c r="AO396" s="47" t="s">
        <v>943</v>
      </c>
      <c r="AP396" s="48" t="s">
        <v>1016</v>
      </c>
      <c r="AQ396" s="48" t="s">
        <v>1017</v>
      </c>
      <c r="AR396" s="14">
        <v>2201002</v>
      </c>
      <c r="AS396" s="276" t="s">
        <v>1026</v>
      </c>
      <c r="AT396" s="10" t="s">
        <v>1027</v>
      </c>
      <c r="AU396" s="10"/>
      <c r="AV396" s="10" t="s">
        <v>98</v>
      </c>
      <c r="AW396" s="14" t="s">
        <v>64</v>
      </c>
      <c r="AX396" s="41">
        <v>226394892</v>
      </c>
      <c r="AY396" s="39">
        <v>12</v>
      </c>
      <c r="AZ396" s="39" t="s">
        <v>1019</v>
      </c>
      <c r="BA396" s="39" t="s">
        <v>99</v>
      </c>
      <c r="BB396" s="39" t="s">
        <v>1025</v>
      </c>
      <c r="BC396" s="121">
        <v>405565014</v>
      </c>
      <c r="BD396" s="40">
        <v>329706906</v>
      </c>
    </row>
    <row r="397" spans="1:56" s="35" customFormat="1" ht="86.25" customHeight="1">
      <c r="A397" s="47">
        <v>1219</v>
      </c>
      <c r="B397" s="48" t="s">
        <v>927</v>
      </c>
      <c r="C397" s="48" t="s">
        <v>928</v>
      </c>
      <c r="D397" s="48" t="s">
        <v>929</v>
      </c>
      <c r="E397" s="48" t="s">
        <v>249</v>
      </c>
      <c r="F397" s="48" t="s">
        <v>930</v>
      </c>
      <c r="G397" s="48" t="s">
        <v>931</v>
      </c>
      <c r="H397" s="48" t="s">
        <v>932</v>
      </c>
      <c r="I397" s="274" t="s">
        <v>933</v>
      </c>
      <c r="J397" s="47" t="s">
        <v>934</v>
      </c>
      <c r="K397" s="47"/>
      <c r="L397" s="47"/>
      <c r="M397" s="47"/>
      <c r="N397" s="47"/>
      <c r="O397" s="47"/>
      <c r="P397" s="47"/>
      <c r="Q397" s="47"/>
      <c r="R397" s="14" t="s">
        <v>935</v>
      </c>
      <c r="S397" s="14"/>
      <c r="T397" s="14"/>
      <c r="U397" s="14"/>
      <c r="V397" s="14"/>
      <c r="W397" s="14"/>
      <c r="X397" s="48" t="s">
        <v>937</v>
      </c>
      <c r="Y397" s="274" t="s">
        <v>938</v>
      </c>
      <c r="Z397" s="48"/>
      <c r="AA397" s="277"/>
      <c r="AB397" s="277"/>
      <c r="AC397" s="277"/>
      <c r="AD397" s="48"/>
      <c r="AE397" s="48" t="s">
        <v>964</v>
      </c>
      <c r="AF397" s="13"/>
      <c r="AG397" s="13"/>
      <c r="AH397" s="14"/>
      <c r="AI397" s="14"/>
      <c r="AJ397" s="14"/>
      <c r="AK397" s="48" t="s">
        <v>941</v>
      </c>
      <c r="AL397" s="47" t="s">
        <v>55</v>
      </c>
      <c r="AM397" s="47" t="s">
        <v>942</v>
      </c>
      <c r="AN397" s="47" t="s">
        <v>56</v>
      </c>
      <c r="AO397" s="47" t="s">
        <v>943</v>
      </c>
      <c r="AP397" s="48" t="s">
        <v>1016</v>
      </c>
      <c r="AQ397" s="48" t="s">
        <v>1017</v>
      </c>
      <c r="AR397" s="14">
        <v>2201002</v>
      </c>
      <c r="AS397" s="276" t="s">
        <v>964</v>
      </c>
      <c r="AT397" s="10" t="s">
        <v>1028</v>
      </c>
      <c r="AU397" s="10"/>
      <c r="AV397" s="10" t="s">
        <v>948</v>
      </c>
      <c r="AW397" s="14" t="s">
        <v>64</v>
      </c>
      <c r="AX397" s="41">
        <v>13905000</v>
      </c>
      <c r="AY397" s="39">
        <v>12</v>
      </c>
      <c r="AZ397" s="39" t="s">
        <v>1019</v>
      </c>
      <c r="BA397" s="39" t="s">
        <v>1029</v>
      </c>
      <c r="BB397" s="39" t="s">
        <v>1030</v>
      </c>
      <c r="BC397" s="121">
        <v>3000000</v>
      </c>
      <c r="BD397" s="40">
        <v>3000000</v>
      </c>
    </row>
    <row r="398" spans="1:56" s="35" customFormat="1" ht="86.25" customHeight="1">
      <c r="A398" s="47">
        <v>1220</v>
      </c>
      <c r="B398" s="48" t="s">
        <v>927</v>
      </c>
      <c r="C398" s="48" t="s">
        <v>928</v>
      </c>
      <c r="D398" s="48" t="s">
        <v>929</v>
      </c>
      <c r="E398" s="48" t="s">
        <v>249</v>
      </c>
      <c r="F398" s="48" t="s">
        <v>930</v>
      </c>
      <c r="G398" s="48" t="s">
        <v>931</v>
      </c>
      <c r="H398" s="48" t="s">
        <v>932</v>
      </c>
      <c r="I398" s="274" t="s">
        <v>933</v>
      </c>
      <c r="J398" s="47" t="s">
        <v>934</v>
      </c>
      <c r="K398" s="47"/>
      <c r="L398" s="47"/>
      <c r="M398" s="47"/>
      <c r="N398" s="47"/>
      <c r="O398" s="47"/>
      <c r="P398" s="47"/>
      <c r="Q398" s="47"/>
      <c r="R398" s="14" t="s">
        <v>935</v>
      </c>
      <c r="S398" s="14"/>
      <c r="T398" s="14"/>
      <c r="U398" s="14"/>
      <c r="V398" s="14"/>
      <c r="W398" s="14"/>
      <c r="X398" s="48" t="s">
        <v>937</v>
      </c>
      <c r="Y398" s="274" t="s">
        <v>938</v>
      </c>
      <c r="Z398" s="48"/>
      <c r="AA398" s="277"/>
      <c r="AB398" s="277"/>
      <c r="AC398" s="277"/>
      <c r="AD398" s="48"/>
      <c r="AE398" s="48" t="s">
        <v>964</v>
      </c>
      <c r="AF398" s="13"/>
      <c r="AG398" s="13"/>
      <c r="AH398" s="14"/>
      <c r="AI398" s="14"/>
      <c r="AJ398" s="14"/>
      <c r="AK398" s="48" t="s">
        <v>941</v>
      </c>
      <c r="AL398" s="47" t="s">
        <v>55</v>
      </c>
      <c r="AM398" s="47" t="s">
        <v>942</v>
      </c>
      <c r="AN398" s="47" t="s">
        <v>56</v>
      </c>
      <c r="AO398" s="47" t="s">
        <v>943</v>
      </c>
      <c r="AP398" s="48" t="s">
        <v>1016</v>
      </c>
      <c r="AQ398" s="48" t="s">
        <v>1017</v>
      </c>
      <c r="AR398" s="14">
        <v>2201002</v>
      </c>
      <c r="AS398" s="276" t="s">
        <v>964</v>
      </c>
      <c r="AT398" s="10" t="s">
        <v>1031</v>
      </c>
      <c r="AU398" s="10"/>
      <c r="AV398" s="10" t="s">
        <v>948</v>
      </c>
      <c r="AW398" s="14" t="s">
        <v>64</v>
      </c>
      <c r="AX398" s="41">
        <v>1545000</v>
      </c>
      <c r="AY398" s="39">
        <v>12</v>
      </c>
      <c r="AZ398" s="39" t="s">
        <v>1019</v>
      </c>
      <c r="BA398" s="39" t="s">
        <v>1029</v>
      </c>
      <c r="BB398" s="39" t="s">
        <v>1030</v>
      </c>
      <c r="BC398" s="121">
        <v>9922500</v>
      </c>
      <c r="BD398" s="40">
        <v>9922500</v>
      </c>
    </row>
    <row r="399" spans="1:56" s="35" customFormat="1" ht="86.25" customHeight="1">
      <c r="A399" s="47">
        <v>1221</v>
      </c>
      <c r="B399" s="48" t="s">
        <v>927</v>
      </c>
      <c r="C399" s="48" t="s">
        <v>928</v>
      </c>
      <c r="D399" s="48" t="s">
        <v>929</v>
      </c>
      <c r="E399" s="48" t="s">
        <v>249</v>
      </c>
      <c r="F399" s="48" t="s">
        <v>930</v>
      </c>
      <c r="G399" s="48" t="s">
        <v>931</v>
      </c>
      <c r="H399" s="48" t="s">
        <v>932</v>
      </c>
      <c r="I399" s="274" t="s">
        <v>933</v>
      </c>
      <c r="J399" s="47" t="s">
        <v>934</v>
      </c>
      <c r="K399" s="47"/>
      <c r="L399" s="47"/>
      <c r="M399" s="47"/>
      <c r="N399" s="47"/>
      <c r="O399" s="47"/>
      <c r="P399" s="47"/>
      <c r="Q399" s="47"/>
      <c r="R399" s="14" t="s">
        <v>935</v>
      </c>
      <c r="S399" s="14"/>
      <c r="T399" s="14"/>
      <c r="U399" s="14"/>
      <c r="V399" s="14"/>
      <c r="W399" s="14"/>
      <c r="X399" s="48" t="s">
        <v>937</v>
      </c>
      <c r="Y399" s="274" t="s">
        <v>938</v>
      </c>
      <c r="Z399" s="48"/>
      <c r="AA399" s="277"/>
      <c r="AB399" s="277"/>
      <c r="AC399" s="277"/>
      <c r="AD399" s="48"/>
      <c r="AE399" s="48" t="s">
        <v>1032</v>
      </c>
      <c r="AF399" s="13"/>
      <c r="AG399" s="13"/>
      <c r="AH399" s="14"/>
      <c r="AI399" s="14"/>
      <c r="AJ399" s="14"/>
      <c r="AK399" s="48" t="s">
        <v>941</v>
      </c>
      <c r="AL399" s="47" t="s">
        <v>55</v>
      </c>
      <c r="AM399" s="47" t="s">
        <v>942</v>
      </c>
      <c r="AN399" s="47" t="s">
        <v>56</v>
      </c>
      <c r="AO399" s="47" t="s">
        <v>943</v>
      </c>
      <c r="AP399" s="48" t="s">
        <v>1016</v>
      </c>
      <c r="AQ399" s="48" t="s">
        <v>1017</v>
      </c>
      <c r="AR399" s="14">
        <v>2201002</v>
      </c>
      <c r="AS399" s="276" t="s">
        <v>964</v>
      </c>
      <c r="AT399" s="10" t="s">
        <v>1033</v>
      </c>
      <c r="AU399" s="10"/>
      <c r="AV399" s="10" t="s">
        <v>131</v>
      </c>
      <c r="AW399" s="14" t="s">
        <v>64</v>
      </c>
      <c r="AX399" s="41">
        <v>1121730000</v>
      </c>
      <c r="AY399" s="39">
        <v>12</v>
      </c>
      <c r="AZ399" s="39" t="s">
        <v>1019</v>
      </c>
      <c r="BA399" s="39" t="s">
        <v>1034</v>
      </c>
      <c r="BB399" s="39" t="s">
        <v>1035</v>
      </c>
      <c r="BC399" s="121">
        <v>713512486</v>
      </c>
      <c r="BD399" s="40">
        <v>683332650</v>
      </c>
    </row>
    <row r="400" spans="1:56" s="35" customFormat="1" ht="86.25" customHeight="1">
      <c r="A400" s="47">
        <v>1222</v>
      </c>
      <c r="B400" s="48" t="s">
        <v>927</v>
      </c>
      <c r="C400" s="48" t="s">
        <v>928</v>
      </c>
      <c r="D400" s="48" t="s">
        <v>929</v>
      </c>
      <c r="E400" s="48" t="s">
        <v>249</v>
      </c>
      <c r="F400" s="48" t="s">
        <v>930</v>
      </c>
      <c r="G400" s="48" t="s">
        <v>931</v>
      </c>
      <c r="H400" s="48" t="s">
        <v>932</v>
      </c>
      <c r="I400" s="274" t="s">
        <v>933</v>
      </c>
      <c r="J400" s="47" t="s">
        <v>934</v>
      </c>
      <c r="K400" s="47"/>
      <c r="L400" s="47"/>
      <c r="M400" s="47"/>
      <c r="N400" s="47"/>
      <c r="O400" s="47"/>
      <c r="P400" s="47"/>
      <c r="Q400" s="47"/>
      <c r="R400" s="14" t="s">
        <v>935</v>
      </c>
      <c r="S400" s="14"/>
      <c r="T400" s="14"/>
      <c r="U400" s="14"/>
      <c r="V400" s="14"/>
      <c r="W400" s="14"/>
      <c r="X400" s="48" t="s">
        <v>937</v>
      </c>
      <c r="Y400" s="274" t="s">
        <v>938</v>
      </c>
      <c r="Z400" s="48"/>
      <c r="AA400" s="277"/>
      <c r="AB400" s="277"/>
      <c r="AC400" s="277"/>
      <c r="AD400" s="48"/>
      <c r="AE400" s="48" t="s">
        <v>1036</v>
      </c>
      <c r="AF400" s="13"/>
      <c r="AG400" s="13"/>
      <c r="AH400" s="14"/>
      <c r="AI400" s="14"/>
      <c r="AJ400" s="14"/>
      <c r="AK400" s="48" t="s">
        <v>941</v>
      </c>
      <c r="AL400" s="47" t="s">
        <v>55</v>
      </c>
      <c r="AM400" s="47" t="s">
        <v>942</v>
      </c>
      <c r="AN400" s="47" t="s">
        <v>56</v>
      </c>
      <c r="AO400" s="47" t="s">
        <v>943</v>
      </c>
      <c r="AP400" s="48" t="s">
        <v>1037</v>
      </c>
      <c r="AQ400" s="48" t="s">
        <v>1038</v>
      </c>
      <c r="AR400" s="14" t="s">
        <v>1039</v>
      </c>
      <c r="AS400" s="276" t="s">
        <v>978</v>
      </c>
      <c r="AT400" s="10" t="s">
        <v>1040</v>
      </c>
      <c r="AU400" s="10"/>
      <c r="AV400" s="10" t="s">
        <v>63</v>
      </c>
      <c r="AW400" s="14" t="s">
        <v>64</v>
      </c>
      <c r="AX400" s="41">
        <v>2073662992</v>
      </c>
      <c r="AY400" s="39">
        <v>12</v>
      </c>
      <c r="AZ400" s="39" t="s">
        <v>1041</v>
      </c>
      <c r="BA400" s="39" t="s">
        <v>125</v>
      </c>
      <c r="BB400" s="39" t="s">
        <v>981</v>
      </c>
      <c r="BC400" s="121">
        <v>2073662992</v>
      </c>
      <c r="BD400" s="40">
        <v>2046028850</v>
      </c>
    </row>
    <row r="401" spans="1:56" s="35" customFormat="1" ht="86.25" customHeight="1">
      <c r="A401" s="47">
        <v>1223</v>
      </c>
      <c r="B401" s="48" t="s">
        <v>927</v>
      </c>
      <c r="C401" s="48" t="s">
        <v>928</v>
      </c>
      <c r="D401" s="48" t="s">
        <v>929</v>
      </c>
      <c r="E401" s="48" t="s">
        <v>249</v>
      </c>
      <c r="F401" s="48" t="s">
        <v>930</v>
      </c>
      <c r="G401" s="48" t="s">
        <v>931</v>
      </c>
      <c r="H401" s="48" t="s">
        <v>932</v>
      </c>
      <c r="I401" s="274" t="s">
        <v>933</v>
      </c>
      <c r="J401" s="47" t="s">
        <v>934</v>
      </c>
      <c r="K401" s="47"/>
      <c r="L401" s="47"/>
      <c r="M401" s="47"/>
      <c r="N401" s="47"/>
      <c r="O401" s="47"/>
      <c r="P401" s="47"/>
      <c r="Q401" s="47"/>
      <c r="R401" s="14" t="s">
        <v>935</v>
      </c>
      <c r="S401" s="14"/>
      <c r="T401" s="14"/>
      <c r="U401" s="14"/>
      <c r="V401" s="14"/>
      <c r="W401" s="14"/>
      <c r="X401" s="48" t="s">
        <v>937</v>
      </c>
      <c r="Y401" s="274" t="s">
        <v>938</v>
      </c>
      <c r="Z401" s="48"/>
      <c r="AA401" s="277"/>
      <c r="AB401" s="277"/>
      <c r="AC401" s="277"/>
      <c r="AD401" s="48"/>
      <c r="AE401" s="48" t="s">
        <v>1042</v>
      </c>
      <c r="AF401" s="13"/>
      <c r="AG401" s="13"/>
      <c r="AH401" s="14"/>
      <c r="AI401" s="14"/>
      <c r="AJ401" s="14"/>
      <c r="AK401" s="48" t="s">
        <v>941</v>
      </c>
      <c r="AL401" s="47" t="s">
        <v>55</v>
      </c>
      <c r="AM401" s="47" t="s">
        <v>942</v>
      </c>
      <c r="AN401" s="47" t="s">
        <v>56</v>
      </c>
      <c r="AO401" s="47" t="s">
        <v>943</v>
      </c>
      <c r="AP401" s="48" t="s">
        <v>1037</v>
      </c>
      <c r="AQ401" s="48" t="s">
        <v>1038</v>
      </c>
      <c r="AR401" s="14" t="s">
        <v>1039</v>
      </c>
      <c r="AS401" s="276">
        <v>130</v>
      </c>
      <c r="AT401" s="10" t="s">
        <v>1043</v>
      </c>
      <c r="AU401" s="10"/>
      <c r="AV401" s="10" t="s">
        <v>63</v>
      </c>
      <c r="AW401" s="14" t="s">
        <v>64</v>
      </c>
      <c r="AX401" s="41">
        <v>114948000</v>
      </c>
      <c r="AY401" s="39">
        <v>12</v>
      </c>
      <c r="AZ401" s="39" t="s">
        <v>1041</v>
      </c>
      <c r="BA401" s="39" t="s">
        <v>306</v>
      </c>
      <c r="BB401" s="39" t="s">
        <v>1044</v>
      </c>
      <c r="BC401" s="121">
        <v>114948000</v>
      </c>
      <c r="BD401" s="40">
        <v>114948000</v>
      </c>
    </row>
    <row r="402" spans="1:56" s="35" customFormat="1" ht="86.25" customHeight="1">
      <c r="A402" s="47">
        <v>1224</v>
      </c>
      <c r="B402" s="48" t="s">
        <v>927</v>
      </c>
      <c r="C402" s="48" t="s">
        <v>928</v>
      </c>
      <c r="D402" s="48" t="s">
        <v>929</v>
      </c>
      <c r="E402" s="48" t="s">
        <v>249</v>
      </c>
      <c r="F402" s="48" t="s">
        <v>930</v>
      </c>
      <c r="G402" s="48" t="s">
        <v>931</v>
      </c>
      <c r="H402" s="48" t="s">
        <v>932</v>
      </c>
      <c r="I402" s="274" t="s">
        <v>933</v>
      </c>
      <c r="J402" s="47" t="s">
        <v>934</v>
      </c>
      <c r="K402" s="47"/>
      <c r="L402" s="47"/>
      <c r="M402" s="47"/>
      <c r="N402" s="47"/>
      <c r="O402" s="47"/>
      <c r="P402" s="47"/>
      <c r="Q402" s="47"/>
      <c r="R402" s="14" t="s">
        <v>935</v>
      </c>
      <c r="S402" s="14"/>
      <c r="T402" s="14"/>
      <c r="U402" s="14"/>
      <c r="V402" s="14"/>
      <c r="W402" s="14"/>
      <c r="X402" s="48" t="s">
        <v>937</v>
      </c>
      <c r="Y402" s="274" t="s">
        <v>938</v>
      </c>
      <c r="Z402" s="48"/>
      <c r="AA402" s="277"/>
      <c r="AB402" s="277"/>
      <c r="AC402" s="277"/>
      <c r="AD402" s="48"/>
      <c r="AE402" s="48" t="s">
        <v>1045</v>
      </c>
      <c r="AF402" s="13"/>
      <c r="AG402" s="13"/>
      <c r="AH402" s="14"/>
      <c r="AI402" s="14"/>
      <c r="AJ402" s="14"/>
      <c r="AK402" s="48" t="s">
        <v>941</v>
      </c>
      <c r="AL402" s="47" t="s">
        <v>55</v>
      </c>
      <c r="AM402" s="47" t="s">
        <v>942</v>
      </c>
      <c r="AN402" s="47" t="s">
        <v>56</v>
      </c>
      <c r="AO402" s="47" t="s">
        <v>943</v>
      </c>
      <c r="AP402" s="48" t="s">
        <v>1046</v>
      </c>
      <c r="AQ402" s="48" t="s">
        <v>1038</v>
      </c>
      <c r="AR402" s="14" t="s">
        <v>1039</v>
      </c>
      <c r="AS402" s="276" t="s">
        <v>1047</v>
      </c>
      <c r="AT402" s="10" t="s">
        <v>1048</v>
      </c>
      <c r="AU402" s="10"/>
      <c r="AV402" s="10" t="s">
        <v>948</v>
      </c>
      <c r="AW402" s="14" t="s">
        <v>64</v>
      </c>
      <c r="AX402" s="41">
        <v>1000000000</v>
      </c>
      <c r="AY402" s="39">
        <v>10</v>
      </c>
      <c r="AZ402" s="39" t="s">
        <v>1041</v>
      </c>
      <c r="BA402" s="39" t="s">
        <v>950</v>
      </c>
      <c r="BB402" s="39" t="s">
        <v>951</v>
      </c>
      <c r="BC402" s="121">
        <v>1000000000</v>
      </c>
      <c r="BD402" s="40">
        <v>0</v>
      </c>
    </row>
    <row r="403" spans="1:56" s="35" customFormat="1" ht="86.25" customHeight="1">
      <c r="A403" s="47">
        <v>1225</v>
      </c>
      <c r="B403" s="48" t="s">
        <v>927</v>
      </c>
      <c r="C403" s="48" t="s">
        <v>928</v>
      </c>
      <c r="D403" s="48" t="s">
        <v>929</v>
      </c>
      <c r="E403" s="48" t="s">
        <v>249</v>
      </c>
      <c r="F403" s="48" t="s">
        <v>930</v>
      </c>
      <c r="G403" s="48" t="s">
        <v>931</v>
      </c>
      <c r="H403" s="48" t="s">
        <v>932</v>
      </c>
      <c r="I403" s="274" t="s">
        <v>933</v>
      </c>
      <c r="J403" s="47" t="s">
        <v>934</v>
      </c>
      <c r="K403" s="47"/>
      <c r="L403" s="47"/>
      <c r="M403" s="47"/>
      <c r="N403" s="47"/>
      <c r="O403" s="47"/>
      <c r="P403" s="47"/>
      <c r="Q403" s="47"/>
      <c r="R403" s="14" t="s">
        <v>935</v>
      </c>
      <c r="S403" s="14"/>
      <c r="T403" s="14"/>
      <c r="U403" s="14"/>
      <c r="V403" s="14"/>
      <c r="W403" s="14"/>
      <c r="X403" s="48" t="s">
        <v>937</v>
      </c>
      <c r="Y403" s="274" t="s">
        <v>938</v>
      </c>
      <c r="Z403" s="48"/>
      <c r="AA403" s="277"/>
      <c r="AB403" s="277"/>
      <c r="AC403" s="277"/>
      <c r="AD403" s="48"/>
      <c r="AE403" s="48" t="s">
        <v>1045</v>
      </c>
      <c r="AF403" s="13"/>
      <c r="AG403" s="13"/>
      <c r="AH403" s="14"/>
      <c r="AI403" s="14"/>
      <c r="AJ403" s="14"/>
      <c r="AK403" s="48" t="s">
        <v>941</v>
      </c>
      <c r="AL403" s="47" t="s">
        <v>55</v>
      </c>
      <c r="AM403" s="47" t="s">
        <v>942</v>
      </c>
      <c r="AN403" s="47" t="s">
        <v>56</v>
      </c>
      <c r="AO403" s="47" t="s">
        <v>943</v>
      </c>
      <c r="AP403" s="48" t="s">
        <v>1046</v>
      </c>
      <c r="AQ403" s="48" t="s">
        <v>1038</v>
      </c>
      <c r="AR403" s="14" t="s">
        <v>1039</v>
      </c>
      <c r="AS403" s="276">
        <v>868</v>
      </c>
      <c r="AT403" s="10" t="s">
        <v>1049</v>
      </c>
      <c r="AU403" s="10"/>
      <c r="AV403" s="10" t="s">
        <v>948</v>
      </c>
      <c r="AW403" s="14" t="s">
        <v>64</v>
      </c>
      <c r="AX403" s="41">
        <v>1600000000</v>
      </c>
      <c r="AY403" s="39">
        <v>10</v>
      </c>
      <c r="AZ403" s="39" t="s">
        <v>1041</v>
      </c>
      <c r="BA403" s="39" t="s">
        <v>950</v>
      </c>
      <c r="BB403" s="39" t="s">
        <v>951</v>
      </c>
      <c r="BC403" s="121">
        <v>1600000000</v>
      </c>
      <c r="BD403" s="40">
        <v>1400000000</v>
      </c>
    </row>
    <row r="404" spans="1:56" s="35" customFormat="1" ht="86.25" customHeight="1">
      <c r="A404" s="47">
        <v>1226</v>
      </c>
      <c r="B404" s="48" t="s">
        <v>927</v>
      </c>
      <c r="C404" s="48" t="s">
        <v>928</v>
      </c>
      <c r="D404" s="48" t="s">
        <v>929</v>
      </c>
      <c r="E404" s="48" t="s">
        <v>249</v>
      </c>
      <c r="F404" s="48" t="s">
        <v>930</v>
      </c>
      <c r="G404" s="48" t="s">
        <v>931</v>
      </c>
      <c r="H404" s="48" t="s">
        <v>932</v>
      </c>
      <c r="I404" s="274" t="s">
        <v>933</v>
      </c>
      <c r="J404" s="47" t="s">
        <v>934</v>
      </c>
      <c r="K404" s="47"/>
      <c r="L404" s="47"/>
      <c r="M404" s="47"/>
      <c r="N404" s="47"/>
      <c r="O404" s="47"/>
      <c r="P404" s="47"/>
      <c r="Q404" s="47"/>
      <c r="R404" s="14" t="s">
        <v>935</v>
      </c>
      <c r="S404" s="14"/>
      <c r="T404" s="14"/>
      <c r="U404" s="14"/>
      <c r="V404" s="14"/>
      <c r="W404" s="14"/>
      <c r="X404" s="48" t="s">
        <v>937</v>
      </c>
      <c r="Y404" s="274" t="s">
        <v>938</v>
      </c>
      <c r="Z404" s="48"/>
      <c r="AA404" s="277"/>
      <c r="AB404" s="277"/>
      <c r="AC404" s="277"/>
      <c r="AD404" s="48"/>
      <c r="AE404" s="48" t="s">
        <v>1045</v>
      </c>
      <c r="AF404" s="13"/>
      <c r="AG404" s="13"/>
      <c r="AH404" s="14"/>
      <c r="AI404" s="14"/>
      <c r="AJ404" s="14"/>
      <c r="AK404" s="48" t="s">
        <v>941</v>
      </c>
      <c r="AL404" s="47" t="s">
        <v>55</v>
      </c>
      <c r="AM404" s="47" t="s">
        <v>942</v>
      </c>
      <c r="AN404" s="47" t="s">
        <v>56</v>
      </c>
      <c r="AO404" s="47" t="s">
        <v>943</v>
      </c>
      <c r="AP404" s="48" t="s">
        <v>1046</v>
      </c>
      <c r="AQ404" s="48" t="s">
        <v>1038</v>
      </c>
      <c r="AR404" s="14">
        <v>2201048</v>
      </c>
      <c r="AS404" s="276" t="s">
        <v>1050</v>
      </c>
      <c r="AT404" s="10" t="s">
        <v>1051</v>
      </c>
      <c r="AU404" s="10"/>
      <c r="AV404" s="10" t="s">
        <v>948</v>
      </c>
      <c r="AW404" s="14" t="s">
        <v>64</v>
      </c>
      <c r="AX404" s="41">
        <v>1600000000</v>
      </c>
      <c r="AY404" s="39">
        <v>10</v>
      </c>
      <c r="AZ404" s="39" t="s">
        <v>1002</v>
      </c>
      <c r="BA404" s="39" t="s">
        <v>950</v>
      </c>
      <c r="BB404" s="39" t="s">
        <v>1003</v>
      </c>
      <c r="BC404" s="121">
        <v>1000000000</v>
      </c>
      <c r="BD404" s="40">
        <v>0</v>
      </c>
    </row>
    <row r="405" spans="1:56" s="35" customFormat="1" ht="86.25" customHeight="1">
      <c r="A405" s="47">
        <v>1227</v>
      </c>
      <c r="B405" s="48" t="s">
        <v>927</v>
      </c>
      <c r="C405" s="48" t="s">
        <v>928</v>
      </c>
      <c r="D405" s="48" t="s">
        <v>929</v>
      </c>
      <c r="E405" s="48" t="s">
        <v>249</v>
      </c>
      <c r="F405" s="48" t="s">
        <v>930</v>
      </c>
      <c r="G405" s="48" t="s">
        <v>931</v>
      </c>
      <c r="H405" s="48" t="s">
        <v>932</v>
      </c>
      <c r="I405" s="274" t="s">
        <v>933</v>
      </c>
      <c r="J405" s="47" t="s">
        <v>934</v>
      </c>
      <c r="K405" s="47"/>
      <c r="L405" s="47"/>
      <c r="M405" s="47"/>
      <c r="N405" s="47"/>
      <c r="O405" s="47"/>
      <c r="P405" s="47"/>
      <c r="Q405" s="47"/>
      <c r="R405" s="14" t="s">
        <v>935</v>
      </c>
      <c r="S405" s="14"/>
      <c r="T405" s="14"/>
      <c r="U405" s="14"/>
      <c r="V405" s="14"/>
      <c r="W405" s="14"/>
      <c r="X405" s="48" t="s">
        <v>937</v>
      </c>
      <c r="Y405" s="274" t="s">
        <v>967</v>
      </c>
      <c r="Z405" s="48"/>
      <c r="AA405" s="277"/>
      <c r="AB405" s="277"/>
      <c r="AC405" s="277"/>
      <c r="AD405" s="48"/>
      <c r="AE405" s="48"/>
      <c r="AF405" s="13"/>
      <c r="AG405" s="13"/>
      <c r="AH405" s="14"/>
      <c r="AI405" s="14"/>
      <c r="AJ405" s="14"/>
      <c r="AK405" s="48" t="s">
        <v>941</v>
      </c>
      <c r="AL405" s="47" t="s">
        <v>55</v>
      </c>
      <c r="AM405" s="47" t="s">
        <v>942</v>
      </c>
      <c r="AN405" s="47" t="s">
        <v>56</v>
      </c>
      <c r="AO405" s="47" t="s">
        <v>943</v>
      </c>
      <c r="AP405" s="48" t="s">
        <v>1052</v>
      </c>
      <c r="AQ405" s="48" t="s">
        <v>1053</v>
      </c>
      <c r="AR405" s="14" t="s">
        <v>540</v>
      </c>
      <c r="AS405" s="276" t="s">
        <v>1054</v>
      </c>
      <c r="AT405" s="10" t="s">
        <v>1055</v>
      </c>
      <c r="AU405" s="10"/>
      <c r="AV405" s="10" t="s">
        <v>948</v>
      </c>
      <c r="AW405" s="14" t="s">
        <v>64</v>
      </c>
      <c r="AX405" s="41">
        <v>5626366312</v>
      </c>
      <c r="AY405" s="39">
        <v>6</v>
      </c>
      <c r="AZ405" s="39" t="s">
        <v>1056</v>
      </c>
      <c r="BA405" s="39" t="s">
        <v>950</v>
      </c>
      <c r="BB405" s="39" t="s">
        <v>951</v>
      </c>
      <c r="BC405" s="121">
        <v>5626366312</v>
      </c>
      <c r="BD405" s="40">
        <v>0</v>
      </c>
    </row>
    <row r="406" spans="1:56" customFormat="1" ht="150">
      <c r="A406" s="125">
        <v>870</v>
      </c>
      <c r="B406" s="126" t="s">
        <v>927</v>
      </c>
      <c r="C406" s="126" t="s">
        <v>1057</v>
      </c>
      <c r="D406" s="281" t="s">
        <v>1058</v>
      </c>
      <c r="E406" s="126" t="s">
        <v>213</v>
      </c>
      <c r="F406" s="126" t="s">
        <v>930</v>
      </c>
      <c r="G406" s="126" t="s">
        <v>1059</v>
      </c>
      <c r="H406" s="126" t="s">
        <v>1060</v>
      </c>
      <c r="I406" s="126" t="s">
        <v>1061</v>
      </c>
      <c r="J406" s="125" t="s">
        <v>934</v>
      </c>
      <c r="K406" s="125"/>
      <c r="L406" s="125"/>
      <c r="M406" s="125"/>
      <c r="N406" s="125">
        <v>7000000</v>
      </c>
      <c r="O406" s="125">
        <v>5300000</v>
      </c>
      <c r="P406" s="125">
        <v>5600000</v>
      </c>
      <c r="Q406" s="125">
        <f>P406-O406</f>
        <v>300000</v>
      </c>
      <c r="R406" s="125" t="s">
        <v>1062</v>
      </c>
      <c r="S406" s="282"/>
      <c r="T406" s="274">
        <v>-1.0900000000000001</v>
      </c>
      <c r="U406" s="157"/>
      <c r="V406" s="132"/>
      <c r="W406" s="132"/>
      <c r="X406" s="126" t="s">
        <v>1063</v>
      </c>
      <c r="Y406" s="274" t="s">
        <v>1064</v>
      </c>
      <c r="Z406" s="126" t="s">
        <v>1065</v>
      </c>
      <c r="AA406" s="125">
        <v>5300000</v>
      </c>
      <c r="AB406" s="125">
        <v>5600000</v>
      </c>
      <c r="AC406" s="283">
        <v>300000</v>
      </c>
      <c r="AD406" s="126" t="s">
        <v>1066</v>
      </c>
      <c r="AE406" s="126" t="s">
        <v>1067</v>
      </c>
      <c r="AF406" s="284"/>
      <c r="AG406" s="104"/>
      <c r="AH406" s="131"/>
      <c r="AI406" s="132"/>
      <c r="AJ406" s="131"/>
      <c r="AK406" s="126" t="s">
        <v>1068</v>
      </c>
      <c r="AL406" s="125" t="s">
        <v>55</v>
      </c>
      <c r="AM406" s="125" t="s">
        <v>942</v>
      </c>
      <c r="AN406" s="125" t="s">
        <v>56</v>
      </c>
      <c r="AO406" s="125" t="s">
        <v>1069</v>
      </c>
      <c r="AP406" s="126" t="s">
        <v>1070</v>
      </c>
      <c r="AQ406" s="126" t="s">
        <v>1071</v>
      </c>
      <c r="AR406" s="125">
        <v>2201045</v>
      </c>
      <c r="AS406" s="285"/>
      <c r="AT406" s="126" t="s">
        <v>1072</v>
      </c>
      <c r="AU406" s="126"/>
      <c r="AV406" s="126" t="s">
        <v>948</v>
      </c>
      <c r="AW406" s="125" t="s">
        <v>64</v>
      </c>
      <c r="AX406" s="133">
        <v>88109272668.399994</v>
      </c>
      <c r="AY406" s="134">
        <v>12</v>
      </c>
      <c r="AZ406" s="134" t="s">
        <v>1073</v>
      </c>
      <c r="BA406" s="134">
        <v>0</v>
      </c>
      <c r="BB406" s="134" t="s">
        <v>1074</v>
      </c>
      <c r="BC406" s="286">
        <v>1057311272021</v>
      </c>
      <c r="BD406" s="135">
        <v>1025487623874</v>
      </c>
    </row>
    <row r="407" spans="1:56" customFormat="1" ht="150">
      <c r="A407" s="125">
        <v>871</v>
      </c>
      <c r="B407" s="126" t="s">
        <v>927</v>
      </c>
      <c r="C407" s="126" t="s">
        <v>1057</v>
      </c>
      <c r="D407" s="281" t="s">
        <v>1058</v>
      </c>
      <c r="E407" s="126" t="s">
        <v>213</v>
      </c>
      <c r="F407" s="126" t="s">
        <v>930</v>
      </c>
      <c r="G407" s="126" t="s">
        <v>1059</v>
      </c>
      <c r="H407" s="126" t="s">
        <v>1060</v>
      </c>
      <c r="I407" s="126" t="s">
        <v>1061</v>
      </c>
      <c r="J407" s="125" t="s">
        <v>934</v>
      </c>
      <c r="K407" s="125"/>
      <c r="L407" s="125"/>
      <c r="M407" s="125"/>
      <c r="N407" s="11"/>
      <c r="O407" s="11"/>
      <c r="P407" s="11"/>
      <c r="Q407" s="11"/>
      <c r="R407" s="125" t="s">
        <v>1062</v>
      </c>
      <c r="S407" s="287"/>
      <c r="T407" s="274"/>
      <c r="U407" s="157"/>
      <c r="V407" s="132"/>
      <c r="W407" s="157"/>
      <c r="X407" s="126" t="s">
        <v>1063</v>
      </c>
      <c r="Y407" s="274" t="s">
        <v>1075</v>
      </c>
      <c r="Z407" s="126" t="s">
        <v>1076</v>
      </c>
      <c r="AA407" s="26">
        <v>0</v>
      </c>
      <c r="AB407" s="288">
        <v>1</v>
      </c>
      <c r="AC407" s="149">
        <v>1</v>
      </c>
      <c r="AD407" s="126" t="s">
        <v>1066</v>
      </c>
      <c r="AE407" s="125" t="s">
        <v>1077</v>
      </c>
      <c r="AF407" s="132"/>
      <c r="AG407" s="104">
        <v>0</v>
      </c>
      <c r="AH407" s="131"/>
      <c r="AI407" s="132"/>
      <c r="AJ407" s="167"/>
      <c r="AK407" s="126" t="s">
        <v>1068</v>
      </c>
      <c r="AL407" s="125" t="s">
        <v>55</v>
      </c>
      <c r="AM407" s="125" t="s">
        <v>942</v>
      </c>
      <c r="AN407" s="125" t="s">
        <v>56</v>
      </c>
      <c r="AO407" s="125" t="s">
        <v>1069</v>
      </c>
      <c r="AP407" s="126" t="s">
        <v>1078</v>
      </c>
      <c r="AQ407" s="126" t="s">
        <v>1017</v>
      </c>
      <c r="AR407" s="125" t="s">
        <v>1079</v>
      </c>
      <c r="AS407" s="285"/>
      <c r="AT407" s="126"/>
      <c r="AU407" s="126"/>
      <c r="AV407" s="126"/>
      <c r="AW407" s="125" t="s">
        <v>64</v>
      </c>
      <c r="AX407" s="133"/>
      <c r="AY407" s="134"/>
      <c r="AZ407" s="134" t="s">
        <v>1080</v>
      </c>
      <c r="BA407" s="134" t="s">
        <v>125</v>
      </c>
      <c r="BB407" s="134" t="s">
        <v>1003</v>
      </c>
      <c r="BC407" s="135">
        <v>61800000</v>
      </c>
      <c r="BD407" s="135">
        <v>0</v>
      </c>
    </row>
    <row r="408" spans="1:56" customFormat="1" ht="150">
      <c r="A408" s="125">
        <v>872</v>
      </c>
      <c r="B408" s="126" t="s">
        <v>927</v>
      </c>
      <c r="C408" s="126" t="s">
        <v>1057</v>
      </c>
      <c r="D408" s="281" t="s">
        <v>1058</v>
      </c>
      <c r="E408" s="126" t="s">
        <v>213</v>
      </c>
      <c r="F408" s="126" t="s">
        <v>930</v>
      </c>
      <c r="G408" s="126" t="s">
        <v>1059</v>
      </c>
      <c r="H408" s="126" t="s">
        <v>1060</v>
      </c>
      <c r="I408" s="126" t="s">
        <v>1061</v>
      </c>
      <c r="J408" s="125" t="s">
        <v>934</v>
      </c>
      <c r="K408" s="125"/>
      <c r="L408" s="125"/>
      <c r="M408" s="125"/>
      <c r="N408" s="125"/>
      <c r="O408" s="125"/>
      <c r="P408" s="125"/>
      <c r="Q408" s="125"/>
      <c r="R408" s="125" t="s">
        <v>1062</v>
      </c>
      <c r="S408" s="132"/>
      <c r="T408" s="274"/>
      <c r="U408" s="157"/>
      <c r="V408" s="132"/>
      <c r="W408" s="132"/>
      <c r="X408" s="289" t="s">
        <v>1063</v>
      </c>
      <c r="Y408" s="274" t="s">
        <v>1081</v>
      </c>
      <c r="Z408" s="126" t="s">
        <v>1076</v>
      </c>
      <c r="AA408" s="290">
        <v>0</v>
      </c>
      <c r="AB408" s="290">
        <v>96</v>
      </c>
      <c r="AC408" s="283">
        <f>AB408-AA408</f>
        <v>96</v>
      </c>
      <c r="AD408" s="126" t="s">
        <v>1066</v>
      </c>
      <c r="AE408" s="126" t="s">
        <v>1082</v>
      </c>
      <c r="AF408" s="132"/>
      <c r="AG408" s="104">
        <f t="shared" ref="AG408:AG451" si="15">(AF408-AA408)/(AB408-AA408)</f>
        <v>0</v>
      </c>
      <c r="AH408" s="131"/>
      <c r="AI408" s="132"/>
      <c r="AJ408" s="157"/>
      <c r="AK408" s="126" t="s">
        <v>1068</v>
      </c>
      <c r="AL408" s="125" t="s">
        <v>55</v>
      </c>
      <c r="AM408" s="125" t="s">
        <v>942</v>
      </c>
      <c r="AN408" s="125" t="s">
        <v>56</v>
      </c>
      <c r="AO408" s="125" t="s">
        <v>1069</v>
      </c>
      <c r="AP408" s="126" t="s">
        <v>1083</v>
      </c>
      <c r="AQ408" s="126" t="s">
        <v>1017</v>
      </c>
      <c r="AR408" s="125" t="s">
        <v>1079</v>
      </c>
      <c r="AS408" s="285"/>
      <c r="AT408" s="126" t="s">
        <v>1084</v>
      </c>
      <c r="AU408" s="126"/>
      <c r="AV408" s="126" t="s">
        <v>948</v>
      </c>
      <c r="AW408" s="125" t="s">
        <v>64</v>
      </c>
      <c r="AX408" s="133">
        <v>1385039.90105263</v>
      </c>
      <c r="AY408" s="134">
        <v>475</v>
      </c>
      <c r="AZ408" s="134" t="s">
        <v>1080</v>
      </c>
      <c r="BA408" s="134" t="s">
        <v>125</v>
      </c>
      <c r="BB408" s="134" t="s">
        <v>67</v>
      </c>
      <c r="BC408" s="135">
        <v>566499999.99999952</v>
      </c>
      <c r="BD408" s="135">
        <v>566499999.99999952</v>
      </c>
    </row>
    <row r="409" spans="1:56" customFormat="1" ht="251.25" customHeight="1">
      <c r="A409" s="125">
        <v>873</v>
      </c>
      <c r="B409" s="126" t="s">
        <v>927</v>
      </c>
      <c r="C409" s="126" t="s">
        <v>1057</v>
      </c>
      <c r="D409" s="281" t="s">
        <v>1058</v>
      </c>
      <c r="E409" s="126" t="s">
        <v>213</v>
      </c>
      <c r="F409" s="126" t="s">
        <v>930</v>
      </c>
      <c r="G409" s="126" t="s">
        <v>1059</v>
      </c>
      <c r="H409" s="126" t="s">
        <v>1060</v>
      </c>
      <c r="I409" s="126" t="s">
        <v>1061</v>
      </c>
      <c r="J409" s="125" t="s">
        <v>934</v>
      </c>
      <c r="K409" s="125"/>
      <c r="L409" s="125"/>
      <c r="M409" s="125"/>
      <c r="N409" s="125"/>
      <c r="O409" s="125"/>
      <c r="P409" s="125"/>
      <c r="Q409" s="125"/>
      <c r="R409" s="125" t="s">
        <v>1062</v>
      </c>
      <c r="S409" s="291"/>
      <c r="T409" s="274"/>
      <c r="U409" s="157"/>
      <c r="V409" s="132"/>
      <c r="W409" s="132"/>
      <c r="X409" s="126" t="s">
        <v>1063</v>
      </c>
      <c r="Y409" s="274" t="s">
        <v>1085</v>
      </c>
      <c r="Z409" s="126" t="s">
        <v>1076</v>
      </c>
      <c r="AA409" s="288">
        <v>0</v>
      </c>
      <c r="AB409" s="288">
        <v>1</v>
      </c>
      <c r="AC409" s="149">
        <v>1</v>
      </c>
      <c r="AD409" s="126" t="s">
        <v>1066</v>
      </c>
      <c r="AE409" s="126" t="s">
        <v>1086</v>
      </c>
      <c r="AF409" s="291"/>
      <c r="AG409" s="104">
        <f t="shared" si="15"/>
        <v>0</v>
      </c>
      <c r="AH409" s="131"/>
      <c r="AI409" s="132"/>
      <c r="AJ409" s="157"/>
      <c r="AK409" s="126" t="s">
        <v>1068</v>
      </c>
      <c r="AL409" s="125" t="s">
        <v>55</v>
      </c>
      <c r="AM409" s="125" t="s">
        <v>942</v>
      </c>
      <c r="AN409" s="125" t="s">
        <v>56</v>
      </c>
      <c r="AO409" s="125" t="s">
        <v>1069</v>
      </c>
      <c r="AP409" s="126" t="s">
        <v>1087</v>
      </c>
      <c r="AQ409" s="126" t="s">
        <v>1017</v>
      </c>
      <c r="AR409" s="125" t="s">
        <v>1079</v>
      </c>
      <c r="AS409" s="285">
        <v>171</v>
      </c>
      <c r="AT409" s="126" t="s">
        <v>1088</v>
      </c>
      <c r="AU409" s="126"/>
      <c r="AV409" s="126" t="s">
        <v>63</v>
      </c>
      <c r="AW409" s="125" t="s">
        <v>64</v>
      </c>
      <c r="AX409" s="133">
        <v>2800000</v>
      </c>
      <c r="AY409" s="134">
        <v>11</v>
      </c>
      <c r="AZ409" s="134" t="s">
        <v>1080</v>
      </c>
      <c r="BA409" s="134" t="s">
        <v>125</v>
      </c>
      <c r="BB409" s="134" t="s">
        <v>67</v>
      </c>
      <c r="BC409" s="135">
        <v>30800000</v>
      </c>
      <c r="BD409" s="135">
        <v>30800000</v>
      </c>
    </row>
    <row r="410" spans="1:56" customFormat="1" ht="150">
      <c r="A410" s="125">
        <v>874</v>
      </c>
      <c r="B410" s="126" t="s">
        <v>927</v>
      </c>
      <c r="C410" s="126" t="s">
        <v>1057</v>
      </c>
      <c r="D410" s="281" t="s">
        <v>1058</v>
      </c>
      <c r="E410" s="126" t="s">
        <v>213</v>
      </c>
      <c r="F410" s="126" t="s">
        <v>930</v>
      </c>
      <c r="G410" s="126" t="s">
        <v>1059</v>
      </c>
      <c r="H410" s="126" t="s">
        <v>1060</v>
      </c>
      <c r="I410" s="126" t="s">
        <v>1061</v>
      </c>
      <c r="J410" s="125" t="s">
        <v>934</v>
      </c>
      <c r="K410" s="125"/>
      <c r="L410" s="125"/>
      <c r="M410" s="125"/>
      <c r="N410" s="125"/>
      <c r="O410" s="125"/>
      <c r="P410" s="125"/>
      <c r="Q410" s="125"/>
      <c r="R410" s="125" t="s">
        <v>1062</v>
      </c>
      <c r="S410" s="291"/>
      <c r="T410" s="274"/>
      <c r="U410" s="157"/>
      <c r="V410" s="132"/>
      <c r="W410" s="132"/>
      <c r="X410" s="126" t="s">
        <v>1063</v>
      </c>
      <c r="Y410" s="274" t="s">
        <v>1085</v>
      </c>
      <c r="Z410" s="126"/>
      <c r="AA410" s="288">
        <v>0</v>
      </c>
      <c r="AB410" s="288">
        <v>1</v>
      </c>
      <c r="AC410" s="149">
        <v>1</v>
      </c>
      <c r="AD410" s="126"/>
      <c r="AE410" s="126" t="s">
        <v>1086</v>
      </c>
      <c r="AF410" s="291"/>
      <c r="AG410" s="104">
        <f t="shared" si="15"/>
        <v>0</v>
      </c>
      <c r="AH410" s="131"/>
      <c r="AI410" s="132"/>
      <c r="AJ410" s="157"/>
      <c r="AK410" s="126" t="s">
        <v>1068</v>
      </c>
      <c r="AL410" s="125" t="s">
        <v>55</v>
      </c>
      <c r="AM410" s="125" t="s">
        <v>942</v>
      </c>
      <c r="AN410" s="125" t="s">
        <v>56</v>
      </c>
      <c r="AO410" s="125" t="s">
        <v>1069</v>
      </c>
      <c r="AP410" s="126" t="s">
        <v>1087</v>
      </c>
      <c r="AQ410" s="126" t="s">
        <v>1017</v>
      </c>
      <c r="AR410" s="125" t="s">
        <v>1079</v>
      </c>
      <c r="AS410" s="285">
        <v>187</v>
      </c>
      <c r="AT410" s="126" t="s">
        <v>1089</v>
      </c>
      <c r="AU410" s="126"/>
      <c r="AV410" s="126" t="s">
        <v>63</v>
      </c>
      <c r="AW410" s="125" t="s">
        <v>64</v>
      </c>
      <c r="AX410" s="133">
        <v>6000000</v>
      </c>
      <c r="AY410" s="134">
        <v>10</v>
      </c>
      <c r="AZ410" s="134" t="s">
        <v>1080</v>
      </c>
      <c r="BA410" s="134" t="s">
        <v>125</v>
      </c>
      <c r="BB410" s="134" t="s">
        <v>67</v>
      </c>
      <c r="BC410" s="135">
        <v>60000000</v>
      </c>
      <c r="BD410" s="135">
        <v>60000000</v>
      </c>
    </row>
    <row r="411" spans="1:56" customFormat="1" ht="150">
      <c r="A411" s="125">
        <v>875</v>
      </c>
      <c r="B411" s="126" t="s">
        <v>927</v>
      </c>
      <c r="C411" s="126" t="s">
        <v>1057</v>
      </c>
      <c r="D411" s="281" t="s">
        <v>1058</v>
      </c>
      <c r="E411" s="126" t="s">
        <v>213</v>
      </c>
      <c r="F411" s="126" t="s">
        <v>930</v>
      </c>
      <c r="G411" s="126" t="s">
        <v>1059</v>
      </c>
      <c r="H411" s="126" t="s">
        <v>1060</v>
      </c>
      <c r="I411" s="126" t="s">
        <v>1061</v>
      </c>
      <c r="J411" s="125" t="s">
        <v>934</v>
      </c>
      <c r="K411" s="125"/>
      <c r="L411" s="125"/>
      <c r="M411" s="125"/>
      <c r="N411" s="125"/>
      <c r="O411" s="125"/>
      <c r="P411" s="125"/>
      <c r="Q411" s="125"/>
      <c r="R411" s="125" t="s">
        <v>1062</v>
      </c>
      <c r="S411" s="291"/>
      <c r="T411" s="274"/>
      <c r="U411" s="157"/>
      <c r="V411" s="132"/>
      <c r="W411" s="132"/>
      <c r="X411" s="126" t="s">
        <v>1063</v>
      </c>
      <c r="Y411" s="274" t="s">
        <v>1085</v>
      </c>
      <c r="Z411" s="126"/>
      <c r="AA411" s="288">
        <v>0</v>
      </c>
      <c r="AB411" s="288">
        <v>1</v>
      </c>
      <c r="AC411" s="149">
        <v>1</v>
      </c>
      <c r="AD411" s="126"/>
      <c r="AE411" s="126" t="s">
        <v>1086</v>
      </c>
      <c r="AF411" s="291"/>
      <c r="AG411" s="104">
        <f t="shared" si="15"/>
        <v>0</v>
      </c>
      <c r="AH411" s="131"/>
      <c r="AI411" s="132"/>
      <c r="AJ411" s="157"/>
      <c r="AK411" s="126" t="s">
        <v>1068</v>
      </c>
      <c r="AL411" s="125" t="s">
        <v>55</v>
      </c>
      <c r="AM411" s="125" t="s">
        <v>942</v>
      </c>
      <c r="AN411" s="125" t="s">
        <v>56</v>
      </c>
      <c r="AO411" s="125" t="s">
        <v>1069</v>
      </c>
      <c r="AP411" s="126" t="s">
        <v>1087</v>
      </c>
      <c r="AQ411" s="126" t="s">
        <v>1017</v>
      </c>
      <c r="AR411" s="125" t="s">
        <v>1079</v>
      </c>
      <c r="AS411" s="285">
        <v>189</v>
      </c>
      <c r="AT411" s="126" t="s">
        <v>1090</v>
      </c>
      <c r="AU411" s="126"/>
      <c r="AV411" s="126" t="s">
        <v>63</v>
      </c>
      <c r="AW411" s="125" t="s">
        <v>64</v>
      </c>
      <c r="AX411" s="133">
        <v>4320000</v>
      </c>
      <c r="AY411" s="134">
        <v>11</v>
      </c>
      <c r="AZ411" s="134" t="s">
        <v>1080</v>
      </c>
      <c r="BA411" s="134" t="s">
        <v>125</v>
      </c>
      <c r="BB411" s="134" t="s">
        <v>67</v>
      </c>
      <c r="BC411" s="135">
        <v>47520000</v>
      </c>
      <c r="BD411" s="135">
        <v>47520000</v>
      </c>
    </row>
    <row r="412" spans="1:56" customFormat="1" ht="150">
      <c r="A412" s="125">
        <v>876</v>
      </c>
      <c r="B412" s="126" t="s">
        <v>927</v>
      </c>
      <c r="C412" s="126" t="s">
        <v>1057</v>
      </c>
      <c r="D412" s="281" t="s">
        <v>1058</v>
      </c>
      <c r="E412" s="126" t="s">
        <v>213</v>
      </c>
      <c r="F412" s="126" t="s">
        <v>930</v>
      </c>
      <c r="G412" s="126" t="s">
        <v>1059</v>
      </c>
      <c r="H412" s="126" t="s">
        <v>1060</v>
      </c>
      <c r="I412" s="126" t="s">
        <v>1061</v>
      </c>
      <c r="J412" s="125" t="s">
        <v>934</v>
      </c>
      <c r="K412" s="125"/>
      <c r="L412" s="125"/>
      <c r="M412" s="125"/>
      <c r="N412" s="125"/>
      <c r="O412" s="125"/>
      <c r="P412" s="125"/>
      <c r="Q412" s="125"/>
      <c r="R412" s="125" t="s">
        <v>1062</v>
      </c>
      <c r="S412" s="291"/>
      <c r="T412" s="274"/>
      <c r="U412" s="157"/>
      <c r="V412" s="132"/>
      <c r="W412" s="132"/>
      <c r="X412" s="126" t="s">
        <v>1063</v>
      </c>
      <c r="Y412" s="274" t="s">
        <v>1085</v>
      </c>
      <c r="Z412" s="126"/>
      <c r="AA412" s="288">
        <v>0</v>
      </c>
      <c r="AB412" s="288">
        <v>1</v>
      </c>
      <c r="AC412" s="149">
        <v>1</v>
      </c>
      <c r="AD412" s="126"/>
      <c r="AE412" s="126" t="s">
        <v>1086</v>
      </c>
      <c r="AF412" s="291"/>
      <c r="AG412" s="104">
        <f t="shared" si="15"/>
        <v>0</v>
      </c>
      <c r="AH412" s="131"/>
      <c r="AI412" s="132"/>
      <c r="AJ412" s="157"/>
      <c r="AK412" s="126" t="s">
        <v>1068</v>
      </c>
      <c r="AL412" s="125" t="s">
        <v>55</v>
      </c>
      <c r="AM412" s="125" t="s">
        <v>942</v>
      </c>
      <c r="AN412" s="125" t="s">
        <v>56</v>
      </c>
      <c r="AO412" s="125" t="s">
        <v>1069</v>
      </c>
      <c r="AP412" s="126" t="s">
        <v>1087</v>
      </c>
      <c r="AQ412" s="126" t="s">
        <v>1017</v>
      </c>
      <c r="AR412" s="125" t="s">
        <v>1079</v>
      </c>
      <c r="AS412" s="285">
        <v>180</v>
      </c>
      <c r="AT412" s="126" t="s">
        <v>1091</v>
      </c>
      <c r="AU412" s="126"/>
      <c r="AV412" s="126" t="s">
        <v>63</v>
      </c>
      <c r="AW412" s="125" t="s">
        <v>64</v>
      </c>
      <c r="AX412" s="133">
        <v>6826892</v>
      </c>
      <c r="AY412" s="134">
        <v>11</v>
      </c>
      <c r="AZ412" s="134" t="s">
        <v>1080</v>
      </c>
      <c r="BA412" s="134" t="s">
        <v>125</v>
      </c>
      <c r="BB412" s="134" t="s">
        <v>67</v>
      </c>
      <c r="BC412" s="135">
        <v>75095812</v>
      </c>
      <c r="BD412" s="135">
        <v>75095812</v>
      </c>
    </row>
    <row r="413" spans="1:56" customFormat="1" ht="150">
      <c r="A413" s="125">
        <v>877</v>
      </c>
      <c r="B413" s="126" t="s">
        <v>927</v>
      </c>
      <c r="C413" s="126" t="s">
        <v>1057</v>
      </c>
      <c r="D413" s="281" t="s">
        <v>1058</v>
      </c>
      <c r="E413" s="126" t="s">
        <v>213</v>
      </c>
      <c r="F413" s="126" t="s">
        <v>930</v>
      </c>
      <c r="G413" s="126" t="s">
        <v>1059</v>
      </c>
      <c r="H413" s="126" t="s">
        <v>1060</v>
      </c>
      <c r="I413" s="126" t="s">
        <v>1061</v>
      </c>
      <c r="J413" s="125" t="s">
        <v>934</v>
      </c>
      <c r="K413" s="125"/>
      <c r="L413" s="125"/>
      <c r="M413" s="125"/>
      <c r="N413" s="125"/>
      <c r="O413" s="125"/>
      <c r="P413" s="125"/>
      <c r="Q413" s="125"/>
      <c r="R413" s="125" t="s">
        <v>1062</v>
      </c>
      <c r="S413" s="291"/>
      <c r="T413" s="274"/>
      <c r="U413" s="157"/>
      <c r="V413" s="132"/>
      <c r="W413" s="132"/>
      <c r="X413" s="126" t="s">
        <v>1063</v>
      </c>
      <c r="Y413" s="274" t="s">
        <v>1085</v>
      </c>
      <c r="Z413" s="126"/>
      <c r="AA413" s="288">
        <v>0</v>
      </c>
      <c r="AB413" s="288">
        <v>1</v>
      </c>
      <c r="AC413" s="149">
        <v>1</v>
      </c>
      <c r="AD413" s="126"/>
      <c r="AE413" s="126" t="s">
        <v>1086</v>
      </c>
      <c r="AF413" s="291"/>
      <c r="AG413" s="104">
        <f t="shared" si="15"/>
        <v>0</v>
      </c>
      <c r="AH413" s="131"/>
      <c r="AI413" s="132"/>
      <c r="AJ413" s="157"/>
      <c r="AK413" s="126" t="s">
        <v>1068</v>
      </c>
      <c r="AL413" s="125" t="s">
        <v>55</v>
      </c>
      <c r="AM413" s="125" t="s">
        <v>942</v>
      </c>
      <c r="AN413" s="125" t="s">
        <v>56</v>
      </c>
      <c r="AO413" s="125" t="s">
        <v>1069</v>
      </c>
      <c r="AP413" s="126" t="s">
        <v>1087</v>
      </c>
      <c r="AQ413" s="126" t="s">
        <v>1017</v>
      </c>
      <c r="AR413" s="125" t="s">
        <v>1079</v>
      </c>
      <c r="AS413" s="285">
        <v>173</v>
      </c>
      <c r="AT413" s="126" t="s">
        <v>1092</v>
      </c>
      <c r="AU413" s="126"/>
      <c r="AV413" s="126" t="s">
        <v>63</v>
      </c>
      <c r="AW413" s="125" t="s">
        <v>64</v>
      </c>
      <c r="AX413" s="133">
        <v>6826892</v>
      </c>
      <c r="AY413" s="134">
        <v>11</v>
      </c>
      <c r="AZ413" s="134" t="s">
        <v>1080</v>
      </c>
      <c r="BA413" s="134" t="s">
        <v>125</v>
      </c>
      <c r="BB413" s="134" t="s">
        <v>67</v>
      </c>
      <c r="BC413" s="135">
        <v>75095812</v>
      </c>
      <c r="BD413" s="135">
        <v>75095812</v>
      </c>
    </row>
    <row r="414" spans="1:56" customFormat="1" ht="150">
      <c r="A414" s="125">
        <v>878</v>
      </c>
      <c r="B414" s="126" t="s">
        <v>927</v>
      </c>
      <c r="C414" s="126" t="s">
        <v>1057</v>
      </c>
      <c r="D414" s="281" t="s">
        <v>1058</v>
      </c>
      <c r="E414" s="126" t="s">
        <v>213</v>
      </c>
      <c r="F414" s="126" t="s">
        <v>930</v>
      </c>
      <c r="G414" s="126" t="s">
        <v>1059</v>
      </c>
      <c r="H414" s="126" t="s">
        <v>1060</v>
      </c>
      <c r="I414" s="126" t="s">
        <v>1061</v>
      </c>
      <c r="J414" s="125" t="s">
        <v>934</v>
      </c>
      <c r="K414" s="125"/>
      <c r="L414" s="125"/>
      <c r="M414" s="125"/>
      <c r="N414" s="125"/>
      <c r="O414" s="125"/>
      <c r="P414" s="125"/>
      <c r="Q414" s="125"/>
      <c r="R414" s="125" t="s">
        <v>1062</v>
      </c>
      <c r="S414" s="291"/>
      <c r="T414" s="274"/>
      <c r="U414" s="157"/>
      <c r="V414" s="132"/>
      <c r="W414" s="132"/>
      <c r="X414" s="126" t="s">
        <v>1063</v>
      </c>
      <c r="Y414" s="274" t="s">
        <v>1085</v>
      </c>
      <c r="Z414" s="126"/>
      <c r="AA414" s="288">
        <v>0</v>
      </c>
      <c r="AB414" s="288">
        <v>1</v>
      </c>
      <c r="AC414" s="149">
        <v>1</v>
      </c>
      <c r="AD414" s="126"/>
      <c r="AE414" s="126" t="s">
        <v>1086</v>
      </c>
      <c r="AF414" s="291"/>
      <c r="AG414" s="104">
        <f t="shared" si="15"/>
        <v>0</v>
      </c>
      <c r="AH414" s="131"/>
      <c r="AI414" s="292"/>
      <c r="AJ414" s="167"/>
      <c r="AK414" s="126" t="s">
        <v>1068</v>
      </c>
      <c r="AL414" s="125" t="s">
        <v>55</v>
      </c>
      <c r="AM414" s="125" t="s">
        <v>942</v>
      </c>
      <c r="AN414" s="125" t="s">
        <v>56</v>
      </c>
      <c r="AO414" s="125" t="s">
        <v>1069</v>
      </c>
      <c r="AP414" s="126" t="s">
        <v>1087</v>
      </c>
      <c r="AQ414" s="126" t="s">
        <v>1017</v>
      </c>
      <c r="AR414" s="125" t="s">
        <v>1079</v>
      </c>
      <c r="AS414" s="285">
        <v>174</v>
      </c>
      <c r="AT414" s="126" t="s">
        <v>1093</v>
      </c>
      <c r="AU414" s="126"/>
      <c r="AV414" s="126" t="s">
        <v>63</v>
      </c>
      <c r="AW414" s="125" t="s">
        <v>64</v>
      </c>
      <c r="AX414" s="133">
        <v>6826892</v>
      </c>
      <c r="AY414" s="134">
        <v>11</v>
      </c>
      <c r="AZ414" s="134" t="s">
        <v>1080</v>
      </c>
      <c r="BA414" s="134" t="s">
        <v>306</v>
      </c>
      <c r="BB414" s="134" t="s">
        <v>307</v>
      </c>
      <c r="BC414" s="135">
        <v>75095812</v>
      </c>
      <c r="BD414" s="135">
        <v>75095812</v>
      </c>
    </row>
    <row r="415" spans="1:56" customFormat="1" ht="150">
      <c r="A415" s="125">
        <v>879</v>
      </c>
      <c r="B415" s="126" t="s">
        <v>927</v>
      </c>
      <c r="C415" s="126" t="s">
        <v>1057</v>
      </c>
      <c r="D415" s="281" t="s">
        <v>1058</v>
      </c>
      <c r="E415" s="126" t="s">
        <v>213</v>
      </c>
      <c r="F415" s="126" t="s">
        <v>930</v>
      </c>
      <c r="G415" s="126" t="s">
        <v>1059</v>
      </c>
      <c r="H415" s="126" t="s">
        <v>1060</v>
      </c>
      <c r="I415" s="126" t="s">
        <v>1061</v>
      </c>
      <c r="J415" s="125" t="s">
        <v>934</v>
      </c>
      <c r="K415" s="125"/>
      <c r="L415" s="125"/>
      <c r="M415" s="125"/>
      <c r="N415" s="125"/>
      <c r="O415" s="125"/>
      <c r="P415" s="125"/>
      <c r="Q415" s="125"/>
      <c r="R415" s="125" t="s">
        <v>1062</v>
      </c>
      <c r="S415" s="291"/>
      <c r="T415" s="274"/>
      <c r="U415" s="157"/>
      <c r="V415" s="132"/>
      <c r="W415" s="132"/>
      <c r="X415" s="126" t="s">
        <v>1063</v>
      </c>
      <c r="Y415" s="274" t="s">
        <v>1085</v>
      </c>
      <c r="Z415" s="126"/>
      <c r="AA415" s="288">
        <v>0</v>
      </c>
      <c r="AB415" s="288">
        <v>1</v>
      </c>
      <c r="AC415" s="149">
        <v>1</v>
      </c>
      <c r="AD415" s="126"/>
      <c r="AE415" s="126" t="s">
        <v>1086</v>
      </c>
      <c r="AF415" s="291"/>
      <c r="AG415" s="104">
        <f t="shared" si="15"/>
        <v>0</v>
      </c>
      <c r="AH415" s="131"/>
      <c r="AI415" s="292"/>
      <c r="AJ415" s="167"/>
      <c r="AK415" s="126" t="s">
        <v>1068</v>
      </c>
      <c r="AL415" s="125" t="s">
        <v>55</v>
      </c>
      <c r="AM415" s="125" t="s">
        <v>942</v>
      </c>
      <c r="AN415" s="125" t="s">
        <v>56</v>
      </c>
      <c r="AO415" s="125" t="s">
        <v>1069</v>
      </c>
      <c r="AP415" s="126" t="s">
        <v>1087</v>
      </c>
      <c r="AQ415" s="126" t="s">
        <v>1017</v>
      </c>
      <c r="AR415" s="125" t="s">
        <v>1079</v>
      </c>
      <c r="AS415" s="285">
        <v>176</v>
      </c>
      <c r="AT415" s="126" t="s">
        <v>1093</v>
      </c>
      <c r="AU415" s="126"/>
      <c r="AV415" s="126" t="s">
        <v>63</v>
      </c>
      <c r="AW415" s="125" t="s">
        <v>64</v>
      </c>
      <c r="AX415" s="133">
        <v>6826892</v>
      </c>
      <c r="AY415" s="134">
        <v>11</v>
      </c>
      <c r="AZ415" s="134" t="s">
        <v>1080</v>
      </c>
      <c r="BA415" s="134" t="s">
        <v>306</v>
      </c>
      <c r="BB415" s="134" t="s">
        <v>307</v>
      </c>
      <c r="BC415" s="135">
        <v>75095812</v>
      </c>
      <c r="BD415" s="135">
        <v>75095812</v>
      </c>
    </row>
    <row r="416" spans="1:56" customFormat="1" ht="150">
      <c r="A416" s="125">
        <v>880</v>
      </c>
      <c r="B416" s="126" t="s">
        <v>927</v>
      </c>
      <c r="C416" s="126" t="s">
        <v>1057</v>
      </c>
      <c r="D416" s="281" t="s">
        <v>1058</v>
      </c>
      <c r="E416" s="126" t="s">
        <v>213</v>
      </c>
      <c r="F416" s="126" t="s">
        <v>930</v>
      </c>
      <c r="G416" s="126" t="s">
        <v>1059</v>
      </c>
      <c r="H416" s="126" t="s">
        <v>1060</v>
      </c>
      <c r="I416" s="126" t="s">
        <v>1061</v>
      </c>
      <c r="J416" s="125" t="s">
        <v>934</v>
      </c>
      <c r="K416" s="125"/>
      <c r="L416" s="125"/>
      <c r="M416" s="125"/>
      <c r="N416" s="125"/>
      <c r="O416" s="125"/>
      <c r="P416" s="125"/>
      <c r="Q416" s="125"/>
      <c r="R416" s="125" t="s">
        <v>1062</v>
      </c>
      <c r="S416" s="291"/>
      <c r="T416" s="274"/>
      <c r="U416" s="157"/>
      <c r="V416" s="132"/>
      <c r="W416" s="132"/>
      <c r="X416" s="126" t="s">
        <v>1063</v>
      </c>
      <c r="Y416" s="274" t="s">
        <v>1085</v>
      </c>
      <c r="Z416" s="126"/>
      <c r="AA416" s="288">
        <v>0</v>
      </c>
      <c r="AB416" s="288">
        <v>1</v>
      </c>
      <c r="AC416" s="149">
        <v>1</v>
      </c>
      <c r="AD416" s="126"/>
      <c r="AE416" s="126" t="s">
        <v>1086</v>
      </c>
      <c r="AF416" s="291"/>
      <c r="AG416" s="104">
        <f t="shared" si="15"/>
        <v>0</v>
      </c>
      <c r="AH416" s="131"/>
      <c r="AI416" s="292"/>
      <c r="AJ416" s="167"/>
      <c r="AK416" s="126" t="s">
        <v>1068</v>
      </c>
      <c r="AL416" s="125" t="s">
        <v>55</v>
      </c>
      <c r="AM416" s="125" t="s">
        <v>942</v>
      </c>
      <c r="AN416" s="125" t="s">
        <v>56</v>
      </c>
      <c r="AO416" s="125" t="s">
        <v>1069</v>
      </c>
      <c r="AP416" s="126" t="s">
        <v>1087</v>
      </c>
      <c r="AQ416" s="126" t="s">
        <v>1017</v>
      </c>
      <c r="AR416" s="125" t="s">
        <v>1079</v>
      </c>
      <c r="AS416" s="285">
        <v>181</v>
      </c>
      <c r="AT416" s="126" t="s">
        <v>1094</v>
      </c>
      <c r="AU416" s="126"/>
      <c r="AV416" s="126" t="s">
        <v>63</v>
      </c>
      <c r="AW416" s="125" t="s">
        <v>64</v>
      </c>
      <c r="AX416" s="133">
        <v>6826892</v>
      </c>
      <c r="AY416" s="134">
        <v>11.96676496420333</v>
      </c>
      <c r="AZ416" s="134" t="s">
        <v>1080</v>
      </c>
      <c r="BA416" s="134" t="s">
        <v>125</v>
      </c>
      <c r="BB416" s="134" t="s">
        <v>67</v>
      </c>
      <c r="BC416" s="135">
        <v>81695812</v>
      </c>
      <c r="BD416" s="135">
        <v>81695812</v>
      </c>
    </row>
    <row r="417" spans="1:56" customFormat="1" ht="150">
      <c r="A417" s="125">
        <v>881</v>
      </c>
      <c r="B417" s="126" t="s">
        <v>927</v>
      </c>
      <c r="C417" s="126" t="s">
        <v>1057</v>
      </c>
      <c r="D417" s="281" t="s">
        <v>1058</v>
      </c>
      <c r="E417" s="126" t="s">
        <v>213</v>
      </c>
      <c r="F417" s="126" t="s">
        <v>930</v>
      </c>
      <c r="G417" s="126" t="s">
        <v>1059</v>
      </c>
      <c r="H417" s="126" t="s">
        <v>1060</v>
      </c>
      <c r="I417" s="126" t="s">
        <v>1061</v>
      </c>
      <c r="J417" s="125" t="s">
        <v>934</v>
      </c>
      <c r="K417" s="125"/>
      <c r="L417" s="125"/>
      <c r="M417" s="125"/>
      <c r="N417" s="125"/>
      <c r="O417" s="125"/>
      <c r="P417" s="125"/>
      <c r="Q417" s="125"/>
      <c r="R417" s="125" t="s">
        <v>1062</v>
      </c>
      <c r="S417" s="291"/>
      <c r="T417" s="274"/>
      <c r="U417" s="157"/>
      <c r="V417" s="132"/>
      <c r="W417" s="132"/>
      <c r="X417" s="126" t="s">
        <v>1063</v>
      </c>
      <c r="Y417" s="274" t="s">
        <v>1085</v>
      </c>
      <c r="Z417" s="126"/>
      <c r="AA417" s="288">
        <v>0</v>
      </c>
      <c r="AB417" s="288">
        <v>1</v>
      </c>
      <c r="AC417" s="149">
        <v>1</v>
      </c>
      <c r="AD417" s="126"/>
      <c r="AE417" s="126" t="s">
        <v>1086</v>
      </c>
      <c r="AF417" s="291"/>
      <c r="AG417" s="104">
        <f t="shared" si="15"/>
        <v>0</v>
      </c>
      <c r="AH417" s="131"/>
      <c r="AI417" s="292"/>
      <c r="AJ417" s="167"/>
      <c r="AK417" s="126" t="s">
        <v>1068</v>
      </c>
      <c r="AL417" s="125" t="s">
        <v>55</v>
      </c>
      <c r="AM417" s="125" t="s">
        <v>942</v>
      </c>
      <c r="AN417" s="125" t="s">
        <v>56</v>
      </c>
      <c r="AO417" s="125" t="s">
        <v>1069</v>
      </c>
      <c r="AP417" s="126" t="s">
        <v>1087</v>
      </c>
      <c r="AQ417" s="126" t="s">
        <v>1017</v>
      </c>
      <c r="AR417" s="125" t="s">
        <v>1079</v>
      </c>
      <c r="AS417" s="285">
        <v>182</v>
      </c>
      <c r="AT417" s="126" t="s">
        <v>1094</v>
      </c>
      <c r="AU417" s="126"/>
      <c r="AV417" s="126" t="s">
        <v>63</v>
      </c>
      <c r="AW417" s="125" t="s">
        <v>64</v>
      </c>
      <c r="AX417" s="133">
        <v>6826892</v>
      </c>
      <c r="AY417" s="134">
        <v>11</v>
      </c>
      <c r="AZ417" s="134" t="s">
        <v>1080</v>
      </c>
      <c r="BA417" s="134" t="s">
        <v>125</v>
      </c>
      <c r="BB417" s="134" t="s">
        <v>67</v>
      </c>
      <c r="BC417" s="135">
        <v>75095812</v>
      </c>
      <c r="BD417" s="135">
        <v>75095812</v>
      </c>
    </row>
    <row r="418" spans="1:56" customFormat="1" ht="150">
      <c r="A418" s="125">
        <v>882</v>
      </c>
      <c r="B418" s="126" t="s">
        <v>927</v>
      </c>
      <c r="C418" s="126" t="s">
        <v>1057</v>
      </c>
      <c r="D418" s="281" t="s">
        <v>1058</v>
      </c>
      <c r="E418" s="126" t="s">
        <v>213</v>
      </c>
      <c r="F418" s="126" t="s">
        <v>930</v>
      </c>
      <c r="G418" s="126" t="s">
        <v>1059</v>
      </c>
      <c r="H418" s="126" t="s">
        <v>1060</v>
      </c>
      <c r="I418" s="126" t="s">
        <v>1061</v>
      </c>
      <c r="J418" s="125" t="s">
        <v>934</v>
      </c>
      <c r="K418" s="125"/>
      <c r="L418" s="125"/>
      <c r="M418" s="125"/>
      <c r="N418" s="125"/>
      <c r="O418" s="125"/>
      <c r="P418" s="125"/>
      <c r="Q418" s="125"/>
      <c r="R418" s="125" t="s">
        <v>1062</v>
      </c>
      <c r="S418" s="291"/>
      <c r="T418" s="274"/>
      <c r="U418" s="157"/>
      <c r="V418" s="132"/>
      <c r="W418" s="132"/>
      <c r="X418" s="126" t="s">
        <v>1063</v>
      </c>
      <c r="Y418" s="274" t="s">
        <v>1085</v>
      </c>
      <c r="Z418" s="126"/>
      <c r="AA418" s="288">
        <v>0</v>
      </c>
      <c r="AB418" s="288">
        <v>1</v>
      </c>
      <c r="AC418" s="149">
        <v>1</v>
      </c>
      <c r="AD418" s="126"/>
      <c r="AE418" s="126" t="s">
        <v>1086</v>
      </c>
      <c r="AF418" s="291"/>
      <c r="AG418" s="104">
        <f t="shared" si="15"/>
        <v>0</v>
      </c>
      <c r="AH418" s="131"/>
      <c r="AI418" s="292"/>
      <c r="AJ418" s="167"/>
      <c r="AK418" s="126" t="s">
        <v>1068</v>
      </c>
      <c r="AL418" s="125" t="s">
        <v>55</v>
      </c>
      <c r="AM418" s="125" t="s">
        <v>942</v>
      </c>
      <c r="AN418" s="125" t="s">
        <v>56</v>
      </c>
      <c r="AO418" s="125" t="s">
        <v>1069</v>
      </c>
      <c r="AP418" s="126" t="s">
        <v>1087</v>
      </c>
      <c r="AQ418" s="126" t="s">
        <v>1017</v>
      </c>
      <c r="AR418" s="125" t="s">
        <v>1079</v>
      </c>
      <c r="AS418" s="285">
        <v>183</v>
      </c>
      <c r="AT418" s="126" t="s">
        <v>1094</v>
      </c>
      <c r="AU418" s="126"/>
      <c r="AV418" s="126" t="s">
        <v>63</v>
      </c>
      <c r="AW418" s="125" t="s">
        <v>64</v>
      </c>
      <c r="AX418" s="133">
        <v>6826892</v>
      </c>
      <c r="AY418" s="134">
        <v>11</v>
      </c>
      <c r="AZ418" s="134" t="s">
        <v>1080</v>
      </c>
      <c r="BA418" s="134" t="s">
        <v>125</v>
      </c>
      <c r="BB418" s="134" t="s">
        <v>67</v>
      </c>
      <c r="BC418" s="135">
        <v>75095812</v>
      </c>
      <c r="BD418" s="135">
        <v>75095812</v>
      </c>
    </row>
    <row r="419" spans="1:56" customFormat="1" ht="150">
      <c r="A419" s="125">
        <v>883</v>
      </c>
      <c r="B419" s="126" t="s">
        <v>927</v>
      </c>
      <c r="C419" s="126" t="s">
        <v>1057</v>
      </c>
      <c r="D419" s="281" t="s">
        <v>1058</v>
      </c>
      <c r="E419" s="126" t="s">
        <v>213</v>
      </c>
      <c r="F419" s="126" t="s">
        <v>930</v>
      </c>
      <c r="G419" s="126" t="s">
        <v>1059</v>
      </c>
      <c r="H419" s="126" t="s">
        <v>1060</v>
      </c>
      <c r="I419" s="126" t="s">
        <v>1061</v>
      </c>
      <c r="J419" s="125" t="s">
        <v>934</v>
      </c>
      <c r="K419" s="125"/>
      <c r="L419" s="125"/>
      <c r="M419" s="125"/>
      <c r="N419" s="125"/>
      <c r="O419" s="125"/>
      <c r="P419" s="125"/>
      <c r="Q419" s="125"/>
      <c r="R419" s="125" t="s">
        <v>1062</v>
      </c>
      <c r="S419" s="291"/>
      <c r="T419" s="274"/>
      <c r="U419" s="157"/>
      <c r="V419" s="132"/>
      <c r="W419" s="132"/>
      <c r="X419" s="126" t="s">
        <v>1063</v>
      </c>
      <c r="Y419" s="274" t="s">
        <v>1085</v>
      </c>
      <c r="Z419" s="126"/>
      <c r="AA419" s="288">
        <v>0</v>
      </c>
      <c r="AB419" s="288">
        <v>1</v>
      </c>
      <c r="AC419" s="149">
        <v>1</v>
      </c>
      <c r="AD419" s="126"/>
      <c r="AE419" s="126" t="s">
        <v>1086</v>
      </c>
      <c r="AF419" s="291"/>
      <c r="AG419" s="104">
        <f t="shared" si="15"/>
        <v>0</v>
      </c>
      <c r="AH419" s="131"/>
      <c r="AI419" s="292"/>
      <c r="AJ419" s="167"/>
      <c r="AK419" s="126" t="s">
        <v>1068</v>
      </c>
      <c r="AL419" s="125" t="s">
        <v>55</v>
      </c>
      <c r="AM419" s="125" t="s">
        <v>942</v>
      </c>
      <c r="AN419" s="125" t="s">
        <v>56</v>
      </c>
      <c r="AO419" s="125" t="s">
        <v>1069</v>
      </c>
      <c r="AP419" s="126" t="s">
        <v>1087</v>
      </c>
      <c r="AQ419" s="126" t="s">
        <v>1017</v>
      </c>
      <c r="AR419" s="125" t="s">
        <v>1079</v>
      </c>
      <c r="AS419" s="285">
        <v>184</v>
      </c>
      <c r="AT419" s="126" t="s">
        <v>1094</v>
      </c>
      <c r="AU419" s="126"/>
      <c r="AV419" s="126" t="s">
        <v>63</v>
      </c>
      <c r="AW419" s="125" t="s">
        <v>64</v>
      </c>
      <c r="AX419" s="133">
        <v>6826892</v>
      </c>
      <c r="AY419" s="134">
        <v>11</v>
      </c>
      <c r="AZ419" s="134" t="s">
        <v>1080</v>
      </c>
      <c r="BA419" s="134" t="s">
        <v>125</v>
      </c>
      <c r="BB419" s="134" t="s">
        <v>67</v>
      </c>
      <c r="BC419" s="135">
        <v>75095812</v>
      </c>
      <c r="BD419" s="135">
        <v>75095812</v>
      </c>
    </row>
    <row r="420" spans="1:56" customFormat="1" ht="150">
      <c r="A420" s="125">
        <v>884</v>
      </c>
      <c r="B420" s="126" t="s">
        <v>927</v>
      </c>
      <c r="C420" s="126" t="s">
        <v>1057</v>
      </c>
      <c r="D420" s="281" t="s">
        <v>1058</v>
      </c>
      <c r="E420" s="126" t="s">
        <v>213</v>
      </c>
      <c r="F420" s="126" t="s">
        <v>930</v>
      </c>
      <c r="G420" s="126" t="s">
        <v>1059</v>
      </c>
      <c r="H420" s="126" t="s">
        <v>1060</v>
      </c>
      <c r="I420" s="126" t="s">
        <v>1061</v>
      </c>
      <c r="J420" s="125" t="s">
        <v>934</v>
      </c>
      <c r="K420" s="125"/>
      <c r="L420" s="125"/>
      <c r="M420" s="125"/>
      <c r="N420" s="125"/>
      <c r="O420" s="125"/>
      <c r="P420" s="125"/>
      <c r="Q420" s="125"/>
      <c r="R420" s="125" t="s">
        <v>1062</v>
      </c>
      <c r="S420" s="291"/>
      <c r="T420" s="274"/>
      <c r="U420" s="157"/>
      <c r="V420" s="132"/>
      <c r="W420" s="132"/>
      <c r="X420" s="126" t="s">
        <v>1063</v>
      </c>
      <c r="Y420" s="274" t="s">
        <v>1085</v>
      </c>
      <c r="Z420" s="126"/>
      <c r="AA420" s="288">
        <v>0</v>
      </c>
      <c r="AB420" s="288">
        <v>1</v>
      </c>
      <c r="AC420" s="149">
        <v>1</v>
      </c>
      <c r="AD420" s="126"/>
      <c r="AE420" s="126" t="s">
        <v>1086</v>
      </c>
      <c r="AF420" s="291"/>
      <c r="AG420" s="104">
        <f t="shared" si="15"/>
        <v>0</v>
      </c>
      <c r="AH420" s="131"/>
      <c r="AI420" s="292"/>
      <c r="AJ420" s="167"/>
      <c r="AK420" s="126" t="s">
        <v>1068</v>
      </c>
      <c r="AL420" s="125" t="s">
        <v>55</v>
      </c>
      <c r="AM420" s="125" t="s">
        <v>942</v>
      </c>
      <c r="AN420" s="125" t="s">
        <v>56</v>
      </c>
      <c r="AO420" s="125" t="s">
        <v>1069</v>
      </c>
      <c r="AP420" s="126" t="s">
        <v>1087</v>
      </c>
      <c r="AQ420" s="126" t="s">
        <v>1017</v>
      </c>
      <c r="AR420" s="125" t="s">
        <v>1079</v>
      </c>
      <c r="AS420" s="285">
        <v>179</v>
      </c>
      <c r="AT420" s="126" t="s">
        <v>1095</v>
      </c>
      <c r="AU420" s="126"/>
      <c r="AV420" s="126" t="s">
        <v>63</v>
      </c>
      <c r="AW420" s="125" t="s">
        <v>64</v>
      </c>
      <c r="AX420" s="133">
        <v>6826892</v>
      </c>
      <c r="AY420" s="134">
        <v>11</v>
      </c>
      <c r="AZ420" s="134" t="s">
        <v>1080</v>
      </c>
      <c r="BA420" s="134" t="s">
        <v>125</v>
      </c>
      <c r="BB420" s="134" t="s">
        <v>67</v>
      </c>
      <c r="BC420" s="135">
        <v>75095812</v>
      </c>
      <c r="BD420" s="135">
        <v>75095812</v>
      </c>
    </row>
    <row r="421" spans="1:56" customFormat="1" ht="150">
      <c r="A421" s="125">
        <v>885</v>
      </c>
      <c r="B421" s="126" t="s">
        <v>927</v>
      </c>
      <c r="C421" s="126" t="s">
        <v>1057</v>
      </c>
      <c r="D421" s="281" t="s">
        <v>1058</v>
      </c>
      <c r="E421" s="126" t="s">
        <v>213</v>
      </c>
      <c r="F421" s="126" t="s">
        <v>930</v>
      </c>
      <c r="G421" s="126" t="s">
        <v>1059</v>
      </c>
      <c r="H421" s="126" t="s">
        <v>1060</v>
      </c>
      <c r="I421" s="126" t="s">
        <v>1061</v>
      </c>
      <c r="J421" s="125" t="s">
        <v>934</v>
      </c>
      <c r="K421" s="125"/>
      <c r="L421" s="125"/>
      <c r="M421" s="125"/>
      <c r="N421" s="125"/>
      <c r="O421" s="125"/>
      <c r="P421" s="125"/>
      <c r="Q421" s="125"/>
      <c r="R421" s="125" t="s">
        <v>1062</v>
      </c>
      <c r="S421" s="291"/>
      <c r="T421" s="274"/>
      <c r="U421" s="157"/>
      <c r="V421" s="132"/>
      <c r="W421" s="132"/>
      <c r="X421" s="126" t="s">
        <v>1063</v>
      </c>
      <c r="Y421" s="274" t="s">
        <v>1085</v>
      </c>
      <c r="Z421" s="126"/>
      <c r="AA421" s="288">
        <v>0</v>
      </c>
      <c r="AB421" s="288">
        <v>1</v>
      </c>
      <c r="AC421" s="149">
        <v>1</v>
      </c>
      <c r="AD421" s="126"/>
      <c r="AE421" s="126" t="s">
        <v>1086</v>
      </c>
      <c r="AF421" s="291"/>
      <c r="AG421" s="104">
        <f t="shared" si="15"/>
        <v>0</v>
      </c>
      <c r="AH421" s="131"/>
      <c r="AI421" s="292"/>
      <c r="AJ421" s="167"/>
      <c r="AK421" s="126" t="s">
        <v>1068</v>
      </c>
      <c r="AL421" s="125" t="s">
        <v>55</v>
      </c>
      <c r="AM421" s="125" t="s">
        <v>942</v>
      </c>
      <c r="AN421" s="125" t="s">
        <v>56</v>
      </c>
      <c r="AO421" s="125" t="s">
        <v>1069</v>
      </c>
      <c r="AP421" s="126" t="s">
        <v>1087</v>
      </c>
      <c r="AQ421" s="126" t="s">
        <v>1017</v>
      </c>
      <c r="AR421" s="125" t="s">
        <v>1079</v>
      </c>
      <c r="AS421" s="285">
        <v>800</v>
      </c>
      <c r="AT421" s="126" t="s">
        <v>1096</v>
      </c>
      <c r="AU421" s="126"/>
      <c r="AV421" s="126" t="s">
        <v>63</v>
      </c>
      <c r="AW421" s="125" t="s">
        <v>64</v>
      </c>
      <c r="AX421" s="133">
        <v>5100000</v>
      </c>
      <c r="AY421" s="134">
        <v>11</v>
      </c>
      <c r="AZ421" s="134" t="s">
        <v>1080</v>
      </c>
      <c r="BA421" s="134" t="s">
        <v>125</v>
      </c>
      <c r="BB421" s="134" t="s">
        <v>67</v>
      </c>
      <c r="BC421" s="135">
        <v>56100000</v>
      </c>
      <c r="BD421" s="135">
        <v>56100000</v>
      </c>
    </row>
    <row r="422" spans="1:56" customFormat="1" ht="150">
      <c r="A422" s="125">
        <v>886</v>
      </c>
      <c r="B422" s="126" t="s">
        <v>927</v>
      </c>
      <c r="C422" s="126" t="s">
        <v>1057</v>
      </c>
      <c r="D422" s="281" t="s">
        <v>1058</v>
      </c>
      <c r="E422" s="126" t="s">
        <v>213</v>
      </c>
      <c r="F422" s="126" t="s">
        <v>930</v>
      </c>
      <c r="G422" s="126" t="s">
        <v>1059</v>
      </c>
      <c r="H422" s="126" t="s">
        <v>1060</v>
      </c>
      <c r="I422" s="126" t="s">
        <v>1061</v>
      </c>
      <c r="J422" s="125" t="s">
        <v>934</v>
      </c>
      <c r="K422" s="125"/>
      <c r="L422" s="125"/>
      <c r="M422" s="125"/>
      <c r="N422" s="125"/>
      <c r="O422" s="125"/>
      <c r="P422" s="125"/>
      <c r="Q422" s="125"/>
      <c r="R422" s="125" t="s">
        <v>1062</v>
      </c>
      <c r="S422" s="291"/>
      <c r="T422" s="274"/>
      <c r="U422" s="157"/>
      <c r="V422" s="132"/>
      <c r="W422" s="132"/>
      <c r="X422" s="126" t="s">
        <v>1063</v>
      </c>
      <c r="Y422" s="274" t="s">
        <v>1085</v>
      </c>
      <c r="Z422" s="126"/>
      <c r="AA422" s="288">
        <v>0</v>
      </c>
      <c r="AB422" s="288">
        <v>1</v>
      </c>
      <c r="AC422" s="149">
        <v>1</v>
      </c>
      <c r="AD422" s="126"/>
      <c r="AE422" s="126" t="s">
        <v>1086</v>
      </c>
      <c r="AF422" s="291"/>
      <c r="AG422" s="104">
        <f t="shared" si="15"/>
        <v>0</v>
      </c>
      <c r="AH422" s="131"/>
      <c r="AI422" s="292"/>
      <c r="AJ422" s="167"/>
      <c r="AK422" s="126" t="s">
        <v>1068</v>
      </c>
      <c r="AL422" s="125" t="s">
        <v>55</v>
      </c>
      <c r="AM422" s="125" t="s">
        <v>942</v>
      </c>
      <c r="AN422" s="125" t="s">
        <v>56</v>
      </c>
      <c r="AO422" s="125" t="s">
        <v>1069</v>
      </c>
      <c r="AP422" s="126" t="s">
        <v>1087</v>
      </c>
      <c r="AQ422" s="126" t="s">
        <v>1017</v>
      </c>
      <c r="AR422" s="125" t="s">
        <v>1079</v>
      </c>
      <c r="AS422" s="285">
        <v>116</v>
      </c>
      <c r="AT422" s="126" t="s">
        <v>1097</v>
      </c>
      <c r="AU422" s="126"/>
      <c r="AV422" s="126" t="s">
        <v>63</v>
      </c>
      <c r="AW422" s="125" t="s">
        <v>64</v>
      </c>
      <c r="AX422" s="133">
        <v>9000000</v>
      </c>
      <c r="AY422" s="134">
        <v>3.1111111111111112</v>
      </c>
      <c r="AZ422" s="134" t="s">
        <v>1080</v>
      </c>
      <c r="BA422" s="134" t="s">
        <v>125</v>
      </c>
      <c r="BB422" s="134" t="s">
        <v>67</v>
      </c>
      <c r="BC422" s="135">
        <v>28000000</v>
      </c>
      <c r="BD422" s="135">
        <v>28000000</v>
      </c>
    </row>
    <row r="423" spans="1:56" customFormat="1" ht="150">
      <c r="A423" s="125">
        <v>887</v>
      </c>
      <c r="B423" s="126" t="s">
        <v>927</v>
      </c>
      <c r="C423" s="126" t="s">
        <v>1057</v>
      </c>
      <c r="D423" s="281" t="s">
        <v>1058</v>
      </c>
      <c r="E423" s="126" t="s">
        <v>213</v>
      </c>
      <c r="F423" s="126" t="s">
        <v>930</v>
      </c>
      <c r="G423" s="126" t="s">
        <v>1059</v>
      </c>
      <c r="H423" s="126" t="s">
        <v>1060</v>
      </c>
      <c r="I423" s="126" t="s">
        <v>1061</v>
      </c>
      <c r="J423" s="125" t="s">
        <v>934</v>
      </c>
      <c r="K423" s="125"/>
      <c r="L423" s="125"/>
      <c r="M423" s="125"/>
      <c r="N423" s="125"/>
      <c r="O423" s="125"/>
      <c r="P423" s="125"/>
      <c r="Q423" s="125"/>
      <c r="R423" s="125" t="s">
        <v>1062</v>
      </c>
      <c r="S423" s="291"/>
      <c r="T423" s="274"/>
      <c r="U423" s="157"/>
      <c r="V423" s="132"/>
      <c r="W423" s="132"/>
      <c r="X423" s="126" t="s">
        <v>1063</v>
      </c>
      <c r="Y423" s="274" t="s">
        <v>1085</v>
      </c>
      <c r="Z423" s="126"/>
      <c r="AA423" s="288">
        <v>0</v>
      </c>
      <c r="AB423" s="288">
        <v>1</v>
      </c>
      <c r="AC423" s="149">
        <v>1</v>
      </c>
      <c r="AD423" s="126"/>
      <c r="AE423" s="126" t="s">
        <v>1086</v>
      </c>
      <c r="AF423" s="291"/>
      <c r="AG423" s="104">
        <f t="shared" si="15"/>
        <v>0</v>
      </c>
      <c r="AH423" s="131"/>
      <c r="AI423" s="292"/>
      <c r="AJ423" s="167"/>
      <c r="AK423" s="126" t="s">
        <v>1068</v>
      </c>
      <c r="AL423" s="125" t="s">
        <v>55</v>
      </c>
      <c r="AM423" s="125" t="s">
        <v>942</v>
      </c>
      <c r="AN423" s="125" t="s">
        <v>56</v>
      </c>
      <c r="AO423" s="125" t="s">
        <v>1069</v>
      </c>
      <c r="AP423" s="126" t="s">
        <v>1087</v>
      </c>
      <c r="AQ423" s="126" t="s">
        <v>1017</v>
      </c>
      <c r="AR423" s="125" t="s">
        <v>1079</v>
      </c>
      <c r="AS423" s="285" t="s">
        <v>1098</v>
      </c>
      <c r="AT423" s="126" t="s">
        <v>1099</v>
      </c>
      <c r="AU423" s="126"/>
      <c r="AV423" s="126" t="s">
        <v>948</v>
      </c>
      <c r="AW423" s="125" t="s">
        <v>64</v>
      </c>
      <c r="AX423" s="133">
        <v>9000000</v>
      </c>
      <c r="AY423" s="134"/>
      <c r="AZ423" s="134" t="s">
        <v>1080</v>
      </c>
      <c r="BA423" s="134" t="s">
        <v>125</v>
      </c>
      <c r="BB423" s="134" t="s">
        <v>67</v>
      </c>
      <c r="BC423" s="135">
        <v>835934000</v>
      </c>
      <c r="BD423" s="135">
        <v>740000000</v>
      </c>
    </row>
    <row r="424" spans="1:56" customFormat="1" ht="150">
      <c r="A424" s="125">
        <v>888</v>
      </c>
      <c r="B424" s="126" t="s">
        <v>927</v>
      </c>
      <c r="C424" s="126" t="s">
        <v>1057</v>
      </c>
      <c r="D424" s="281" t="s">
        <v>1058</v>
      </c>
      <c r="E424" s="126" t="s">
        <v>213</v>
      </c>
      <c r="F424" s="126" t="s">
        <v>930</v>
      </c>
      <c r="G424" s="126" t="s">
        <v>1059</v>
      </c>
      <c r="H424" s="126" t="s">
        <v>1060</v>
      </c>
      <c r="I424" s="126" t="s">
        <v>1061</v>
      </c>
      <c r="J424" s="125" t="s">
        <v>934</v>
      </c>
      <c r="K424" s="125"/>
      <c r="L424" s="125"/>
      <c r="M424" s="125"/>
      <c r="N424" s="125"/>
      <c r="O424" s="125"/>
      <c r="P424" s="125"/>
      <c r="Q424" s="125"/>
      <c r="R424" s="125" t="s">
        <v>1062</v>
      </c>
      <c r="S424" s="291"/>
      <c r="T424" s="274"/>
      <c r="U424" s="157"/>
      <c r="V424" s="132"/>
      <c r="W424" s="132"/>
      <c r="X424" s="126" t="s">
        <v>1063</v>
      </c>
      <c r="Y424" s="274" t="s">
        <v>1085</v>
      </c>
      <c r="Z424" s="126"/>
      <c r="AA424" s="288">
        <v>0</v>
      </c>
      <c r="AB424" s="288">
        <v>1</v>
      </c>
      <c r="AC424" s="149">
        <v>1</v>
      </c>
      <c r="AD424" s="126"/>
      <c r="AE424" s="126" t="s">
        <v>1086</v>
      </c>
      <c r="AF424" s="291"/>
      <c r="AG424" s="104">
        <f t="shared" si="15"/>
        <v>0</v>
      </c>
      <c r="AH424" s="131"/>
      <c r="AI424" s="292"/>
      <c r="AJ424" s="167"/>
      <c r="AK424" s="126" t="s">
        <v>1068</v>
      </c>
      <c r="AL424" s="125" t="s">
        <v>55</v>
      </c>
      <c r="AM424" s="125" t="s">
        <v>942</v>
      </c>
      <c r="AN424" s="125" t="s">
        <v>56</v>
      </c>
      <c r="AO424" s="125" t="s">
        <v>1069</v>
      </c>
      <c r="AP424" s="126" t="s">
        <v>1087</v>
      </c>
      <c r="AQ424" s="126" t="s">
        <v>1017</v>
      </c>
      <c r="AR424" s="125" t="s">
        <v>1079</v>
      </c>
      <c r="AS424" s="285">
        <v>1240</v>
      </c>
      <c r="AT424" s="126" t="s">
        <v>1100</v>
      </c>
      <c r="AU424" s="126"/>
      <c r="AV424" s="126" t="s">
        <v>63</v>
      </c>
      <c r="AW424" s="125" t="s">
        <v>64</v>
      </c>
      <c r="AX424" s="133">
        <v>4500000</v>
      </c>
      <c r="AY424" s="134">
        <v>9</v>
      </c>
      <c r="AZ424" s="134" t="s">
        <v>1080</v>
      </c>
      <c r="BA424" s="134" t="s">
        <v>306</v>
      </c>
      <c r="BB424" s="134" t="s">
        <v>307</v>
      </c>
      <c r="BC424" s="135">
        <v>40500000</v>
      </c>
      <c r="BD424" s="135">
        <v>40500000</v>
      </c>
    </row>
    <row r="425" spans="1:56" customFormat="1" ht="150">
      <c r="A425" s="125">
        <v>889</v>
      </c>
      <c r="B425" s="126" t="s">
        <v>927</v>
      </c>
      <c r="C425" s="126" t="s">
        <v>1057</v>
      </c>
      <c r="D425" s="281" t="s">
        <v>1058</v>
      </c>
      <c r="E425" s="126" t="s">
        <v>213</v>
      </c>
      <c r="F425" s="126" t="s">
        <v>930</v>
      </c>
      <c r="G425" s="126" t="s">
        <v>1059</v>
      </c>
      <c r="H425" s="126" t="s">
        <v>1060</v>
      </c>
      <c r="I425" s="126" t="s">
        <v>1061</v>
      </c>
      <c r="J425" s="125" t="s">
        <v>934</v>
      </c>
      <c r="K425" s="125"/>
      <c r="L425" s="125"/>
      <c r="M425" s="125"/>
      <c r="N425" s="125"/>
      <c r="O425" s="125"/>
      <c r="P425" s="125"/>
      <c r="Q425" s="125"/>
      <c r="R425" s="125" t="s">
        <v>1062</v>
      </c>
      <c r="S425" s="291"/>
      <c r="T425" s="274"/>
      <c r="U425" s="157"/>
      <c r="V425" s="132"/>
      <c r="W425" s="132"/>
      <c r="X425" s="126" t="s">
        <v>1063</v>
      </c>
      <c r="Y425" s="274" t="s">
        <v>1085</v>
      </c>
      <c r="Z425" s="126"/>
      <c r="AA425" s="288">
        <v>0</v>
      </c>
      <c r="AB425" s="288">
        <v>1</v>
      </c>
      <c r="AC425" s="149">
        <v>1</v>
      </c>
      <c r="AD425" s="126"/>
      <c r="AE425" s="126" t="s">
        <v>1086</v>
      </c>
      <c r="AF425" s="291"/>
      <c r="AG425" s="104">
        <f t="shared" si="15"/>
        <v>0</v>
      </c>
      <c r="AH425" s="131"/>
      <c r="AI425" s="292"/>
      <c r="AJ425" s="167"/>
      <c r="AK425" s="126" t="s">
        <v>1068</v>
      </c>
      <c r="AL425" s="125" t="s">
        <v>55</v>
      </c>
      <c r="AM425" s="125" t="s">
        <v>942</v>
      </c>
      <c r="AN425" s="125" t="s">
        <v>56</v>
      </c>
      <c r="AO425" s="125" t="s">
        <v>1069</v>
      </c>
      <c r="AP425" s="126" t="s">
        <v>1087</v>
      </c>
      <c r="AQ425" s="126" t="s">
        <v>1017</v>
      </c>
      <c r="AR425" s="125" t="s">
        <v>1079</v>
      </c>
      <c r="AS425" s="285">
        <v>1241</v>
      </c>
      <c r="AT425" s="126" t="s">
        <v>1101</v>
      </c>
      <c r="AU425" s="126"/>
      <c r="AV425" s="126" t="s">
        <v>63</v>
      </c>
      <c r="AW425" s="125" t="s">
        <v>64</v>
      </c>
      <c r="AX425" s="133">
        <v>7800000</v>
      </c>
      <c r="AY425" s="134">
        <v>9</v>
      </c>
      <c r="AZ425" s="134" t="s">
        <v>1080</v>
      </c>
      <c r="BA425" s="134" t="s">
        <v>306</v>
      </c>
      <c r="BB425" s="134" t="s">
        <v>307</v>
      </c>
      <c r="BC425" s="135">
        <v>70200000</v>
      </c>
      <c r="BD425" s="135">
        <v>70200000</v>
      </c>
    </row>
    <row r="426" spans="1:56" customFormat="1" ht="150">
      <c r="A426" s="125">
        <v>890</v>
      </c>
      <c r="B426" s="126" t="s">
        <v>927</v>
      </c>
      <c r="C426" s="126" t="s">
        <v>1057</v>
      </c>
      <c r="D426" s="281" t="s">
        <v>1058</v>
      </c>
      <c r="E426" s="126" t="s">
        <v>213</v>
      </c>
      <c r="F426" s="126" t="s">
        <v>930</v>
      </c>
      <c r="G426" s="126" t="s">
        <v>1059</v>
      </c>
      <c r="H426" s="126" t="s">
        <v>1060</v>
      </c>
      <c r="I426" s="126" t="s">
        <v>1061</v>
      </c>
      <c r="J426" s="125" t="s">
        <v>934</v>
      </c>
      <c r="K426" s="125"/>
      <c r="L426" s="125"/>
      <c r="M426" s="125"/>
      <c r="N426" s="125"/>
      <c r="O426" s="125"/>
      <c r="P426" s="125"/>
      <c r="Q426" s="125"/>
      <c r="R426" s="125" t="s">
        <v>1062</v>
      </c>
      <c r="S426" s="291"/>
      <c r="T426" s="274"/>
      <c r="U426" s="157"/>
      <c r="V426" s="132"/>
      <c r="W426" s="132"/>
      <c r="X426" s="126" t="s">
        <v>1063</v>
      </c>
      <c r="Y426" s="274" t="s">
        <v>1085</v>
      </c>
      <c r="Z426" s="126"/>
      <c r="AA426" s="288">
        <v>0</v>
      </c>
      <c r="AB426" s="288">
        <v>1</v>
      </c>
      <c r="AC426" s="149">
        <v>1</v>
      </c>
      <c r="AD426" s="126"/>
      <c r="AE426" s="126" t="s">
        <v>1086</v>
      </c>
      <c r="AF426" s="291"/>
      <c r="AG426" s="104">
        <f t="shared" si="15"/>
        <v>0</v>
      </c>
      <c r="AH426" s="131"/>
      <c r="AI426" s="292"/>
      <c r="AJ426" s="167"/>
      <c r="AK426" s="126" t="s">
        <v>1068</v>
      </c>
      <c r="AL426" s="125" t="s">
        <v>55</v>
      </c>
      <c r="AM426" s="125" t="s">
        <v>942</v>
      </c>
      <c r="AN426" s="125" t="s">
        <v>56</v>
      </c>
      <c r="AO426" s="125" t="s">
        <v>1069</v>
      </c>
      <c r="AP426" s="126" t="s">
        <v>1087</v>
      </c>
      <c r="AQ426" s="126" t="s">
        <v>1017</v>
      </c>
      <c r="AR426" s="125" t="s">
        <v>1079</v>
      </c>
      <c r="AS426" s="285">
        <v>168</v>
      </c>
      <c r="AT426" s="126" t="s">
        <v>1102</v>
      </c>
      <c r="AU426" s="126"/>
      <c r="AV426" s="126" t="s">
        <v>63</v>
      </c>
      <c r="AW426" s="125" t="s">
        <v>64</v>
      </c>
      <c r="AX426" s="133">
        <v>7004000</v>
      </c>
      <c r="AY426" s="134">
        <v>11</v>
      </c>
      <c r="AZ426" s="134" t="s">
        <v>1080</v>
      </c>
      <c r="BA426" s="134" t="s">
        <v>125</v>
      </c>
      <c r="BB426" s="134" t="s">
        <v>67</v>
      </c>
      <c r="BC426" s="135">
        <v>77044000</v>
      </c>
      <c r="BD426" s="135">
        <v>77044000</v>
      </c>
    </row>
    <row r="427" spans="1:56" customFormat="1" ht="150">
      <c r="A427" s="125">
        <v>891</v>
      </c>
      <c r="B427" s="126" t="s">
        <v>927</v>
      </c>
      <c r="C427" s="126" t="s">
        <v>1057</v>
      </c>
      <c r="D427" s="281" t="s">
        <v>1058</v>
      </c>
      <c r="E427" s="126" t="s">
        <v>213</v>
      </c>
      <c r="F427" s="126" t="s">
        <v>930</v>
      </c>
      <c r="G427" s="126" t="s">
        <v>1059</v>
      </c>
      <c r="H427" s="126" t="s">
        <v>1060</v>
      </c>
      <c r="I427" s="126" t="s">
        <v>1061</v>
      </c>
      <c r="J427" s="125" t="s">
        <v>934</v>
      </c>
      <c r="K427" s="125"/>
      <c r="L427" s="125"/>
      <c r="M427" s="125"/>
      <c r="N427" s="125"/>
      <c r="O427" s="125"/>
      <c r="P427" s="125"/>
      <c r="Q427" s="125"/>
      <c r="R427" s="125" t="s">
        <v>1062</v>
      </c>
      <c r="S427" s="291"/>
      <c r="T427" s="274"/>
      <c r="U427" s="157"/>
      <c r="V427" s="132"/>
      <c r="W427" s="132"/>
      <c r="X427" s="126" t="s">
        <v>1063</v>
      </c>
      <c r="Y427" s="274" t="s">
        <v>1085</v>
      </c>
      <c r="Z427" s="126"/>
      <c r="AA427" s="288">
        <v>0</v>
      </c>
      <c r="AB427" s="288">
        <v>1</v>
      </c>
      <c r="AC427" s="149">
        <v>1</v>
      </c>
      <c r="AD427" s="126"/>
      <c r="AE427" s="126" t="s">
        <v>1086</v>
      </c>
      <c r="AF427" s="291"/>
      <c r="AG427" s="104">
        <f t="shared" si="15"/>
        <v>0</v>
      </c>
      <c r="AH427" s="131"/>
      <c r="AI427" s="292"/>
      <c r="AJ427" s="167"/>
      <c r="AK427" s="126" t="s">
        <v>1068</v>
      </c>
      <c r="AL427" s="125" t="s">
        <v>55</v>
      </c>
      <c r="AM427" s="125" t="s">
        <v>942</v>
      </c>
      <c r="AN427" s="125" t="s">
        <v>56</v>
      </c>
      <c r="AO427" s="125" t="s">
        <v>1069</v>
      </c>
      <c r="AP427" s="126" t="s">
        <v>1087</v>
      </c>
      <c r="AQ427" s="126" t="s">
        <v>1017</v>
      </c>
      <c r="AR427" s="125" t="s">
        <v>1079</v>
      </c>
      <c r="AS427" s="285">
        <v>186</v>
      </c>
      <c r="AT427" s="126" t="s">
        <v>1103</v>
      </c>
      <c r="AU427" s="126"/>
      <c r="AV427" s="126" t="s">
        <v>63</v>
      </c>
      <c r="AW427" s="125" t="s">
        <v>64</v>
      </c>
      <c r="AX427" s="133">
        <v>7004000</v>
      </c>
      <c r="AY427" s="134">
        <v>11</v>
      </c>
      <c r="AZ427" s="134" t="s">
        <v>1080</v>
      </c>
      <c r="BA427" s="134" t="s">
        <v>125</v>
      </c>
      <c r="BB427" s="134" t="s">
        <v>67</v>
      </c>
      <c r="BC427" s="135">
        <v>77044000</v>
      </c>
      <c r="BD427" s="135">
        <v>77044000</v>
      </c>
    </row>
    <row r="428" spans="1:56" customFormat="1" ht="150">
      <c r="A428" s="125">
        <v>892</v>
      </c>
      <c r="B428" s="126" t="s">
        <v>927</v>
      </c>
      <c r="C428" s="126" t="s">
        <v>1057</v>
      </c>
      <c r="D428" s="281" t="s">
        <v>1058</v>
      </c>
      <c r="E428" s="126" t="s">
        <v>213</v>
      </c>
      <c r="F428" s="126" t="s">
        <v>930</v>
      </c>
      <c r="G428" s="126" t="s">
        <v>1059</v>
      </c>
      <c r="H428" s="126" t="s">
        <v>1060</v>
      </c>
      <c r="I428" s="126" t="s">
        <v>1061</v>
      </c>
      <c r="J428" s="125" t="s">
        <v>934</v>
      </c>
      <c r="K428" s="125"/>
      <c r="L428" s="125"/>
      <c r="M428" s="125"/>
      <c r="N428" s="125"/>
      <c r="O428" s="125"/>
      <c r="P428" s="125"/>
      <c r="Q428" s="125"/>
      <c r="R428" s="125" t="s">
        <v>1062</v>
      </c>
      <c r="S428" s="291"/>
      <c r="T428" s="274"/>
      <c r="U428" s="157"/>
      <c r="V428" s="132"/>
      <c r="W428" s="132"/>
      <c r="X428" s="126" t="s">
        <v>1063</v>
      </c>
      <c r="Y428" s="274" t="s">
        <v>1085</v>
      </c>
      <c r="Z428" s="126"/>
      <c r="AA428" s="288">
        <v>0</v>
      </c>
      <c r="AB428" s="288">
        <v>1</v>
      </c>
      <c r="AC428" s="149">
        <v>1</v>
      </c>
      <c r="AD428" s="126"/>
      <c r="AE428" s="126" t="s">
        <v>1086</v>
      </c>
      <c r="AF428" s="291"/>
      <c r="AG428" s="104">
        <f t="shared" si="15"/>
        <v>0</v>
      </c>
      <c r="AH428" s="131"/>
      <c r="AI428" s="292"/>
      <c r="AJ428" s="167"/>
      <c r="AK428" s="126" t="s">
        <v>1068</v>
      </c>
      <c r="AL428" s="125" t="s">
        <v>55</v>
      </c>
      <c r="AM428" s="125" t="s">
        <v>942</v>
      </c>
      <c r="AN428" s="125" t="s">
        <v>56</v>
      </c>
      <c r="AO428" s="125" t="s">
        <v>1069</v>
      </c>
      <c r="AP428" s="126" t="s">
        <v>1087</v>
      </c>
      <c r="AQ428" s="126" t="s">
        <v>1017</v>
      </c>
      <c r="AR428" s="125" t="s">
        <v>1079</v>
      </c>
      <c r="AS428" s="285">
        <v>191</v>
      </c>
      <c r="AT428" s="126" t="s">
        <v>1104</v>
      </c>
      <c r="AU428" s="126"/>
      <c r="AV428" s="126" t="s">
        <v>63</v>
      </c>
      <c r="AW428" s="125" t="s">
        <v>64</v>
      </c>
      <c r="AX428" s="133">
        <v>9290000</v>
      </c>
      <c r="AY428" s="134">
        <v>11</v>
      </c>
      <c r="AZ428" s="134" t="s">
        <v>1080</v>
      </c>
      <c r="BA428" s="134" t="s">
        <v>306</v>
      </c>
      <c r="BB428" s="134" t="s">
        <v>307</v>
      </c>
      <c r="BC428" s="135">
        <v>102190000</v>
      </c>
      <c r="BD428" s="135">
        <v>102190000</v>
      </c>
    </row>
    <row r="429" spans="1:56" customFormat="1" ht="150">
      <c r="A429" s="125">
        <v>893</v>
      </c>
      <c r="B429" s="126" t="s">
        <v>927</v>
      </c>
      <c r="C429" s="126" t="s">
        <v>1057</v>
      </c>
      <c r="D429" s="281" t="s">
        <v>1058</v>
      </c>
      <c r="E429" s="126" t="s">
        <v>213</v>
      </c>
      <c r="F429" s="126" t="s">
        <v>930</v>
      </c>
      <c r="G429" s="126" t="s">
        <v>1059</v>
      </c>
      <c r="H429" s="126" t="s">
        <v>1060</v>
      </c>
      <c r="I429" s="126" t="s">
        <v>1061</v>
      </c>
      <c r="J429" s="125" t="s">
        <v>934</v>
      </c>
      <c r="K429" s="125"/>
      <c r="L429" s="125"/>
      <c r="M429" s="125"/>
      <c r="N429" s="125"/>
      <c r="O429" s="125"/>
      <c r="P429" s="125"/>
      <c r="Q429" s="125"/>
      <c r="R429" s="125" t="s">
        <v>1062</v>
      </c>
      <c r="S429" s="291"/>
      <c r="T429" s="274"/>
      <c r="U429" s="157"/>
      <c r="V429" s="132"/>
      <c r="W429" s="132"/>
      <c r="X429" s="126" t="s">
        <v>1063</v>
      </c>
      <c r="Y429" s="274" t="s">
        <v>1085</v>
      </c>
      <c r="Z429" s="126"/>
      <c r="AA429" s="288">
        <v>0</v>
      </c>
      <c r="AB429" s="288">
        <v>1</v>
      </c>
      <c r="AC429" s="149">
        <v>1</v>
      </c>
      <c r="AD429" s="126"/>
      <c r="AE429" s="126" t="s">
        <v>1086</v>
      </c>
      <c r="AF429" s="291"/>
      <c r="AG429" s="104">
        <f t="shared" si="15"/>
        <v>0</v>
      </c>
      <c r="AH429" s="131"/>
      <c r="AI429" s="292"/>
      <c r="AJ429" s="167"/>
      <c r="AK429" s="126" t="s">
        <v>1068</v>
      </c>
      <c r="AL429" s="125" t="s">
        <v>55</v>
      </c>
      <c r="AM429" s="125" t="s">
        <v>942</v>
      </c>
      <c r="AN429" s="125" t="s">
        <v>56</v>
      </c>
      <c r="AO429" s="125" t="s">
        <v>1069</v>
      </c>
      <c r="AP429" s="126" t="s">
        <v>1087</v>
      </c>
      <c r="AQ429" s="126" t="s">
        <v>1017</v>
      </c>
      <c r="AR429" s="125" t="s">
        <v>1079</v>
      </c>
      <c r="AS429" s="285" t="s">
        <v>1098</v>
      </c>
      <c r="AT429" s="126" t="s">
        <v>1105</v>
      </c>
      <c r="AU429" s="126"/>
      <c r="AV429" s="126" t="s">
        <v>948</v>
      </c>
      <c r="AW429" s="125" t="s">
        <v>64</v>
      </c>
      <c r="AX429" s="133">
        <v>6826892</v>
      </c>
      <c r="AY429" s="134">
        <v>8</v>
      </c>
      <c r="AZ429" s="134" t="s">
        <v>1080</v>
      </c>
      <c r="BA429" s="134" t="s">
        <v>125</v>
      </c>
      <c r="BB429" s="134" t="s">
        <v>67</v>
      </c>
      <c r="BC429" s="135">
        <v>54615136</v>
      </c>
      <c r="BD429" s="135">
        <v>54615136</v>
      </c>
    </row>
    <row r="430" spans="1:56" customFormat="1" ht="150">
      <c r="A430" s="125">
        <v>894</v>
      </c>
      <c r="B430" s="126" t="s">
        <v>927</v>
      </c>
      <c r="C430" s="126" t="s">
        <v>1057</v>
      </c>
      <c r="D430" s="281" t="s">
        <v>1058</v>
      </c>
      <c r="E430" s="126" t="s">
        <v>213</v>
      </c>
      <c r="F430" s="126" t="s">
        <v>930</v>
      </c>
      <c r="G430" s="126" t="s">
        <v>1059</v>
      </c>
      <c r="H430" s="126" t="s">
        <v>1060</v>
      </c>
      <c r="I430" s="126" t="s">
        <v>1061</v>
      </c>
      <c r="J430" s="125" t="s">
        <v>934</v>
      </c>
      <c r="K430" s="125"/>
      <c r="L430" s="125"/>
      <c r="M430" s="125"/>
      <c r="N430" s="125"/>
      <c r="O430" s="125"/>
      <c r="P430" s="125"/>
      <c r="Q430" s="125"/>
      <c r="R430" s="125" t="s">
        <v>1062</v>
      </c>
      <c r="S430" s="291"/>
      <c r="T430" s="274"/>
      <c r="U430" s="157"/>
      <c r="V430" s="132"/>
      <c r="W430" s="132"/>
      <c r="X430" s="126" t="s">
        <v>1063</v>
      </c>
      <c r="Y430" s="274" t="s">
        <v>1085</v>
      </c>
      <c r="Z430" s="126"/>
      <c r="AA430" s="288">
        <v>0</v>
      </c>
      <c r="AB430" s="288">
        <v>1</v>
      </c>
      <c r="AC430" s="149">
        <v>1</v>
      </c>
      <c r="AD430" s="126"/>
      <c r="AE430" s="126" t="s">
        <v>1086</v>
      </c>
      <c r="AF430" s="291"/>
      <c r="AG430" s="104">
        <f t="shared" si="15"/>
        <v>0</v>
      </c>
      <c r="AH430" s="131"/>
      <c r="AI430" s="292"/>
      <c r="AJ430" s="167"/>
      <c r="AK430" s="126" t="s">
        <v>1068</v>
      </c>
      <c r="AL430" s="125" t="s">
        <v>55</v>
      </c>
      <c r="AM430" s="125" t="s">
        <v>942</v>
      </c>
      <c r="AN430" s="125" t="s">
        <v>56</v>
      </c>
      <c r="AO430" s="125" t="s">
        <v>1069</v>
      </c>
      <c r="AP430" s="126" t="s">
        <v>1087</v>
      </c>
      <c r="AQ430" s="126" t="s">
        <v>1017</v>
      </c>
      <c r="AR430" s="125" t="s">
        <v>1079</v>
      </c>
      <c r="AS430" s="285">
        <v>170</v>
      </c>
      <c r="AT430" s="126" t="s">
        <v>1106</v>
      </c>
      <c r="AU430" s="126"/>
      <c r="AV430" s="126" t="s">
        <v>63</v>
      </c>
      <c r="AW430" s="125" t="s">
        <v>64</v>
      </c>
      <c r="AX430" s="133">
        <v>8789557</v>
      </c>
      <c r="AY430" s="134">
        <v>11</v>
      </c>
      <c r="AZ430" s="134" t="s">
        <v>1080</v>
      </c>
      <c r="BA430" s="134" t="s">
        <v>125</v>
      </c>
      <c r="BB430" s="134" t="s">
        <v>67</v>
      </c>
      <c r="BC430" s="135">
        <v>96685127</v>
      </c>
      <c r="BD430" s="135">
        <v>96685127</v>
      </c>
    </row>
    <row r="431" spans="1:56" customFormat="1" ht="150">
      <c r="A431" s="125">
        <v>895</v>
      </c>
      <c r="B431" s="126" t="s">
        <v>927</v>
      </c>
      <c r="C431" s="126" t="s">
        <v>1057</v>
      </c>
      <c r="D431" s="281" t="s">
        <v>1058</v>
      </c>
      <c r="E431" s="126" t="s">
        <v>213</v>
      </c>
      <c r="F431" s="126" t="s">
        <v>930</v>
      </c>
      <c r="G431" s="126" t="s">
        <v>1059</v>
      </c>
      <c r="H431" s="126" t="s">
        <v>1060</v>
      </c>
      <c r="I431" s="126" t="s">
        <v>1061</v>
      </c>
      <c r="J431" s="125" t="s">
        <v>934</v>
      </c>
      <c r="K431" s="125"/>
      <c r="L431" s="125"/>
      <c r="M431" s="125"/>
      <c r="N431" s="125"/>
      <c r="O431" s="125"/>
      <c r="P431" s="125"/>
      <c r="Q431" s="125"/>
      <c r="R431" s="125" t="s">
        <v>1062</v>
      </c>
      <c r="S431" s="291"/>
      <c r="T431" s="274"/>
      <c r="U431" s="157"/>
      <c r="V431" s="132"/>
      <c r="W431" s="132"/>
      <c r="X431" s="126" t="s">
        <v>1063</v>
      </c>
      <c r="Y431" s="274" t="s">
        <v>1085</v>
      </c>
      <c r="Z431" s="126"/>
      <c r="AA431" s="288">
        <v>0</v>
      </c>
      <c r="AB431" s="288">
        <v>1</v>
      </c>
      <c r="AC431" s="149">
        <v>1</v>
      </c>
      <c r="AD431" s="126"/>
      <c r="AE431" s="126" t="s">
        <v>1086</v>
      </c>
      <c r="AF431" s="291"/>
      <c r="AG431" s="104">
        <f t="shared" si="15"/>
        <v>0</v>
      </c>
      <c r="AH431" s="131"/>
      <c r="AI431" s="292"/>
      <c r="AJ431" s="167"/>
      <c r="AK431" s="126" t="s">
        <v>1068</v>
      </c>
      <c r="AL431" s="125" t="s">
        <v>55</v>
      </c>
      <c r="AM431" s="125" t="s">
        <v>942</v>
      </c>
      <c r="AN431" s="125" t="s">
        <v>56</v>
      </c>
      <c r="AO431" s="125" t="s">
        <v>1069</v>
      </c>
      <c r="AP431" s="126" t="s">
        <v>1087</v>
      </c>
      <c r="AQ431" s="126" t="s">
        <v>1017</v>
      </c>
      <c r="AR431" s="125" t="s">
        <v>1079</v>
      </c>
      <c r="AS431" s="285">
        <v>172</v>
      </c>
      <c r="AT431" s="126" t="s">
        <v>1107</v>
      </c>
      <c r="AU431" s="126"/>
      <c r="AV431" s="126" t="s">
        <v>63</v>
      </c>
      <c r="AW431" s="125" t="s">
        <v>64</v>
      </c>
      <c r="AX431" s="133">
        <v>8789557</v>
      </c>
      <c r="AY431" s="134">
        <v>11</v>
      </c>
      <c r="AZ431" s="134" t="s">
        <v>1080</v>
      </c>
      <c r="BA431" s="134" t="s">
        <v>125</v>
      </c>
      <c r="BB431" s="134" t="s">
        <v>67</v>
      </c>
      <c r="BC431" s="135">
        <v>96685127</v>
      </c>
      <c r="BD431" s="135">
        <v>96685127</v>
      </c>
    </row>
    <row r="432" spans="1:56" customFormat="1" ht="150">
      <c r="A432" s="125">
        <v>896</v>
      </c>
      <c r="B432" s="126" t="s">
        <v>927</v>
      </c>
      <c r="C432" s="126" t="s">
        <v>1057</v>
      </c>
      <c r="D432" s="281" t="s">
        <v>1058</v>
      </c>
      <c r="E432" s="126" t="s">
        <v>213</v>
      </c>
      <c r="F432" s="126" t="s">
        <v>930</v>
      </c>
      <c r="G432" s="126" t="s">
        <v>1059</v>
      </c>
      <c r="H432" s="126" t="s">
        <v>1060</v>
      </c>
      <c r="I432" s="126" t="s">
        <v>1061</v>
      </c>
      <c r="J432" s="125" t="s">
        <v>934</v>
      </c>
      <c r="K432" s="125"/>
      <c r="L432" s="125"/>
      <c r="M432" s="125"/>
      <c r="N432" s="125"/>
      <c r="O432" s="125"/>
      <c r="P432" s="125"/>
      <c r="Q432" s="125"/>
      <c r="R432" s="125" t="s">
        <v>1062</v>
      </c>
      <c r="S432" s="291"/>
      <c r="T432" s="274"/>
      <c r="U432" s="157"/>
      <c r="V432" s="132"/>
      <c r="W432" s="132"/>
      <c r="X432" s="126" t="s">
        <v>1063</v>
      </c>
      <c r="Y432" s="274" t="s">
        <v>1085</v>
      </c>
      <c r="Z432" s="126"/>
      <c r="AA432" s="288">
        <v>0</v>
      </c>
      <c r="AB432" s="288">
        <v>1</v>
      </c>
      <c r="AC432" s="149">
        <v>1</v>
      </c>
      <c r="AD432" s="126"/>
      <c r="AE432" s="126" t="s">
        <v>1086</v>
      </c>
      <c r="AF432" s="291"/>
      <c r="AG432" s="104">
        <f t="shared" si="15"/>
        <v>0</v>
      </c>
      <c r="AH432" s="131"/>
      <c r="AI432" s="292"/>
      <c r="AJ432" s="167"/>
      <c r="AK432" s="126" t="s">
        <v>1068</v>
      </c>
      <c r="AL432" s="125" t="s">
        <v>55</v>
      </c>
      <c r="AM432" s="125" t="s">
        <v>942</v>
      </c>
      <c r="AN432" s="125" t="s">
        <v>56</v>
      </c>
      <c r="AO432" s="125" t="s">
        <v>1069</v>
      </c>
      <c r="AP432" s="126" t="s">
        <v>1087</v>
      </c>
      <c r="AQ432" s="126" t="s">
        <v>1017</v>
      </c>
      <c r="AR432" s="125" t="s">
        <v>1079</v>
      </c>
      <c r="AS432" s="285">
        <v>194</v>
      </c>
      <c r="AT432" s="126" t="s">
        <v>1108</v>
      </c>
      <c r="AU432" s="126"/>
      <c r="AV432" s="126" t="s">
        <v>63</v>
      </c>
      <c r="AW432" s="125" t="s">
        <v>64</v>
      </c>
      <c r="AX432" s="133">
        <v>8789557</v>
      </c>
      <c r="AY432" s="134">
        <v>10</v>
      </c>
      <c r="AZ432" s="134" t="s">
        <v>1080</v>
      </c>
      <c r="BA432" s="134" t="s">
        <v>125</v>
      </c>
      <c r="BB432" s="134" t="s">
        <v>67</v>
      </c>
      <c r="BC432" s="135">
        <v>87895570</v>
      </c>
      <c r="BD432" s="135">
        <v>87895570</v>
      </c>
    </row>
    <row r="433" spans="1:67" customFormat="1" ht="150">
      <c r="A433" s="125">
        <v>897</v>
      </c>
      <c r="B433" s="126" t="s">
        <v>927</v>
      </c>
      <c r="C433" s="126" t="s">
        <v>1057</v>
      </c>
      <c r="D433" s="281" t="s">
        <v>1058</v>
      </c>
      <c r="E433" s="126" t="s">
        <v>213</v>
      </c>
      <c r="F433" s="126" t="s">
        <v>930</v>
      </c>
      <c r="G433" s="126" t="s">
        <v>1059</v>
      </c>
      <c r="H433" s="126" t="s">
        <v>1060</v>
      </c>
      <c r="I433" s="126" t="s">
        <v>1061</v>
      </c>
      <c r="J433" s="125" t="s">
        <v>934</v>
      </c>
      <c r="K433" s="125"/>
      <c r="L433" s="125"/>
      <c r="M433" s="125"/>
      <c r="N433" s="125"/>
      <c r="O433" s="125"/>
      <c r="P433" s="125"/>
      <c r="Q433" s="125"/>
      <c r="R433" s="125" t="s">
        <v>1062</v>
      </c>
      <c r="S433" s="291"/>
      <c r="T433" s="274"/>
      <c r="U433" s="157"/>
      <c r="V433" s="132"/>
      <c r="W433" s="132"/>
      <c r="X433" s="126" t="s">
        <v>1063</v>
      </c>
      <c r="Y433" s="274" t="s">
        <v>1085</v>
      </c>
      <c r="Z433" s="126"/>
      <c r="AA433" s="288">
        <v>0</v>
      </c>
      <c r="AB433" s="288">
        <v>1</v>
      </c>
      <c r="AC433" s="149">
        <v>1</v>
      </c>
      <c r="AD433" s="126"/>
      <c r="AE433" s="126" t="s">
        <v>1086</v>
      </c>
      <c r="AF433" s="291"/>
      <c r="AG433" s="104">
        <f t="shared" si="15"/>
        <v>0</v>
      </c>
      <c r="AH433" s="131"/>
      <c r="AI433" s="292"/>
      <c r="AJ433" s="167"/>
      <c r="AK433" s="126" t="s">
        <v>1068</v>
      </c>
      <c r="AL433" s="125" t="s">
        <v>55</v>
      </c>
      <c r="AM433" s="125" t="s">
        <v>942</v>
      </c>
      <c r="AN433" s="125" t="s">
        <v>56</v>
      </c>
      <c r="AO433" s="125" t="s">
        <v>1069</v>
      </c>
      <c r="AP433" s="126" t="s">
        <v>1087</v>
      </c>
      <c r="AQ433" s="126" t="s">
        <v>1017</v>
      </c>
      <c r="AR433" s="125" t="s">
        <v>1079</v>
      </c>
      <c r="AS433" s="285">
        <v>178</v>
      </c>
      <c r="AT433" s="126" t="s">
        <v>1109</v>
      </c>
      <c r="AU433" s="126"/>
      <c r="AV433" s="126" t="s">
        <v>63</v>
      </c>
      <c r="AW433" s="125" t="s">
        <v>64</v>
      </c>
      <c r="AX433" s="133">
        <v>9568700</v>
      </c>
      <c r="AY433" s="134">
        <v>11</v>
      </c>
      <c r="AZ433" s="134" t="s">
        <v>1080</v>
      </c>
      <c r="BA433" s="134" t="s">
        <v>125</v>
      </c>
      <c r="BB433" s="134" t="s">
        <v>67</v>
      </c>
      <c r="BC433" s="135">
        <v>105255700</v>
      </c>
      <c r="BD433" s="135">
        <v>105255700</v>
      </c>
    </row>
    <row r="434" spans="1:67" customFormat="1" ht="150">
      <c r="A434" s="125">
        <v>898</v>
      </c>
      <c r="B434" s="126" t="s">
        <v>927</v>
      </c>
      <c r="C434" s="126" t="s">
        <v>1057</v>
      </c>
      <c r="D434" s="281" t="s">
        <v>1058</v>
      </c>
      <c r="E434" s="126" t="s">
        <v>213</v>
      </c>
      <c r="F434" s="126" t="s">
        <v>930</v>
      </c>
      <c r="G434" s="126" t="s">
        <v>1059</v>
      </c>
      <c r="H434" s="126" t="s">
        <v>1060</v>
      </c>
      <c r="I434" s="126" t="s">
        <v>1061</v>
      </c>
      <c r="J434" s="125" t="s">
        <v>934</v>
      </c>
      <c r="K434" s="125"/>
      <c r="L434" s="125"/>
      <c r="M434" s="125"/>
      <c r="N434" s="125"/>
      <c r="O434" s="125"/>
      <c r="P434" s="125"/>
      <c r="Q434" s="125"/>
      <c r="R434" s="125" t="s">
        <v>1062</v>
      </c>
      <c r="S434" s="291"/>
      <c r="T434" s="274"/>
      <c r="U434" s="157"/>
      <c r="V434" s="132"/>
      <c r="W434" s="132"/>
      <c r="X434" s="126" t="s">
        <v>1063</v>
      </c>
      <c r="Y434" s="274" t="s">
        <v>1085</v>
      </c>
      <c r="Z434" s="126"/>
      <c r="AA434" s="288">
        <v>0</v>
      </c>
      <c r="AB434" s="288">
        <v>1</v>
      </c>
      <c r="AC434" s="149">
        <v>1</v>
      </c>
      <c r="AD434" s="126"/>
      <c r="AE434" s="126" t="s">
        <v>1086</v>
      </c>
      <c r="AF434" s="291"/>
      <c r="AG434" s="104">
        <f t="shared" si="15"/>
        <v>0</v>
      </c>
      <c r="AH434" s="131"/>
      <c r="AI434" s="292"/>
      <c r="AJ434" s="167"/>
      <c r="AK434" s="126" t="s">
        <v>1068</v>
      </c>
      <c r="AL434" s="125" t="s">
        <v>55</v>
      </c>
      <c r="AM434" s="125" t="s">
        <v>942</v>
      </c>
      <c r="AN434" s="125" t="s">
        <v>56</v>
      </c>
      <c r="AO434" s="125" t="s">
        <v>1069</v>
      </c>
      <c r="AP434" s="126" t="s">
        <v>1087</v>
      </c>
      <c r="AQ434" s="126" t="s">
        <v>1017</v>
      </c>
      <c r="AR434" s="125" t="s">
        <v>1079</v>
      </c>
      <c r="AS434" s="285">
        <v>177</v>
      </c>
      <c r="AT434" s="126" t="s">
        <v>1110</v>
      </c>
      <c r="AU434" s="126"/>
      <c r="AV434" s="126" t="s">
        <v>63</v>
      </c>
      <c r="AW434" s="125" t="s">
        <v>64</v>
      </c>
      <c r="AX434" s="133">
        <v>9980000</v>
      </c>
      <c r="AY434" s="134">
        <v>11</v>
      </c>
      <c r="AZ434" s="134" t="s">
        <v>1080</v>
      </c>
      <c r="BA434" s="134" t="s">
        <v>306</v>
      </c>
      <c r="BB434" s="134" t="s">
        <v>307</v>
      </c>
      <c r="BC434" s="135">
        <v>109780000</v>
      </c>
      <c r="BD434" s="135">
        <v>109780000</v>
      </c>
    </row>
    <row r="435" spans="1:67" customFormat="1" ht="150">
      <c r="A435" s="125">
        <v>899</v>
      </c>
      <c r="B435" s="126" t="s">
        <v>927</v>
      </c>
      <c r="C435" s="126" t="s">
        <v>1057</v>
      </c>
      <c r="D435" s="281" t="s">
        <v>1058</v>
      </c>
      <c r="E435" s="126" t="s">
        <v>213</v>
      </c>
      <c r="F435" s="126" t="s">
        <v>930</v>
      </c>
      <c r="G435" s="126" t="s">
        <v>1059</v>
      </c>
      <c r="H435" s="126" t="s">
        <v>1060</v>
      </c>
      <c r="I435" s="126" t="s">
        <v>1061</v>
      </c>
      <c r="J435" s="125" t="s">
        <v>934</v>
      </c>
      <c r="K435" s="125"/>
      <c r="L435" s="125"/>
      <c r="M435" s="125"/>
      <c r="N435" s="125"/>
      <c r="O435" s="125"/>
      <c r="P435" s="125"/>
      <c r="Q435" s="125"/>
      <c r="R435" s="125" t="s">
        <v>1062</v>
      </c>
      <c r="S435" s="291"/>
      <c r="T435" s="274"/>
      <c r="U435" s="157"/>
      <c r="V435" s="132"/>
      <c r="W435" s="132"/>
      <c r="X435" s="126" t="s">
        <v>1063</v>
      </c>
      <c r="Y435" s="274" t="s">
        <v>1085</v>
      </c>
      <c r="Z435" s="126"/>
      <c r="AA435" s="288">
        <v>0</v>
      </c>
      <c r="AB435" s="288">
        <v>1</v>
      </c>
      <c r="AC435" s="149">
        <v>1</v>
      </c>
      <c r="AD435" s="126"/>
      <c r="AE435" s="126" t="s">
        <v>1086</v>
      </c>
      <c r="AF435" s="291"/>
      <c r="AG435" s="104">
        <f t="shared" si="15"/>
        <v>0</v>
      </c>
      <c r="AH435" s="131"/>
      <c r="AI435" s="292"/>
      <c r="AJ435" s="167"/>
      <c r="AK435" s="126" t="s">
        <v>1068</v>
      </c>
      <c r="AL435" s="125" t="s">
        <v>55</v>
      </c>
      <c r="AM435" s="125" t="s">
        <v>942</v>
      </c>
      <c r="AN435" s="125" t="s">
        <v>56</v>
      </c>
      <c r="AO435" s="125" t="s">
        <v>1069</v>
      </c>
      <c r="AP435" s="126" t="s">
        <v>1087</v>
      </c>
      <c r="AQ435" s="126" t="s">
        <v>1017</v>
      </c>
      <c r="AR435" s="125" t="s">
        <v>1079</v>
      </c>
      <c r="AS435" s="285">
        <v>185</v>
      </c>
      <c r="AT435" s="126" t="s">
        <v>1111</v>
      </c>
      <c r="AU435" s="126"/>
      <c r="AV435" s="126" t="s">
        <v>63</v>
      </c>
      <c r="AW435" s="125" t="s">
        <v>64</v>
      </c>
      <c r="AX435" s="133">
        <v>9568700</v>
      </c>
      <c r="AY435" s="134">
        <v>11</v>
      </c>
      <c r="AZ435" s="134" t="s">
        <v>1080</v>
      </c>
      <c r="BA435" s="134" t="s">
        <v>125</v>
      </c>
      <c r="BB435" s="134" t="s">
        <v>67</v>
      </c>
      <c r="BC435" s="135">
        <v>105255700</v>
      </c>
      <c r="BD435" s="135">
        <v>105255700</v>
      </c>
    </row>
    <row r="436" spans="1:67" customFormat="1" ht="150">
      <c r="A436" s="125">
        <v>900</v>
      </c>
      <c r="B436" s="126" t="s">
        <v>927</v>
      </c>
      <c r="C436" s="126" t="s">
        <v>1057</v>
      </c>
      <c r="D436" s="281" t="s">
        <v>1058</v>
      </c>
      <c r="E436" s="126" t="s">
        <v>213</v>
      </c>
      <c r="F436" s="126" t="s">
        <v>930</v>
      </c>
      <c r="G436" s="126" t="s">
        <v>1059</v>
      </c>
      <c r="H436" s="126" t="s">
        <v>1060</v>
      </c>
      <c r="I436" s="126" t="s">
        <v>1061</v>
      </c>
      <c r="J436" s="125" t="s">
        <v>934</v>
      </c>
      <c r="K436" s="125"/>
      <c r="L436" s="125"/>
      <c r="M436" s="125"/>
      <c r="N436" s="125"/>
      <c r="O436" s="125"/>
      <c r="P436" s="125"/>
      <c r="Q436" s="125"/>
      <c r="R436" s="125" t="s">
        <v>1062</v>
      </c>
      <c r="S436" s="291"/>
      <c r="T436" s="274"/>
      <c r="U436" s="157"/>
      <c r="V436" s="132"/>
      <c r="W436" s="132"/>
      <c r="X436" s="126" t="s">
        <v>1063</v>
      </c>
      <c r="Y436" s="274" t="s">
        <v>1085</v>
      </c>
      <c r="Z436" s="126"/>
      <c r="AA436" s="288">
        <v>0</v>
      </c>
      <c r="AB436" s="288">
        <v>1</v>
      </c>
      <c r="AC436" s="149">
        <v>1</v>
      </c>
      <c r="AD436" s="126"/>
      <c r="AE436" s="126" t="s">
        <v>1086</v>
      </c>
      <c r="AF436" s="291"/>
      <c r="AG436" s="104">
        <f t="shared" si="15"/>
        <v>0</v>
      </c>
      <c r="AH436" s="131"/>
      <c r="AI436" s="292"/>
      <c r="AJ436" s="167"/>
      <c r="AK436" s="126" t="s">
        <v>1068</v>
      </c>
      <c r="AL436" s="125" t="s">
        <v>55</v>
      </c>
      <c r="AM436" s="125" t="s">
        <v>942</v>
      </c>
      <c r="AN436" s="125" t="s">
        <v>56</v>
      </c>
      <c r="AO436" s="125" t="s">
        <v>1069</v>
      </c>
      <c r="AP436" s="126" t="s">
        <v>1087</v>
      </c>
      <c r="AQ436" s="126" t="s">
        <v>1017</v>
      </c>
      <c r="AR436" s="125" t="s">
        <v>1079</v>
      </c>
      <c r="AS436" s="285">
        <v>1202</v>
      </c>
      <c r="AT436" s="126" t="s">
        <v>1112</v>
      </c>
      <c r="AU436" s="126"/>
      <c r="AV436" s="126" t="s">
        <v>63</v>
      </c>
      <c r="AW436" s="125" t="s">
        <v>64</v>
      </c>
      <c r="AX436" s="133">
        <v>15446200</v>
      </c>
      <c r="AY436" s="134">
        <v>10</v>
      </c>
      <c r="AZ436" s="134" t="s">
        <v>1080</v>
      </c>
      <c r="BA436" s="134" t="s">
        <v>125</v>
      </c>
      <c r="BB436" s="134" t="s">
        <v>67</v>
      </c>
      <c r="BC436" s="135">
        <v>154462000</v>
      </c>
      <c r="BD436" s="135">
        <v>154462000</v>
      </c>
    </row>
    <row r="437" spans="1:67" customFormat="1" ht="150">
      <c r="A437" s="125">
        <v>901</v>
      </c>
      <c r="B437" s="126" t="s">
        <v>927</v>
      </c>
      <c r="C437" s="126" t="s">
        <v>1057</v>
      </c>
      <c r="D437" s="281" t="s">
        <v>1058</v>
      </c>
      <c r="E437" s="126" t="s">
        <v>213</v>
      </c>
      <c r="F437" s="126" t="s">
        <v>930</v>
      </c>
      <c r="G437" s="126" t="s">
        <v>1059</v>
      </c>
      <c r="H437" s="126" t="s">
        <v>1060</v>
      </c>
      <c r="I437" s="126" t="s">
        <v>1061</v>
      </c>
      <c r="J437" s="125" t="s">
        <v>934</v>
      </c>
      <c r="K437" s="125"/>
      <c r="L437" s="125"/>
      <c r="M437" s="125"/>
      <c r="N437" s="125"/>
      <c r="O437" s="125"/>
      <c r="P437" s="125"/>
      <c r="Q437" s="125"/>
      <c r="R437" s="125" t="s">
        <v>1062</v>
      </c>
      <c r="S437" s="291"/>
      <c r="T437" s="274"/>
      <c r="U437" s="157"/>
      <c r="V437" s="132"/>
      <c r="W437" s="132"/>
      <c r="X437" s="126" t="s">
        <v>1063</v>
      </c>
      <c r="Y437" s="274" t="s">
        <v>1085</v>
      </c>
      <c r="Z437" s="126"/>
      <c r="AA437" s="288">
        <v>0</v>
      </c>
      <c r="AB437" s="288">
        <v>1</v>
      </c>
      <c r="AC437" s="149">
        <v>1</v>
      </c>
      <c r="AD437" s="126"/>
      <c r="AE437" s="126" t="s">
        <v>1086</v>
      </c>
      <c r="AF437" s="291"/>
      <c r="AG437" s="104">
        <f t="shared" si="15"/>
        <v>0</v>
      </c>
      <c r="AH437" s="131"/>
      <c r="AI437" s="292"/>
      <c r="AJ437" s="167"/>
      <c r="AK437" s="126" t="s">
        <v>1068</v>
      </c>
      <c r="AL437" s="125" t="s">
        <v>55</v>
      </c>
      <c r="AM437" s="125" t="s">
        <v>942</v>
      </c>
      <c r="AN437" s="125" t="s">
        <v>56</v>
      </c>
      <c r="AO437" s="125" t="s">
        <v>1069</v>
      </c>
      <c r="AP437" s="126" t="s">
        <v>1087</v>
      </c>
      <c r="AQ437" s="126" t="s">
        <v>1017</v>
      </c>
      <c r="AR437" s="125" t="s">
        <v>1079</v>
      </c>
      <c r="AS437" s="285">
        <v>188</v>
      </c>
      <c r="AT437" s="126" t="s">
        <v>1113</v>
      </c>
      <c r="AU437" s="126"/>
      <c r="AV437" s="126" t="s">
        <v>63</v>
      </c>
      <c r="AW437" s="125" t="s">
        <v>64</v>
      </c>
      <c r="AX437" s="133">
        <v>13173824</v>
      </c>
      <c r="AY437" s="134">
        <v>11</v>
      </c>
      <c r="AZ437" s="134" t="s">
        <v>1080</v>
      </c>
      <c r="BA437" s="134" t="s">
        <v>125</v>
      </c>
      <c r="BB437" s="134" t="s">
        <v>67</v>
      </c>
      <c r="BC437" s="135">
        <v>144912064</v>
      </c>
      <c r="BD437" s="135">
        <v>144912064</v>
      </c>
    </row>
    <row r="438" spans="1:67" customFormat="1" ht="150">
      <c r="A438" s="125">
        <v>902</v>
      </c>
      <c r="B438" s="126" t="s">
        <v>927</v>
      </c>
      <c r="C438" s="126" t="s">
        <v>1057</v>
      </c>
      <c r="D438" s="281" t="s">
        <v>1058</v>
      </c>
      <c r="E438" s="126" t="s">
        <v>213</v>
      </c>
      <c r="F438" s="126" t="s">
        <v>930</v>
      </c>
      <c r="G438" s="126" t="s">
        <v>1059</v>
      </c>
      <c r="H438" s="126" t="s">
        <v>1060</v>
      </c>
      <c r="I438" s="126" t="s">
        <v>1061</v>
      </c>
      <c r="J438" s="125" t="s">
        <v>934</v>
      </c>
      <c r="K438" s="125"/>
      <c r="L438" s="125"/>
      <c r="M438" s="125"/>
      <c r="N438" s="125"/>
      <c r="O438" s="125"/>
      <c r="P438" s="125"/>
      <c r="Q438" s="125"/>
      <c r="R438" s="125" t="s">
        <v>1062</v>
      </c>
      <c r="S438" s="291"/>
      <c r="T438" s="274"/>
      <c r="U438" s="157"/>
      <c r="V438" s="132"/>
      <c r="W438" s="132"/>
      <c r="X438" s="126" t="s">
        <v>1063</v>
      </c>
      <c r="Y438" s="274" t="s">
        <v>1085</v>
      </c>
      <c r="Z438" s="126"/>
      <c r="AA438" s="288">
        <v>0</v>
      </c>
      <c r="AB438" s="288">
        <v>1</v>
      </c>
      <c r="AC438" s="149">
        <v>1</v>
      </c>
      <c r="AD438" s="126"/>
      <c r="AE438" s="126" t="s">
        <v>1086</v>
      </c>
      <c r="AF438" s="291"/>
      <c r="AG438" s="104">
        <f t="shared" si="15"/>
        <v>0</v>
      </c>
      <c r="AH438" s="131"/>
      <c r="AI438" s="292"/>
      <c r="AJ438" s="167"/>
      <c r="AK438" s="126" t="s">
        <v>1068</v>
      </c>
      <c r="AL438" s="125" t="s">
        <v>55</v>
      </c>
      <c r="AM438" s="125" t="s">
        <v>942</v>
      </c>
      <c r="AN438" s="125" t="s">
        <v>56</v>
      </c>
      <c r="AO438" s="125" t="s">
        <v>1069</v>
      </c>
      <c r="AP438" s="126" t="s">
        <v>1087</v>
      </c>
      <c r="AQ438" s="126" t="s">
        <v>1017</v>
      </c>
      <c r="AR438" s="125" t="s">
        <v>1079</v>
      </c>
      <c r="AS438" s="285">
        <v>169</v>
      </c>
      <c r="AT438" s="126" t="s">
        <v>1114</v>
      </c>
      <c r="AU438" s="126"/>
      <c r="AV438" s="126" t="s">
        <v>63</v>
      </c>
      <c r="AW438" s="125" t="s">
        <v>64</v>
      </c>
      <c r="AX438" s="133">
        <v>17226417</v>
      </c>
      <c r="AY438" s="134">
        <v>9</v>
      </c>
      <c r="AZ438" s="134" t="s">
        <v>1080</v>
      </c>
      <c r="BA438" s="134" t="s">
        <v>125</v>
      </c>
      <c r="BB438" s="134" t="s">
        <v>67</v>
      </c>
      <c r="BC438" s="135">
        <v>155037753</v>
      </c>
      <c r="BD438" s="135">
        <v>155037753</v>
      </c>
    </row>
    <row r="439" spans="1:67" customFormat="1" ht="150">
      <c r="A439" s="125">
        <v>903</v>
      </c>
      <c r="B439" s="293" t="s">
        <v>927</v>
      </c>
      <c r="C439" s="293" t="s">
        <v>1057</v>
      </c>
      <c r="D439" s="281" t="s">
        <v>1058</v>
      </c>
      <c r="E439" s="293" t="s">
        <v>213</v>
      </c>
      <c r="F439" s="293" t="s">
        <v>930</v>
      </c>
      <c r="G439" s="293" t="s">
        <v>1059</v>
      </c>
      <c r="H439" s="293" t="s">
        <v>1060</v>
      </c>
      <c r="I439" s="293" t="s">
        <v>1061</v>
      </c>
      <c r="J439" s="294" t="s">
        <v>934</v>
      </c>
      <c r="K439" s="294"/>
      <c r="L439" s="294"/>
      <c r="M439" s="294"/>
      <c r="N439" s="125"/>
      <c r="O439" s="125"/>
      <c r="P439" s="125"/>
      <c r="Q439" s="125"/>
      <c r="R439" s="125" t="s">
        <v>1062</v>
      </c>
      <c r="S439" s="295"/>
      <c r="T439" s="274"/>
      <c r="U439" s="296"/>
      <c r="V439" s="295"/>
      <c r="W439" s="295"/>
      <c r="X439" s="293" t="s">
        <v>1063</v>
      </c>
      <c r="Y439" s="297" t="s">
        <v>1115</v>
      </c>
      <c r="Z439" s="126" t="s">
        <v>1076</v>
      </c>
      <c r="AA439" s="298">
        <v>0</v>
      </c>
      <c r="AB439" s="298">
        <v>1</v>
      </c>
      <c r="AC439" s="299">
        <v>1</v>
      </c>
      <c r="AD439" s="293" t="s">
        <v>1066</v>
      </c>
      <c r="AE439" s="293" t="s">
        <v>1116</v>
      </c>
      <c r="AF439" s="300"/>
      <c r="AG439" s="104">
        <f t="shared" si="15"/>
        <v>0</v>
      </c>
      <c r="AH439" s="131"/>
      <c r="AI439" s="295"/>
      <c r="AJ439" s="301"/>
      <c r="AK439" s="293" t="s">
        <v>1068</v>
      </c>
      <c r="AL439" s="125" t="s">
        <v>55</v>
      </c>
      <c r="AM439" s="125" t="s">
        <v>942</v>
      </c>
      <c r="AN439" s="125" t="s">
        <v>56</v>
      </c>
      <c r="AO439" s="125" t="s">
        <v>1069</v>
      </c>
      <c r="AP439" s="293" t="s">
        <v>1117</v>
      </c>
      <c r="AQ439" s="293" t="s">
        <v>1017</v>
      </c>
      <c r="AR439" s="125" t="s">
        <v>1079</v>
      </c>
      <c r="AS439" s="294"/>
      <c r="AT439" s="293" t="s">
        <v>1118</v>
      </c>
      <c r="AU439" s="293"/>
      <c r="AV439" s="293" t="s">
        <v>1119</v>
      </c>
      <c r="AW439" s="294" t="s">
        <v>64</v>
      </c>
      <c r="AX439" s="302">
        <v>47208333.333333299</v>
      </c>
      <c r="AY439" s="303">
        <v>12</v>
      </c>
      <c r="AZ439" s="303" t="s">
        <v>1080</v>
      </c>
      <c r="BA439" s="303" t="s">
        <v>99</v>
      </c>
      <c r="BB439" s="303" t="s">
        <v>100</v>
      </c>
      <c r="BC439" s="304">
        <v>657893953</v>
      </c>
      <c r="BD439" s="304">
        <v>500000000</v>
      </c>
      <c r="BE439" s="305"/>
      <c r="BF439" s="305"/>
      <c r="BG439" s="305"/>
      <c r="BH439" s="305"/>
      <c r="BI439" s="305"/>
      <c r="BJ439" s="305"/>
      <c r="BK439" s="305"/>
      <c r="BL439" s="305"/>
      <c r="BM439" s="305"/>
      <c r="BN439" s="305"/>
      <c r="BO439" s="305"/>
    </row>
    <row r="440" spans="1:67" customFormat="1" ht="150">
      <c r="A440" s="125">
        <v>904</v>
      </c>
      <c r="B440" s="126" t="s">
        <v>927</v>
      </c>
      <c r="C440" s="126" t="s">
        <v>1057</v>
      </c>
      <c r="D440" s="281" t="s">
        <v>1058</v>
      </c>
      <c r="E440" s="126" t="s">
        <v>213</v>
      </c>
      <c r="F440" s="126" t="s">
        <v>930</v>
      </c>
      <c r="G440" s="126" t="s">
        <v>1059</v>
      </c>
      <c r="H440" s="126" t="s">
        <v>1060</v>
      </c>
      <c r="I440" s="126" t="s">
        <v>1061</v>
      </c>
      <c r="J440" s="125" t="s">
        <v>934</v>
      </c>
      <c r="K440" s="125"/>
      <c r="L440" s="125"/>
      <c r="M440" s="125"/>
      <c r="N440" s="125"/>
      <c r="O440" s="125"/>
      <c r="P440" s="125"/>
      <c r="Q440" s="125"/>
      <c r="R440" s="125" t="s">
        <v>1062</v>
      </c>
      <c r="S440" s="287"/>
      <c r="T440" s="274"/>
      <c r="U440" s="157"/>
      <c r="V440" s="132"/>
      <c r="W440" s="132"/>
      <c r="X440" s="126" t="s">
        <v>1063</v>
      </c>
      <c r="Y440" s="274" t="s">
        <v>1120</v>
      </c>
      <c r="Z440" s="126" t="s">
        <v>1121</v>
      </c>
      <c r="AA440" s="288">
        <v>0</v>
      </c>
      <c r="AB440" s="288">
        <v>1</v>
      </c>
      <c r="AC440" s="149">
        <v>1</v>
      </c>
      <c r="AD440" s="126" t="s">
        <v>1066</v>
      </c>
      <c r="AE440" s="126" t="s">
        <v>1122</v>
      </c>
      <c r="AF440" s="132"/>
      <c r="AG440" s="104">
        <f t="shared" si="15"/>
        <v>0</v>
      </c>
      <c r="AH440" s="131"/>
      <c r="AI440" s="132"/>
      <c r="AJ440" s="301"/>
      <c r="AK440" s="126" t="s">
        <v>1068</v>
      </c>
      <c r="AL440" s="125" t="s">
        <v>55</v>
      </c>
      <c r="AM440" s="125" t="s">
        <v>942</v>
      </c>
      <c r="AN440" s="125" t="s">
        <v>56</v>
      </c>
      <c r="AO440" s="125" t="s">
        <v>1069</v>
      </c>
      <c r="AP440" s="126" t="s">
        <v>1123</v>
      </c>
      <c r="AQ440" s="126" t="s">
        <v>1038</v>
      </c>
      <c r="AR440" s="125" t="s">
        <v>1039</v>
      </c>
      <c r="AS440" s="285"/>
      <c r="AT440" s="126" t="s">
        <v>1124</v>
      </c>
      <c r="AU440" s="126"/>
      <c r="AV440" s="126" t="s">
        <v>948</v>
      </c>
      <c r="AW440" s="125" t="s">
        <v>64</v>
      </c>
      <c r="AX440" s="133">
        <v>111583333.333333</v>
      </c>
      <c r="AY440" s="134">
        <v>12</v>
      </c>
      <c r="AZ440" s="134" t="s">
        <v>1125</v>
      </c>
      <c r="BA440" s="134" t="s">
        <v>125</v>
      </c>
      <c r="BB440" s="134" t="s">
        <v>67</v>
      </c>
      <c r="BC440" s="306">
        <v>1339000000</v>
      </c>
      <c r="BD440" s="148">
        <v>669500000</v>
      </c>
    </row>
    <row r="441" spans="1:67" s="322" customFormat="1" ht="150">
      <c r="A441" s="125">
        <v>905</v>
      </c>
      <c r="B441" s="307" t="s">
        <v>927</v>
      </c>
      <c r="C441" s="307" t="s">
        <v>1057</v>
      </c>
      <c r="D441" s="308" t="s">
        <v>1058</v>
      </c>
      <c r="E441" s="307" t="s">
        <v>213</v>
      </c>
      <c r="F441" s="307" t="s">
        <v>930</v>
      </c>
      <c r="G441" s="307" t="s">
        <v>1059</v>
      </c>
      <c r="H441" s="307" t="s">
        <v>1060</v>
      </c>
      <c r="I441" s="307" t="s">
        <v>1061</v>
      </c>
      <c r="J441" s="309" t="s">
        <v>934</v>
      </c>
      <c r="K441" s="309"/>
      <c r="L441" s="309"/>
      <c r="M441" s="309"/>
      <c r="N441" s="309"/>
      <c r="O441" s="309"/>
      <c r="P441" s="309"/>
      <c r="Q441" s="309"/>
      <c r="R441" s="125" t="s">
        <v>1062</v>
      </c>
      <c r="S441" s="310"/>
      <c r="T441" s="274"/>
      <c r="U441" s="157"/>
      <c r="V441" s="311"/>
      <c r="W441" s="311"/>
      <c r="X441" s="307" t="s">
        <v>1063</v>
      </c>
      <c r="Y441" s="312" t="s">
        <v>1064</v>
      </c>
      <c r="Z441" s="307" t="s">
        <v>1065</v>
      </c>
      <c r="AA441" s="309">
        <v>5300000</v>
      </c>
      <c r="AB441" s="309">
        <v>5600000</v>
      </c>
      <c r="AC441" s="313">
        <v>300000</v>
      </c>
      <c r="AD441" s="307" t="s">
        <v>1066</v>
      </c>
      <c r="AE441" s="307" t="s">
        <v>1067</v>
      </c>
      <c r="AF441" s="314"/>
      <c r="AG441" s="315"/>
      <c r="AH441" s="131"/>
      <c r="AI441" s="132"/>
      <c r="AJ441" s="316"/>
      <c r="AK441" s="307" t="s">
        <v>1068</v>
      </c>
      <c r="AL441" s="309" t="s">
        <v>55</v>
      </c>
      <c r="AM441" s="309" t="s">
        <v>942</v>
      </c>
      <c r="AN441" s="309" t="s">
        <v>56</v>
      </c>
      <c r="AO441" s="309" t="s">
        <v>1069</v>
      </c>
      <c r="AP441" s="307" t="s">
        <v>1070</v>
      </c>
      <c r="AQ441" s="307" t="s">
        <v>1071</v>
      </c>
      <c r="AR441" s="309">
        <v>2201045</v>
      </c>
      <c r="AS441" s="317"/>
      <c r="AT441" s="307" t="s">
        <v>1072</v>
      </c>
      <c r="AU441" s="307"/>
      <c r="AV441" s="307" t="s">
        <v>948</v>
      </c>
      <c r="AW441" s="309" t="s">
        <v>64</v>
      </c>
      <c r="AX441" s="318">
        <v>88109272668.399994</v>
      </c>
      <c r="AY441" s="319">
        <v>12</v>
      </c>
      <c r="AZ441" s="319" t="s">
        <v>1073</v>
      </c>
      <c r="BA441" s="319">
        <v>0</v>
      </c>
      <c r="BB441" s="319" t="s">
        <v>1074</v>
      </c>
      <c r="BC441" s="320">
        <v>1057311272021</v>
      </c>
      <c r="BD441" s="321">
        <v>1025487623874</v>
      </c>
    </row>
    <row r="442" spans="1:67" customFormat="1" ht="150">
      <c r="A442" s="125">
        <v>906</v>
      </c>
      <c r="B442" s="126" t="s">
        <v>927</v>
      </c>
      <c r="C442" s="126" t="s">
        <v>1057</v>
      </c>
      <c r="D442" s="281" t="s">
        <v>1058</v>
      </c>
      <c r="E442" s="126" t="s">
        <v>213</v>
      </c>
      <c r="F442" s="126" t="s">
        <v>930</v>
      </c>
      <c r="G442" s="126" t="s">
        <v>1059</v>
      </c>
      <c r="H442" s="126" t="s">
        <v>1060</v>
      </c>
      <c r="I442" s="126" t="s">
        <v>1061</v>
      </c>
      <c r="J442" s="125" t="s">
        <v>934</v>
      </c>
      <c r="K442" s="125"/>
      <c r="L442" s="125"/>
      <c r="M442" s="125"/>
      <c r="N442" s="125"/>
      <c r="O442" s="125"/>
      <c r="P442" s="125"/>
      <c r="Q442" s="125"/>
      <c r="R442" s="125" t="s">
        <v>1062</v>
      </c>
      <c r="S442" s="287"/>
      <c r="T442" s="274"/>
      <c r="U442" s="157"/>
      <c r="V442" s="132"/>
      <c r="W442" s="132"/>
      <c r="X442" s="126" t="s">
        <v>1063</v>
      </c>
      <c r="Y442" s="274" t="s">
        <v>1126</v>
      </c>
      <c r="Z442" s="126" t="s">
        <v>1076</v>
      </c>
      <c r="AA442" s="288">
        <v>0</v>
      </c>
      <c r="AB442" s="288">
        <v>1</v>
      </c>
      <c r="AC442" s="149">
        <f t="shared" ref="AC442:AC450" si="16">AB442-AA442</f>
        <v>1</v>
      </c>
      <c r="AD442" s="126" t="s">
        <v>1066</v>
      </c>
      <c r="AE442" s="126" t="s">
        <v>1127</v>
      </c>
      <c r="AF442" s="132"/>
      <c r="AG442" s="104">
        <f t="shared" si="15"/>
        <v>0</v>
      </c>
      <c r="AH442" s="131"/>
      <c r="AI442" s="132"/>
      <c r="AJ442" s="131"/>
      <c r="AK442" s="126" t="s">
        <v>1068</v>
      </c>
      <c r="AL442" s="125" t="s">
        <v>55</v>
      </c>
      <c r="AM442" s="125" t="s">
        <v>942</v>
      </c>
      <c r="AN442" s="125" t="s">
        <v>56</v>
      </c>
      <c r="AO442" s="125" t="s">
        <v>1069</v>
      </c>
      <c r="AP442" s="126" t="s">
        <v>1128</v>
      </c>
      <c r="AQ442" s="126" t="s">
        <v>1071</v>
      </c>
      <c r="AR442" s="125">
        <v>2201045</v>
      </c>
      <c r="AS442" s="285"/>
      <c r="AT442" s="126" t="s">
        <v>1129</v>
      </c>
      <c r="AU442" s="126"/>
      <c r="AV442" s="126"/>
      <c r="AW442" s="125" t="s">
        <v>64</v>
      </c>
      <c r="AX442" s="133"/>
      <c r="AY442" s="134"/>
      <c r="AZ442" s="134" t="s">
        <v>1130</v>
      </c>
      <c r="BA442" s="134" t="s">
        <v>125</v>
      </c>
      <c r="BB442" s="134" t="s">
        <v>67</v>
      </c>
      <c r="BC442" s="135">
        <v>4530000000</v>
      </c>
      <c r="BD442" s="133">
        <v>3280000000</v>
      </c>
    </row>
    <row r="443" spans="1:67" customFormat="1" ht="150">
      <c r="A443" s="125">
        <v>907</v>
      </c>
      <c r="B443" s="126" t="s">
        <v>927</v>
      </c>
      <c r="C443" s="126" t="s">
        <v>1057</v>
      </c>
      <c r="D443" s="281" t="s">
        <v>1058</v>
      </c>
      <c r="E443" s="126" t="s">
        <v>213</v>
      </c>
      <c r="F443" s="126" t="s">
        <v>930</v>
      </c>
      <c r="G443" s="126" t="s">
        <v>1059</v>
      </c>
      <c r="H443" s="126" t="s">
        <v>1060</v>
      </c>
      <c r="I443" s="126" t="s">
        <v>1061</v>
      </c>
      <c r="J443" s="125" t="s">
        <v>934</v>
      </c>
      <c r="K443" s="125"/>
      <c r="L443" s="125"/>
      <c r="M443" s="125"/>
      <c r="N443" s="125"/>
      <c r="O443" s="125"/>
      <c r="P443" s="125"/>
      <c r="Q443" s="125"/>
      <c r="R443" s="125" t="s">
        <v>1062</v>
      </c>
      <c r="S443" s="287"/>
      <c r="T443" s="274"/>
      <c r="U443" s="157"/>
      <c r="V443" s="132"/>
      <c r="W443" s="132"/>
      <c r="X443" s="126" t="s">
        <v>1063</v>
      </c>
      <c r="Y443" s="274" t="s">
        <v>1131</v>
      </c>
      <c r="Z443" s="126" t="s">
        <v>1132</v>
      </c>
      <c r="AA443" s="288">
        <v>0</v>
      </c>
      <c r="AB443" s="288">
        <v>1</v>
      </c>
      <c r="AC443" s="149">
        <v>1</v>
      </c>
      <c r="AD443" s="126" t="s">
        <v>1133</v>
      </c>
      <c r="AE443" s="126" t="s">
        <v>1134</v>
      </c>
      <c r="AF443" s="323"/>
      <c r="AG443" s="104">
        <f t="shared" si="15"/>
        <v>0</v>
      </c>
      <c r="AH443" s="131"/>
      <c r="AI443" s="132"/>
      <c r="AJ443" s="131"/>
      <c r="AK443" s="126" t="s">
        <v>1068</v>
      </c>
      <c r="AL443" s="125" t="s">
        <v>55</v>
      </c>
      <c r="AM443" s="125" t="s">
        <v>942</v>
      </c>
      <c r="AN443" s="125" t="s">
        <v>56</v>
      </c>
      <c r="AO443" s="125" t="s">
        <v>1069</v>
      </c>
      <c r="AP443" s="126" t="s">
        <v>1135</v>
      </c>
      <c r="AQ443" s="126" t="s">
        <v>1071</v>
      </c>
      <c r="AR443" s="125">
        <v>2201045</v>
      </c>
      <c r="AS443" s="285"/>
      <c r="AT443" s="126" t="s">
        <v>1136</v>
      </c>
      <c r="AU443" s="126"/>
      <c r="AV443" s="126"/>
      <c r="AW443" s="125" t="s">
        <v>64</v>
      </c>
      <c r="AX443" s="133"/>
      <c r="AY443" s="134"/>
      <c r="AZ443" s="134" t="s">
        <v>1130</v>
      </c>
      <c r="BA443" s="134" t="s">
        <v>125</v>
      </c>
      <c r="BB443" s="134" t="s">
        <v>67</v>
      </c>
      <c r="BC443" s="324">
        <v>500000000</v>
      </c>
      <c r="BD443" s="133">
        <v>500000000</v>
      </c>
    </row>
    <row r="444" spans="1:67" customFormat="1" ht="150">
      <c r="A444" s="125">
        <v>908</v>
      </c>
      <c r="B444" s="126" t="s">
        <v>927</v>
      </c>
      <c r="C444" s="126" t="s">
        <v>1057</v>
      </c>
      <c r="D444" s="281" t="s">
        <v>1058</v>
      </c>
      <c r="E444" s="126" t="s">
        <v>213</v>
      </c>
      <c r="F444" s="126" t="s">
        <v>930</v>
      </c>
      <c r="G444" s="126" t="s">
        <v>1059</v>
      </c>
      <c r="H444" s="126" t="s">
        <v>1060</v>
      </c>
      <c r="I444" s="126" t="s">
        <v>1061</v>
      </c>
      <c r="J444" s="125" t="s">
        <v>934</v>
      </c>
      <c r="K444" s="125"/>
      <c r="L444" s="125"/>
      <c r="M444" s="125"/>
      <c r="N444" s="125"/>
      <c r="O444" s="125"/>
      <c r="P444" s="125"/>
      <c r="Q444" s="125"/>
      <c r="R444" s="125" t="s">
        <v>1062</v>
      </c>
      <c r="S444" s="287"/>
      <c r="T444" s="274"/>
      <c r="U444" s="157"/>
      <c r="V444" s="132"/>
      <c r="W444" s="132"/>
      <c r="X444" s="126" t="s">
        <v>1063</v>
      </c>
      <c r="Y444" s="274" t="s">
        <v>1137</v>
      </c>
      <c r="Z444" s="126" t="s">
        <v>1076</v>
      </c>
      <c r="AA444" s="288">
        <v>0</v>
      </c>
      <c r="AB444" s="288">
        <v>1</v>
      </c>
      <c r="AC444" s="149">
        <f>AB444-AA444</f>
        <v>1</v>
      </c>
      <c r="AD444" s="126" t="s">
        <v>1066</v>
      </c>
      <c r="AE444" s="126" t="s">
        <v>1138</v>
      </c>
      <c r="AF444" s="323"/>
      <c r="AG444" s="104">
        <f t="shared" si="15"/>
        <v>0</v>
      </c>
      <c r="AH444" s="131"/>
      <c r="AI444" s="132"/>
      <c r="AJ444" s="131"/>
      <c r="AK444" s="126" t="s">
        <v>1068</v>
      </c>
      <c r="AL444" s="125" t="s">
        <v>55</v>
      </c>
      <c r="AM444" s="125" t="s">
        <v>942</v>
      </c>
      <c r="AN444" s="125" t="s">
        <v>56</v>
      </c>
      <c r="AO444" s="125" t="s">
        <v>1069</v>
      </c>
      <c r="AP444" s="126" t="s">
        <v>1128</v>
      </c>
      <c r="AQ444" s="126" t="s">
        <v>1071</v>
      </c>
      <c r="AR444" s="125">
        <v>2201045</v>
      </c>
      <c r="AS444" s="285"/>
      <c r="AT444" s="126" t="s">
        <v>1139</v>
      </c>
      <c r="AU444" s="126"/>
      <c r="AV444" s="126"/>
      <c r="AW444" s="125" t="s">
        <v>64</v>
      </c>
      <c r="AX444" s="133"/>
      <c r="AY444" s="134"/>
      <c r="AZ444" s="134" t="s">
        <v>1130</v>
      </c>
      <c r="BA444" s="134" t="s">
        <v>125</v>
      </c>
      <c r="BB444" s="134" t="s">
        <v>67</v>
      </c>
      <c r="BC444" s="133">
        <v>1095000000</v>
      </c>
      <c r="BD444" s="133">
        <v>600000000</v>
      </c>
    </row>
    <row r="445" spans="1:67" s="333" customFormat="1" ht="150">
      <c r="A445" s="125">
        <v>909</v>
      </c>
      <c r="B445" s="325" t="s">
        <v>927</v>
      </c>
      <c r="C445" s="325" t="s">
        <v>1057</v>
      </c>
      <c r="D445" s="326" t="s">
        <v>1058</v>
      </c>
      <c r="E445" s="325" t="s">
        <v>213</v>
      </c>
      <c r="F445" s="325" t="s">
        <v>930</v>
      </c>
      <c r="G445" s="325" t="s">
        <v>1059</v>
      </c>
      <c r="H445" s="325" t="s">
        <v>1060</v>
      </c>
      <c r="I445" s="325" t="s">
        <v>1061</v>
      </c>
      <c r="J445" s="285" t="s">
        <v>934</v>
      </c>
      <c r="K445" s="285"/>
      <c r="L445" s="285"/>
      <c r="M445" s="285"/>
      <c r="N445" s="285"/>
      <c r="O445" s="285"/>
      <c r="P445" s="285"/>
      <c r="Q445" s="285"/>
      <c r="R445" s="125" t="s">
        <v>1062</v>
      </c>
      <c r="S445" s="323"/>
      <c r="T445" s="274"/>
      <c r="U445" s="327"/>
      <c r="V445" s="151"/>
      <c r="W445" s="151"/>
      <c r="X445" s="325" t="s">
        <v>1063</v>
      </c>
      <c r="Y445" s="328" t="s">
        <v>1140</v>
      </c>
      <c r="Z445" s="325" t="s">
        <v>1076</v>
      </c>
      <c r="AA445" s="329">
        <v>0</v>
      </c>
      <c r="AB445" s="329">
        <v>1</v>
      </c>
      <c r="AC445" s="330">
        <f t="shared" si="16"/>
        <v>1</v>
      </c>
      <c r="AD445" s="325" t="s">
        <v>1066</v>
      </c>
      <c r="AE445" s="325" t="s">
        <v>1141</v>
      </c>
      <c r="AF445" s="323"/>
      <c r="AG445" s="331">
        <f t="shared" si="15"/>
        <v>0</v>
      </c>
      <c r="AH445" s="332"/>
      <c r="AI445" s="151"/>
      <c r="AJ445" s="332"/>
      <c r="AK445" s="325" t="s">
        <v>1068</v>
      </c>
      <c r="AL445" s="285" t="s">
        <v>55</v>
      </c>
      <c r="AM445" s="285" t="s">
        <v>942</v>
      </c>
      <c r="AN445" s="285" t="s">
        <v>56</v>
      </c>
      <c r="AO445" s="285" t="s">
        <v>1069</v>
      </c>
      <c r="AP445" s="325" t="s">
        <v>1128</v>
      </c>
      <c r="AQ445" s="325" t="s">
        <v>1071</v>
      </c>
      <c r="AR445" s="285">
        <v>2201045</v>
      </c>
      <c r="AS445" s="285"/>
      <c r="AT445" s="325" t="s">
        <v>1142</v>
      </c>
      <c r="AU445" s="325"/>
      <c r="AV445" s="325"/>
      <c r="AW445" s="285" t="s">
        <v>64</v>
      </c>
      <c r="AX445" s="161"/>
      <c r="AY445" s="162"/>
      <c r="AZ445" s="162" t="s">
        <v>1130</v>
      </c>
      <c r="BA445" s="162" t="s">
        <v>125</v>
      </c>
      <c r="BB445" s="162" t="s">
        <v>67</v>
      </c>
      <c r="BC445" s="154">
        <v>800000000</v>
      </c>
      <c r="BD445" s="161">
        <f>BC445</f>
        <v>800000000</v>
      </c>
    </row>
    <row r="446" spans="1:67" customFormat="1" ht="150">
      <c r="A446" s="125">
        <v>910</v>
      </c>
      <c r="B446" s="126" t="s">
        <v>927</v>
      </c>
      <c r="C446" s="126" t="s">
        <v>1057</v>
      </c>
      <c r="D446" s="281" t="s">
        <v>1058</v>
      </c>
      <c r="E446" s="126" t="s">
        <v>213</v>
      </c>
      <c r="F446" s="126" t="s">
        <v>930</v>
      </c>
      <c r="G446" s="126" t="s">
        <v>1059</v>
      </c>
      <c r="H446" s="126" t="s">
        <v>1060</v>
      </c>
      <c r="I446" s="126" t="s">
        <v>1061</v>
      </c>
      <c r="J446" s="125" t="s">
        <v>934</v>
      </c>
      <c r="K446" s="125"/>
      <c r="L446" s="125"/>
      <c r="M446" s="125"/>
      <c r="N446" s="125"/>
      <c r="O446" s="125"/>
      <c r="P446" s="125"/>
      <c r="Q446" s="125"/>
      <c r="R446" s="125" t="s">
        <v>1062</v>
      </c>
      <c r="S446" s="287"/>
      <c r="T446" s="274"/>
      <c r="U446" s="157"/>
      <c r="V446" s="132"/>
      <c r="W446" s="132"/>
      <c r="X446" s="126" t="s">
        <v>1063</v>
      </c>
      <c r="Y446" s="334" t="s">
        <v>1143</v>
      </c>
      <c r="Z446" s="126" t="s">
        <v>1076</v>
      </c>
      <c r="AA446" s="288">
        <v>0</v>
      </c>
      <c r="AB446" s="288">
        <v>1</v>
      </c>
      <c r="AC446" s="149">
        <v>1</v>
      </c>
      <c r="AD446" s="126" t="s">
        <v>1066</v>
      </c>
      <c r="AE446" s="126" t="s">
        <v>1144</v>
      </c>
      <c r="AF446" s="335"/>
      <c r="AG446" s="104">
        <v>0.1</v>
      </c>
      <c r="AH446" s="131"/>
      <c r="AI446" s="132"/>
      <c r="AJ446" s="131"/>
      <c r="AK446" s="126" t="s">
        <v>1068</v>
      </c>
      <c r="AL446" s="125" t="s">
        <v>55</v>
      </c>
      <c r="AM446" s="125" t="s">
        <v>942</v>
      </c>
      <c r="AN446" s="125" t="s">
        <v>56</v>
      </c>
      <c r="AO446" s="125" t="s">
        <v>1069</v>
      </c>
      <c r="AP446" s="126" t="s">
        <v>1135</v>
      </c>
      <c r="AQ446" s="126" t="s">
        <v>1071</v>
      </c>
      <c r="AR446" s="125">
        <v>2201045</v>
      </c>
      <c r="AS446" s="285"/>
      <c r="AT446" s="126" t="s">
        <v>1145</v>
      </c>
      <c r="AU446" s="126"/>
      <c r="AV446" s="126" t="s">
        <v>948</v>
      </c>
      <c r="AW446" s="125" t="s">
        <v>64</v>
      </c>
      <c r="AX446" s="133">
        <v>420833333.33333331</v>
      </c>
      <c r="AY446" s="134">
        <v>12</v>
      </c>
      <c r="AZ446" s="134" t="s">
        <v>1130</v>
      </c>
      <c r="BA446" s="134" t="s">
        <v>125</v>
      </c>
      <c r="BB446" s="134" t="s">
        <v>67</v>
      </c>
      <c r="BC446" s="336">
        <v>800000000</v>
      </c>
      <c r="BD446" s="336">
        <v>350000000</v>
      </c>
    </row>
    <row r="447" spans="1:67" customFormat="1" ht="150">
      <c r="A447" s="125">
        <v>911</v>
      </c>
      <c r="B447" s="126" t="s">
        <v>927</v>
      </c>
      <c r="C447" s="126" t="s">
        <v>1057</v>
      </c>
      <c r="D447" s="281" t="s">
        <v>1058</v>
      </c>
      <c r="E447" s="126" t="s">
        <v>213</v>
      </c>
      <c r="F447" s="126" t="s">
        <v>930</v>
      </c>
      <c r="G447" s="126" t="s">
        <v>1059</v>
      </c>
      <c r="H447" s="126" t="s">
        <v>1060</v>
      </c>
      <c r="I447" s="126" t="s">
        <v>1061</v>
      </c>
      <c r="J447" s="125" t="s">
        <v>934</v>
      </c>
      <c r="K447" s="125"/>
      <c r="L447" s="125"/>
      <c r="M447" s="125"/>
      <c r="N447" s="125"/>
      <c r="O447" s="125"/>
      <c r="P447" s="125"/>
      <c r="Q447" s="125"/>
      <c r="R447" s="125" t="s">
        <v>1062</v>
      </c>
      <c r="S447" s="287"/>
      <c r="T447" s="274"/>
      <c r="U447" s="157"/>
      <c r="V447" s="132"/>
      <c r="W447" s="132"/>
      <c r="X447" s="126" t="s">
        <v>1063</v>
      </c>
      <c r="Y447" s="274" t="s">
        <v>1146</v>
      </c>
      <c r="Z447" s="126" t="s">
        <v>1076</v>
      </c>
      <c r="AA447" s="26">
        <v>0</v>
      </c>
      <c r="AB447" s="26">
        <v>2</v>
      </c>
      <c r="AC447" s="283">
        <f t="shared" si="16"/>
        <v>2</v>
      </c>
      <c r="AD447" s="126" t="s">
        <v>1147</v>
      </c>
      <c r="AE447" s="126" t="s">
        <v>1148</v>
      </c>
      <c r="AF447" s="287"/>
      <c r="AG447" s="104">
        <f t="shared" si="15"/>
        <v>0</v>
      </c>
      <c r="AH447" s="131"/>
      <c r="AI447" s="132"/>
      <c r="AJ447" s="131"/>
      <c r="AK447" s="126" t="s">
        <v>1068</v>
      </c>
      <c r="AL447" s="125" t="s">
        <v>55</v>
      </c>
      <c r="AM447" s="125" t="s">
        <v>942</v>
      </c>
      <c r="AN447" s="125" t="s">
        <v>56</v>
      </c>
      <c r="AO447" s="125" t="s">
        <v>1069</v>
      </c>
      <c r="AP447" s="126" t="s">
        <v>1135</v>
      </c>
      <c r="AQ447" s="126" t="s">
        <v>1071</v>
      </c>
      <c r="AR447" s="125">
        <v>2201045</v>
      </c>
      <c r="AS447" s="285"/>
      <c r="AT447" s="126" t="s">
        <v>1149</v>
      </c>
      <c r="AU447" s="126"/>
      <c r="AV447" s="126"/>
      <c r="AW447" s="125" t="s">
        <v>64</v>
      </c>
      <c r="AX447" s="133"/>
      <c r="AY447" s="134"/>
      <c r="AZ447" s="134" t="s">
        <v>1130</v>
      </c>
      <c r="BA447" s="134" t="s">
        <v>125</v>
      </c>
      <c r="BB447" s="134" t="s">
        <v>67</v>
      </c>
      <c r="BC447" s="336">
        <v>1000000000</v>
      </c>
      <c r="BD447" s="133">
        <v>600000000</v>
      </c>
    </row>
    <row r="448" spans="1:67" customFormat="1" ht="150">
      <c r="A448" s="125">
        <v>912</v>
      </c>
      <c r="B448" s="126" t="s">
        <v>927</v>
      </c>
      <c r="C448" s="126" t="s">
        <v>1057</v>
      </c>
      <c r="D448" s="281" t="s">
        <v>1058</v>
      </c>
      <c r="E448" s="126" t="s">
        <v>213</v>
      </c>
      <c r="F448" s="126" t="s">
        <v>930</v>
      </c>
      <c r="G448" s="126" t="s">
        <v>1059</v>
      </c>
      <c r="H448" s="126" t="s">
        <v>1060</v>
      </c>
      <c r="I448" s="126" t="s">
        <v>1061</v>
      </c>
      <c r="J448" s="125" t="s">
        <v>934</v>
      </c>
      <c r="K448" s="125"/>
      <c r="L448" s="125"/>
      <c r="M448" s="125"/>
      <c r="N448" s="125"/>
      <c r="O448" s="125"/>
      <c r="P448" s="125"/>
      <c r="Q448" s="125"/>
      <c r="R448" s="125" t="s">
        <v>1062</v>
      </c>
      <c r="S448" s="287"/>
      <c r="T448" s="274"/>
      <c r="U448" s="157"/>
      <c r="V448" s="132"/>
      <c r="W448" s="132"/>
      <c r="X448" s="126" t="s">
        <v>1063</v>
      </c>
      <c r="Y448" s="274" t="s">
        <v>1150</v>
      </c>
      <c r="Z448" s="126" t="s">
        <v>1076</v>
      </c>
      <c r="AA448" s="26">
        <v>0</v>
      </c>
      <c r="AB448" s="26">
        <v>1</v>
      </c>
      <c r="AC448" s="283">
        <v>1</v>
      </c>
      <c r="AD448" s="126" t="s">
        <v>1151</v>
      </c>
      <c r="AE448" s="126" t="s">
        <v>1152</v>
      </c>
      <c r="AF448" s="287"/>
      <c r="AG448" s="104">
        <f t="shared" si="15"/>
        <v>0</v>
      </c>
      <c r="AH448" s="131"/>
      <c r="AI448" s="132"/>
      <c r="AJ448" s="131"/>
      <c r="AK448" s="126" t="s">
        <v>1068</v>
      </c>
      <c r="AL448" s="125" t="s">
        <v>55</v>
      </c>
      <c r="AM448" s="125" t="s">
        <v>942</v>
      </c>
      <c r="AN448" s="125" t="s">
        <v>56</v>
      </c>
      <c r="AO448" s="125" t="s">
        <v>1069</v>
      </c>
      <c r="AP448" s="126" t="s">
        <v>1135</v>
      </c>
      <c r="AQ448" s="126" t="s">
        <v>1071</v>
      </c>
      <c r="AR448" s="125">
        <v>2201045</v>
      </c>
      <c r="AS448" s="285"/>
      <c r="AT448" s="126" t="s">
        <v>1153</v>
      </c>
      <c r="AU448" s="126"/>
      <c r="AV448" s="126"/>
      <c r="AW448" s="125" t="s">
        <v>64</v>
      </c>
      <c r="AX448" s="133"/>
      <c r="AY448" s="134"/>
      <c r="AZ448" s="134" t="s">
        <v>1130</v>
      </c>
      <c r="BA448" s="134" t="s">
        <v>125</v>
      </c>
      <c r="BB448" s="134" t="s">
        <v>67</v>
      </c>
      <c r="BC448" s="336">
        <v>1870000000</v>
      </c>
      <c r="BD448" s="133">
        <v>1870000000</v>
      </c>
    </row>
    <row r="449" spans="1:57" customFormat="1" ht="150">
      <c r="A449" s="125">
        <v>913</v>
      </c>
      <c r="B449" s="126" t="s">
        <v>927</v>
      </c>
      <c r="C449" s="126" t="s">
        <v>1057</v>
      </c>
      <c r="D449" s="281" t="s">
        <v>1058</v>
      </c>
      <c r="E449" s="126" t="s">
        <v>213</v>
      </c>
      <c r="F449" s="126" t="s">
        <v>930</v>
      </c>
      <c r="G449" s="126" t="s">
        <v>1059</v>
      </c>
      <c r="H449" s="126" t="s">
        <v>1060</v>
      </c>
      <c r="I449" s="126" t="s">
        <v>1061</v>
      </c>
      <c r="J449" s="125" t="s">
        <v>934</v>
      </c>
      <c r="K449" s="125"/>
      <c r="L449" s="125"/>
      <c r="M449" s="125"/>
      <c r="N449" s="125"/>
      <c r="O449" s="125"/>
      <c r="P449" s="125"/>
      <c r="Q449" s="125"/>
      <c r="R449" s="125" t="s">
        <v>1062</v>
      </c>
      <c r="S449" s="132"/>
      <c r="T449" s="274"/>
      <c r="U449" s="157"/>
      <c r="V449" s="132"/>
      <c r="W449" s="132"/>
      <c r="X449" s="293" t="s">
        <v>1063</v>
      </c>
      <c r="Y449" s="274" t="s">
        <v>1154</v>
      </c>
      <c r="Z449" s="126" t="s">
        <v>1076</v>
      </c>
      <c r="AA449" s="337">
        <v>0</v>
      </c>
      <c r="AB449" s="337">
        <v>1</v>
      </c>
      <c r="AC449" s="338">
        <v>1</v>
      </c>
      <c r="AD449" s="126" t="s">
        <v>1147</v>
      </c>
      <c r="AE449" s="126" t="s">
        <v>1155</v>
      </c>
      <c r="AF449" s="132"/>
      <c r="AG449" s="104">
        <f t="shared" si="15"/>
        <v>0</v>
      </c>
      <c r="AH449" s="131"/>
      <c r="AI449" s="132"/>
      <c r="AJ449" s="131"/>
      <c r="AK449" s="126" t="s">
        <v>1068</v>
      </c>
      <c r="AL449" s="125" t="s">
        <v>55</v>
      </c>
      <c r="AM449" s="125" t="s">
        <v>942</v>
      </c>
      <c r="AN449" s="125" t="s">
        <v>56</v>
      </c>
      <c r="AO449" s="125" t="s">
        <v>1069</v>
      </c>
      <c r="AP449" s="126" t="s">
        <v>1135</v>
      </c>
      <c r="AQ449" s="126" t="s">
        <v>1071</v>
      </c>
      <c r="AR449" s="125">
        <v>2201045</v>
      </c>
      <c r="AS449" s="285"/>
      <c r="AT449" s="126" t="s">
        <v>1156</v>
      </c>
      <c r="AU449" s="126"/>
      <c r="AV449" s="126"/>
      <c r="AW449" s="125" t="s">
        <v>64</v>
      </c>
      <c r="AX449" s="133"/>
      <c r="AY449" s="134"/>
      <c r="AZ449" s="134" t="s">
        <v>1130</v>
      </c>
      <c r="BA449" s="134" t="s">
        <v>125</v>
      </c>
      <c r="BB449" s="134" t="s">
        <v>67</v>
      </c>
      <c r="BC449" s="336">
        <v>550000000</v>
      </c>
      <c r="BD449" s="133">
        <v>550000000</v>
      </c>
    </row>
    <row r="450" spans="1:57" customFormat="1" ht="150">
      <c r="A450" s="125">
        <v>914</v>
      </c>
      <c r="B450" s="126" t="s">
        <v>927</v>
      </c>
      <c r="C450" s="126" t="s">
        <v>1057</v>
      </c>
      <c r="D450" s="281" t="s">
        <v>1058</v>
      </c>
      <c r="E450" s="126" t="s">
        <v>213</v>
      </c>
      <c r="F450" s="126" t="s">
        <v>930</v>
      </c>
      <c r="G450" s="126" t="s">
        <v>1059</v>
      </c>
      <c r="H450" s="126" t="s">
        <v>1060</v>
      </c>
      <c r="I450" s="126" t="s">
        <v>1061</v>
      </c>
      <c r="J450" s="125" t="s">
        <v>934</v>
      </c>
      <c r="K450" s="125"/>
      <c r="L450" s="125"/>
      <c r="M450" s="125"/>
      <c r="N450" s="125"/>
      <c r="O450" s="125"/>
      <c r="P450" s="125"/>
      <c r="Q450" s="125"/>
      <c r="R450" s="125" t="s">
        <v>1062</v>
      </c>
      <c r="S450" s="132"/>
      <c r="T450" s="274"/>
      <c r="U450" s="157"/>
      <c r="V450" s="132"/>
      <c r="W450" s="132"/>
      <c r="X450" s="126" t="s">
        <v>1063</v>
      </c>
      <c r="Y450" s="274" t="s">
        <v>1157</v>
      </c>
      <c r="Z450" s="126" t="s">
        <v>1076</v>
      </c>
      <c r="AA450" s="26">
        <v>0</v>
      </c>
      <c r="AB450" s="339">
        <v>5500</v>
      </c>
      <c r="AC450" s="283">
        <f t="shared" si="16"/>
        <v>5500</v>
      </c>
      <c r="AD450" s="126" t="s">
        <v>1158</v>
      </c>
      <c r="AE450" s="126" t="s">
        <v>1159</v>
      </c>
      <c r="AF450" s="132"/>
      <c r="AG450" s="104">
        <f t="shared" si="15"/>
        <v>0</v>
      </c>
      <c r="AH450" s="131"/>
      <c r="AI450" s="132"/>
      <c r="AJ450" s="167"/>
      <c r="AK450" s="126" t="s">
        <v>1068</v>
      </c>
      <c r="AL450" s="125" t="s">
        <v>55</v>
      </c>
      <c r="AM450" s="125" t="s">
        <v>942</v>
      </c>
      <c r="AN450" s="125" t="s">
        <v>56</v>
      </c>
      <c r="AO450" s="125" t="s">
        <v>1069</v>
      </c>
      <c r="AP450" s="126" t="s">
        <v>1135</v>
      </c>
      <c r="AQ450" s="126" t="s">
        <v>1071</v>
      </c>
      <c r="AR450" s="125">
        <v>2201045</v>
      </c>
      <c r="AS450" s="285"/>
      <c r="AT450" s="126" t="s">
        <v>1160</v>
      </c>
      <c r="AU450" s="126"/>
      <c r="AV450" s="126"/>
      <c r="AW450" s="125" t="s">
        <v>64</v>
      </c>
      <c r="AX450" s="133"/>
      <c r="AY450" s="134"/>
      <c r="AZ450" s="134" t="s">
        <v>1130</v>
      </c>
      <c r="BA450" s="134" t="s">
        <v>125</v>
      </c>
      <c r="BB450" s="134" t="s">
        <v>67</v>
      </c>
      <c r="BC450" s="336">
        <v>700000000</v>
      </c>
      <c r="BD450" s="133">
        <v>500000000</v>
      </c>
    </row>
    <row r="451" spans="1:57" s="343" customFormat="1" ht="150">
      <c r="A451" s="125">
        <v>915</v>
      </c>
      <c r="B451" s="325" t="s">
        <v>927</v>
      </c>
      <c r="C451" s="325" t="s">
        <v>1057</v>
      </c>
      <c r="D451" s="326" t="s">
        <v>1058</v>
      </c>
      <c r="E451" s="325" t="s">
        <v>213</v>
      </c>
      <c r="F451" s="325" t="s">
        <v>930</v>
      </c>
      <c r="G451" s="325" t="s">
        <v>1059</v>
      </c>
      <c r="H451" s="325" t="s">
        <v>1060</v>
      </c>
      <c r="I451" s="325" t="s">
        <v>1061</v>
      </c>
      <c r="J451" s="285" t="s">
        <v>934</v>
      </c>
      <c r="K451" s="285"/>
      <c r="L451" s="285"/>
      <c r="M451" s="285"/>
      <c r="N451" s="285"/>
      <c r="O451" s="285"/>
      <c r="P451" s="285"/>
      <c r="Q451" s="285"/>
      <c r="R451" s="125" t="s">
        <v>1062</v>
      </c>
      <c r="S451" s="151"/>
      <c r="T451" s="325"/>
      <c r="U451" s="327"/>
      <c r="V451" s="151"/>
      <c r="W451" s="151"/>
      <c r="X451" s="325" t="s">
        <v>1063</v>
      </c>
      <c r="Y451" s="325" t="s">
        <v>1085</v>
      </c>
      <c r="Z451" s="325"/>
      <c r="AA451" s="340">
        <v>0</v>
      </c>
      <c r="AB451" s="340">
        <v>1</v>
      </c>
      <c r="AC451" s="330">
        <v>1</v>
      </c>
      <c r="AD451" s="325"/>
      <c r="AE451" s="325"/>
      <c r="AF451" s="151"/>
      <c r="AG451" s="331">
        <f t="shared" si="15"/>
        <v>0</v>
      </c>
      <c r="AH451" s="332"/>
      <c r="AI451" s="151"/>
      <c r="AJ451" s="341"/>
      <c r="AK451" s="325" t="s">
        <v>1068</v>
      </c>
      <c r="AL451" s="285" t="s">
        <v>55</v>
      </c>
      <c r="AM451" s="285" t="s">
        <v>942</v>
      </c>
      <c r="AN451" s="285" t="s">
        <v>56</v>
      </c>
      <c r="AO451" s="285" t="s">
        <v>1069</v>
      </c>
      <c r="AP451" s="325" t="s">
        <v>1087</v>
      </c>
      <c r="AQ451" s="325" t="s">
        <v>1017</v>
      </c>
      <c r="AR451" s="285" t="s">
        <v>1079</v>
      </c>
      <c r="AS451" s="285" t="s">
        <v>1098</v>
      </c>
      <c r="AT451" s="325" t="s">
        <v>1161</v>
      </c>
      <c r="AU451" s="325"/>
      <c r="AV451" s="325" t="s">
        <v>948</v>
      </c>
      <c r="AW451" s="285" t="s">
        <v>64</v>
      </c>
      <c r="AX451" s="161">
        <v>14141410.454545455</v>
      </c>
      <c r="AY451" s="162">
        <v>11</v>
      </c>
      <c r="AZ451" s="162" t="s">
        <v>1080</v>
      </c>
      <c r="BA451" s="162" t="s">
        <v>125</v>
      </c>
      <c r="BB451" s="162" t="s">
        <v>67</v>
      </c>
      <c r="BC451" s="342">
        <v>334465297</v>
      </c>
      <c r="BD451" s="154">
        <v>155555515</v>
      </c>
    </row>
    <row r="452" spans="1:57" s="136" customFormat="1" ht="86.25" customHeight="1">
      <c r="A452" s="164">
        <v>787</v>
      </c>
      <c r="B452" s="165" t="s">
        <v>927</v>
      </c>
      <c r="C452" s="165" t="s">
        <v>1057</v>
      </c>
      <c r="D452" s="165" t="s">
        <v>1162</v>
      </c>
      <c r="E452" s="165" t="s">
        <v>213</v>
      </c>
      <c r="F452" s="165" t="s">
        <v>1163</v>
      </c>
      <c r="G452" s="165" t="s">
        <v>1164</v>
      </c>
      <c r="H452" s="165" t="s">
        <v>1165</v>
      </c>
      <c r="I452" s="165" t="s">
        <v>1166</v>
      </c>
      <c r="J452" s="164" t="s">
        <v>934</v>
      </c>
      <c r="K452" s="125">
        <f>IF(I452="na",0,IF(COUNTIFS($C$1:C452,C452,$I$1:I452,I452)&gt;1,0,1))</f>
        <v>1</v>
      </c>
      <c r="L452" s="125">
        <f>IF(I452="na",0,IF(COUNTIFS($D$1:D452,D452,$I$1:I452,I452)&gt;1,0,1))</f>
        <v>1</v>
      </c>
      <c r="M452" s="125">
        <f>IF(S452="",0,IF(VLOOKUP(R452,[2]PARAMETROS!$P$1:$Q$13,2,0)=1,S452-O452,S452-SUMIFS($S:$S,$R:$R,INDEX(meses,VLOOKUP(R452,[2]PARAMETROS!$P$1:$Q$13,2,0)-1),D:D,D452)))</f>
        <v>0</v>
      </c>
      <c r="N452" s="164"/>
      <c r="O452" s="164"/>
      <c r="P452" s="164"/>
      <c r="Q452" s="164"/>
      <c r="R452" s="132" t="s">
        <v>211</v>
      </c>
      <c r="S452" s="132"/>
      <c r="T452" s="126"/>
      <c r="U452" s="132"/>
      <c r="V452" s="132"/>
      <c r="W452" s="132"/>
      <c r="X452" s="165" t="s">
        <v>1167</v>
      </c>
      <c r="Y452" s="165" t="s">
        <v>1168</v>
      </c>
      <c r="Z452" s="165" t="s">
        <v>1169</v>
      </c>
      <c r="AA452" s="344">
        <v>5</v>
      </c>
      <c r="AB452" s="344">
        <f>+AA452+4</f>
        <v>9</v>
      </c>
      <c r="AC452" s="122">
        <f>AB452-AA452</f>
        <v>4</v>
      </c>
      <c r="AD452" s="165" t="s">
        <v>1170</v>
      </c>
      <c r="AE452" s="165" t="s">
        <v>1171</v>
      </c>
      <c r="AF452" s="345"/>
      <c r="AG452" s="126">
        <f>(AF452-AA452)/(AB452-AA452)</f>
        <v>-1.25</v>
      </c>
      <c r="AH452" s="157"/>
      <c r="AI452" s="132"/>
      <c r="AJ452" s="167"/>
      <c r="AK452" s="165" t="s">
        <v>1172</v>
      </c>
      <c r="AL452" s="164" t="s">
        <v>55</v>
      </c>
      <c r="AM452" s="164" t="s">
        <v>942</v>
      </c>
      <c r="AN452" s="164" t="s">
        <v>56</v>
      </c>
      <c r="AO452" s="164" t="s">
        <v>1173</v>
      </c>
      <c r="AP452" s="165" t="s">
        <v>1174</v>
      </c>
      <c r="AQ452" s="165" t="s">
        <v>1175</v>
      </c>
      <c r="AR452" s="151">
        <v>2201004</v>
      </c>
      <c r="AS452" s="151"/>
      <c r="AT452" s="131" t="s">
        <v>1176</v>
      </c>
      <c r="AU452" s="131"/>
      <c r="AV452" s="131" t="s">
        <v>948</v>
      </c>
      <c r="AW452" s="132" t="s">
        <v>64</v>
      </c>
      <c r="AX452" s="146">
        <v>85000000</v>
      </c>
      <c r="AY452" s="346">
        <v>2</v>
      </c>
      <c r="AZ452" s="346" t="s">
        <v>1177</v>
      </c>
      <c r="BA452" s="346" t="s">
        <v>125</v>
      </c>
      <c r="BB452" s="346" t="s">
        <v>67</v>
      </c>
      <c r="BC452" s="177">
        <v>170000000</v>
      </c>
      <c r="BD452" s="177">
        <v>170000000</v>
      </c>
      <c r="BE452" s="347" t="s">
        <v>1178</v>
      </c>
    </row>
    <row r="453" spans="1:57" s="136" customFormat="1" ht="86.25" customHeight="1">
      <c r="A453" s="164">
        <v>788</v>
      </c>
      <c r="B453" s="165" t="s">
        <v>927</v>
      </c>
      <c r="C453" s="165" t="s">
        <v>1057</v>
      </c>
      <c r="D453" s="165" t="s">
        <v>1162</v>
      </c>
      <c r="E453" s="165" t="s">
        <v>213</v>
      </c>
      <c r="F453" s="165" t="s">
        <v>1163</v>
      </c>
      <c r="G453" s="165" t="s">
        <v>1164</v>
      </c>
      <c r="H453" s="165" t="s">
        <v>1165</v>
      </c>
      <c r="I453" s="165" t="s">
        <v>1166</v>
      </c>
      <c r="J453" s="164" t="s">
        <v>934</v>
      </c>
      <c r="K453" s="125">
        <f>IF(I453="na",0,IF(COUNTIFS($C$1:C453,C453,$I$1:I453,I453)&gt;1,0,1))</f>
        <v>0</v>
      </c>
      <c r="L453" s="125">
        <f>IF(I453="na",0,IF(COUNTIFS($D$1:D453,D453,$I$1:I453,I453)&gt;1,0,1))</f>
        <v>0</v>
      </c>
      <c r="M453" s="125">
        <f>IF(S453="",0,IF(VLOOKUP(R453,[2]PARAMETROS!$P$1:$Q$13,2,0)=1,S453-O453,S453-SUMIFS($S:$S,$R:$R,INDEX(meses,VLOOKUP(R453,[2]PARAMETROS!$P$1:$Q$13,2,0)-1),D:D,D453)))</f>
        <v>0</v>
      </c>
      <c r="N453" s="164"/>
      <c r="O453" s="164"/>
      <c r="P453" s="164"/>
      <c r="Q453" s="164"/>
      <c r="R453" s="132" t="s">
        <v>211</v>
      </c>
      <c r="S453" s="132"/>
      <c r="T453" s="126"/>
      <c r="U453" s="132"/>
      <c r="V453" s="132"/>
      <c r="W453" s="132"/>
      <c r="X453" s="165" t="s">
        <v>1167</v>
      </c>
      <c r="Y453" s="165" t="s">
        <v>1179</v>
      </c>
      <c r="Z453" s="165" t="s">
        <v>1169</v>
      </c>
      <c r="AA453" s="344">
        <v>0</v>
      </c>
      <c r="AB453" s="344">
        <v>1</v>
      </c>
      <c r="AC453" s="122">
        <f>AB453-AA453</f>
        <v>1</v>
      </c>
      <c r="AD453" s="165" t="s">
        <v>1170</v>
      </c>
      <c r="AE453" s="165" t="s">
        <v>1171</v>
      </c>
      <c r="AF453" s="345"/>
      <c r="AG453" s="126">
        <f>(AF453-AA453)/(AB453-AA453)</f>
        <v>0</v>
      </c>
      <c r="AH453" s="157"/>
      <c r="AI453" s="132"/>
      <c r="AJ453" s="167"/>
      <c r="AK453" s="165" t="s">
        <v>1172</v>
      </c>
      <c r="AL453" s="164" t="s">
        <v>55</v>
      </c>
      <c r="AM453" s="164" t="s">
        <v>942</v>
      </c>
      <c r="AN453" s="164" t="s">
        <v>56</v>
      </c>
      <c r="AO453" s="164" t="s">
        <v>1173</v>
      </c>
      <c r="AP453" s="165" t="s">
        <v>1180</v>
      </c>
      <c r="AQ453" s="165" t="s">
        <v>539</v>
      </c>
      <c r="AR453" s="151">
        <v>2201005</v>
      </c>
      <c r="AS453" s="151"/>
      <c r="AT453" s="131" t="s">
        <v>1180</v>
      </c>
      <c r="AU453" s="131"/>
      <c r="AV453" s="131" t="s">
        <v>63</v>
      </c>
      <c r="AW453" s="132" t="s">
        <v>64</v>
      </c>
      <c r="AX453" s="146">
        <v>60000000</v>
      </c>
      <c r="AY453" s="346">
        <v>1</v>
      </c>
      <c r="AZ453" s="346" t="s">
        <v>1181</v>
      </c>
      <c r="BA453" s="346" t="s">
        <v>125</v>
      </c>
      <c r="BB453" s="346" t="s">
        <v>67</v>
      </c>
      <c r="BC453" s="177">
        <v>60000000</v>
      </c>
      <c r="BD453" s="177">
        <v>60000000</v>
      </c>
      <c r="BE453" s="347" t="s">
        <v>1182</v>
      </c>
    </row>
    <row r="454" spans="1:57" s="136" customFormat="1" ht="86.25" customHeight="1">
      <c r="A454" s="164">
        <v>789</v>
      </c>
      <c r="B454" s="165" t="s">
        <v>927</v>
      </c>
      <c r="C454" s="165" t="s">
        <v>1057</v>
      </c>
      <c r="D454" s="165" t="s">
        <v>1162</v>
      </c>
      <c r="E454" s="165" t="s">
        <v>213</v>
      </c>
      <c r="F454" s="165" t="s">
        <v>1163</v>
      </c>
      <c r="G454" s="165" t="s">
        <v>1164</v>
      </c>
      <c r="H454" s="165" t="s">
        <v>1165</v>
      </c>
      <c r="I454" s="165" t="s">
        <v>1166</v>
      </c>
      <c r="J454" s="164" t="s">
        <v>934</v>
      </c>
      <c r="K454" s="125">
        <f>IF(I454="na",0,IF(COUNTIFS($C$1:C454,C454,$I$1:I454,I454)&gt;1,0,1))</f>
        <v>0</v>
      </c>
      <c r="L454" s="125">
        <f>IF(I454="na",0,IF(COUNTIFS($D$1:D454,D454,$I$1:I454,I454)&gt;1,0,1))</f>
        <v>0</v>
      </c>
      <c r="M454" s="125">
        <f>IF(S454="",0,IF(VLOOKUP(R454,[2]PARAMETROS!$P$1:$Q$13,2,0)=1,S454-O454,S454-SUMIFS($S:$S,$R:$R,INDEX(meses,VLOOKUP(R454,[2]PARAMETROS!$P$1:$Q$13,2,0)-1),D:D,D454)))</f>
        <v>0</v>
      </c>
      <c r="N454" s="164"/>
      <c r="O454" s="164"/>
      <c r="P454" s="164"/>
      <c r="Q454" s="164"/>
      <c r="R454" s="132" t="s">
        <v>211</v>
      </c>
      <c r="S454" s="132"/>
      <c r="T454" s="126"/>
      <c r="U454" s="132"/>
      <c r="V454" s="132"/>
      <c r="W454" s="132"/>
      <c r="X454" s="165" t="s">
        <v>1167</v>
      </c>
      <c r="Y454" s="165" t="s">
        <v>1183</v>
      </c>
      <c r="Z454" s="165"/>
      <c r="AA454" s="344">
        <v>0</v>
      </c>
      <c r="AB454" s="344">
        <v>1</v>
      </c>
      <c r="AC454" s="122">
        <f>AB454-AA454</f>
        <v>1</v>
      </c>
      <c r="AD454" s="165"/>
      <c r="AE454" s="165"/>
      <c r="AF454" s="345"/>
      <c r="AG454" s="126">
        <f>(AF454-AA454)/(AB454-AA454)</f>
        <v>0</v>
      </c>
      <c r="AH454" s="157"/>
      <c r="AI454" s="132"/>
      <c r="AJ454" s="167"/>
      <c r="AK454" s="165" t="s">
        <v>1172</v>
      </c>
      <c r="AL454" s="164" t="s">
        <v>55</v>
      </c>
      <c r="AM454" s="164" t="s">
        <v>942</v>
      </c>
      <c r="AN454" s="164" t="s">
        <v>56</v>
      </c>
      <c r="AO454" s="164" t="s">
        <v>1173</v>
      </c>
      <c r="AP454" s="165" t="s">
        <v>1184</v>
      </c>
      <c r="AQ454" s="165" t="s">
        <v>539</v>
      </c>
      <c r="AR454" s="151">
        <v>2201005</v>
      </c>
      <c r="AS454" s="151"/>
      <c r="AT454" s="131" t="s">
        <v>1186</v>
      </c>
      <c r="AU454" s="131"/>
      <c r="AV454" s="131" t="s">
        <v>948</v>
      </c>
      <c r="AW454" s="132" t="s">
        <v>64</v>
      </c>
      <c r="AX454" s="146">
        <v>430000000</v>
      </c>
      <c r="AY454" s="346">
        <v>1</v>
      </c>
      <c r="AZ454" s="346" t="s">
        <v>1181</v>
      </c>
      <c r="BA454" s="346" t="s">
        <v>125</v>
      </c>
      <c r="BB454" s="346" t="s">
        <v>67</v>
      </c>
      <c r="BC454" s="177">
        <v>430000000</v>
      </c>
      <c r="BD454" s="177">
        <v>430000000</v>
      </c>
      <c r="BE454" s="347" t="s">
        <v>1182</v>
      </c>
    </row>
    <row r="455" spans="1:57" s="136" customFormat="1" ht="65.25" customHeight="1">
      <c r="A455" s="164">
        <v>790</v>
      </c>
      <c r="B455" s="165" t="s">
        <v>927</v>
      </c>
      <c r="C455" s="165" t="s">
        <v>1057</v>
      </c>
      <c r="D455" s="165" t="s">
        <v>1162</v>
      </c>
      <c r="E455" s="165" t="s">
        <v>213</v>
      </c>
      <c r="F455" s="165" t="s">
        <v>1163</v>
      </c>
      <c r="G455" s="165" t="s">
        <v>1164</v>
      </c>
      <c r="H455" s="165" t="s">
        <v>1165</v>
      </c>
      <c r="I455" s="165" t="s">
        <v>1166</v>
      </c>
      <c r="J455" s="164" t="s">
        <v>934</v>
      </c>
      <c r="K455" s="125">
        <f>IF(I455="na",0,IF(COUNTIFS($C$1:C533,C455,$I$1:I533,I455)&gt;1,0,1))</f>
        <v>0</v>
      </c>
      <c r="L455" s="125">
        <f>IF(I455="na",0,IF(COUNTIFS($D$1:D533,D455,$I$1:I533,I455)&gt;1,0,1))</f>
        <v>0</v>
      </c>
      <c r="M455" s="125">
        <f>IF(S455="",0,IF(VLOOKUP(R455,[2]PARAMETROS!$P$1:$Q$13,2,0)=1,S455-O455,S455-SUMIFS($S:$S,$R:$R,INDEX(meses,VLOOKUP(R455,[2]PARAMETROS!$P$1:$Q$13,2,0)-1),D:D,D455)))</f>
        <v>0</v>
      </c>
      <c r="N455" s="164"/>
      <c r="O455" s="164"/>
      <c r="P455" s="164"/>
      <c r="Q455" s="164"/>
      <c r="R455" s="132" t="s">
        <v>211</v>
      </c>
      <c r="S455" s="132"/>
      <c r="T455" s="126"/>
      <c r="U455" s="132"/>
      <c r="V455" s="132"/>
      <c r="W455" s="132"/>
      <c r="X455" s="165" t="s">
        <v>1167</v>
      </c>
      <c r="Y455" s="165" t="s">
        <v>1183</v>
      </c>
      <c r="Z455" s="165" t="s">
        <v>1169</v>
      </c>
      <c r="AA455" s="344"/>
      <c r="AB455" s="344"/>
      <c r="AC455" s="122"/>
      <c r="AD455" s="165"/>
      <c r="AE455" s="165"/>
      <c r="AF455" s="132"/>
      <c r="AG455" s="126"/>
      <c r="AH455" s="157"/>
      <c r="AI455" s="132"/>
      <c r="AJ455" s="167"/>
      <c r="AK455" s="165" t="s">
        <v>1172</v>
      </c>
      <c r="AL455" s="164" t="s">
        <v>55</v>
      </c>
      <c r="AM455" s="164" t="s">
        <v>942</v>
      </c>
      <c r="AN455" s="164" t="s">
        <v>56</v>
      </c>
      <c r="AO455" s="164" t="s">
        <v>1173</v>
      </c>
      <c r="AP455" s="165" t="s">
        <v>1187</v>
      </c>
      <c r="AQ455" s="165" t="s">
        <v>986</v>
      </c>
      <c r="AR455" s="151">
        <v>2201006</v>
      </c>
      <c r="AS455" s="151"/>
      <c r="AT455" s="131" t="s">
        <v>1188</v>
      </c>
      <c r="AU455" s="131"/>
      <c r="AV455" s="131" t="s">
        <v>948</v>
      </c>
      <c r="AW455" s="132" t="s">
        <v>64</v>
      </c>
      <c r="AX455" s="146">
        <v>12780287.5</v>
      </c>
      <c r="AY455" s="346">
        <v>12</v>
      </c>
      <c r="AZ455" s="346" t="s">
        <v>1189</v>
      </c>
      <c r="BA455" s="346" t="s">
        <v>125</v>
      </c>
      <c r="BB455" s="346" t="s">
        <v>67</v>
      </c>
      <c r="BC455" s="177">
        <v>153363450</v>
      </c>
      <c r="BD455" s="177">
        <v>153363450</v>
      </c>
      <c r="BE455" s="347" t="s">
        <v>1182</v>
      </c>
    </row>
    <row r="456" spans="1:57" s="136" customFormat="1" ht="86.25" customHeight="1">
      <c r="A456" s="164">
        <v>791</v>
      </c>
      <c r="B456" s="165" t="s">
        <v>927</v>
      </c>
      <c r="C456" s="165" t="s">
        <v>1057</v>
      </c>
      <c r="D456" s="165" t="s">
        <v>1162</v>
      </c>
      <c r="E456" s="165" t="s">
        <v>213</v>
      </c>
      <c r="F456" s="165" t="s">
        <v>1163</v>
      </c>
      <c r="G456" s="165" t="s">
        <v>1164</v>
      </c>
      <c r="H456" s="165" t="s">
        <v>1165</v>
      </c>
      <c r="I456" s="165" t="s">
        <v>1166</v>
      </c>
      <c r="J456" s="164" t="s">
        <v>934</v>
      </c>
      <c r="K456" s="125">
        <f>IF(I456="na",0,IF(COUNTIFS($C$1:C533,C456,$I$1:I533,I456)&gt;1,0,1))</f>
        <v>0</v>
      </c>
      <c r="L456" s="125">
        <f>IF(I456="na",0,IF(COUNTIFS($D$1:D533,D456,$I$1:I533,I456)&gt;1,0,1))</f>
        <v>0</v>
      </c>
      <c r="M456" s="125">
        <f>IF(S456="",0,IF(VLOOKUP(R456,[2]PARAMETROS!$P$1:$Q$13,2,0)=1,S456-O456,S456-SUMIFS($S:$S,$R:$R,INDEX(meses,VLOOKUP(R456,[2]PARAMETROS!$P$1:$Q$13,2,0)-1),D:D,D456)))</f>
        <v>0</v>
      </c>
      <c r="N456" s="164"/>
      <c r="O456" s="164"/>
      <c r="P456" s="164"/>
      <c r="Q456" s="164"/>
      <c r="R456" s="132" t="s">
        <v>211</v>
      </c>
      <c r="S456" s="132"/>
      <c r="T456" s="126"/>
      <c r="U456" s="132"/>
      <c r="V456" s="132"/>
      <c r="W456" s="132"/>
      <c r="X456" s="165" t="s">
        <v>1167</v>
      </c>
      <c r="Y456" s="165" t="s">
        <v>1183</v>
      </c>
      <c r="Z456" s="165"/>
      <c r="AA456" s="344"/>
      <c r="AB456" s="344"/>
      <c r="AC456" s="344"/>
      <c r="AD456" s="165"/>
      <c r="AE456" s="165"/>
      <c r="AF456" s="132"/>
      <c r="AG456" s="126"/>
      <c r="AH456" s="132"/>
      <c r="AI456" s="132"/>
      <c r="AJ456" s="167"/>
      <c r="AK456" s="165" t="s">
        <v>1172</v>
      </c>
      <c r="AL456" s="164" t="s">
        <v>55</v>
      </c>
      <c r="AM456" s="164" t="s">
        <v>942</v>
      </c>
      <c r="AN456" s="164" t="s">
        <v>56</v>
      </c>
      <c r="AO456" s="164" t="s">
        <v>1173</v>
      </c>
      <c r="AP456" s="165" t="s">
        <v>1190</v>
      </c>
      <c r="AQ456" s="165" t="s">
        <v>1191</v>
      </c>
      <c r="AR456" s="151">
        <v>2201051</v>
      </c>
      <c r="AS456" s="151"/>
      <c r="AT456" s="131" t="s">
        <v>1192</v>
      </c>
      <c r="AU456" s="131"/>
      <c r="AV456" s="131" t="s">
        <v>948</v>
      </c>
      <c r="AW456" s="132" t="s">
        <v>64</v>
      </c>
      <c r="AX456" s="146"/>
      <c r="AY456" s="346">
        <v>12</v>
      </c>
      <c r="AZ456" s="346" t="s">
        <v>1193</v>
      </c>
      <c r="BA456" s="346" t="s">
        <v>125</v>
      </c>
      <c r="BB456" s="346" t="s">
        <v>67</v>
      </c>
      <c r="BC456" s="177">
        <v>36760185</v>
      </c>
      <c r="BD456" s="177">
        <v>36760185</v>
      </c>
      <c r="BE456" s="347" t="s">
        <v>1182</v>
      </c>
    </row>
    <row r="457" spans="1:57" s="136" customFormat="1" ht="86.25" customHeight="1">
      <c r="A457" s="164">
        <v>792</v>
      </c>
      <c r="B457" s="165" t="s">
        <v>927</v>
      </c>
      <c r="C457" s="165" t="s">
        <v>1057</v>
      </c>
      <c r="D457" s="165" t="s">
        <v>1162</v>
      </c>
      <c r="E457" s="165" t="s">
        <v>213</v>
      </c>
      <c r="F457" s="165" t="s">
        <v>1163</v>
      </c>
      <c r="G457" s="165" t="s">
        <v>1164</v>
      </c>
      <c r="H457" s="165" t="s">
        <v>1165</v>
      </c>
      <c r="I457" s="165" t="s">
        <v>1166</v>
      </c>
      <c r="J457" s="164" t="s">
        <v>934</v>
      </c>
      <c r="K457" s="125">
        <f>IF(I457="na",0,IF(COUNTIFS($C$1:C533,C457,$I$1:I533,I457)&gt;1,0,1))</f>
        <v>0</v>
      </c>
      <c r="L457" s="125">
        <f>IF(I457="na",0,IF(COUNTIFS($D$1:D533,D457,$I$1:I533,I457)&gt;1,0,1))</f>
        <v>0</v>
      </c>
      <c r="M457" s="125">
        <f>IF(S457="",0,IF(VLOOKUP(R457,[2]PARAMETROS!$P$1:$Q$13,2,0)=1,S457-O457,S457-SUMIFS($S:$S,$R:$R,INDEX(meses,VLOOKUP(R457,[2]PARAMETROS!$P$1:$Q$13,2,0)-1),D:D,D457)))</f>
        <v>0</v>
      </c>
      <c r="N457" s="164"/>
      <c r="O457" s="164"/>
      <c r="P457" s="164"/>
      <c r="Q457" s="164"/>
      <c r="R457" s="132" t="s">
        <v>211</v>
      </c>
      <c r="S457" s="132"/>
      <c r="T457" s="126"/>
      <c r="U457" s="132"/>
      <c r="V457" s="132"/>
      <c r="W457" s="132"/>
      <c r="X457" s="165" t="s">
        <v>1167</v>
      </c>
      <c r="Y457" s="165" t="s">
        <v>1183</v>
      </c>
      <c r="Z457" s="165"/>
      <c r="AA457" s="344"/>
      <c r="AB457" s="344"/>
      <c r="AC457" s="344"/>
      <c r="AD457" s="165"/>
      <c r="AE457" s="165"/>
      <c r="AF457" s="132"/>
      <c r="AG457" s="126"/>
      <c r="AH457" s="132"/>
      <c r="AI457" s="132"/>
      <c r="AJ457" s="167"/>
      <c r="AK457" s="165" t="s">
        <v>1172</v>
      </c>
      <c r="AL457" s="164" t="s">
        <v>55</v>
      </c>
      <c r="AM457" s="164" t="s">
        <v>942</v>
      </c>
      <c r="AN457" s="164" t="s">
        <v>56</v>
      </c>
      <c r="AO457" s="164" t="s">
        <v>1173</v>
      </c>
      <c r="AP457" s="165" t="s">
        <v>1194</v>
      </c>
      <c r="AQ457" s="165" t="s">
        <v>1195</v>
      </c>
      <c r="AR457" s="151">
        <v>2201052</v>
      </c>
      <c r="AS457" s="151"/>
      <c r="AT457" s="131" t="s">
        <v>1196</v>
      </c>
      <c r="AU457" s="131"/>
      <c r="AV457" s="131" t="s">
        <v>63</v>
      </c>
      <c r="AW457" s="132" t="s">
        <v>64</v>
      </c>
      <c r="AX457" s="146">
        <v>50764065</v>
      </c>
      <c r="AY457" s="346">
        <v>11.5</v>
      </c>
      <c r="AZ457" s="346" t="s">
        <v>1197</v>
      </c>
      <c r="BA457" s="346" t="s">
        <v>125</v>
      </c>
      <c r="BB457" s="346" t="s">
        <v>67</v>
      </c>
      <c r="BC457" s="177">
        <v>50764065</v>
      </c>
      <c r="BD457" s="177">
        <v>50764065</v>
      </c>
      <c r="BE457" s="347" t="s">
        <v>1182</v>
      </c>
    </row>
    <row r="458" spans="1:57" s="136" customFormat="1" ht="86.25" customHeight="1">
      <c r="A458" s="164">
        <v>793</v>
      </c>
      <c r="B458" s="165" t="s">
        <v>927</v>
      </c>
      <c r="C458" s="165" t="s">
        <v>1057</v>
      </c>
      <c r="D458" s="165" t="s">
        <v>1162</v>
      </c>
      <c r="E458" s="165" t="s">
        <v>213</v>
      </c>
      <c r="F458" s="165" t="s">
        <v>1163</v>
      </c>
      <c r="G458" s="165" t="s">
        <v>1164</v>
      </c>
      <c r="H458" s="165" t="s">
        <v>1165</v>
      </c>
      <c r="I458" s="165" t="s">
        <v>1166</v>
      </c>
      <c r="J458" s="164" t="s">
        <v>934</v>
      </c>
      <c r="K458" s="125">
        <f>IF(I458="na",0,IF(COUNTIFS($C$1:C458,C458,$I$1:I458,I458)&gt;1,0,1))</f>
        <v>0</v>
      </c>
      <c r="L458" s="125">
        <f>IF(I458="na",0,IF(COUNTIFS($D$1:D458,D458,$I$1:I458,I458)&gt;1,0,1))</f>
        <v>0</v>
      </c>
      <c r="M458" s="125">
        <f>IF(S458="",0,IF(VLOOKUP(R458,[2]PARAMETROS!$P$1:$Q$13,2,0)=1,S458-O458,S458-SUMIFS($S:$S,$R:$R,INDEX(meses,VLOOKUP(R458,[2]PARAMETROS!$P$1:$Q$13,2,0)-1),D:D,D458)))</f>
        <v>0</v>
      </c>
      <c r="N458" s="164"/>
      <c r="O458" s="164"/>
      <c r="P458" s="164"/>
      <c r="Q458" s="164"/>
      <c r="R458" s="132" t="s">
        <v>211</v>
      </c>
      <c r="S458" s="132"/>
      <c r="T458" s="126"/>
      <c r="U458" s="132"/>
      <c r="V458" s="132"/>
      <c r="W458" s="132"/>
      <c r="X458" s="165" t="s">
        <v>1167</v>
      </c>
      <c r="Y458" s="165" t="s">
        <v>1198</v>
      </c>
      <c r="Z458" s="165"/>
      <c r="AA458" s="344">
        <v>0</v>
      </c>
      <c r="AB458" s="344">
        <v>1</v>
      </c>
      <c r="AC458" s="344"/>
      <c r="AD458" s="165"/>
      <c r="AE458" s="165"/>
      <c r="AF458" s="132"/>
      <c r="AG458" s="126">
        <f>(AF458-AA458)/(AB458-AA458)</f>
        <v>0</v>
      </c>
      <c r="AH458" s="157"/>
      <c r="AI458" s="132"/>
      <c r="AJ458" s="167"/>
      <c r="AK458" s="165" t="s">
        <v>1172</v>
      </c>
      <c r="AL458" s="164" t="s">
        <v>55</v>
      </c>
      <c r="AM458" s="164" t="s">
        <v>942</v>
      </c>
      <c r="AN458" s="164" t="s">
        <v>56</v>
      </c>
      <c r="AO458" s="164" t="s">
        <v>1173</v>
      </c>
      <c r="AP458" s="165" t="s">
        <v>1184</v>
      </c>
      <c r="AQ458" s="165" t="s">
        <v>539</v>
      </c>
      <c r="AR458" s="151">
        <v>2201005</v>
      </c>
      <c r="AS458" s="151"/>
      <c r="AT458" s="131" t="s">
        <v>1199</v>
      </c>
      <c r="AU458" s="131"/>
      <c r="AV458" s="131" t="s">
        <v>948</v>
      </c>
      <c r="AW458" s="132" t="s">
        <v>64</v>
      </c>
      <c r="AX458" s="146">
        <v>200000000</v>
      </c>
      <c r="AY458" s="346">
        <v>1</v>
      </c>
      <c r="AZ458" s="346" t="s">
        <v>1181</v>
      </c>
      <c r="BA458" s="346" t="s">
        <v>125</v>
      </c>
      <c r="BB458" s="346" t="s">
        <v>67</v>
      </c>
      <c r="BC458" s="177">
        <v>200000000</v>
      </c>
      <c r="BD458" s="177">
        <v>200000000</v>
      </c>
      <c r="BE458" s="347" t="s">
        <v>1182</v>
      </c>
    </row>
    <row r="459" spans="1:57" s="136" customFormat="1" ht="86.25" customHeight="1">
      <c r="A459" s="164">
        <v>794</v>
      </c>
      <c r="B459" s="165" t="s">
        <v>927</v>
      </c>
      <c r="C459" s="165" t="s">
        <v>1057</v>
      </c>
      <c r="D459" s="165" t="s">
        <v>1162</v>
      </c>
      <c r="E459" s="165" t="s">
        <v>213</v>
      </c>
      <c r="F459" s="165" t="s">
        <v>1163</v>
      </c>
      <c r="G459" s="165" t="s">
        <v>1164</v>
      </c>
      <c r="H459" s="165" t="s">
        <v>1165</v>
      </c>
      <c r="I459" s="165" t="s">
        <v>1166</v>
      </c>
      <c r="J459" s="164" t="s">
        <v>934</v>
      </c>
      <c r="K459" s="125">
        <f>IF(I459="na",0,IF(COUNTIFS($C$1:C459,C459,$I$1:I459,I459)&gt;1,0,1))</f>
        <v>0</v>
      </c>
      <c r="L459" s="125">
        <f>IF(I459="na",0,IF(COUNTIFS($D$1:D459,D459,$I$1:I459,I459)&gt;1,0,1))</f>
        <v>0</v>
      </c>
      <c r="M459" s="125">
        <f>IF(S459="",0,IF(VLOOKUP(R459,[2]PARAMETROS!$P$1:$Q$13,2,0)=1,S459-O459,S459-SUMIFS($S:$S,$R:$R,INDEX(meses,VLOOKUP(R459,[2]PARAMETROS!$P$1:$Q$13,2,0)-1),D:D,D459)))</f>
        <v>0</v>
      </c>
      <c r="N459" s="164"/>
      <c r="O459" s="164"/>
      <c r="P459" s="164"/>
      <c r="Q459" s="164"/>
      <c r="R459" s="132" t="s">
        <v>211</v>
      </c>
      <c r="S459" s="132"/>
      <c r="T459" s="126"/>
      <c r="U459" s="132"/>
      <c r="V459" s="132"/>
      <c r="W459" s="132"/>
      <c r="X459" s="165" t="s">
        <v>1167</v>
      </c>
      <c r="Y459" s="165" t="s">
        <v>1200</v>
      </c>
      <c r="Z459" s="165" t="s">
        <v>1169</v>
      </c>
      <c r="AA459" s="348">
        <v>252</v>
      </c>
      <c r="AB459" s="344">
        <f>400+AA459</f>
        <v>652</v>
      </c>
      <c r="AC459" s="122">
        <f>AB459-AA459</f>
        <v>400</v>
      </c>
      <c r="AD459" s="165" t="s">
        <v>1170</v>
      </c>
      <c r="AE459" s="165"/>
      <c r="AF459" s="345"/>
      <c r="AG459" s="126">
        <f>(AF459-AA459)/(AB459-AA459)</f>
        <v>-0.63</v>
      </c>
      <c r="AH459" s="157"/>
      <c r="AI459" s="132"/>
      <c r="AJ459" s="167"/>
      <c r="AK459" s="165" t="s">
        <v>1172</v>
      </c>
      <c r="AL459" s="164" t="s">
        <v>55</v>
      </c>
      <c r="AM459" s="164" t="s">
        <v>942</v>
      </c>
      <c r="AN459" s="164" t="s">
        <v>56</v>
      </c>
      <c r="AO459" s="164" t="s">
        <v>1173</v>
      </c>
      <c r="AP459" s="165" t="s">
        <v>1201</v>
      </c>
      <c r="AQ459" s="165" t="s">
        <v>1038</v>
      </c>
      <c r="AR459" s="151">
        <v>2201048</v>
      </c>
      <c r="AS459" s="151"/>
      <c r="AT459" s="131" t="s">
        <v>1202</v>
      </c>
      <c r="AU459" s="131"/>
      <c r="AV459" s="131" t="s">
        <v>948</v>
      </c>
      <c r="AW459" s="132" t="s">
        <v>64</v>
      </c>
      <c r="AX459" s="146">
        <v>400000000</v>
      </c>
      <c r="AY459" s="346">
        <v>5</v>
      </c>
      <c r="AZ459" s="346" t="s">
        <v>1203</v>
      </c>
      <c r="BA459" s="346" t="s">
        <v>125</v>
      </c>
      <c r="BB459" s="346" t="s">
        <v>67</v>
      </c>
      <c r="BC459" s="177">
        <v>2000000000</v>
      </c>
      <c r="BD459" s="177">
        <v>2000000000</v>
      </c>
      <c r="BE459" s="347" t="s">
        <v>1204</v>
      </c>
    </row>
    <row r="460" spans="1:57" s="136" customFormat="1" ht="86.25" customHeight="1">
      <c r="A460" s="164">
        <v>795</v>
      </c>
      <c r="B460" s="165" t="s">
        <v>927</v>
      </c>
      <c r="C460" s="165" t="s">
        <v>1057</v>
      </c>
      <c r="D460" s="165" t="s">
        <v>1162</v>
      </c>
      <c r="E460" s="165" t="s">
        <v>213</v>
      </c>
      <c r="F460" s="165" t="s">
        <v>1163</v>
      </c>
      <c r="G460" s="165" t="s">
        <v>1164</v>
      </c>
      <c r="H460" s="165" t="s">
        <v>1165</v>
      </c>
      <c r="I460" s="165" t="s">
        <v>1166</v>
      </c>
      <c r="J460" s="164" t="s">
        <v>934</v>
      </c>
      <c r="K460" s="125">
        <f>IF(I460="na",0,IF(COUNTIFS($C$1:C533,C460,$I$1:I533,I460)&gt;1,0,1))</f>
        <v>0</v>
      </c>
      <c r="L460" s="125">
        <f>IF(I460="na",0,IF(COUNTIFS($D$1:D533,D460,$I$1:I533,I460)&gt;1,0,1))</f>
        <v>0</v>
      </c>
      <c r="M460" s="125">
        <f>IF(S460="",0,IF(VLOOKUP(R460,[2]PARAMETROS!$P$1:$Q$13,2,0)=1,S460-O460,S460-SUMIFS($S:$S,$R:$R,INDEX(meses,VLOOKUP(R460,[2]PARAMETROS!$P$1:$Q$13,2,0)-1),D:D,D460)))</f>
        <v>0</v>
      </c>
      <c r="N460" s="164"/>
      <c r="O460" s="164"/>
      <c r="P460" s="164"/>
      <c r="Q460" s="164"/>
      <c r="R460" s="132" t="s">
        <v>211</v>
      </c>
      <c r="S460" s="132"/>
      <c r="T460" s="126"/>
      <c r="U460" s="132"/>
      <c r="V460" s="132"/>
      <c r="W460" s="132"/>
      <c r="X460" s="165" t="s">
        <v>1167</v>
      </c>
      <c r="Y460" s="165" t="s">
        <v>1200</v>
      </c>
      <c r="Z460" s="165"/>
      <c r="AA460" s="344"/>
      <c r="AB460" s="344"/>
      <c r="AC460" s="344"/>
      <c r="AD460" s="165"/>
      <c r="AE460" s="165"/>
      <c r="AF460" s="132"/>
      <c r="AG460" s="126"/>
      <c r="AH460" s="132"/>
      <c r="AI460" s="132"/>
      <c r="AJ460" s="167"/>
      <c r="AK460" s="165" t="s">
        <v>1172</v>
      </c>
      <c r="AL460" s="164" t="s">
        <v>55</v>
      </c>
      <c r="AM460" s="164" t="s">
        <v>942</v>
      </c>
      <c r="AN460" s="164" t="s">
        <v>56</v>
      </c>
      <c r="AO460" s="164" t="s">
        <v>1173</v>
      </c>
      <c r="AP460" s="165" t="s">
        <v>1194</v>
      </c>
      <c r="AQ460" s="165" t="s">
        <v>1195</v>
      </c>
      <c r="AR460" s="151">
        <v>2201052</v>
      </c>
      <c r="AS460" s="151"/>
      <c r="AT460" s="131" t="s">
        <v>1205</v>
      </c>
      <c r="AU460" s="131"/>
      <c r="AV460" s="131" t="s">
        <v>63</v>
      </c>
      <c r="AW460" s="132" t="s">
        <v>64</v>
      </c>
      <c r="AX460" s="146">
        <v>54455997</v>
      </c>
      <c r="AY460" s="346">
        <v>11.5</v>
      </c>
      <c r="AZ460" s="346" t="s">
        <v>1197</v>
      </c>
      <c r="BA460" s="346" t="s">
        <v>125</v>
      </c>
      <c r="BB460" s="346" t="s">
        <v>67</v>
      </c>
      <c r="BC460" s="177">
        <v>54455997</v>
      </c>
      <c r="BD460" s="177">
        <v>54455997</v>
      </c>
      <c r="BE460" s="347" t="s">
        <v>1182</v>
      </c>
    </row>
    <row r="461" spans="1:57" s="136" customFormat="1" ht="86.25" customHeight="1">
      <c r="A461" s="164">
        <v>796</v>
      </c>
      <c r="B461" s="165" t="s">
        <v>927</v>
      </c>
      <c r="C461" s="165" t="s">
        <v>1057</v>
      </c>
      <c r="D461" s="165" t="s">
        <v>1162</v>
      </c>
      <c r="E461" s="165" t="s">
        <v>213</v>
      </c>
      <c r="F461" s="165" t="s">
        <v>1163</v>
      </c>
      <c r="G461" s="165" t="s">
        <v>1164</v>
      </c>
      <c r="H461" s="165" t="s">
        <v>1165</v>
      </c>
      <c r="I461" s="165" t="s">
        <v>1166</v>
      </c>
      <c r="J461" s="164" t="s">
        <v>934</v>
      </c>
      <c r="K461" s="125">
        <f>IF(I461="na",0,IF(COUNTIFS($C$1:C533,C461,$I$1:I533,I461)&gt;1,0,1))</f>
        <v>0</v>
      </c>
      <c r="L461" s="125">
        <f>IF(I461="na",0,IF(COUNTIFS($D$1:D533,D461,$I$1:I533,I461)&gt;1,0,1))</f>
        <v>0</v>
      </c>
      <c r="M461" s="125">
        <f>IF(S461="",0,IF(VLOOKUP(R461,[2]PARAMETROS!$P$1:$Q$13,2,0)=1,S461-O461,S461-SUMIFS($S:$S,$R:$R,INDEX(meses,VLOOKUP(R461,[2]PARAMETROS!$P$1:$Q$13,2,0)-1),D:D,D461)))</f>
        <v>0</v>
      </c>
      <c r="N461" s="164"/>
      <c r="O461" s="164"/>
      <c r="P461" s="164"/>
      <c r="Q461" s="164"/>
      <c r="R461" s="132" t="s">
        <v>211</v>
      </c>
      <c r="S461" s="132"/>
      <c r="T461" s="126"/>
      <c r="U461" s="132"/>
      <c r="V461" s="132"/>
      <c r="W461" s="132"/>
      <c r="X461" s="165" t="s">
        <v>1167</v>
      </c>
      <c r="Y461" s="165" t="s">
        <v>1200</v>
      </c>
      <c r="Z461" s="165"/>
      <c r="AA461" s="344"/>
      <c r="AB461" s="344"/>
      <c r="AC461" s="344"/>
      <c r="AD461" s="165"/>
      <c r="AE461" s="165"/>
      <c r="AF461" s="132"/>
      <c r="AG461" s="126"/>
      <c r="AH461" s="132"/>
      <c r="AI461" s="132"/>
      <c r="AJ461" s="167"/>
      <c r="AK461" s="165" t="s">
        <v>1172</v>
      </c>
      <c r="AL461" s="164" t="s">
        <v>55</v>
      </c>
      <c r="AM461" s="164" t="s">
        <v>942</v>
      </c>
      <c r="AN461" s="164" t="s">
        <v>56</v>
      </c>
      <c r="AO461" s="164" t="s">
        <v>1173</v>
      </c>
      <c r="AP461" s="165" t="s">
        <v>1190</v>
      </c>
      <c r="AQ461" s="165" t="s">
        <v>1191</v>
      </c>
      <c r="AR461" s="151">
        <v>2201051</v>
      </c>
      <c r="AS461" s="151"/>
      <c r="AT461" s="131" t="s">
        <v>1206</v>
      </c>
      <c r="AU461" s="131"/>
      <c r="AV461" s="131" t="s">
        <v>948</v>
      </c>
      <c r="AW461" s="132" t="s">
        <v>64</v>
      </c>
      <c r="AX461" s="146"/>
      <c r="AY461" s="346">
        <v>12</v>
      </c>
      <c r="AZ461" s="346" t="s">
        <v>1193</v>
      </c>
      <c r="BA461" s="346" t="s">
        <v>125</v>
      </c>
      <c r="BB461" s="346" t="s">
        <v>67</v>
      </c>
      <c r="BC461" s="177">
        <v>39433653</v>
      </c>
      <c r="BD461" s="177">
        <v>39433653</v>
      </c>
      <c r="BE461" s="347" t="s">
        <v>1182</v>
      </c>
    </row>
    <row r="462" spans="1:57" s="136" customFormat="1" ht="109.5" customHeight="1">
      <c r="A462" s="164">
        <v>797</v>
      </c>
      <c r="B462" s="165" t="s">
        <v>927</v>
      </c>
      <c r="C462" s="165" t="s">
        <v>1057</v>
      </c>
      <c r="D462" s="165" t="s">
        <v>1162</v>
      </c>
      <c r="E462" s="165" t="s">
        <v>213</v>
      </c>
      <c r="F462" s="165" t="s">
        <v>1163</v>
      </c>
      <c r="G462" s="165" t="s">
        <v>1164</v>
      </c>
      <c r="H462" s="165" t="s">
        <v>1165</v>
      </c>
      <c r="I462" s="165" t="s">
        <v>1166</v>
      </c>
      <c r="J462" s="164" t="s">
        <v>934</v>
      </c>
      <c r="K462" s="125">
        <f>IF(I462="na",0,IF(COUNTIFS($C$1:C462,C462,$I$1:I462,I462)&gt;1,0,1))</f>
        <v>0</v>
      </c>
      <c r="L462" s="125">
        <f>IF(I462="na",0,IF(COUNTIFS($D$1:D462,D462,$I$1:I462,I462)&gt;1,0,1))</f>
        <v>0</v>
      </c>
      <c r="M462" s="125">
        <f>IF(S462="",0,IF(VLOOKUP(R462,[2]PARAMETROS!$P$1:$Q$13,2,0)=1,S462-O462,S462-SUMIFS($S:$S,$R:$R,INDEX(meses,VLOOKUP(R462,[2]PARAMETROS!$P$1:$Q$13,2,0)-1),D:D,D462)))</f>
        <v>0</v>
      </c>
      <c r="N462" s="164"/>
      <c r="O462" s="164"/>
      <c r="P462" s="164"/>
      <c r="Q462" s="164"/>
      <c r="R462" s="132" t="s">
        <v>211</v>
      </c>
      <c r="S462" s="132"/>
      <c r="T462" s="126"/>
      <c r="U462" s="132"/>
      <c r="V462" s="132"/>
      <c r="W462" s="132"/>
      <c r="X462" s="165" t="s">
        <v>1167</v>
      </c>
      <c r="Y462" s="165" t="s">
        <v>1207</v>
      </c>
      <c r="Z462" s="165"/>
      <c r="AA462" s="170">
        <v>0</v>
      </c>
      <c r="AB462" s="170">
        <v>1</v>
      </c>
      <c r="AC462" s="122">
        <f>AB462-AA462</f>
        <v>1</v>
      </c>
      <c r="AD462" s="165"/>
      <c r="AE462" s="165"/>
      <c r="AF462" s="170"/>
      <c r="AG462" s="126">
        <f>(AF462-AA462)/(AB462-AA462)</f>
        <v>0</v>
      </c>
      <c r="AH462" s="157"/>
      <c r="AI462" s="132"/>
      <c r="AJ462" s="167"/>
      <c r="AK462" s="165" t="s">
        <v>1172</v>
      </c>
      <c r="AL462" s="164" t="s">
        <v>55</v>
      </c>
      <c r="AM462" s="164" t="s">
        <v>942</v>
      </c>
      <c r="AN462" s="164" t="s">
        <v>56</v>
      </c>
      <c r="AO462" s="164" t="s">
        <v>1173</v>
      </c>
      <c r="AP462" s="165" t="s">
        <v>1208</v>
      </c>
      <c r="AQ462" s="165" t="s">
        <v>1038</v>
      </c>
      <c r="AR462" s="151">
        <v>2201048</v>
      </c>
      <c r="AS462" s="151"/>
      <c r="AT462" s="131" t="s">
        <v>1209</v>
      </c>
      <c r="AU462" s="131"/>
      <c r="AV462" s="131" t="s">
        <v>948</v>
      </c>
      <c r="AW462" s="132" t="s">
        <v>64</v>
      </c>
      <c r="AX462" s="146">
        <v>20250000</v>
      </c>
      <c r="AY462" s="346">
        <v>12</v>
      </c>
      <c r="AZ462" s="346" t="s">
        <v>1203</v>
      </c>
      <c r="BA462" s="346" t="s">
        <v>125</v>
      </c>
      <c r="BB462" s="346" t="s">
        <v>67</v>
      </c>
      <c r="BC462" s="177">
        <v>243000000</v>
      </c>
      <c r="BD462" s="177">
        <v>243000000</v>
      </c>
      <c r="BE462" s="347" t="s">
        <v>1204</v>
      </c>
    </row>
    <row r="463" spans="1:57" s="136" customFormat="1" ht="86.25" customHeight="1">
      <c r="A463" s="164">
        <v>798</v>
      </c>
      <c r="B463" s="165" t="s">
        <v>927</v>
      </c>
      <c r="C463" s="165" t="s">
        <v>1057</v>
      </c>
      <c r="D463" s="165" t="s">
        <v>1162</v>
      </c>
      <c r="E463" s="165" t="s">
        <v>213</v>
      </c>
      <c r="F463" s="165" t="s">
        <v>1163</v>
      </c>
      <c r="G463" s="165" t="s">
        <v>1164</v>
      </c>
      <c r="H463" s="165" t="s">
        <v>1165</v>
      </c>
      <c r="I463" s="165" t="s">
        <v>1166</v>
      </c>
      <c r="J463" s="164" t="s">
        <v>934</v>
      </c>
      <c r="K463" s="125">
        <f>IF(I463="na",0,IF(COUNTIFS($C$1:C463,C463,$I$1:I463,I463)&gt;1,0,1))</f>
        <v>0</v>
      </c>
      <c r="L463" s="125">
        <f>IF(I463="na",0,IF(COUNTIFS($D$1:D463,D463,$I$1:I463,I463)&gt;1,0,1))</f>
        <v>0</v>
      </c>
      <c r="M463" s="125">
        <f>IF(S463="",0,IF(VLOOKUP(R463,[2]PARAMETROS!$P$1:$Q$13,2,0)=1,S463-O463,S463-SUMIFS($S:$S,$R:$R,INDEX(meses,VLOOKUP(R463,[2]PARAMETROS!$P$1:$Q$13,2,0)-1),D:D,D463)))</f>
        <v>0</v>
      </c>
      <c r="N463" s="164"/>
      <c r="O463" s="164"/>
      <c r="P463" s="164"/>
      <c r="Q463" s="164"/>
      <c r="R463" s="132" t="s">
        <v>211</v>
      </c>
      <c r="S463" s="132"/>
      <c r="T463" s="126"/>
      <c r="U463" s="132"/>
      <c r="V463" s="132"/>
      <c r="W463" s="132"/>
      <c r="X463" s="165" t="s">
        <v>1167</v>
      </c>
      <c r="Y463" s="165" t="s">
        <v>1210</v>
      </c>
      <c r="Z463" s="165" t="s">
        <v>1169</v>
      </c>
      <c r="AA463" s="344">
        <v>623</v>
      </c>
      <c r="AB463" s="344">
        <f>+AA463+120</f>
        <v>743</v>
      </c>
      <c r="AC463" s="122">
        <f>AB463-AA463</f>
        <v>120</v>
      </c>
      <c r="AD463" s="165" t="s">
        <v>1170</v>
      </c>
      <c r="AE463" s="165"/>
      <c r="AF463" s="132"/>
      <c r="AG463" s="126">
        <f>(AF463-AA463)/(AB463-AA463)</f>
        <v>-5.1916666666666664</v>
      </c>
      <c r="AH463" s="157"/>
      <c r="AI463" s="132"/>
      <c r="AJ463" s="167"/>
      <c r="AK463" s="165" t="s">
        <v>1172</v>
      </c>
      <c r="AL463" s="164" t="s">
        <v>55</v>
      </c>
      <c r="AM463" s="164" t="s">
        <v>942</v>
      </c>
      <c r="AN463" s="164" t="s">
        <v>56</v>
      </c>
      <c r="AO463" s="164" t="s">
        <v>1173</v>
      </c>
      <c r="AP463" s="165" t="s">
        <v>1211</v>
      </c>
      <c r="AQ463" s="165" t="s">
        <v>970</v>
      </c>
      <c r="AR463" s="151">
        <v>2201027</v>
      </c>
      <c r="AS463" s="151"/>
      <c r="AT463" s="131" t="s">
        <v>1212</v>
      </c>
      <c r="AU463" s="131"/>
      <c r="AV463" s="131" t="s">
        <v>948</v>
      </c>
      <c r="AW463" s="132" t="s">
        <v>64</v>
      </c>
      <c r="AX463" s="146">
        <v>28000000</v>
      </c>
      <c r="AY463" s="346">
        <v>150</v>
      </c>
      <c r="AZ463" s="346" t="s">
        <v>1213</v>
      </c>
      <c r="BA463" s="346" t="s">
        <v>1214</v>
      </c>
      <c r="BB463" s="346" t="s">
        <v>1215</v>
      </c>
      <c r="BC463" s="177">
        <v>9260524157</v>
      </c>
      <c r="BD463" s="177">
        <v>9445237047</v>
      </c>
      <c r="BE463" s="347" t="s">
        <v>1216</v>
      </c>
    </row>
    <row r="464" spans="1:57" s="136" customFormat="1" ht="86.25" customHeight="1">
      <c r="A464" s="164">
        <v>799</v>
      </c>
      <c r="B464" s="165" t="s">
        <v>927</v>
      </c>
      <c r="C464" s="165" t="s">
        <v>1057</v>
      </c>
      <c r="D464" s="165" t="s">
        <v>1162</v>
      </c>
      <c r="E464" s="165" t="s">
        <v>213</v>
      </c>
      <c r="F464" s="165" t="s">
        <v>1163</v>
      </c>
      <c r="G464" s="165" t="s">
        <v>1164</v>
      </c>
      <c r="H464" s="165" t="s">
        <v>1165</v>
      </c>
      <c r="I464" s="165" t="s">
        <v>1166</v>
      </c>
      <c r="J464" s="164" t="s">
        <v>934</v>
      </c>
      <c r="K464" s="125">
        <f>IF(I464="na",0,IF(COUNTIFS($C$1:C464,C464,$I$1:I464,I464)&gt;1,0,1))</f>
        <v>0</v>
      </c>
      <c r="L464" s="125">
        <f>IF(I464="na",0,IF(COUNTIFS($D$1:D464,D464,$I$1:I464,I464)&gt;1,0,1))</f>
        <v>0</v>
      </c>
      <c r="M464" s="125">
        <f>IF(S464="",0,IF(VLOOKUP(R464,[2]PARAMETROS!$P$1:$Q$13,2,0)=1,S464-O464,S464-SUMIFS($S:$S,$R:$R,INDEX(meses,VLOOKUP(R464,[2]PARAMETROS!$P$1:$Q$13,2,0)-1),D:D,D464)))</f>
        <v>0</v>
      </c>
      <c r="N464" s="164"/>
      <c r="O464" s="164"/>
      <c r="P464" s="164"/>
      <c r="Q464" s="164"/>
      <c r="R464" s="132" t="s">
        <v>211</v>
      </c>
      <c r="S464" s="132"/>
      <c r="T464" s="126"/>
      <c r="U464" s="132"/>
      <c r="V464" s="132"/>
      <c r="W464" s="132"/>
      <c r="X464" s="165" t="s">
        <v>1167</v>
      </c>
      <c r="Y464" s="165" t="s">
        <v>1210</v>
      </c>
      <c r="Z464" s="165"/>
      <c r="AA464" s="344"/>
      <c r="AB464" s="344"/>
      <c r="AC464" s="344"/>
      <c r="AD464" s="165"/>
      <c r="AE464" s="165"/>
      <c r="AF464" s="132"/>
      <c r="AG464" s="126"/>
      <c r="AH464" s="157"/>
      <c r="AI464" s="132"/>
      <c r="AJ464" s="167"/>
      <c r="AK464" s="165" t="s">
        <v>1172</v>
      </c>
      <c r="AL464" s="164" t="s">
        <v>55</v>
      </c>
      <c r="AM464" s="164" t="s">
        <v>942</v>
      </c>
      <c r="AN464" s="164" t="s">
        <v>56</v>
      </c>
      <c r="AO464" s="164" t="s">
        <v>1173</v>
      </c>
      <c r="AP464" s="165" t="s">
        <v>1217</v>
      </c>
      <c r="AQ464" s="165" t="s">
        <v>970</v>
      </c>
      <c r="AR464" s="151">
        <v>2201027</v>
      </c>
      <c r="AS464" s="151"/>
      <c r="AT464" s="131" t="s">
        <v>1218</v>
      </c>
      <c r="AU464" s="131"/>
      <c r="AV464" s="131" t="s">
        <v>948</v>
      </c>
      <c r="AW464" s="132" t="s">
        <v>64</v>
      </c>
      <c r="AX464" s="146">
        <v>5333333.333333333</v>
      </c>
      <c r="AY464" s="346">
        <v>150</v>
      </c>
      <c r="AZ464" s="346" t="s">
        <v>1213</v>
      </c>
      <c r="BA464" s="346" t="s">
        <v>125</v>
      </c>
      <c r="BB464" s="346" t="s">
        <v>67</v>
      </c>
      <c r="BC464" s="177">
        <v>1534032468</v>
      </c>
      <c r="BD464" s="177">
        <v>1349319579</v>
      </c>
      <c r="BE464" s="347" t="s">
        <v>1219</v>
      </c>
    </row>
    <row r="465" spans="1:57" s="136" customFormat="1" ht="86.25" customHeight="1">
      <c r="A465" s="164">
        <v>800</v>
      </c>
      <c r="B465" s="165" t="s">
        <v>927</v>
      </c>
      <c r="C465" s="165" t="s">
        <v>1057</v>
      </c>
      <c r="D465" s="165" t="s">
        <v>1162</v>
      </c>
      <c r="E465" s="165" t="s">
        <v>213</v>
      </c>
      <c r="F465" s="165" t="s">
        <v>1163</v>
      </c>
      <c r="G465" s="165" t="s">
        <v>1164</v>
      </c>
      <c r="H465" s="165" t="s">
        <v>1165</v>
      </c>
      <c r="I465" s="165" t="s">
        <v>1166</v>
      </c>
      <c r="J465" s="164" t="s">
        <v>934</v>
      </c>
      <c r="K465" s="125">
        <f>IF(I465="na",0,IF(COUNTIFS($C$1:C533,C465,$I$1:I533,I465)&gt;1,0,1))</f>
        <v>0</v>
      </c>
      <c r="L465" s="125">
        <f>IF(I465="na",0,IF(COUNTIFS($D$1:D533,D465,$I$1:I533,I465)&gt;1,0,1))</f>
        <v>0</v>
      </c>
      <c r="M465" s="125">
        <f>IF(S465="",0,IF(VLOOKUP(R465,[2]PARAMETROS!$P$1:$Q$13,2,0)=1,S465-O465,S465-SUMIFS($S:$S,$R:$R,INDEX(meses,VLOOKUP(R465,[2]PARAMETROS!$P$1:$Q$13,2,0)-1),D:D,D465)))</f>
        <v>0</v>
      </c>
      <c r="N465" s="164"/>
      <c r="O465" s="164"/>
      <c r="P465" s="164"/>
      <c r="Q465" s="164"/>
      <c r="R465" s="132" t="s">
        <v>211</v>
      </c>
      <c r="S465" s="132"/>
      <c r="T465" s="126"/>
      <c r="U465" s="132"/>
      <c r="V465" s="132"/>
      <c r="W465" s="132"/>
      <c r="X465" s="165" t="s">
        <v>1167</v>
      </c>
      <c r="Y465" s="165" t="s">
        <v>1210</v>
      </c>
      <c r="Z465" s="165"/>
      <c r="AA465" s="344"/>
      <c r="AB465" s="344"/>
      <c r="AC465" s="344"/>
      <c r="AD465" s="165"/>
      <c r="AE465" s="165"/>
      <c r="AF465" s="132"/>
      <c r="AG465" s="126"/>
      <c r="AH465" s="132"/>
      <c r="AI465" s="132"/>
      <c r="AJ465" s="167"/>
      <c r="AK465" s="165" t="s">
        <v>1172</v>
      </c>
      <c r="AL465" s="164" t="s">
        <v>55</v>
      </c>
      <c r="AM465" s="164" t="s">
        <v>942</v>
      </c>
      <c r="AN465" s="164" t="s">
        <v>56</v>
      </c>
      <c r="AO465" s="164" t="s">
        <v>1173</v>
      </c>
      <c r="AP465" s="165" t="s">
        <v>1194</v>
      </c>
      <c r="AQ465" s="165" t="s">
        <v>1195</v>
      </c>
      <c r="AR465" s="151">
        <v>2201052</v>
      </c>
      <c r="AS465" s="151"/>
      <c r="AT465" s="131" t="s">
        <v>1220</v>
      </c>
      <c r="AU465" s="131"/>
      <c r="AV465" s="131" t="s">
        <v>63</v>
      </c>
      <c r="AW465" s="132" t="s">
        <v>64</v>
      </c>
      <c r="AX465" s="146">
        <v>50764065</v>
      </c>
      <c r="AY465" s="346">
        <v>11.5</v>
      </c>
      <c r="AZ465" s="346" t="s">
        <v>1197</v>
      </c>
      <c r="BA465" s="346" t="s">
        <v>125</v>
      </c>
      <c r="BB465" s="346" t="s">
        <v>67</v>
      </c>
      <c r="BC465" s="177">
        <v>50764065</v>
      </c>
      <c r="BD465" s="177">
        <v>50764065</v>
      </c>
      <c r="BE465" s="347" t="s">
        <v>1182</v>
      </c>
    </row>
    <row r="466" spans="1:57" s="136" customFormat="1" ht="86.25" customHeight="1">
      <c r="A466" s="164">
        <v>801</v>
      </c>
      <c r="B466" s="165" t="s">
        <v>927</v>
      </c>
      <c r="C466" s="165" t="s">
        <v>1057</v>
      </c>
      <c r="D466" s="165" t="s">
        <v>1162</v>
      </c>
      <c r="E466" s="165" t="s">
        <v>213</v>
      </c>
      <c r="F466" s="165" t="s">
        <v>1163</v>
      </c>
      <c r="G466" s="165" t="s">
        <v>1164</v>
      </c>
      <c r="H466" s="165" t="s">
        <v>1165</v>
      </c>
      <c r="I466" s="165" t="s">
        <v>1166</v>
      </c>
      <c r="J466" s="164" t="s">
        <v>934</v>
      </c>
      <c r="K466" s="125">
        <f>IF(I466="na",0,IF(COUNTIFS($C$1:C533,C466,$I$1:I533,I466)&gt;1,0,1))</f>
        <v>0</v>
      </c>
      <c r="L466" s="125">
        <f>IF(I466="na",0,IF(COUNTIFS($D$1:D533,D466,$I$1:I533,I466)&gt;1,0,1))</f>
        <v>0</v>
      </c>
      <c r="M466" s="125">
        <f>IF(S466="",0,IF(VLOOKUP(R466,[2]PARAMETROS!$P$1:$Q$13,2,0)=1,S466-O466,S466-SUMIFS($S:$S,$R:$R,INDEX(meses,VLOOKUP(R466,[2]PARAMETROS!$P$1:$Q$13,2,0)-1),D:D,D466)))</f>
        <v>0</v>
      </c>
      <c r="N466" s="164"/>
      <c r="O466" s="164"/>
      <c r="P466" s="164"/>
      <c r="Q466" s="164"/>
      <c r="R466" s="132" t="s">
        <v>211</v>
      </c>
      <c r="S466" s="132"/>
      <c r="T466" s="126"/>
      <c r="U466" s="132"/>
      <c r="V466" s="132"/>
      <c r="W466" s="132"/>
      <c r="X466" s="165" t="s">
        <v>1167</v>
      </c>
      <c r="Y466" s="165" t="s">
        <v>1210</v>
      </c>
      <c r="Z466" s="165"/>
      <c r="AA466" s="344"/>
      <c r="AB466" s="344"/>
      <c r="AC466" s="344"/>
      <c r="AD466" s="165"/>
      <c r="AE466" s="165"/>
      <c r="AF466" s="132"/>
      <c r="AG466" s="126"/>
      <c r="AH466" s="132"/>
      <c r="AI466" s="132"/>
      <c r="AJ466" s="167"/>
      <c r="AK466" s="165" t="s">
        <v>1172</v>
      </c>
      <c r="AL466" s="164" t="s">
        <v>55</v>
      </c>
      <c r="AM466" s="164" t="s">
        <v>942</v>
      </c>
      <c r="AN466" s="164" t="s">
        <v>56</v>
      </c>
      <c r="AO466" s="164" t="s">
        <v>1173</v>
      </c>
      <c r="AP466" s="165" t="s">
        <v>1190</v>
      </c>
      <c r="AQ466" s="165" t="s">
        <v>1191</v>
      </c>
      <c r="AR466" s="151">
        <v>2201051</v>
      </c>
      <c r="AS466" s="151"/>
      <c r="AT466" s="131" t="s">
        <v>1220</v>
      </c>
      <c r="AU466" s="131"/>
      <c r="AV466" s="131" t="s">
        <v>948</v>
      </c>
      <c r="AW466" s="132" t="s">
        <v>64</v>
      </c>
      <c r="AX466" s="146"/>
      <c r="AY466" s="346">
        <v>12</v>
      </c>
      <c r="AZ466" s="346" t="s">
        <v>1193</v>
      </c>
      <c r="BA466" s="346" t="s">
        <v>125</v>
      </c>
      <c r="BB466" s="346" t="s">
        <v>67</v>
      </c>
      <c r="BC466" s="177">
        <v>36760185</v>
      </c>
      <c r="BD466" s="177">
        <v>36760185</v>
      </c>
      <c r="BE466" s="347" t="s">
        <v>1182</v>
      </c>
    </row>
    <row r="467" spans="1:57" s="136" customFormat="1" ht="86.25" customHeight="1">
      <c r="A467" s="164">
        <v>802</v>
      </c>
      <c r="B467" s="165" t="s">
        <v>927</v>
      </c>
      <c r="C467" s="165" t="s">
        <v>1057</v>
      </c>
      <c r="D467" s="165" t="s">
        <v>1162</v>
      </c>
      <c r="E467" s="165" t="s">
        <v>213</v>
      </c>
      <c r="F467" s="165" t="s">
        <v>1163</v>
      </c>
      <c r="G467" s="165" t="s">
        <v>1164</v>
      </c>
      <c r="H467" s="165" t="s">
        <v>1165</v>
      </c>
      <c r="I467" s="165" t="s">
        <v>1166</v>
      </c>
      <c r="J467" s="164" t="s">
        <v>934</v>
      </c>
      <c r="K467" s="125">
        <f>IF(I467="na",0,IF(COUNTIFS($C$1:C467,C467,$I$1:I467,I467)&gt;1,0,1))</f>
        <v>0</v>
      </c>
      <c r="L467" s="125">
        <f>IF(I467="na",0,IF(COUNTIFS($D$1:D467,D467,$I$1:I467,I467)&gt;1,0,1))</f>
        <v>0</v>
      </c>
      <c r="M467" s="125">
        <f>IF(S467="",0,IF(VLOOKUP(R467,[2]PARAMETROS!$P$1:$Q$13,2,0)=1,S467-O467,S467-SUMIFS($S:$S,$R:$R,INDEX(meses,VLOOKUP(R467,[2]PARAMETROS!$P$1:$Q$13,2,0)-1),D:D,D467)))</f>
        <v>0</v>
      </c>
      <c r="N467" s="164"/>
      <c r="O467" s="164"/>
      <c r="P467" s="164"/>
      <c r="Q467" s="164"/>
      <c r="R467" s="132" t="s">
        <v>211</v>
      </c>
      <c r="S467" s="132"/>
      <c r="T467" s="126"/>
      <c r="U467" s="132"/>
      <c r="V467" s="132"/>
      <c r="W467" s="132"/>
      <c r="X467" s="165" t="s">
        <v>1167</v>
      </c>
      <c r="Y467" s="165" t="s">
        <v>1221</v>
      </c>
      <c r="Z467" s="165" t="s">
        <v>1169</v>
      </c>
      <c r="AA467" s="344">
        <v>3142</v>
      </c>
      <c r="AB467" s="344">
        <f>3245+AA467</f>
        <v>6387</v>
      </c>
      <c r="AC467" s="122">
        <f>AB467-AA467</f>
        <v>3245</v>
      </c>
      <c r="AD467" s="165"/>
      <c r="AE467" s="165" t="s">
        <v>1171</v>
      </c>
      <c r="AF467" s="345"/>
      <c r="AG467" s="126">
        <f>(AF467-AA467)/(AB467-AA467)</f>
        <v>-0.9682588597842835</v>
      </c>
      <c r="AH467" s="157"/>
      <c r="AI467" s="132"/>
      <c r="AJ467" s="167"/>
      <c r="AK467" s="165" t="s">
        <v>1172</v>
      </c>
      <c r="AL467" s="164" t="s">
        <v>55</v>
      </c>
      <c r="AM467" s="164" t="s">
        <v>942</v>
      </c>
      <c r="AN467" s="164" t="s">
        <v>56</v>
      </c>
      <c r="AO467" s="164" t="s">
        <v>1173</v>
      </c>
      <c r="AP467" s="165" t="s">
        <v>1222</v>
      </c>
      <c r="AQ467" s="165" t="s">
        <v>1195</v>
      </c>
      <c r="AR467" s="151">
        <v>2201052</v>
      </c>
      <c r="AS467" s="151"/>
      <c r="AT467" s="131" t="s">
        <v>1223</v>
      </c>
      <c r="AU467" s="131"/>
      <c r="AV467" s="131"/>
      <c r="AW467" s="132" t="s">
        <v>64</v>
      </c>
      <c r="AX467" s="146"/>
      <c r="AY467" s="346"/>
      <c r="AZ467" s="346" t="s">
        <v>1197</v>
      </c>
      <c r="BA467" s="346" t="s">
        <v>1224</v>
      </c>
      <c r="BB467" s="346" t="s">
        <v>1003</v>
      </c>
      <c r="BC467" s="177">
        <v>123375925486.8</v>
      </c>
      <c r="BD467" s="177">
        <v>123375925486.8</v>
      </c>
      <c r="BE467" s="347" t="s">
        <v>1182</v>
      </c>
    </row>
    <row r="468" spans="1:57" s="136" customFormat="1" ht="86.25" customHeight="1">
      <c r="A468" s="164">
        <v>803</v>
      </c>
      <c r="B468" s="165" t="s">
        <v>927</v>
      </c>
      <c r="C468" s="165" t="s">
        <v>1057</v>
      </c>
      <c r="D468" s="165" t="s">
        <v>1162</v>
      </c>
      <c r="E468" s="165" t="s">
        <v>213</v>
      </c>
      <c r="F468" s="165" t="s">
        <v>1163</v>
      </c>
      <c r="G468" s="165" t="s">
        <v>1164</v>
      </c>
      <c r="H468" s="165" t="s">
        <v>1165</v>
      </c>
      <c r="I468" s="165" t="s">
        <v>1166</v>
      </c>
      <c r="J468" s="164" t="s">
        <v>934</v>
      </c>
      <c r="K468" s="125">
        <f>IF(I468="na",0,IF(COUNTIFS($C$1:C468,C468,$I$1:I468,I468)&gt;1,0,1))</f>
        <v>0</v>
      </c>
      <c r="L468" s="125">
        <f>IF(I468="na",0,IF(COUNTIFS($D$1:D468,D468,$I$1:I468,I468)&gt;1,0,1))</f>
        <v>0</v>
      </c>
      <c r="M468" s="125">
        <f>IF(S468="",0,IF(VLOOKUP(R468,[2]PARAMETROS!$P$1:$Q$13,2,0)=1,S468-O468,S468-SUMIFS($S:$S,$R:$R,INDEX(meses,VLOOKUP(R468,[2]PARAMETROS!$P$1:$Q$13,2,0)-1),D:D,D468)))</f>
        <v>0</v>
      </c>
      <c r="N468" s="164"/>
      <c r="O468" s="164"/>
      <c r="P468" s="164"/>
      <c r="Q468" s="164"/>
      <c r="R468" s="132" t="s">
        <v>211</v>
      </c>
      <c r="S468" s="132"/>
      <c r="T468" s="126"/>
      <c r="U468" s="132"/>
      <c r="V468" s="132"/>
      <c r="W468" s="132"/>
      <c r="X468" s="165" t="s">
        <v>1167</v>
      </c>
      <c r="Y468" s="165" t="s">
        <v>1221</v>
      </c>
      <c r="Z468" s="165"/>
      <c r="AA468" s="344"/>
      <c r="AB468" s="344"/>
      <c r="AC468" s="344"/>
      <c r="AD468" s="165"/>
      <c r="AE468" s="349"/>
      <c r="AF468" s="132"/>
      <c r="AG468" s="126"/>
      <c r="AH468" s="157"/>
      <c r="AI468" s="132"/>
      <c r="AJ468" s="167"/>
      <c r="AK468" s="165" t="s">
        <v>1172</v>
      </c>
      <c r="AL468" s="164" t="s">
        <v>55</v>
      </c>
      <c r="AM468" s="164" t="s">
        <v>942</v>
      </c>
      <c r="AN468" s="164" t="s">
        <v>56</v>
      </c>
      <c r="AO468" s="164" t="s">
        <v>1173</v>
      </c>
      <c r="AP468" s="165" t="s">
        <v>1222</v>
      </c>
      <c r="AQ468" s="165" t="s">
        <v>1195</v>
      </c>
      <c r="AR468" s="151">
        <v>2201052</v>
      </c>
      <c r="AS468" s="151"/>
      <c r="AT468" s="131" t="s">
        <v>1223</v>
      </c>
      <c r="AU468" s="131"/>
      <c r="AV468" s="131"/>
      <c r="AW468" s="132" t="s">
        <v>64</v>
      </c>
      <c r="AX468" s="146"/>
      <c r="AY468" s="346"/>
      <c r="AZ468" s="346" t="s">
        <v>1197</v>
      </c>
      <c r="BA468" s="346" t="s">
        <v>125</v>
      </c>
      <c r="BB468" s="346" t="s">
        <v>1003</v>
      </c>
      <c r="BC468" s="177">
        <v>13708436165.200001</v>
      </c>
      <c r="BD468" s="177">
        <v>13708436165.200001</v>
      </c>
      <c r="BE468" s="347" t="s">
        <v>1182</v>
      </c>
    </row>
    <row r="469" spans="1:57" s="136" customFormat="1" ht="86.25" customHeight="1">
      <c r="A469" s="164">
        <v>804</v>
      </c>
      <c r="B469" s="165" t="s">
        <v>927</v>
      </c>
      <c r="C469" s="165" t="s">
        <v>1057</v>
      </c>
      <c r="D469" s="165" t="s">
        <v>1162</v>
      </c>
      <c r="E469" s="165" t="s">
        <v>213</v>
      </c>
      <c r="F469" s="165" t="s">
        <v>1163</v>
      </c>
      <c r="G469" s="165" t="s">
        <v>1164</v>
      </c>
      <c r="H469" s="165" t="s">
        <v>1165</v>
      </c>
      <c r="I469" s="165" t="s">
        <v>1166</v>
      </c>
      <c r="J469" s="164" t="s">
        <v>934</v>
      </c>
      <c r="K469" s="125">
        <f>IF(I469="na",0,IF(COUNTIFS($C$1:C469,C469,$I$1:I469,I469)&gt;1,0,1))</f>
        <v>0</v>
      </c>
      <c r="L469" s="125">
        <f>IF(I469="na",0,IF(COUNTIFS($D$1:D469,D469,$I$1:I469,I469)&gt;1,0,1))</f>
        <v>0</v>
      </c>
      <c r="M469" s="125">
        <f>IF(S469="",0,IF(VLOOKUP(R469,[2]PARAMETROS!$P$1:$Q$13,2,0)=1,S469-O469,S469-SUMIFS($S:$S,$R:$R,INDEX(meses,VLOOKUP(R469,[2]PARAMETROS!$P$1:$Q$13,2,0)-1),D:D,D469)))</f>
        <v>0</v>
      </c>
      <c r="N469" s="164"/>
      <c r="O469" s="164"/>
      <c r="P469" s="164"/>
      <c r="Q469" s="164"/>
      <c r="R469" s="132" t="s">
        <v>211</v>
      </c>
      <c r="S469" s="132"/>
      <c r="T469" s="126"/>
      <c r="U469" s="132"/>
      <c r="V469" s="132"/>
      <c r="W469" s="132"/>
      <c r="X469" s="165" t="s">
        <v>1167</v>
      </c>
      <c r="Y469" s="165" t="s">
        <v>1221</v>
      </c>
      <c r="Z469" s="165"/>
      <c r="AA469" s="344"/>
      <c r="AB469" s="344"/>
      <c r="AC469" s="344"/>
      <c r="AD469" s="165"/>
      <c r="AE469" s="165"/>
      <c r="AF469" s="132"/>
      <c r="AG469" s="126"/>
      <c r="AH469" s="132"/>
      <c r="AI469" s="132"/>
      <c r="AJ469" s="167"/>
      <c r="AK469" s="165" t="s">
        <v>1172</v>
      </c>
      <c r="AL469" s="164" t="s">
        <v>55</v>
      </c>
      <c r="AM469" s="164" t="s">
        <v>942</v>
      </c>
      <c r="AN469" s="164" t="s">
        <v>56</v>
      </c>
      <c r="AO469" s="164" t="s">
        <v>1173</v>
      </c>
      <c r="AP469" s="165" t="s">
        <v>1225</v>
      </c>
      <c r="AQ469" s="165" t="s">
        <v>1191</v>
      </c>
      <c r="AR469" s="151">
        <v>2201051</v>
      </c>
      <c r="AS469" s="151"/>
      <c r="AT469" s="131" t="s">
        <v>1223</v>
      </c>
      <c r="AU469" s="131"/>
      <c r="AV469" s="131"/>
      <c r="AW469" s="132" t="s">
        <v>64</v>
      </c>
      <c r="AX469" s="146"/>
      <c r="AY469" s="346"/>
      <c r="AZ469" s="346" t="s">
        <v>1193</v>
      </c>
      <c r="BA469" s="346" t="s">
        <v>1226</v>
      </c>
      <c r="BB469" s="346" t="s">
        <v>1003</v>
      </c>
      <c r="BC469" s="177">
        <v>54263700000</v>
      </c>
      <c r="BD469" s="177">
        <v>54263700000</v>
      </c>
      <c r="BE469" s="347" t="s">
        <v>1182</v>
      </c>
    </row>
    <row r="470" spans="1:57" s="136" customFormat="1" ht="86.25" customHeight="1">
      <c r="A470" s="164">
        <v>805</v>
      </c>
      <c r="B470" s="165" t="s">
        <v>927</v>
      </c>
      <c r="C470" s="165" t="s">
        <v>1057</v>
      </c>
      <c r="D470" s="165" t="s">
        <v>1162</v>
      </c>
      <c r="E470" s="165" t="s">
        <v>213</v>
      </c>
      <c r="F470" s="165" t="s">
        <v>1163</v>
      </c>
      <c r="G470" s="165" t="s">
        <v>1164</v>
      </c>
      <c r="H470" s="165" t="s">
        <v>1165</v>
      </c>
      <c r="I470" s="165" t="s">
        <v>1166</v>
      </c>
      <c r="J470" s="164" t="s">
        <v>934</v>
      </c>
      <c r="K470" s="125">
        <f>IF(I470="na",0,IF(COUNTIFS($C$1:C470,C470,$I$1:I470,I470)&gt;1,0,1))</f>
        <v>0</v>
      </c>
      <c r="L470" s="125">
        <f>IF(I470="na",0,IF(COUNTIFS($D$1:D470,D470,$I$1:I470,I470)&gt;1,0,1))</f>
        <v>0</v>
      </c>
      <c r="M470" s="125">
        <f>IF(S470="",0,IF(VLOOKUP(R470,[2]PARAMETROS!$P$1:$Q$13,2,0)=1,S470-O470,S470-SUMIFS($S:$S,$R:$R,INDEX(meses,VLOOKUP(R470,[2]PARAMETROS!$P$1:$Q$13,2,0)-1),D:D,D470)))</f>
        <v>0</v>
      </c>
      <c r="N470" s="164"/>
      <c r="O470" s="164"/>
      <c r="P470" s="164"/>
      <c r="Q470" s="164"/>
      <c r="R470" s="132" t="s">
        <v>211</v>
      </c>
      <c r="S470" s="132"/>
      <c r="T470" s="126"/>
      <c r="U470" s="132"/>
      <c r="V470" s="132"/>
      <c r="W470" s="132"/>
      <c r="X470" s="165" t="s">
        <v>1167</v>
      </c>
      <c r="Y470" s="165" t="s">
        <v>1221</v>
      </c>
      <c r="Z470" s="165"/>
      <c r="AA470" s="344"/>
      <c r="AB470" s="344"/>
      <c r="AC470" s="344"/>
      <c r="AD470" s="165"/>
      <c r="AE470" s="165"/>
      <c r="AF470" s="132"/>
      <c r="AG470" s="126"/>
      <c r="AH470" s="132"/>
      <c r="AI470" s="132"/>
      <c r="AJ470" s="167"/>
      <c r="AK470" s="165" t="s">
        <v>1172</v>
      </c>
      <c r="AL470" s="164" t="s">
        <v>55</v>
      </c>
      <c r="AM470" s="164" t="s">
        <v>942</v>
      </c>
      <c r="AN470" s="164" t="s">
        <v>56</v>
      </c>
      <c r="AO470" s="164" t="s">
        <v>1173</v>
      </c>
      <c r="AP470" s="165" t="s">
        <v>1227</v>
      </c>
      <c r="AQ470" s="165" t="s">
        <v>1191</v>
      </c>
      <c r="AR470" s="151">
        <v>2201051</v>
      </c>
      <c r="AS470" s="151"/>
      <c r="AT470" s="131" t="s">
        <v>1223</v>
      </c>
      <c r="AU470" s="131"/>
      <c r="AV470" s="131"/>
      <c r="AW470" s="132" t="s">
        <v>64</v>
      </c>
      <c r="AX470" s="146"/>
      <c r="AY470" s="346"/>
      <c r="AZ470" s="346" t="s">
        <v>1193</v>
      </c>
      <c r="BA470" s="346" t="s">
        <v>125</v>
      </c>
      <c r="BB470" s="346" t="s">
        <v>1003</v>
      </c>
      <c r="BC470" s="177">
        <v>6029300000</v>
      </c>
      <c r="BD470" s="177">
        <v>6029300000</v>
      </c>
      <c r="BE470" s="347" t="s">
        <v>1182</v>
      </c>
    </row>
    <row r="471" spans="1:57" s="136" customFormat="1" ht="86.25" customHeight="1">
      <c r="A471" s="164">
        <v>806</v>
      </c>
      <c r="B471" s="165" t="s">
        <v>927</v>
      </c>
      <c r="C471" s="165" t="s">
        <v>1057</v>
      </c>
      <c r="D471" s="165" t="s">
        <v>1162</v>
      </c>
      <c r="E471" s="165" t="s">
        <v>213</v>
      </c>
      <c r="F471" s="165" t="s">
        <v>1163</v>
      </c>
      <c r="G471" s="165" t="s">
        <v>1164</v>
      </c>
      <c r="H471" s="165" t="s">
        <v>1165</v>
      </c>
      <c r="I471" s="165" t="s">
        <v>1166</v>
      </c>
      <c r="J471" s="164" t="s">
        <v>934</v>
      </c>
      <c r="K471" s="125">
        <f>IF(I471="na",0,IF(COUNTIFS($C$1:C471,C471,$I$1:I471,I471)&gt;1,0,1))</f>
        <v>0</v>
      </c>
      <c r="L471" s="125">
        <f>IF(I471="na",0,IF(COUNTIFS($D$1:D471,D471,$I$1:I471,I471)&gt;1,0,1))</f>
        <v>0</v>
      </c>
      <c r="M471" s="125">
        <f>IF(S471="",0,IF(VLOOKUP(R471,[2]PARAMETROS!$P$1:$Q$13,2,0)=1,S471-O471,S471-SUMIFS($S:$S,$R:$R,INDEX(meses,VLOOKUP(R471,[2]PARAMETROS!$P$1:$Q$13,2,0)-1),D:D,D471)))</f>
        <v>0</v>
      </c>
      <c r="N471" s="164"/>
      <c r="O471" s="164"/>
      <c r="P471" s="164"/>
      <c r="Q471" s="164"/>
      <c r="R471" s="132" t="s">
        <v>211</v>
      </c>
      <c r="S471" s="132"/>
      <c r="T471" s="126"/>
      <c r="U471" s="132"/>
      <c r="V471" s="132"/>
      <c r="W471" s="132"/>
      <c r="X471" s="165" t="s">
        <v>1167</v>
      </c>
      <c r="Y471" s="165" t="s">
        <v>1221</v>
      </c>
      <c r="Z471" s="165"/>
      <c r="AA471" s="344"/>
      <c r="AB471" s="344"/>
      <c r="AC471" s="344"/>
      <c r="AD471" s="165"/>
      <c r="AE471" s="165"/>
      <c r="AF471" s="132"/>
      <c r="AG471" s="126"/>
      <c r="AH471" s="132"/>
      <c r="AI471" s="132"/>
      <c r="AJ471" s="167"/>
      <c r="AK471" s="165" t="s">
        <v>1172</v>
      </c>
      <c r="AL471" s="164" t="s">
        <v>55</v>
      </c>
      <c r="AM471" s="164" t="s">
        <v>942</v>
      </c>
      <c r="AN471" s="164" t="s">
        <v>56</v>
      </c>
      <c r="AO471" s="164" t="s">
        <v>1173</v>
      </c>
      <c r="AP471" s="165" t="s">
        <v>1228</v>
      </c>
      <c r="AQ471" s="165" t="s">
        <v>986</v>
      </c>
      <c r="AR471" s="151">
        <v>2201006</v>
      </c>
      <c r="AS471" s="151"/>
      <c r="AT471" s="131" t="s">
        <v>1229</v>
      </c>
      <c r="AU471" s="131"/>
      <c r="AV471" s="131" t="s">
        <v>948</v>
      </c>
      <c r="AW471" s="132" t="s">
        <v>64</v>
      </c>
      <c r="AX471" s="146">
        <v>50666666.666666664</v>
      </c>
      <c r="AY471" s="346">
        <v>12</v>
      </c>
      <c r="AZ471" s="346" t="s">
        <v>1189</v>
      </c>
      <c r="BA471" s="346" t="s">
        <v>125</v>
      </c>
      <c r="BB471" s="346" t="s">
        <v>67</v>
      </c>
      <c r="BC471" s="177">
        <v>66009600</v>
      </c>
      <c r="BD471" s="177">
        <v>66009600</v>
      </c>
      <c r="BE471" s="347" t="s">
        <v>1182</v>
      </c>
    </row>
    <row r="472" spans="1:57" s="136" customFormat="1" ht="86.25" customHeight="1">
      <c r="A472" s="164">
        <v>807</v>
      </c>
      <c r="B472" s="165" t="s">
        <v>927</v>
      </c>
      <c r="C472" s="165" t="s">
        <v>1057</v>
      </c>
      <c r="D472" s="165" t="s">
        <v>1162</v>
      </c>
      <c r="E472" s="165" t="s">
        <v>213</v>
      </c>
      <c r="F472" s="165" t="s">
        <v>1163</v>
      </c>
      <c r="G472" s="165" t="s">
        <v>1164</v>
      </c>
      <c r="H472" s="165" t="s">
        <v>1165</v>
      </c>
      <c r="I472" s="165" t="s">
        <v>1166</v>
      </c>
      <c r="J472" s="164" t="s">
        <v>934</v>
      </c>
      <c r="K472" s="125">
        <f>IF(I472="na",0,IF(COUNTIFS($C$1:C472,C472,$I$1:I472,I472)&gt;1,0,1))</f>
        <v>0</v>
      </c>
      <c r="L472" s="125">
        <f>IF(I472="na",0,IF(COUNTIFS($D$1:D472,D472,$I$1:I472,I472)&gt;1,0,1))</f>
        <v>0</v>
      </c>
      <c r="M472" s="125">
        <f>IF(S472="",0,IF(VLOOKUP(R472,[2]PARAMETROS!$P$1:$Q$13,2,0)=1,S472-O472,S472-SUMIFS($S:$S,$R:$R,INDEX(meses,VLOOKUP(R472,[2]PARAMETROS!$P$1:$Q$13,2,0)-1),D:D,D472)))</f>
        <v>0</v>
      </c>
      <c r="N472" s="164"/>
      <c r="O472" s="164"/>
      <c r="P472" s="164"/>
      <c r="Q472" s="164"/>
      <c r="R472" s="132" t="s">
        <v>211</v>
      </c>
      <c r="S472" s="132"/>
      <c r="T472" s="126"/>
      <c r="U472" s="132"/>
      <c r="V472" s="132"/>
      <c r="W472" s="132"/>
      <c r="X472" s="165" t="s">
        <v>1167</v>
      </c>
      <c r="Y472" s="165" t="s">
        <v>1221</v>
      </c>
      <c r="Z472" s="165"/>
      <c r="AA472" s="344"/>
      <c r="AB472" s="344"/>
      <c r="AC472" s="344"/>
      <c r="AD472" s="165"/>
      <c r="AE472" s="165"/>
      <c r="AF472" s="132"/>
      <c r="AG472" s="126"/>
      <c r="AH472" s="132"/>
      <c r="AI472" s="132"/>
      <c r="AJ472" s="167"/>
      <c r="AK472" s="165" t="s">
        <v>1172</v>
      </c>
      <c r="AL472" s="164" t="s">
        <v>55</v>
      </c>
      <c r="AM472" s="164" t="s">
        <v>942</v>
      </c>
      <c r="AN472" s="164" t="s">
        <v>56</v>
      </c>
      <c r="AO472" s="164" t="s">
        <v>1173</v>
      </c>
      <c r="AP472" s="165" t="s">
        <v>1228</v>
      </c>
      <c r="AQ472" s="165" t="s">
        <v>986</v>
      </c>
      <c r="AR472" s="151">
        <v>2201006</v>
      </c>
      <c r="AS472" s="151"/>
      <c r="AT472" s="131" t="s">
        <v>1230</v>
      </c>
      <c r="AU472" s="131"/>
      <c r="AV472" s="131" t="s">
        <v>948</v>
      </c>
      <c r="AW472" s="132" t="s">
        <v>64</v>
      </c>
      <c r="AX472" s="146">
        <v>50666666.666666664</v>
      </c>
      <c r="AY472" s="346">
        <v>12</v>
      </c>
      <c r="AZ472" s="346" t="s">
        <v>1189</v>
      </c>
      <c r="BA472" s="346" t="s">
        <v>125</v>
      </c>
      <c r="BB472" s="346" t="s">
        <v>67</v>
      </c>
      <c r="BC472" s="177">
        <v>66009600</v>
      </c>
      <c r="BD472" s="177">
        <v>66009600</v>
      </c>
      <c r="BE472" s="347" t="s">
        <v>1182</v>
      </c>
    </row>
    <row r="473" spans="1:57" s="136" customFormat="1" ht="86.25" customHeight="1">
      <c r="A473" s="164">
        <v>808</v>
      </c>
      <c r="B473" s="165" t="s">
        <v>927</v>
      </c>
      <c r="C473" s="165" t="s">
        <v>1057</v>
      </c>
      <c r="D473" s="165" t="s">
        <v>1162</v>
      </c>
      <c r="E473" s="165" t="s">
        <v>213</v>
      </c>
      <c r="F473" s="165" t="s">
        <v>1163</v>
      </c>
      <c r="G473" s="165" t="s">
        <v>1164</v>
      </c>
      <c r="H473" s="165" t="s">
        <v>1165</v>
      </c>
      <c r="I473" s="165" t="s">
        <v>1166</v>
      </c>
      <c r="J473" s="164" t="s">
        <v>934</v>
      </c>
      <c r="K473" s="125">
        <f>IF(I473="na",0,IF(COUNTIFS($C$1:C473,C473,$I$1:I473,I473)&gt;1,0,1))</f>
        <v>0</v>
      </c>
      <c r="L473" s="125">
        <f>IF(I473="na",0,IF(COUNTIFS($D$1:D473,D473,$I$1:I473,I473)&gt;1,0,1))</f>
        <v>0</v>
      </c>
      <c r="M473" s="125">
        <f>IF(S473="",0,IF(VLOOKUP(R473,[2]PARAMETROS!$P$1:$Q$13,2,0)=1,S473-O473,S473-SUMIFS($S:$S,$R:$R,INDEX(meses,VLOOKUP(R473,[2]PARAMETROS!$P$1:$Q$13,2,0)-1),D:D,D473)))</f>
        <v>0</v>
      </c>
      <c r="N473" s="164"/>
      <c r="O473" s="164"/>
      <c r="P473" s="164"/>
      <c r="Q473" s="164"/>
      <c r="R473" s="132" t="s">
        <v>211</v>
      </c>
      <c r="S473" s="132"/>
      <c r="T473" s="126"/>
      <c r="U473" s="132"/>
      <c r="V473" s="132"/>
      <c r="W473" s="132"/>
      <c r="X473" s="165" t="s">
        <v>1167</v>
      </c>
      <c r="Y473" s="165" t="s">
        <v>1221</v>
      </c>
      <c r="Z473" s="165"/>
      <c r="AA473" s="344"/>
      <c r="AB473" s="344"/>
      <c r="AC473" s="344"/>
      <c r="AD473" s="165"/>
      <c r="AE473" s="165"/>
      <c r="AF473" s="132"/>
      <c r="AG473" s="126"/>
      <c r="AH473" s="132"/>
      <c r="AI473" s="132"/>
      <c r="AJ473" s="167"/>
      <c r="AK473" s="165" t="s">
        <v>1172</v>
      </c>
      <c r="AL473" s="164" t="s">
        <v>55</v>
      </c>
      <c r="AM473" s="164" t="s">
        <v>942</v>
      </c>
      <c r="AN473" s="164" t="s">
        <v>56</v>
      </c>
      <c r="AO473" s="164" t="s">
        <v>1173</v>
      </c>
      <c r="AP473" s="165" t="s">
        <v>1228</v>
      </c>
      <c r="AQ473" s="165" t="s">
        <v>986</v>
      </c>
      <c r="AR473" s="151">
        <v>2201006</v>
      </c>
      <c r="AS473" s="151"/>
      <c r="AT473" s="131" t="s">
        <v>1231</v>
      </c>
      <c r="AU473" s="131"/>
      <c r="AV473" s="131" t="s">
        <v>948</v>
      </c>
      <c r="AW473" s="132" t="s">
        <v>64</v>
      </c>
      <c r="AX473" s="146">
        <v>50666666.666666664</v>
      </c>
      <c r="AY473" s="346">
        <v>12</v>
      </c>
      <c r="AZ473" s="346" t="s">
        <v>1189</v>
      </c>
      <c r="BA473" s="346" t="s">
        <v>125</v>
      </c>
      <c r="BB473" s="346" t="s">
        <v>67</v>
      </c>
      <c r="BC473" s="177">
        <v>49440000</v>
      </c>
      <c r="BD473" s="177">
        <v>49440000</v>
      </c>
      <c r="BE473" s="347" t="s">
        <v>1182</v>
      </c>
    </row>
    <row r="474" spans="1:57" s="136" customFormat="1" ht="86.25" customHeight="1">
      <c r="A474" s="164">
        <v>809</v>
      </c>
      <c r="B474" s="165" t="s">
        <v>927</v>
      </c>
      <c r="C474" s="165" t="s">
        <v>1057</v>
      </c>
      <c r="D474" s="165" t="s">
        <v>1162</v>
      </c>
      <c r="E474" s="165" t="s">
        <v>213</v>
      </c>
      <c r="F474" s="165" t="s">
        <v>1163</v>
      </c>
      <c r="G474" s="165" t="s">
        <v>1164</v>
      </c>
      <c r="H474" s="165" t="s">
        <v>1165</v>
      </c>
      <c r="I474" s="165" t="s">
        <v>1166</v>
      </c>
      <c r="J474" s="164" t="s">
        <v>934</v>
      </c>
      <c r="K474" s="125">
        <f>IF(I474="na",0,IF(COUNTIFS($C$1:C474,C474,$I$1:I474,I474)&gt;1,0,1))</f>
        <v>0</v>
      </c>
      <c r="L474" s="125">
        <f>IF(I474="na",0,IF(COUNTIFS($D$1:D474,D474,$I$1:I474,I474)&gt;1,0,1))</f>
        <v>0</v>
      </c>
      <c r="M474" s="125">
        <f>IF(S474="",0,IF(VLOOKUP(R474,[2]PARAMETROS!$P$1:$Q$13,2,0)=1,S474-O474,S474-SUMIFS($S:$S,$R:$R,INDEX(meses,VLOOKUP(R474,[2]PARAMETROS!$P$1:$Q$13,2,0)-1),D:D,D474)))</f>
        <v>0</v>
      </c>
      <c r="N474" s="164"/>
      <c r="O474" s="164"/>
      <c r="P474" s="164"/>
      <c r="Q474" s="164"/>
      <c r="R474" s="132" t="s">
        <v>211</v>
      </c>
      <c r="S474" s="132"/>
      <c r="T474" s="126"/>
      <c r="U474" s="132"/>
      <c r="V474" s="132"/>
      <c r="W474" s="132"/>
      <c r="X474" s="165" t="s">
        <v>1167</v>
      </c>
      <c r="Y474" s="165" t="s">
        <v>1221</v>
      </c>
      <c r="Z474" s="165"/>
      <c r="AA474" s="344"/>
      <c r="AB474" s="344"/>
      <c r="AC474" s="344"/>
      <c r="AD474" s="165"/>
      <c r="AE474" s="165"/>
      <c r="AF474" s="132"/>
      <c r="AG474" s="126"/>
      <c r="AH474" s="132"/>
      <c r="AI474" s="132"/>
      <c r="AJ474" s="167"/>
      <c r="AK474" s="165" t="s">
        <v>1172</v>
      </c>
      <c r="AL474" s="164" t="s">
        <v>55</v>
      </c>
      <c r="AM474" s="164" t="s">
        <v>942</v>
      </c>
      <c r="AN474" s="164" t="s">
        <v>56</v>
      </c>
      <c r="AO474" s="164" t="s">
        <v>1173</v>
      </c>
      <c r="AP474" s="165" t="s">
        <v>1228</v>
      </c>
      <c r="AQ474" s="165" t="s">
        <v>986</v>
      </c>
      <c r="AR474" s="151">
        <v>2201006</v>
      </c>
      <c r="AS474" s="151"/>
      <c r="AT474" s="131" t="s">
        <v>1232</v>
      </c>
      <c r="AU474" s="131"/>
      <c r="AV474" s="131" t="s">
        <v>948</v>
      </c>
      <c r="AW474" s="132" t="s">
        <v>64</v>
      </c>
      <c r="AX474" s="146">
        <v>50666666.666666664</v>
      </c>
      <c r="AY474" s="346">
        <v>12</v>
      </c>
      <c r="AZ474" s="346" t="s">
        <v>1189</v>
      </c>
      <c r="BA474" s="346" t="s">
        <v>125</v>
      </c>
      <c r="BB474" s="346" t="s">
        <v>67</v>
      </c>
      <c r="BC474" s="177">
        <v>66009600</v>
      </c>
      <c r="BD474" s="177">
        <v>66009600</v>
      </c>
      <c r="BE474" s="347" t="s">
        <v>1182</v>
      </c>
    </row>
    <row r="475" spans="1:57" s="136" customFormat="1" ht="86.25" customHeight="1">
      <c r="A475" s="164">
        <v>810</v>
      </c>
      <c r="B475" s="165" t="s">
        <v>927</v>
      </c>
      <c r="C475" s="165" t="s">
        <v>1057</v>
      </c>
      <c r="D475" s="165" t="s">
        <v>1162</v>
      </c>
      <c r="E475" s="165" t="s">
        <v>213</v>
      </c>
      <c r="F475" s="165" t="s">
        <v>1163</v>
      </c>
      <c r="G475" s="165" t="s">
        <v>1164</v>
      </c>
      <c r="H475" s="165" t="s">
        <v>1165</v>
      </c>
      <c r="I475" s="165" t="s">
        <v>1166</v>
      </c>
      <c r="J475" s="164" t="s">
        <v>934</v>
      </c>
      <c r="K475" s="125">
        <f>IF(I475="na",0,IF(COUNTIFS($C$1:C475,C475,$I$1:I475,I475)&gt;1,0,1))</f>
        <v>0</v>
      </c>
      <c r="L475" s="125">
        <f>IF(I475="na",0,IF(COUNTIFS($D$1:D475,D475,$I$1:I475,I475)&gt;1,0,1))</f>
        <v>0</v>
      </c>
      <c r="M475" s="125">
        <f>IF(S475="",0,IF(VLOOKUP(R475,[2]PARAMETROS!$P$1:$Q$13,2,0)=1,S475-O475,S475-SUMIFS($S:$S,$R:$R,INDEX(meses,VLOOKUP(R475,[2]PARAMETROS!$P$1:$Q$13,2,0)-1),D:D,D475)))</f>
        <v>0</v>
      </c>
      <c r="N475" s="164"/>
      <c r="O475" s="164"/>
      <c r="P475" s="164"/>
      <c r="Q475" s="164"/>
      <c r="R475" s="132" t="s">
        <v>211</v>
      </c>
      <c r="S475" s="132"/>
      <c r="T475" s="126"/>
      <c r="U475" s="132"/>
      <c r="V475" s="132"/>
      <c r="W475" s="132"/>
      <c r="X475" s="165" t="s">
        <v>1167</v>
      </c>
      <c r="Y475" s="165" t="s">
        <v>1221</v>
      </c>
      <c r="Z475" s="165"/>
      <c r="AA475" s="344"/>
      <c r="AB475" s="344"/>
      <c r="AC475" s="344"/>
      <c r="AD475" s="165"/>
      <c r="AE475" s="165"/>
      <c r="AF475" s="132"/>
      <c r="AG475" s="126"/>
      <c r="AH475" s="132"/>
      <c r="AI475" s="132"/>
      <c r="AJ475" s="167"/>
      <c r="AK475" s="165" t="s">
        <v>1172</v>
      </c>
      <c r="AL475" s="164" t="s">
        <v>55</v>
      </c>
      <c r="AM475" s="164" t="s">
        <v>942</v>
      </c>
      <c r="AN475" s="164" t="s">
        <v>56</v>
      </c>
      <c r="AO475" s="164" t="s">
        <v>1173</v>
      </c>
      <c r="AP475" s="165" t="s">
        <v>1228</v>
      </c>
      <c r="AQ475" s="165" t="s">
        <v>986</v>
      </c>
      <c r="AR475" s="151">
        <v>2201006</v>
      </c>
      <c r="AS475" s="151"/>
      <c r="AT475" s="131" t="s">
        <v>1233</v>
      </c>
      <c r="AU475" s="131"/>
      <c r="AV475" s="131" t="s">
        <v>948</v>
      </c>
      <c r="AW475" s="132" t="s">
        <v>64</v>
      </c>
      <c r="AX475" s="146">
        <v>50666666.666666664</v>
      </c>
      <c r="AY475" s="346">
        <v>12</v>
      </c>
      <c r="AZ475" s="346" t="s">
        <v>1189</v>
      </c>
      <c r="BA475" s="346" t="s">
        <v>125</v>
      </c>
      <c r="BB475" s="346" t="s">
        <v>67</v>
      </c>
      <c r="BC475" s="177">
        <v>63442560</v>
      </c>
      <c r="BD475" s="177">
        <v>63442560</v>
      </c>
      <c r="BE475" s="347" t="s">
        <v>1182</v>
      </c>
    </row>
    <row r="476" spans="1:57" s="136" customFormat="1" ht="86.25" customHeight="1">
      <c r="A476" s="164">
        <v>811</v>
      </c>
      <c r="B476" s="165" t="s">
        <v>927</v>
      </c>
      <c r="C476" s="165" t="s">
        <v>1057</v>
      </c>
      <c r="D476" s="165" t="s">
        <v>1162</v>
      </c>
      <c r="E476" s="165" t="s">
        <v>213</v>
      </c>
      <c r="F476" s="165" t="s">
        <v>1163</v>
      </c>
      <c r="G476" s="165" t="s">
        <v>1164</v>
      </c>
      <c r="H476" s="165" t="s">
        <v>1165</v>
      </c>
      <c r="I476" s="165" t="s">
        <v>1166</v>
      </c>
      <c r="J476" s="164" t="s">
        <v>934</v>
      </c>
      <c r="K476" s="125">
        <f>IF(I476="na",0,IF(COUNTIFS($C$1:C476,C476,$I$1:I476,I476)&gt;1,0,1))</f>
        <v>0</v>
      </c>
      <c r="L476" s="125">
        <f>IF(I476="na",0,IF(COUNTIFS($D$1:D476,D476,$I$1:I476,I476)&gt;1,0,1))</f>
        <v>0</v>
      </c>
      <c r="M476" s="125">
        <f>IF(S476="",0,IF(VLOOKUP(R476,[2]PARAMETROS!$P$1:$Q$13,2,0)=1,S476-O476,S476-SUMIFS($S:$S,$R:$R,INDEX(meses,VLOOKUP(R476,[2]PARAMETROS!$P$1:$Q$13,2,0)-1),D:D,D476)))</f>
        <v>0</v>
      </c>
      <c r="N476" s="164"/>
      <c r="O476" s="164"/>
      <c r="P476" s="164"/>
      <c r="Q476" s="164"/>
      <c r="R476" s="132" t="s">
        <v>211</v>
      </c>
      <c r="S476" s="132"/>
      <c r="T476" s="126"/>
      <c r="U476" s="132"/>
      <c r="V476" s="132"/>
      <c r="W476" s="132"/>
      <c r="X476" s="165" t="s">
        <v>1167</v>
      </c>
      <c r="Y476" s="165" t="s">
        <v>1221</v>
      </c>
      <c r="Z476" s="165"/>
      <c r="AA476" s="344"/>
      <c r="AB476" s="344"/>
      <c r="AC476" s="344"/>
      <c r="AD476" s="165"/>
      <c r="AE476" s="165"/>
      <c r="AF476" s="132"/>
      <c r="AG476" s="126"/>
      <c r="AH476" s="132"/>
      <c r="AI476" s="132"/>
      <c r="AJ476" s="167"/>
      <c r="AK476" s="165" t="s">
        <v>1172</v>
      </c>
      <c r="AL476" s="164" t="s">
        <v>55</v>
      </c>
      <c r="AM476" s="164" t="s">
        <v>942</v>
      </c>
      <c r="AN476" s="164" t="s">
        <v>56</v>
      </c>
      <c r="AO476" s="164" t="s">
        <v>1173</v>
      </c>
      <c r="AP476" s="165" t="s">
        <v>1228</v>
      </c>
      <c r="AQ476" s="165" t="s">
        <v>986</v>
      </c>
      <c r="AR476" s="151">
        <v>2201006</v>
      </c>
      <c r="AS476" s="151"/>
      <c r="AT476" s="131" t="s">
        <v>1234</v>
      </c>
      <c r="AU476" s="131"/>
      <c r="AV476" s="131" t="s">
        <v>948</v>
      </c>
      <c r="AW476" s="132" t="s">
        <v>64</v>
      </c>
      <c r="AX476" s="146">
        <v>50666666.666666664</v>
      </c>
      <c r="AY476" s="346">
        <v>12</v>
      </c>
      <c r="AZ476" s="346" t="s">
        <v>1189</v>
      </c>
      <c r="BA476" s="346" t="s">
        <v>125</v>
      </c>
      <c r="BB476" s="346" t="s">
        <v>67</v>
      </c>
      <c r="BC476" s="177">
        <v>66009600</v>
      </c>
      <c r="BD476" s="177">
        <v>66009600</v>
      </c>
      <c r="BE476" s="347" t="s">
        <v>1182</v>
      </c>
    </row>
    <row r="477" spans="1:57" s="136" customFormat="1" ht="86.25" customHeight="1">
      <c r="A477" s="164">
        <v>812</v>
      </c>
      <c r="B477" s="165" t="s">
        <v>927</v>
      </c>
      <c r="C477" s="165" t="s">
        <v>1057</v>
      </c>
      <c r="D477" s="165" t="s">
        <v>1162</v>
      </c>
      <c r="E477" s="165" t="s">
        <v>213</v>
      </c>
      <c r="F477" s="165" t="s">
        <v>1163</v>
      </c>
      <c r="G477" s="165" t="s">
        <v>1164</v>
      </c>
      <c r="H477" s="165" t="s">
        <v>1165</v>
      </c>
      <c r="I477" s="165" t="s">
        <v>1166</v>
      </c>
      <c r="J477" s="164" t="s">
        <v>934</v>
      </c>
      <c r="K477" s="125">
        <f>IF(I477="na",0,IF(COUNTIFS($C$1:C477,C477,$I$1:I477,I477)&gt;1,0,1))</f>
        <v>0</v>
      </c>
      <c r="L477" s="125">
        <f>IF(I477="na",0,IF(COUNTIFS($D$1:D477,D477,$I$1:I477,I477)&gt;1,0,1))</f>
        <v>0</v>
      </c>
      <c r="M477" s="125">
        <f>IF(S477="",0,IF(VLOOKUP(R477,[2]PARAMETROS!$P$1:$Q$13,2,0)=1,S477-O477,S477-SUMIFS($S:$S,$R:$R,INDEX(meses,VLOOKUP(R477,[2]PARAMETROS!$P$1:$Q$13,2,0)-1),D:D,D477)))</f>
        <v>0</v>
      </c>
      <c r="N477" s="164"/>
      <c r="O477" s="164"/>
      <c r="P477" s="164"/>
      <c r="Q477" s="164"/>
      <c r="R477" s="132" t="s">
        <v>211</v>
      </c>
      <c r="S477" s="132"/>
      <c r="T477" s="126"/>
      <c r="U477" s="132"/>
      <c r="V477" s="132"/>
      <c r="W477" s="132"/>
      <c r="X477" s="165" t="s">
        <v>1167</v>
      </c>
      <c r="Y477" s="165" t="s">
        <v>1221</v>
      </c>
      <c r="Z477" s="165"/>
      <c r="AA477" s="344"/>
      <c r="AB477" s="344"/>
      <c r="AC477" s="344"/>
      <c r="AD477" s="165"/>
      <c r="AE477" s="165"/>
      <c r="AF477" s="132"/>
      <c r="AG477" s="126"/>
      <c r="AH477" s="132"/>
      <c r="AI477" s="132"/>
      <c r="AJ477" s="167"/>
      <c r="AK477" s="165" t="s">
        <v>1172</v>
      </c>
      <c r="AL477" s="164" t="s">
        <v>55</v>
      </c>
      <c r="AM477" s="164" t="s">
        <v>942</v>
      </c>
      <c r="AN477" s="164" t="s">
        <v>56</v>
      </c>
      <c r="AO477" s="164" t="s">
        <v>1173</v>
      </c>
      <c r="AP477" s="165" t="s">
        <v>1228</v>
      </c>
      <c r="AQ477" s="165" t="s">
        <v>986</v>
      </c>
      <c r="AR477" s="151">
        <v>2201006</v>
      </c>
      <c r="AS477" s="151"/>
      <c r="AT477" s="131" t="s">
        <v>1235</v>
      </c>
      <c r="AU477" s="131"/>
      <c r="AV477" s="131" t="s">
        <v>948</v>
      </c>
      <c r="AW477" s="132" t="s">
        <v>64</v>
      </c>
      <c r="AX477" s="146">
        <v>50666666.666666664</v>
      </c>
      <c r="AY477" s="346">
        <v>12</v>
      </c>
      <c r="AZ477" s="346" t="s">
        <v>1189</v>
      </c>
      <c r="BA477" s="346" t="s">
        <v>125</v>
      </c>
      <c r="BB477" s="346" t="s">
        <v>67</v>
      </c>
      <c r="BC477" s="177">
        <v>39697602</v>
      </c>
      <c r="BD477" s="177">
        <v>39697602</v>
      </c>
      <c r="BE477" s="347" t="s">
        <v>1182</v>
      </c>
    </row>
    <row r="478" spans="1:57" s="136" customFormat="1" ht="86.25" customHeight="1">
      <c r="A478" s="164">
        <v>813</v>
      </c>
      <c r="B478" s="165" t="s">
        <v>927</v>
      </c>
      <c r="C478" s="165" t="s">
        <v>1057</v>
      </c>
      <c r="D478" s="165" t="s">
        <v>1162</v>
      </c>
      <c r="E478" s="165" t="s">
        <v>213</v>
      </c>
      <c r="F478" s="165" t="s">
        <v>1163</v>
      </c>
      <c r="G478" s="165" t="s">
        <v>1164</v>
      </c>
      <c r="H478" s="165" t="s">
        <v>1165</v>
      </c>
      <c r="I478" s="165" t="s">
        <v>1166</v>
      </c>
      <c r="J478" s="164" t="s">
        <v>934</v>
      </c>
      <c r="K478" s="125">
        <f>IF(I478="na",0,IF(COUNTIFS($C$1:C533,C478,$I$1:I533,I478)&gt;1,0,1))</f>
        <v>0</v>
      </c>
      <c r="L478" s="125">
        <f>IF(I478="na",0,IF(COUNTIFS($D$1:D533,D478,$I$1:I533,I478)&gt;1,0,1))</f>
        <v>0</v>
      </c>
      <c r="M478" s="125">
        <f>IF(S478="",0,IF(VLOOKUP(R478,[2]PARAMETROS!$P$1:$Q$13,2,0)=1,S478-O478,S478-SUMIFS($S:$S,$R:$R,INDEX(meses,VLOOKUP(R478,[2]PARAMETROS!$P$1:$Q$13,2,0)-1),D:D,D478)))</f>
        <v>0</v>
      </c>
      <c r="N478" s="164"/>
      <c r="O478" s="164"/>
      <c r="P478" s="164"/>
      <c r="Q478" s="164"/>
      <c r="R478" s="132" t="s">
        <v>211</v>
      </c>
      <c r="S478" s="132"/>
      <c r="T478" s="126"/>
      <c r="U478" s="132"/>
      <c r="V478" s="132"/>
      <c r="W478" s="132"/>
      <c r="X478" s="165" t="s">
        <v>1167</v>
      </c>
      <c r="Y478" s="165" t="s">
        <v>1221</v>
      </c>
      <c r="Z478" s="165"/>
      <c r="AA478" s="344"/>
      <c r="AB478" s="344"/>
      <c r="AC478" s="344"/>
      <c r="AD478" s="165"/>
      <c r="AE478" s="165"/>
      <c r="AF478" s="132"/>
      <c r="AG478" s="126"/>
      <c r="AH478" s="132"/>
      <c r="AI478" s="132"/>
      <c r="AJ478" s="167"/>
      <c r="AK478" s="165" t="s">
        <v>1172</v>
      </c>
      <c r="AL478" s="164" t="s">
        <v>55</v>
      </c>
      <c r="AM478" s="164" t="s">
        <v>942</v>
      </c>
      <c r="AN478" s="164" t="s">
        <v>56</v>
      </c>
      <c r="AO478" s="164" t="s">
        <v>1173</v>
      </c>
      <c r="AP478" s="165" t="s">
        <v>1228</v>
      </c>
      <c r="AQ478" s="165" t="s">
        <v>986</v>
      </c>
      <c r="AR478" s="151">
        <v>2201006</v>
      </c>
      <c r="AS478" s="151"/>
      <c r="AT478" s="131" t="s">
        <v>1236</v>
      </c>
      <c r="AU478" s="131"/>
      <c r="AV478" s="131" t="s">
        <v>948</v>
      </c>
      <c r="AW478" s="132" t="s">
        <v>64</v>
      </c>
      <c r="AX478" s="146">
        <v>50666666.666666664</v>
      </c>
      <c r="AY478" s="346">
        <v>12</v>
      </c>
      <c r="AZ478" s="346" t="s">
        <v>1189</v>
      </c>
      <c r="BA478" s="346" t="s">
        <v>125</v>
      </c>
      <c r="BB478" s="346" t="s">
        <v>67</v>
      </c>
      <c r="BC478" s="177">
        <v>41886565</v>
      </c>
      <c r="BD478" s="177">
        <v>41886565</v>
      </c>
      <c r="BE478" s="347" t="s">
        <v>1182</v>
      </c>
    </row>
    <row r="479" spans="1:57" s="136" customFormat="1" ht="86.25" customHeight="1">
      <c r="A479" s="164">
        <v>814</v>
      </c>
      <c r="B479" s="165" t="s">
        <v>927</v>
      </c>
      <c r="C479" s="165" t="s">
        <v>1057</v>
      </c>
      <c r="D479" s="165" t="s">
        <v>1162</v>
      </c>
      <c r="E479" s="165" t="s">
        <v>213</v>
      </c>
      <c r="F479" s="165" t="s">
        <v>1163</v>
      </c>
      <c r="G479" s="165" t="s">
        <v>1164</v>
      </c>
      <c r="H479" s="165" t="s">
        <v>1165</v>
      </c>
      <c r="I479" s="165" t="s">
        <v>1166</v>
      </c>
      <c r="J479" s="164" t="s">
        <v>934</v>
      </c>
      <c r="K479" s="125">
        <f>IF(I479="na",0,IF(COUNTIFS($C$1:C479,C479,$I$1:I479,I479)&gt;1,0,1))</f>
        <v>0</v>
      </c>
      <c r="L479" s="125">
        <f>IF(I479="na",0,IF(COUNTIFS($D$1:D479,D479,$I$1:I479,I479)&gt;1,0,1))</f>
        <v>0</v>
      </c>
      <c r="M479" s="125">
        <f>IF(S479="",0,IF(VLOOKUP(R479,[2]PARAMETROS!$P$1:$Q$13,2,0)=1,S479-O479,S479-SUMIFS($S:$S,$R:$R,INDEX(meses,VLOOKUP(R479,[2]PARAMETROS!$P$1:$Q$13,2,0)-1),D:D,D479)))</f>
        <v>0</v>
      </c>
      <c r="N479" s="164"/>
      <c r="O479" s="164"/>
      <c r="P479" s="164"/>
      <c r="Q479" s="164"/>
      <c r="R479" s="132" t="s">
        <v>211</v>
      </c>
      <c r="S479" s="132"/>
      <c r="T479" s="126"/>
      <c r="U479" s="132"/>
      <c r="V479" s="132"/>
      <c r="W479" s="132"/>
      <c r="X479" s="165" t="s">
        <v>1167</v>
      </c>
      <c r="Y479" s="165" t="s">
        <v>1221</v>
      </c>
      <c r="Z479" s="165"/>
      <c r="AA479" s="344"/>
      <c r="AB479" s="344"/>
      <c r="AC479" s="344"/>
      <c r="AD479" s="165"/>
      <c r="AE479" s="165"/>
      <c r="AF479" s="132"/>
      <c r="AG479" s="126"/>
      <c r="AH479" s="132"/>
      <c r="AI479" s="132"/>
      <c r="AJ479" s="167"/>
      <c r="AK479" s="165" t="s">
        <v>1172</v>
      </c>
      <c r="AL479" s="164" t="s">
        <v>55</v>
      </c>
      <c r="AM479" s="164" t="s">
        <v>942</v>
      </c>
      <c r="AN479" s="164" t="s">
        <v>56</v>
      </c>
      <c r="AO479" s="164" t="s">
        <v>1173</v>
      </c>
      <c r="AP479" s="165" t="s">
        <v>1194</v>
      </c>
      <c r="AQ479" s="165" t="s">
        <v>1195</v>
      </c>
      <c r="AR479" s="151">
        <v>2201052</v>
      </c>
      <c r="AS479" s="151"/>
      <c r="AT479" s="131" t="s">
        <v>1237</v>
      </c>
      <c r="AU479" s="131"/>
      <c r="AV479" s="131" t="s">
        <v>63</v>
      </c>
      <c r="AW479" s="132" t="s">
        <v>64</v>
      </c>
      <c r="AX479" s="146">
        <v>7624328</v>
      </c>
      <c r="AY479" s="346">
        <v>11.5</v>
      </c>
      <c r="AZ479" s="346" t="s">
        <v>1197</v>
      </c>
      <c r="BA479" s="346" t="s">
        <v>125</v>
      </c>
      <c r="BB479" s="346" t="s">
        <v>67</v>
      </c>
      <c r="BC479" s="177">
        <v>7624328</v>
      </c>
      <c r="BD479" s="177">
        <v>7624328</v>
      </c>
      <c r="BE479" s="347" t="s">
        <v>1182</v>
      </c>
    </row>
    <row r="480" spans="1:57" s="136" customFormat="1" ht="86.25" customHeight="1">
      <c r="A480" s="164">
        <v>815</v>
      </c>
      <c r="B480" s="165" t="s">
        <v>927</v>
      </c>
      <c r="C480" s="165" t="s">
        <v>1057</v>
      </c>
      <c r="D480" s="165" t="s">
        <v>1162</v>
      </c>
      <c r="E480" s="165" t="s">
        <v>213</v>
      </c>
      <c r="F480" s="165" t="s">
        <v>1163</v>
      </c>
      <c r="G480" s="165" t="s">
        <v>1164</v>
      </c>
      <c r="H480" s="165" t="s">
        <v>1165</v>
      </c>
      <c r="I480" s="165" t="s">
        <v>1166</v>
      </c>
      <c r="J480" s="164" t="s">
        <v>934</v>
      </c>
      <c r="K480" s="125">
        <f>IF(I480="na",0,IF(COUNTIFS($C$1:C480,C480,$I$1:I480,I480)&gt;1,0,1))</f>
        <v>0</v>
      </c>
      <c r="L480" s="125">
        <f>IF(I480="na",0,IF(COUNTIFS($D$1:D480,D480,$I$1:I480,I480)&gt;1,0,1))</f>
        <v>0</v>
      </c>
      <c r="M480" s="125">
        <f>IF(S480="",0,IF(VLOOKUP(R480,[2]PARAMETROS!$P$1:$Q$13,2,0)=1,S480-O480,S480-SUMIFS($S:$S,$R:$R,INDEX(meses,VLOOKUP(R480,[2]PARAMETROS!$P$1:$Q$13,2,0)-1),D:D,D480)))</f>
        <v>0</v>
      </c>
      <c r="N480" s="164"/>
      <c r="O480" s="164"/>
      <c r="P480" s="164"/>
      <c r="Q480" s="164"/>
      <c r="R480" s="132" t="s">
        <v>211</v>
      </c>
      <c r="S480" s="132"/>
      <c r="T480" s="126"/>
      <c r="U480" s="132"/>
      <c r="V480" s="132"/>
      <c r="W480" s="132"/>
      <c r="X480" s="165" t="s">
        <v>1167</v>
      </c>
      <c r="Y480" s="165" t="s">
        <v>1221</v>
      </c>
      <c r="Z480" s="165"/>
      <c r="AA480" s="344"/>
      <c r="AB480" s="344"/>
      <c r="AC480" s="344"/>
      <c r="AD480" s="165"/>
      <c r="AE480" s="165"/>
      <c r="AF480" s="132"/>
      <c r="AG480" s="126"/>
      <c r="AH480" s="132"/>
      <c r="AI480" s="132"/>
      <c r="AJ480" s="167"/>
      <c r="AK480" s="165" t="s">
        <v>1172</v>
      </c>
      <c r="AL480" s="164" t="s">
        <v>55</v>
      </c>
      <c r="AM480" s="164" t="s">
        <v>942</v>
      </c>
      <c r="AN480" s="164" t="s">
        <v>56</v>
      </c>
      <c r="AO480" s="164" t="s">
        <v>1173</v>
      </c>
      <c r="AP480" s="165" t="s">
        <v>1194</v>
      </c>
      <c r="AQ480" s="165" t="s">
        <v>1195</v>
      </c>
      <c r="AR480" s="151">
        <v>2201052</v>
      </c>
      <c r="AS480" s="151"/>
      <c r="AT480" s="131" t="s">
        <v>1238</v>
      </c>
      <c r="AU480" s="131"/>
      <c r="AV480" s="131" t="s">
        <v>63</v>
      </c>
      <c r="AW480" s="132" t="s">
        <v>64</v>
      </c>
      <c r="AX480" s="146">
        <v>30416108</v>
      </c>
      <c r="AY480" s="346">
        <v>11.5</v>
      </c>
      <c r="AZ480" s="346" t="s">
        <v>1197</v>
      </c>
      <c r="BA480" s="346" t="s">
        <v>125</v>
      </c>
      <c r="BB480" s="346" t="s">
        <v>67</v>
      </c>
      <c r="BC480" s="177">
        <v>30416108</v>
      </c>
      <c r="BD480" s="177">
        <v>30416108</v>
      </c>
      <c r="BE480" s="347" t="s">
        <v>1182</v>
      </c>
    </row>
    <row r="481" spans="1:57" s="136" customFormat="1" ht="86.25" customHeight="1">
      <c r="A481" s="164">
        <v>816</v>
      </c>
      <c r="B481" s="165" t="s">
        <v>927</v>
      </c>
      <c r="C481" s="165" t="s">
        <v>1057</v>
      </c>
      <c r="D481" s="165" t="s">
        <v>1162</v>
      </c>
      <c r="E481" s="165" t="s">
        <v>213</v>
      </c>
      <c r="F481" s="165" t="s">
        <v>1163</v>
      </c>
      <c r="G481" s="165" t="s">
        <v>1164</v>
      </c>
      <c r="H481" s="165" t="s">
        <v>1165</v>
      </c>
      <c r="I481" s="165" t="s">
        <v>1166</v>
      </c>
      <c r="J481" s="164" t="s">
        <v>934</v>
      </c>
      <c r="K481" s="125">
        <f>IF(I481="na",0,IF(COUNTIFS($C$1:C533,C481,$I$1:I533,I481)&gt;1,0,1))</f>
        <v>0</v>
      </c>
      <c r="L481" s="125">
        <f>IF(I481="na",0,IF(COUNTIFS($D$1:D533,D481,$I$1:I533,I481)&gt;1,0,1))</f>
        <v>0</v>
      </c>
      <c r="M481" s="125">
        <f>IF(S481="",0,IF(VLOOKUP(R481,[2]PARAMETROS!$P$1:$Q$13,2,0)=1,S481-O481,S481-SUMIFS($S:$S,$R:$R,INDEX(meses,VLOOKUP(R481,[2]PARAMETROS!$P$1:$Q$13,2,0)-1),D:D,D481)))</f>
        <v>0</v>
      </c>
      <c r="N481" s="164"/>
      <c r="O481" s="164"/>
      <c r="P481" s="164"/>
      <c r="Q481" s="164"/>
      <c r="R481" s="132" t="s">
        <v>211</v>
      </c>
      <c r="S481" s="132"/>
      <c r="T481" s="126"/>
      <c r="U481" s="132"/>
      <c r="V481" s="132"/>
      <c r="W481" s="132"/>
      <c r="X481" s="165" t="s">
        <v>1167</v>
      </c>
      <c r="Y481" s="165" t="s">
        <v>1221</v>
      </c>
      <c r="Z481" s="165"/>
      <c r="AA481" s="344"/>
      <c r="AB481" s="344"/>
      <c r="AC481" s="344"/>
      <c r="AD481" s="165"/>
      <c r="AE481" s="165"/>
      <c r="AF481" s="132"/>
      <c r="AG481" s="126"/>
      <c r="AH481" s="132"/>
      <c r="AI481" s="132"/>
      <c r="AJ481" s="167"/>
      <c r="AK481" s="165" t="s">
        <v>1172</v>
      </c>
      <c r="AL481" s="164" t="s">
        <v>55</v>
      </c>
      <c r="AM481" s="164" t="s">
        <v>942</v>
      </c>
      <c r="AN481" s="164" t="s">
        <v>56</v>
      </c>
      <c r="AO481" s="164" t="s">
        <v>1173</v>
      </c>
      <c r="AP481" s="165" t="s">
        <v>1194</v>
      </c>
      <c r="AQ481" s="165" t="s">
        <v>1195</v>
      </c>
      <c r="AR481" s="151">
        <v>2201052</v>
      </c>
      <c r="AS481" s="151"/>
      <c r="AT481" s="131" t="s">
        <v>1239</v>
      </c>
      <c r="AU481" s="131"/>
      <c r="AV481" s="131" t="s">
        <v>63</v>
      </c>
      <c r="AW481" s="132" t="s">
        <v>64</v>
      </c>
      <c r="AX481" s="146">
        <v>39758108</v>
      </c>
      <c r="AY481" s="346">
        <v>11.5</v>
      </c>
      <c r="AZ481" s="346" t="s">
        <v>1197</v>
      </c>
      <c r="BA481" s="346" t="s">
        <v>125</v>
      </c>
      <c r="BB481" s="346" t="s">
        <v>67</v>
      </c>
      <c r="BC481" s="177">
        <v>39758108</v>
      </c>
      <c r="BD481" s="177">
        <v>39758108</v>
      </c>
      <c r="BE481" s="347" t="s">
        <v>1182</v>
      </c>
    </row>
    <row r="482" spans="1:57" s="136" customFormat="1" ht="85.5" customHeight="1">
      <c r="A482" s="164">
        <v>817</v>
      </c>
      <c r="B482" s="165" t="s">
        <v>927</v>
      </c>
      <c r="C482" s="165" t="s">
        <v>1057</v>
      </c>
      <c r="D482" s="165" t="s">
        <v>1162</v>
      </c>
      <c r="E482" s="165" t="s">
        <v>213</v>
      </c>
      <c r="F482" s="165" t="s">
        <v>1163</v>
      </c>
      <c r="G482" s="165" t="s">
        <v>1164</v>
      </c>
      <c r="H482" s="165" t="s">
        <v>1165</v>
      </c>
      <c r="I482" s="165" t="s">
        <v>1166</v>
      </c>
      <c r="J482" s="164" t="s">
        <v>934</v>
      </c>
      <c r="K482" s="125">
        <f>IF(I482="na",0,IF(COUNTIFS($C$1:C533,C482,$I$1:I533,I482)&gt;1,0,1))</f>
        <v>0</v>
      </c>
      <c r="L482" s="125">
        <f>IF(I482="na",0,IF(COUNTIFS($D$1:D533,D482,$I$1:I533,I482)&gt;1,0,1))</f>
        <v>0</v>
      </c>
      <c r="M482" s="125">
        <f>IF(S482="",0,IF(VLOOKUP(R482,[2]PARAMETROS!$P$1:$Q$13,2,0)=1,S482-O482,S482-SUMIFS($S:$S,$R:$R,INDEX(meses,VLOOKUP(R482,[2]PARAMETROS!$P$1:$Q$13,2,0)-1),D:D,D482)))</f>
        <v>0</v>
      </c>
      <c r="N482" s="164"/>
      <c r="O482" s="164"/>
      <c r="P482" s="164"/>
      <c r="Q482" s="164"/>
      <c r="R482" s="132" t="s">
        <v>211</v>
      </c>
      <c r="S482" s="132"/>
      <c r="T482" s="126"/>
      <c r="U482" s="132"/>
      <c r="V482" s="132"/>
      <c r="W482" s="132"/>
      <c r="X482" s="165" t="s">
        <v>1167</v>
      </c>
      <c r="Y482" s="165" t="s">
        <v>1221</v>
      </c>
      <c r="Z482" s="165"/>
      <c r="AA482" s="344"/>
      <c r="AB482" s="344"/>
      <c r="AC482" s="344"/>
      <c r="AD482" s="165"/>
      <c r="AE482" s="165"/>
      <c r="AF482" s="132"/>
      <c r="AG482" s="126"/>
      <c r="AH482" s="132"/>
      <c r="AI482" s="132"/>
      <c r="AJ482" s="167"/>
      <c r="AK482" s="165" t="s">
        <v>1172</v>
      </c>
      <c r="AL482" s="164" t="s">
        <v>55</v>
      </c>
      <c r="AM482" s="164" t="s">
        <v>942</v>
      </c>
      <c r="AN482" s="164" t="s">
        <v>56</v>
      </c>
      <c r="AO482" s="164" t="s">
        <v>1173</v>
      </c>
      <c r="AP482" s="165" t="s">
        <v>1194</v>
      </c>
      <c r="AQ482" s="165" t="s">
        <v>1195</v>
      </c>
      <c r="AR482" s="151">
        <v>2201052</v>
      </c>
      <c r="AS482" s="151"/>
      <c r="AT482" s="131" t="s">
        <v>1240</v>
      </c>
      <c r="AU482" s="131"/>
      <c r="AV482" s="131" t="s">
        <v>63</v>
      </c>
      <c r="AW482" s="132" t="s">
        <v>64</v>
      </c>
      <c r="AX482" s="146">
        <v>37952118</v>
      </c>
      <c r="AY482" s="346">
        <v>11.5</v>
      </c>
      <c r="AZ482" s="346" t="s">
        <v>1197</v>
      </c>
      <c r="BA482" s="346" t="s">
        <v>125</v>
      </c>
      <c r="BB482" s="346" t="s">
        <v>67</v>
      </c>
      <c r="BC482" s="177">
        <v>37952118</v>
      </c>
      <c r="BD482" s="177">
        <v>37952118</v>
      </c>
      <c r="BE482" s="347" t="s">
        <v>1182</v>
      </c>
    </row>
    <row r="483" spans="1:57" s="136" customFormat="1" ht="86.25" customHeight="1">
      <c r="A483" s="164">
        <v>818</v>
      </c>
      <c r="B483" s="165" t="s">
        <v>927</v>
      </c>
      <c r="C483" s="165" t="s">
        <v>1057</v>
      </c>
      <c r="D483" s="165" t="s">
        <v>1162</v>
      </c>
      <c r="E483" s="165" t="s">
        <v>213</v>
      </c>
      <c r="F483" s="165" t="s">
        <v>1163</v>
      </c>
      <c r="G483" s="165" t="s">
        <v>1164</v>
      </c>
      <c r="H483" s="165" t="s">
        <v>1165</v>
      </c>
      <c r="I483" s="165" t="s">
        <v>1166</v>
      </c>
      <c r="J483" s="164" t="s">
        <v>934</v>
      </c>
      <c r="K483" s="125">
        <f>IF(I483="na",0,IF(COUNTIFS($C$1:C533,C483,$I$1:I533,I483)&gt;1,0,1))</f>
        <v>0</v>
      </c>
      <c r="L483" s="125">
        <f>IF(I483="na",0,IF(COUNTIFS($D$1:D533,D483,$I$1:I533,I483)&gt;1,0,1))</f>
        <v>0</v>
      </c>
      <c r="M483" s="125">
        <f>IF(S483="",0,IF(VLOOKUP(R483,[2]PARAMETROS!$P$1:$Q$13,2,0)=1,S483-O483,S483-SUMIFS($S:$S,$R:$R,INDEX(meses,VLOOKUP(R483,[2]PARAMETROS!$P$1:$Q$13,2,0)-1),D:D,D483)))</f>
        <v>0</v>
      </c>
      <c r="N483" s="164"/>
      <c r="O483" s="164"/>
      <c r="P483" s="164"/>
      <c r="Q483" s="164"/>
      <c r="R483" s="132" t="s">
        <v>211</v>
      </c>
      <c r="S483" s="132"/>
      <c r="T483" s="126"/>
      <c r="U483" s="132"/>
      <c r="V483" s="132"/>
      <c r="W483" s="132"/>
      <c r="X483" s="165" t="s">
        <v>1167</v>
      </c>
      <c r="Y483" s="165" t="s">
        <v>1221</v>
      </c>
      <c r="Z483" s="165"/>
      <c r="AA483" s="344"/>
      <c r="AB483" s="344"/>
      <c r="AC483" s="344"/>
      <c r="AD483" s="165"/>
      <c r="AE483" s="165"/>
      <c r="AF483" s="132"/>
      <c r="AG483" s="126"/>
      <c r="AH483" s="132"/>
      <c r="AI483" s="132"/>
      <c r="AJ483" s="167"/>
      <c r="AK483" s="165" t="s">
        <v>1172</v>
      </c>
      <c r="AL483" s="164" t="s">
        <v>55</v>
      </c>
      <c r="AM483" s="164" t="s">
        <v>942</v>
      </c>
      <c r="AN483" s="164" t="s">
        <v>56</v>
      </c>
      <c r="AO483" s="164" t="s">
        <v>1173</v>
      </c>
      <c r="AP483" s="165" t="s">
        <v>1194</v>
      </c>
      <c r="AQ483" s="165" t="s">
        <v>1195</v>
      </c>
      <c r="AR483" s="151">
        <v>2201052</v>
      </c>
      <c r="AS483" s="151"/>
      <c r="AT483" s="131" t="s">
        <v>1241</v>
      </c>
      <c r="AU483" s="131"/>
      <c r="AV483" s="131" t="s">
        <v>63</v>
      </c>
      <c r="AW483" s="132" t="s">
        <v>64</v>
      </c>
      <c r="AX483" s="146">
        <v>25200000</v>
      </c>
      <c r="AY483" s="346">
        <v>11.5</v>
      </c>
      <c r="AZ483" s="346" t="s">
        <v>1197</v>
      </c>
      <c r="BA483" s="346" t="s">
        <v>125</v>
      </c>
      <c r="BB483" s="346" t="s">
        <v>67</v>
      </c>
      <c r="BC483" s="177">
        <v>25200000</v>
      </c>
      <c r="BD483" s="177">
        <v>25200000</v>
      </c>
      <c r="BE483" s="347" t="s">
        <v>1182</v>
      </c>
    </row>
    <row r="484" spans="1:57" s="136" customFormat="1" ht="86.25" customHeight="1">
      <c r="A484" s="164">
        <v>819</v>
      </c>
      <c r="B484" s="165" t="s">
        <v>927</v>
      </c>
      <c r="C484" s="165" t="s">
        <v>1057</v>
      </c>
      <c r="D484" s="165" t="s">
        <v>1162</v>
      </c>
      <c r="E484" s="165" t="s">
        <v>213</v>
      </c>
      <c r="F484" s="165" t="s">
        <v>1163</v>
      </c>
      <c r="G484" s="165" t="s">
        <v>1164</v>
      </c>
      <c r="H484" s="165" t="s">
        <v>1165</v>
      </c>
      <c r="I484" s="165" t="s">
        <v>1166</v>
      </c>
      <c r="J484" s="164" t="s">
        <v>934</v>
      </c>
      <c r="K484" s="125">
        <f>IF(I484="na",0,IF(COUNTIFS($C$1:C533,C484,$I$1:I533,I484)&gt;1,0,1))</f>
        <v>0</v>
      </c>
      <c r="L484" s="125">
        <f>IF(I484="na",0,IF(COUNTIFS($D$1:D533,D484,$I$1:I533,I484)&gt;1,0,1))</f>
        <v>0</v>
      </c>
      <c r="M484" s="125">
        <f>IF(S484="",0,IF(VLOOKUP(R484,[2]PARAMETROS!$P$1:$Q$13,2,0)=1,S484-O484,S484-SUMIFS($S:$S,$R:$R,INDEX(meses,VLOOKUP(R484,[2]PARAMETROS!$P$1:$Q$13,2,0)-1),D:D,D484)))</f>
        <v>0</v>
      </c>
      <c r="N484" s="164"/>
      <c r="O484" s="164"/>
      <c r="P484" s="164"/>
      <c r="Q484" s="164"/>
      <c r="R484" s="132" t="s">
        <v>211</v>
      </c>
      <c r="S484" s="132"/>
      <c r="T484" s="126"/>
      <c r="U484" s="132"/>
      <c r="V484" s="132"/>
      <c r="W484" s="132"/>
      <c r="X484" s="165" t="s">
        <v>1167</v>
      </c>
      <c r="Y484" s="165" t="s">
        <v>1221</v>
      </c>
      <c r="Z484" s="165"/>
      <c r="AA484" s="344"/>
      <c r="AB484" s="344"/>
      <c r="AC484" s="344"/>
      <c r="AD484" s="165"/>
      <c r="AE484" s="165"/>
      <c r="AF484" s="132"/>
      <c r="AG484" s="126"/>
      <c r="AH484" s="132"/>
      <c r="AI484" s="132"/>
      <c r="AJ484" s="167"/>
      <c r="AK484" s="165" t="s">
        <v>1172</v>
      </c>
      <c r="AL484" s="164" t="s">
        <v>55</v>
      </c>
      <c r="AM484" s="164" t="s">
        <v>942</v>
      </c>
      <c r="AN484" s="164" t="s">
        <v>56</v>
      </c>
      <c r="AO484" s="164" t="s">
        <v>1173</v>
      </c>
      <c r="AP484" s="165" t="s">
        <v>1194</v>
      </c>
      <c r="AQ484" s="165" t="s">
        <v>1195</v>
      </c>
      <c r="AR484" s="151">
        <v>2201052</v>
      </c>
      <c r="AS484" s="151"/>
      <c r="AT484" s="131" t="s">
        <v>1242</v>
      </c>
      <c r="AU484" s="131"/>
      <c r="AV484" s="131" t="s">
        <v>63</v>
      </c>
      <c r="AW484" s="132" t="s">
        <v>64</v>
      </c>
      <c r="AX484" s="146">
        <v>30690000</v>
      </c>
      <c r="AY484" s="346">
        <v>11.5</v>
      </c>
      <c r="AZ484" s="346" t="s">
        <v>1197</v>
      </c>
      <c r="BA484" s="346" t="s">
        <v>125</v>
      </c>
      <c r="BB484" s="346" t="s">
        <v>67</v>
      </c>
      <c r="BC484" s="177">
        <v>30690000</v>
      </c>
      <c r="BD484" s="177">
        <v>30690000</v>
      </c>
      <c r="BE484" s="347" t="s">
        <v>1182</v>
      </c>
    </row>
    <row r="485" spans="1:57" s="136" customFormat="1" ht="86.25" customHeight="1">
      <c r="A485" s="164">
        <v>820</v>
      </c>
      <c r="B485" s="165" t="s">
        <v>927</v>
      </c>
      <c r="C485" s="165" t="s">
        <v>1057</v>
      </c>
      <c r="D485" s="165" t="s">
        <v>1162</v>
      </c>
      <c r="E485" s="165" t="s">
        <v>213</v>
      </c>
      <c r="F485" s="165" t="s">
        <v>1163</v>
      </c>
      <c r="G485" s="165" t="s">
        <v>1164</v>
      </c>
      <c r="H485" s="165" t="s">
        <v>1165</v>
      </c>
      <c r="I485" s="165" t="s">
        <v>1166</v>
      </c>
      <c r="J485" s="164" t="s">
        <v>934</v>
      </c>
      <c r="K485" s="125">
        <f>IF(I485="na",0,IF(COUNTIFS($C$1:C533,C485,$I$1:I533,I485)&gt;1,0,1))</f>
        <v>0</v>
      </c>
      <c r="L485" s="125">
        <f>IF(I485="na",0,IF(COUNTIFS($D$1:D533,D485,$I$1:I533,I485)&gt;1,0,1))</f>
        <v>0</v>
      </c>
      <c r="M485" s="125">
        <f>IF(S485="",0,IF(VLOOKUP(R485,[2]PARAMETROS!$P$1:$Q$13,2,0)=1,S485-O485,S485-SUMIFS($S:$S,$R:$R,INDEX(meses,VLOOKUP(R485,[2]PARAMETROS!$P$1:$Q$13,2,0)-1),D:D,D485)))</f>
        <v>0</v>
      </c>
      <c r="N485" s="164"/>
      <c r="O485" s="164"/>
      <c r="P485" s="164"/>
      <c r="Q485" s="164"/>
      <c r="R485" s="132" t="s">
        <v>211</v>
      </c>
      <c r="S485" s="132"/>
      <c r="T485" s="126"/>
      <c r="U485" s="132"/>
      <c r="V485" s="132"/>
      <c r="W485" s="132"/>
      <c r="X485" s="165" t="s">
        <v>1167</v>
      </c>
      <c r="Y485" s="165" t="s">
        <v>1221</v>
      </c>
      <c r="Z485" s="165"/>
      <c r="AA485" s="344"/>
      <c r="AB485" s="344"/>
      <c r="AC485" s="344"/>
      <c r="AD485" s="165"/>
      <c r="AE485" s="165"/>
      <c r="AF485" s="132"/>
      <c r="AG485" s="126"/>
      <c r="AH485" s="132"/>
      <c r="AI485" s="132"/>
      <c r="AJ485" s="167"/>
      <c r="AK485" s="165" t="s">
        <v>1172</v>
      </c>
      <c r="AL485" s="164" t="s">
        <v>55</v>
      </c>
      <c r="AM485" s="164" t="s">
        <v>942</v>
      </c>
      <c r="AN485" s="164" t="s">
        <v>56</v>
      </c>
      <c r="AO485" s="164" t="s">
        <v>1173</v>
      </c>
      <c r="AP485" s="165" t="s">
        <v>1194</v>
      </c>
      <c r="AQ485" s="165" t="s">
        <v>1195</v>
      </c>
      <c r="AR485" s="151">
        <v>2201052</v>
      </c>
      <c r="AS485" s="151"/>
      <c r="AT485" s="131" t="s">
        <v>1243</v>
      </c>
      <c r="AU485" s="131"/>
      <c r="AV485" s="131" t="s">
        <v>63</v>
      </c>
      <c r="AW485" s="132" t="s">
        <v>64</v>
      </c>
      <c r="AX485" s="146">
        <v>27201456</v>
      </c>
      <c r="AY485" s="346">
        <v>11.5</v>
      </c>
      <c r="AZ485" s="346" t="s">
        <v>1197</v>
      </c>
      <c r="BA485" s="346" t="s">
        <v>125</v>
      </c>
      <c r="BB485" s="346" t="s">
        <v>67</v>
      </c>
      <c r="BC485" s="177">
        <v>27201456</v>
      </c>
      <c r="BD485" s="177">
        <v>27201456</v>
      </c>
      <c r="BE485" s="347" t="s">
        <v>1182</v>
      </c>
    </row>
    <row r="486" spans="1:57" s="136" customFormat="1" ht="86.25" customHeight="1">
      <c r="A486" s="164">
        <v>821</v>
      </c>
      <c r="B486" s="165" t="s">
        <v>927</v>
      </c>
      <c r="C486" s="165" t="s">
        <v>1057</v>
      </c>
      <c r="D486" s="165" t="s">
        <v>1162</v>
      </c>
      <c r="E486" s="165" t="s">
        <v>213</v>
      </c>
      <c r="F486" s="165" t="s">
        <v>1163</v>
      </c>
      <c r="G486" s="165" t="s">
        <v>1164</v>
      </c>
      <c r="H486" s="165" t="s">
        <v>1165</v>
      </c>
      <c r="I486" s="165" t="s">
        <v>1166</v>
      </c>
      <c r="J486" s="164" t="s">
        <v>934</v>
      </c>
      <c r="K486" s="125">
        <f>IF(I486="na",0,IF(COUNTIFS($C$1:C533,C486,$I$1:I533,I486)&gt;1,0,1))</f>
        <v>0</v>
      </c>
      <c r="L486" s="125">
        <f>IF(I486="na",0,IF(COUNTIFS($D$1:D533,D486,$I$1:I533,I486)&gt;1,0,1))</f>
        <v>0</v>
      </c>
      <c r="M486" s="125">
        <f>IF(S486="",0,IF(VLOOKUP(R486,[2]PARAMETROS!$P$1:$Q$13,2,0)=1,S486-O486,S486-SUMIFS($S:$S,$R:$R,INDEX(meses,VLOOKUP(R486,[2]PARAMETROS!$P$1:$Q$13,2,0)-1),D:D,D486)))</f>
        <v>0</v>
      </c>
      <c r="N486" s="164"/>
      <c r="O486" s="164"/>
      <c r="P486" s="164"/>
      <c r="Q486" s="164"/>
      <c r="R486" s="132" t="s">
        <v>211</v>
      </c>
      <c r="S486" s="132"/>
      <c r="T486" s="126"/>
      <c r="U486" s="132"/>
      <c r="V486" s="132"/>
      <c r="W486" s="132"/>
      <c r="X486" s="165" t="s">
        <v>1167</v>
      </c>
      <c r="Y486" s="165" t="s">
        <v>1221</v>
      </c>
      <c r="Z486" s="165"/>
      <c r="AA486" s="344"/>
      <c r="AB486" s="344"/>
      <c r="AC486" s="344"/>
      <c r="AD486" s="165"/>
      <c r="AE486" s="165"/>
      <c r="AF486" s="132"/>
      <c r="AG486" s="126"/>
      <c r="AH486" s="132"/>
      <c r="AI486" s="132"/>
      <c r="AJ486" s="167"/>
      <c r="AK486" s="165" t="s">
        <v>1172</v>
      </c>
      <c r="AL486" s="164" t="s">
        <v>55</v>
      </c>
      <c r="AM486" s="164" t="s">
        <v>942</v>
      </c>
      <c r="AN486" s="164" t="s">
        <v>56</v>
      </c>
      <c r="AO486" s="164" t="s">
        <v>1173</v>
      </c>
      <c r="AP486" s="165" t="s">
        <v>1194</v>
      </c>
      <c r="AQ486" s="165" t="s">
        <v>1195</v>
      </c>
      <c r="AR486" s="151">
        <v>2201052</v>
      </c>
      <c r="AS486" s="151"/>
      <c r="AT486" s="131" t="s">
        <v>1244</v>
      </c>
      <c r="AU486" s="131"/>
      <c r="AV486" s="131" t="s">
        <v>63</v>
      </c>
      <c r="AW486" s="132" t="s">
        <v>64</v>
      </c>
      <c r="AX486" s="146">
        <v>64658400</v>
      </c>
      <c r="AY486" s="346">
        <v>11.5</v>
      </c>
      <c r="AZ486" s="346" t="s">
        <v>1197</v>
      </c>
      <c r="BA486" s="346" t="s">
        <v>125</v>
      </c>
      <c r="BB486" s="346" t="s">
        <v>67</v>
      </c>
      <c r="BC486" s="177">
        <v>64658400</v>
      </c>
      <c r="BD486" s="177">
        <v>64658400</v>
      </c>
      <c r="BE486" s="347" t="s">
        <v>1182</v>
      </c>
    </row>
    <row r="487" spans="1:57" s="136" customFormat="1" ht="86.25" customHeight="1">
      <c r="A487" s="164">
        <v>822</v>
      </c>
      <c r="B487" s="165" t="s">
        <v>927</v>
      </c>
      <c r="C487" s="165" t="s">
        <v>1057</v>
      </c>
      <c r="D487" s="165" t="s">
        <v>1162</v>
      </c>
      <c r="E487" s="165" t="s">
        <v>213</v>
      </c>
      <c r="F487" s="165" t="s">
        <v>1163</v>
      </c>
      <c r="G487" s="165" t="s">
        <v>1164</v>
      </c>
      <c r="H487" s="165" t="s">
        <v>1165</v>
      </c>
      <c r="I487" s="165" t="s">
        <v>1166</v>
      </c>
      <c r="J487" s="164" t="s">
        <v>934</v>
      </c>
      <c r="K487" s="125">
        <f>IF(I487="na",0,IF(COUNTIFS($C$1:C533,C487,$I$1:I533,I487)&gt;1,0,1))</f>
        <v>0</v>
      </c>
      <c r="L487" s="125">
        <f>IF(I487="na",0,IF(COUNTIFS($D$1:D533,D487,$I$1:I533,I487)&gt;1,0,1))</f>
        <v>0</v>
      </c>
      <c r="M487" s="125">
        <f>IF(S487="",0,IF(VLOOKUP(R487,[2]PARAMETROS!$P$1:$Q$13,2,0)=1,S487-O487,S487-SUMIFS($S:$S,$R:$R,INDEX(meses,VLOOKUP(R487,[2]PARAMETROS!$P$1:$Q$13,2,0)-1),D:D,D487)))</f>
        <v>0</v>
      </c>
      <c r="N487" s="164"/>
      <c r="O487" s="164"/>
      <c r="P487" s="164"/>
      <c r="Q487" s="164"/>
      <c r="R487" s="132" t="s">
        <v>211</v>
      </c>
      <c r="S487" s="132"/>
      <c r="T487" s="126"/>
      <c r="U487" s="132"/>
      <c r="V487" s="132"/>
      <c r="W487" s="132"/>
      <c r="X487" s="165" t="s">
        <v>1167</v>
      </c>
      <c r="Y487" s="165" t="s">
        <v>1221</v>
      </c>
      <c r="Z487" s="165"/>
      <c r="AA487" s="344"/>
      <c r="AB487" s="344"/>
      <c r="AC487" s="122"/>
      <c r="AD487" s="165"/>
      <c r="AE487" s="165"/>
      <c r="AF487" s="132"/>
      <c r="AG487" s="126"/>
      <c r="AH487" s="132"/>
      <c r="AI487" s="132"/>
      <c r="AJ487" s="167"/>
      <c r="AK487" s="165" t="s">
        <v>1172</v>
      </c>
      <c r="AL487" s="164" t="s">
        <v>55</v>
      </c>
      <c r="AM487" s="164" t="s">
        <v>942</v>
      </c>
      <c r="AN487" s="164" t="s">
        <v>56</v>
      </c>
      <c r="AO487" s="164" t="s">
        <v>1173</v>
      </c>
      <c r="AP487" s="165" t="s">
        <v>1190</v>
      </c>
      <c r="AQ487" s="165" t="s">
        <v>1191</v>
      </c>
      <c r="AR487" s="151">
        <v>2201051</v>
      </c>
      <c r="AS487" s="151"/>
      <c r="AT487" s="131" t="s">
        <v>1245</v>
      </c>
      <c r="AU487" s="131"/>
      <c r="AV487" s="131" t="s">
        <v>948</v>
      </c>
      <c r="AW487" s="132" t="s">
        <v>64</v>
      </c>
      <c r="AX487" s="146"/>
      <c r="AY487" s="346">
        <v>12</v>
      </c>
      <c r="AZ487" s="346" t="s">
        <v>1193</v>
      </c>
      <c r="BA487" s="346" t="s">
        <v>125</v>
      </c>
      <c r="BB487" s="346" t="s">
        <v>67</v>
      </c>
      <c r="BC487" s="177">
        <v>46821600</v>
      </c>
      <c r="BD487" s="177">
        <v>46821600</v>
      </c>
      <c r="BE487" s="347" t="s">
        <v>1182</v>
      </c>
    </row>
    <row r="488" spans="1:57" s="136" customFormat="1" ht="86.25" customHeight="1">
      <c r="A488" s="164">
        <v>823</v>
      </c>
      <c r="B488" s="165" t="s">
        <v>927</v>
      </c>
      <c r="C488" s="165" t="s">
        <v>1057</v>
      </c>
      <c r="D488" s="165" t="s">
        <v>1162</v>
      </c>
      <c r="E488" s="165" t="s">
        <v>213</v>
      </c>
      <c r="F488" s="165" t="s">
        <v>1163</v>
      </c>
      <c r="G488" s="165" t="s">
        <v>1164</v>
      </c>
      <c r="H488" s="165" t="s">
        <v>1165</v>
      </c>
      <c r="I488" s="165" t="s">
        <v>1166</v>
      </c>
      <c r="J488" s="164" t="s">
        <v>934</v>
      </c>
      <c r="K488" s="125">
        <f>IF(I488="na",0,IF(COUNTIFS($C$1:C533,C488,$I$1:I533,I488)&gt;1,0,1))</f>
        <v>0</v>
      </c>
      <c r="L488" s="125">
        <f>IF(I488="na",0,IF(COUNTIFS($D$1:D533,D488,$I$1:I533,I488)&gt;1,0,1))</f>
        <v>0</v>
      </c>
      <c r="M488" s="125">
        <f>IF(S488="",0,IF(VLOOKUP(R488,[2]PARAMETROS!$P$1:$Q$13,2,0)=1,S488-O488,S488-SUMIFS($S:$S,$R:$R,INDEX(meses,VLOOKUP(R488,[2]PARAMETROS!$P$1:$Q$13,2,0)-1),D:D,D488)))</f>
        <v>0</v>
      </c>
      <c r="N488" s="164"/>
      <c r="O488" s="164"/>
      <c r="P488" s="164"/>
      <c r="Q488" s="164"/>
      <c r="R488" s="132" t="s">
        <v>211</v>
      </c>
      <c r="S488" s="132"/>
      <c r="T488" s="126"/>
      <c r="U488" s="132"/>
      <c r="V488" s="132"/>
      <c r="W488" s="132"/>
      <c r="X488" s="165" t="s">
        <v>1167</v>
      </c>
      <c r="Y488" s="165" t="s">
        <v>1221</v>
      </c>
      <c r="Z488" s="165"/>
      <c r="AA488" s="344"/>
      <c r="AB488" s="344"/>
      <c r="AC488" s="344"/>
      <c r="AD488" s="165"/>
      <c r="AE488" s="165"/>
      <c r="AF488" s="132"/>
      <c r="AG488" s="126"/>
      <c r="AH488" s="132"/>
      <c r="AI488" s="132"/>
      <c r="AJ488" s="167"/>
      <c r="AK488" s="165" t="s">
        <v>1172</v>
      </c>
      <c r="AL488" s="164" t="s">
        <v>55</v>
      </c>
      <c r="AM488" s="164" t="s">
        <v>942</v>
      </c>
      <c r="AN488" s="164" t="s">
        <v>56</v>
      </c>
      <c r="AO488" s="164" t="s">
        <v>1173</v>
      </c>
      <c r="AP488" s="165" t="s">
        <v>1194</v>
      </c>
      <c r="AQ488" s="165" t="s">
        <v>1195</v>
      </c>
      <c r="AR488" s="151">
        <v>2201052</v>
      </c>
      <c r="AS488" s="151"/>
      <c r="AT488" s="131" t="s">
        <v>1246</v>
      </c>
      <c r="AU488" s="131"/>
      <c r="AV488" s="131" t="s">
        <v>63</v>
      </c>
      <c r="AW488" s="132" t="s">
        <v>64</v>
      </c>
      <c r="AX488" s="146">
        <v>44685520</v>
      </c>
      <c r="AY488" s="346">
        <v>11.5</v>
      </c>
      <c r="AZ488" s="346" t="s">
        <v>1197</v>
      </c>
      <c r="BA488" s="346" t="s">
        <v>125</v>
      </c>
      <c r="BB488" s="346" t="s">
        <v>67</v>
      </c>
      <c r="BC488" s="177">
        <v>44685520</v>
      </c>
      <c r="BD488" s="177">
        <v>44685520</v>
      </c>
      <c r="BE488" s="347" t="s">
        <v>1182</v>
      </c>
    </row>
    <row r="489" spans="1:57" s="136" customFormat="1" ht="86.25" customHeight="1">
      <c r="A489" s="164">
        <v>824</v>
      </c>
      <c r="B489" s="165" t="s">
        <v>927</v>
      </c>
      <c r="C489" s="165" t="s">
        <v>1057</v>
      </c>
      <c r="D489" s="165" t="s">
        <v>1162</v>
      </c>
      <c r="E489" s="165" t="s">
        <v>213</v>
      </c>
      <c r="F489" s="165" t="s">
        <v>1163</v>
      </c>
      <c r="G489" s="165" t="s">
        <v>1164</v>
      </c>
      <c r="H489" s="165" t="s">
        <v>1165</v>
      </c>
      <c r="I489" s="165" t="s">
        <v>1166</v>
      </c>
      <c r="J489" s="164" t="s">
        <v>934</v>
      </c>
      <c r="K489" s="125">
        <f>IF(I489="na",0,IF(COUNTIFS($C$1:C533,C489,$I$1:I533,I489)&gt;1,0,1))</f>
        <v>0</v>
      </c>
      <c r="L489" s="125">
        <f>IF(I489="na",0,IF(COUNTIFS($D$1:D533,D489,$I$1:I533,I489)&gt;1,0,1))</f>
        <v>0</v>
      </c>
      <c r="M489" s="125">
        <f>IF(S489="",0,IF(VLOOKUP(R489,[2]PARAMETROS!$P$1:$Q$13,2,0)=1,S489-O489,S489-SUMIFS($S:$S,$R:$R,INDEX(meses,VLOOKUP(R489,[2]PARAMETROS!$P$1:$Q$13,2,0)-1),D:D,D489)))</f>
        <v>0</v>
      </c>
      <c r="N489" s="164"/>
      <c r="O489" s="164"/>
      <c r="P489" s="164"/>
      <c r="Q489" s="164"/>
      <c r="R489" s="132" t="s">
        <v>211</v>
      </c>
      <c r="S489" s="132"/>
      <c r="T489" s="126"/>
      <c r="U489" s="132"/>
      <c r="V489" s="132"/>
      <c r="W489" s="132"/>
      <c r="X489" s="165" t="s">
        <v>1167</v>
      </c>
      <c r="Y489" s="165" t="s">
        <v>1221</v>
      </c>
      <c r="Z489" s="165"/>
      <c r="AA489" s="344"/>
      <c r="AB489" s="344"/>
      <c r="AC489" s="344"/>
      <c r="AD489" s="165"/>
      <c r="AE489" s="165"/>
      <c r="AF489" s="132"/>
      <c r="AG489" s="126"/>
      <c r="AH489" s="132"/>
      <c r="AI489" s="132"/>
      <c r="AJ489" s="167"/>
      <c r="AK489" s="165" t="s">
        <v>1172</v>
      </c>
      <c r="AL489" s="164" t="s">
        <v>55</v>
      </c>
      <c r="AM489" s="164" t="s">
        <v>942</v>
      </c>
      <c r="AN489" s="164" t="s">
        <v>56</v>
      </c>
      <c r="AO489" s="164" t="s">
        <v>1173</v>
      </c>
      <c r="AP489" s="165" t="s">
        <v>1190</v>
      </c>
      <c r="AQ489" s="165" t="s">
        <v>1191</v>
      </c>
      <c r="AR489" s="151">
        <v>2201051</v>
      </c>
      <c r="AS489" s="151"/>
      <c r="AT489" s="131" t="s">
        <v>1246</v>
      </c>
      <c r="AU489" s="131"/>
      <c r="AV489" s="131" t="s">
        <v>948</v>
      </c>
      <c r="AW489" s="132" t="s">
        <v>64</v>
      </c>
      <c r="AX489" s="146"/>
      <c r="AY489" s="346">
        <v>12</v>
      </c>
      <c r="AZ489" s="346" t="s">
        <v>1193</v>
      </c>
      <c r="BA489" s="346" t="s">
        <v>125</v>
      </c>
      <c r="BB489" s="346" t="s">
        <v>67</v>
      </c>
      <c r="BC489" s="177">
        <v>32358480</v>
      </c>
      <c r="BD489" s="177">
        <v>32358480</v>
      </c>
      <c r="BE489" s="347" t="s">
        <v>1182</v>
      </c>
    </row>
    <row r="490" spans="1:57" s="136" customFormat="1" ht="45.75" customHeight="1">
      <c r="A490" s="164">
        <v>825</v>
      </c>
      <c r="B490" s="165" t="s">
        <v>927</v>
      </c>
      <c r="C490" s="165" t="s">
        <v>1057</v>
      </c>
      <c r="D490" s="165" t="s">
        <v>1162</v>
      </c>
      <c r="E490" s="165" t="s">
        <v>213</v>
      </c>
      <c r="F490" s="165" t="s">
        <v>1163</v>
      </c>
      <c r="G490" s="165" t="s">
        <v>1164</v>
      </c>
      <c r="H490" s="165" t="s">
        <v>1165</v>
      </c>
      <c r="I490" s="165" t="s">
        <v>1166</v>
      </c>
      <c r="J490" s="164" t="s">
        <v>934</v>
      </c>
      <c r="K490" s="125">
        <f>IF(I490="na",0,IF(COUNTIFS($C$1:C533,C490,$I$1:I533,I490)&gt;1,0,1))</f>
        <v>0</v>
      </c>
      <c r="L490" s="125">
        <f>IF(I490="na",0,IF(COUNTIFS($D$1:D533,D490,$I$1:I533,I490)&gt;1,0,1))</f>
        <v>0</v>
      </c>
      <c r="M490" s="125">
        <f>IF(S490="",0,IF(VLOOKUP(R490,[2]PARAMETROS!$P$1:$Q$13,2,0)=1,S490-O490,S490-SUMIFS($S:$S,$R:$R,INDEX(meses,VLOOKUP(R490,[2]PARAMETROS!$P$1:$Q$13,2,0)-1),D:D,D490)))</f>
        <v>0</v>
      </c>
      <c r="N490" s="164"/>
      <c r="O490" s="164"/>
      <c r="P490" s="164"/>
      <c r="Q490" s="164"/>
      <c r="R490" s="132" t="s">
        <v>211</v>
      </c>
      <c r="S490" s="132"/>
      <c r="T490" s="126"/>
      <c r="U490" s="132"/>
      <c r="V490" s="132"/>
      <c r="W490" s="132"/>
      <c r="X490" s="165" t="s">
        <v>1167</v>
      </c>
      <c r="Y490" s="165" t="s">
        <v>1221</v>
      </c>
      <c r="Z490" s="165"/>
      <c r="AA490" s="344"/>
      <c r="AB490" s="344"/>
      <c r="AC490" s="122"/>
      <c r="AD490" s="165"/>
      <c r="AE490" s="165"/>
      <c r="AF490" s="132"/>
      <c r="AG490" s="126"/>
      <c r="AH490" s="157"/>
      <c r="AI490" s="132"/>
      <c r="AJ490" s="167"/>
      <c r="AK490" s="165" t="s">
        <v>1172</v>
      </c>
      <c r="AL490" s="164" t="s">
        <v>55</v>
      </c>
      <c r="AM490" s="164" t="s">
        <v>942</v>
      </c>
      <c r="AN490" s="164" t="s">
        <v>56</v>
      </c>
      <c r="AO490" s="164" t="s">
        <v>1173</v>
      </c>
      <c r="AP490" s="165" t="s">
        <v>1194</v>
      </c>
      <c r="AQ490" s="165" t="s">
        <v>1195</v>
      </c>
      <c r="AR490" s="151">
        <v>2201052</v>
      </c>
      <c r="AS490" s="151"/>
      <c r="AT490" s="131" t="s">
        <v>1247</v>
      </c>
      <c r="AU490" s="131"/>
      <c r="AV490" s="131" t="s">
        <v>63</v>
      </c>
      <c r="AW490" s="132" t="s">
        <v>64</v>
      </c>
      <c r="AX490" s="146"/>
      <c r="AY490" s="346">
        <v>11.5</v>
      </c>
      <c r="AZ490" s="346" t="s">
        <v>1197</v>
      </c>
      <c r="BA490" s="346" t="s">
        <v>125</v>
      </c>
      <c r="BB490" s="346" t="s">
        <v>67</v>
      </c>
      <c r="BC490" s="177">
        <v>120000000</v>
      </c>
      <c r="BD490" s="177">
        <v>120000000</v>
      </c>
      <c r="BE490" s="347"/>
    </row>
    <row r="491" spans="1:57" s="136" customFormat="1" ht="48" customHeight="1">
      <c r="A491" s="164">
        <v>826</v>
      </c>
      <c r="B491" s="165" t="s">
        <v>927</v>
      </c>
      <c r="C491" s="165" t="s">
        <v>1057</v>
      </c>
      <c r="D491" s="165" t="s">
        <v>1162</v>
      </c>
      <c r="E491" s="165" t="s">
        <v>213</v>
      </c>
      <c r="F491" s="165" t="s">
        <v>1163</v>
      </c>
      <c r="G491" s="165" t="s">
        <v>1164</v>
      </c>
      <c r="H491" s="165" t="s">
        <v>1165</v>
      </c>
      <c r="I491" s="165" t="s">
        <v>1166</v>
      </c>
      <c r="J491" s="164" t="s">
        <v>934</v>
      </c>
      <c r="K491" s="125">
        <f>IF(I491="na",0,IF(COUNTIFS($C$1:C533,C491,$I$1:I533,I491)&gt;1,0,1))</f>
        <v>0</v>
      </c>
      <c r="L491" s="125">
        <f>IF(I491="na",0,IF(COUNTIFS($D$1:D533,D491,$I$1:I533,I491)&gt;1,0,1))</f>
        <v>0</v>
      </c>
      <c r="M491" s="125">
        <f>IF(S491="",0,IF(VLOOKUP(R491,[2]PARAMETROS!$P$1:$Q$13,2,0)=1,S491-O491,S491-SUMIFS($S:$S,$R:$R,INDEX(meses,VLOOKUP(R491,[2]PARAMETROS!$P$1:$Q$13,2,0)-1),D:D,D491)))</f>
        <v>0</v>
      </c>
      <c r="N491" s="164"/>
      <c r="O491" s="164"/>
      <c r="P491" s="164"/>
      <c r="Q491" s="164"/>
      <c r="R491" s="132" t="s">
        <v>211</v>
      </c>
      <c r="S491" s="132"/>
      <c r="T491" s="126"/>
      <c r="U491" s="132"/>
      <c r="V491" s="132"/>
      <c r="W491" s="132"/>
      <c r="X491" s="165" t="s">
        <v>1167</v>
      </c>
      <c r="Y491" s="165" t="s">
        <v>1221</v>
      </c>
      <c r="Z491" s="165"/>
      <c r="AA491" s="344"/>
      <c r="AB491" s="344"/>
      <c r="AC491" s="344"/>
      <c r="AD491" s="165"/>
      <c r="AE491" s="165"/>
      <c r="AF491" s="132"/>
      <c r="AG491" s="126"/>
      <c r="AH491" s="132"/>
      <c r="AI491" s="132"/>
      <c r="AJ491" s="167"/>
      <c r="AK491" s="165" t="s">
        <v>1172</v>
      </c>
      <c r="AL491" s="164" t="s">
        <v>55</v>
      </c>
      <c r="AM491" s="164" t="s">
        <v>942</v>
      </c>
      <c r="AN491" s="164" t="s">
        <v>56</v>
      </c>
      <c r="AO491" s="164" t="s">
        <v>1173</v>
      </c>
      <c r="AP491" s="165" t="s">
        <v>1194</v>
      </c>
      <c r="AQ491" s="165" t="s">
        <v>1195</v>
      </c>
      <c r="AR491" s="151">
        <v>2201052</v>
      </c>
      <c r="AS491" s="151"/>
      <c r="AT491" s="131" t="s">
        <v>1248</v>
      </c>
      <c r="AU491" s="131"/>
      <c r="AV491" s="131" t="s">
        <v>63</v>
      </c>
      <c r="AW491" s="132" t="s">
        <v>64</v>
      </c>
      <c r="AX491" s="146"/>
      <c r="AY491" s="346">
        <v>11.5</v>
      </c>
      <c r="AZ491" s="346" t="s">
        <v>1197</v>
      </c>
      <c r="BA491" s="346" t="s">
        <v>125</v>
      </c>
      <c r="BB491" s="346" t="s">
        <v>67</v>
      </c>
      <c r="BC491" s="177">
        <v>8000000</v>
      </c>
      <c r="BD491" s="177">
        <v>8000000</v>
      </c>
      <c r="BE491" s="347" t="s">
        <v>1182</v>
      </c>
    </row>
    <row r="492" spans="1:57" s="136" customFormat="1" ht="50.25" customHeight="1">
      <c r="A492" s="164">
        <v>827</v>
      </c>
      <c r="B492" s="165" t="s">
        <v>927</v>
      </c>
      <c r="C492" s="165" t="s">
        <v>1057</v>
      </c>
      <c r="D492" s="165" t="s">
        <v>1162</v>
      </c>
      <c r="E492" s="165" t="s">
        <v>213</v>
      </c>
      <c r="F492" s="165" t="s">
        <v>1163</v>
      </c>
      <c r="G492" s="165" t="s">
        <v>1164</v>
      </c>
      <c r="H492" s="165" t="s">
        <v>1165</v>
      </c>
      <c r="I492" s="165" t="s">
        <v>1166</v>
      </c>
      <c r="J492" s="164" t="s">
        <v>934</v>
      </c>
      <c r="K492" s="125">
        <f>IF(I492="na",0,IF(COUNTIFS($C$1:C492,C492,$I$1:I492,I492)&gt;1,0,1))</f>
        <v>0</v>
      </c>
      <c r="L492" s="125">
        <f>IF(I492="na",0,IF(COUNTIFS($D$1:D492,D492,$I$1:I492,I492)&gt;1,0,1))</f>
        <v>0</v>
      </c>
      <c r="M492" s="125">
        <f>IF(S492="",0,IF(VLOOKUP(R492,[2]PARAMETROS!$P$1:$Q$13,2,0)=1,S492-O492,S492-SUMIFS($S:$S,$R:$R,INDEX(meses,VLOOKUP(R492,[2]PARAMETROS!$P$1:$Q$13,2,0)-1),D:D,D492)))</f>
        <v>0</v>
      </c>
      <c r="N492" s="164"/>
      <c r="O492" s="164"/>
      <c r="P492" s="164"/>
      <c r="Q492" s="164"/>
      <c r="R492" s="132" t="s">
        <v>211</v>
      </c>
      <c r="S492" s="132"/>
      <c r="T492" s="126"/>
      <c r="U492" s="132"/>
      <c r="V492" s="132"/>
      <c r="W492" s="132"/>
      <c r="X492" s="165" t="s">
        <v>1167</v>
      </c>
      <c r="Y492" s="165" t="s">
        <v>1221</v>
      </c>
      <c r="Z492" s="165"/>
      <c r="AA492" s="344"/>
      <c r="AB492" s="344"/>
      <c r="AC492" s="344"/>
      <c r="AD492" s="165"/>
      <c r="AE492" s="165"/>
      <c r="AF492" s="132"/>
      <c r="AG492" s="126"/>
      <c r="AH492" s="132"/>
      <c r="AI492" s="132"/>
      <c r="AJ492" s="167"/>
      <c r="AK492" s="165" t="s">
        <v>1172</v>
      </c>
      <c r="AL492" s="164" t="s">
        <v>55</v>
      </c>
      <c r="AM492" s="164" t="s">
        <v>942</v>
      </c>
      <c r="AN492" s="164" t="s">
        <v>56</v>
      </c>
      <c r="AO492" s="164" t="s">
        <v>1173</v>
      </c>
      <c r="AP492" s="165" t="s">
        <v>1194</v>
      </c>
      <c r="AQ492" s="165" t="s">
        <v>1195</v>
      </c>
      <c r="AR492" s="151">
        <v>2201052</v>
      </c>
      <c r="AS492" s="151"/>
      <c r="AT492" s="131" t="s">
        <v>1249</v>
      </c>
      <c r="AU492" s="131"/>
      <c r="AV492" s="131" t="s">
        <v>63</v>
      </c>
      <c r="AW492" s="132" t="s">
        <v>64</v>
      </c>
      <c r="AX492" s="146"/>
      <c r="AY492" s="346">
        <v>11.5</v>
      </c>
      <c r="AZ492" s="346" t="s">
        <v>1197</v>
      </c>
      <c r="BA492" s="346" t="s">
        <v>125</v>
      </c>
      <c r="BB492" s="346" t="s">
        <v>67</v>
      </c>
      <c r="BC492" s="177">
        <v>135000000</v>
      </c>
      <c r="BD492" s="177">
        <v>135000000</v>
      </c>
      <c r="BE492" s="347" t="s">
        <v>1182</v>
      </c>
    </row>
    <row r="493" spans="1:57" s="136" customFormat="1" ht="55.5" customHeight="1">
      <c r="A493" s="164">
        <v>828</v>
      </c>
      <c r="B493" s="165" t="s">
        <v>927</v>
      </c>
      <c r="C493" s="165" t="s">
        <v>1057</v>
      </c>
      <c r="D493" s="165" t="s">
        <v>1162</v>
      </c>
      <c r="E493" s="165" t="s">
        <v>213</v>
      </c>
      <c r="F493" s="165" t="s">
        <v>1163</v>
      </c>
      <c r="G493" s="165" t="s">
        <v>1164</v>
      </c>
      <c r="H493" s="165" t="s">
        <v>1165</v>
      </c>
      <c r="I493" s="165" t="s">
        <v>1166</v>
      </c>
      <c r="J493" s="164" t="s">
        <v>934</v>
      </c>
      <c r="K493" s="125">
        <f>IF(I493="na",0,IF(COUNTIFS($C$1:C533,C493,$I$1:I533,I493)&gt;1,0,1))</f>
        <v>0</v>
      </c>
      <c r="L493" s="125">
        <f>IF(I493="na",0,IF(COUNTIFS($D$1:D533,D493,$I$1:I533,I493)&gt;1,0,1))</f>
        <v>0</v>
      </c>
      <c r="M493" s="125">
        <f>IF(S493="",0,IF(VLOOKUP(R493,[2]PARAMETROS!$P$1:$Q$13,2,0)=1,S493-O493,S493-SUMIFS($S:$S,$R:$R,INDEX(meses,VLOOKUP(R493,[2]PARAMETROS!$P$1:$Q$13,2,0)-1),D:D,D493)))</f>
        <v>0</v>
      </c>
      <c r="N493" s="164"/>
      <c r="O493" s="164"/>
      <c r="P493" s="164"/>
      <c r="Q493" s="164"/>
      <c r="R493" s="132" t="s">
        <v>211</v>
      </c>
      <c r="S493" s="132"/>
      <c r="T493" s="126"/>
      <c r="U493" s="132"/>
      <c r="V493" s="132"/>
      <c r="W493" s="132"/>
      <c r="X493" s="165" t="s">
        <v>1167</v>
      </c>
      <c r="Y493" s="165" t="s">
        <v>1221</v>
      </c>
      <c r="Z493" s="165"/>
      <c r="AA493" s="344"/>
      <c r="AB493" s="344"/>
      <c r="AC493" s="344"/>
      <c r="AD493" s="165"/>
      <c r="AE493" s="165"/>
      <c r="AF493" s="132"/>
      <c r="AG493" s="126"/>
      <c r="AH493" s="132"/>
      <c r="AI493" s="132"/>
      <c r="AJ493" s="167"/>
      <c r="AK493" s="165" t="s">
        <v>1172</v>
      </c>
      <c r="AL493" s="164" t="s">
        <v>55</v>
      </c>
      <c r="AM493" s="164" t="s">
        <v>942</v>
      </c>
      <c r="AN493" s="164" t="s">
        <v>56</v>
      </c>
      <c r="AO493" s="164" t="s">
        <v>1173</v>
      </c>
      <c r="AP493" s="165" t="s">
        <v>1194</v>
      </c>
      <c r="AQ493" s="165" t="s">
        <v>1195</v>
      </c>
      <c r="AR493" s="151">
        <v>2201052</v>
      </c>
      <c r="AS493" s="151"/>
      <c r="AT493" s="131" t="s">
        <v>1250</v>
      </c>
      <c r="AU493" s="131"/>
      <c r="AV493" s="131" t="s">
        <v>63</v>
      </c>
      <c r="AW493" s="132" t="s">
        <v>64</v>
      </c>
      <c r="AX493" s="146"/>
      <c r="AY493" s="346">
        <v>11.5</v>
      </c>
      <c r="AZ493" s="346" t="s">
        <v>1197</v>
      </c>
      <c r="BA493" s="346" t="s">
        <v>125</v>
      </c>
      <c r="BB493" s="346" t="s">
        <v>67</v>
      </c>
      <c r="BC493" s="177">
        <v>180680000</v>
      </c>
      <c r="BD493" s="177">
        <v>180680000</v>
      </c>
      <c r="BE493" s="347" t="s">
        <v>1182</v>
      </c>
    </row>
    <row r="494" spans="1:57" s="136" customFormat="1" ht="126" customHeight="1">
      <c r="A494" s="164">
        <v>829</v>
      </c>
      <c r="B494" s="165" t="s">
        <v>927</v>
      </c>
      <c r="C494" s="165" t="s">
        <v>1057</v>
      </c>
      <c r="D494" s="165" t="s">
        <v>1162</v>
      </c>
      <c r="E494" s="165" t="s">
        <v>213</v>
      </c>
      <c r="F494" s="165" t="s">
        <v>1163</v>
      </c>
      <c r="G494" s="165" t="s">
        <v>1164</v>
      </c>
      <c r="H494" s="165" t="s">
        <v>1165</v>
      </c>
      <c r="I494" s="165" t="s">
        <v>1166</v>
      </c>
      <c r="J494" s="164" t="s">
        <v>934</v>
      </c>
      <c r="K494" s="125">
        <f>IF(I494="na",0,IF(COUNTIFS($C$1:C494,C494,$I$1:I494,I494)&gt;1,0,1))</f>
        <v>0</v>
      </c>
      <c r="L494" s="125">
        <f>IF(I494="na",0,IF(COUNTIFS($D$1:D494,D494,$I$1:I494,I494)&gt;1,0,1))</f>
        <v>0</v>
      </c>
      <c r="M494" s="125">
        <f>IF(S494="",0,IF(VLOOKUP(R494,[2]PARAMETROS!$P$1:$Q$13,2,0)=1,S494-O494,S494-SUMIFS($S:$S,$R:$R,INDEX(meses,VLOOKUP(R494,[2]PARAMETROS!$P$1:$Q$13,2,0)-1),D:D,D494)))</f>
        <v>0</v>
      </c>
      <c r="N494" s="164"/>
      <c r="O494" s="164"/>
      <c r="P494" s="164"/>
      <c r="Q494" s="164"/>
      <c r="R494" s="132" t="s">
        <v>211</v>
      </c>
      <c r="S494" s="132"/>
      <c r="T494" s="126"/>
      <c r="U494" s="132"/>
      <c r="V494" s="132"/>
      <c r="W494" s="132"/>
      <c r="X494" s="165" t="s">
        <v>1167</v>
      </c>
      <c r="Y494" s="165" t="s">
        <v>1251</v>
      </c>
      <c r="Z494" s="165"/>
      <c r="AA494" s="344">
        <f>23+206+350</f>
        <v>579</v>
      </c>
      <c r="AB494" s="344">
        <f>+AA494+450</f>
        <v>1029</v>
      </c>
      <c r="AC494" s="122">
        <f>AB494-AA494</f>
        <v>450</v>
      </c>
      <c r="AD494" s="165"/>
      <c r="AE494" s="165"/>
      <c r="AF494" s="345"/>
      <c r="AG494" s="125">
        <f>(AF494-AA494)/(AB494-AA494)</f>
        <v>-1.2866666666666666</v>
      </c>
      <c r="AH494" s="157"/>
      <c r="AI494" s="132"/>
      <c r="AJ494" s="167"/>
      <c r="AK494" s="165" t="s">
        <v>1172</v>
      </c>
      <c r="AL494" s="164" t="s">
        <v>55</v>
      </c>
      <c r="AM494" s="164" t="s">
        <v>942</v>
      </c>
      <c r="AN494" s="164" t="s">
        <v>56</v>
      </c>
      <c r="AO494" s="164" t="s">
        <v>1173</v>
      </c>
      <c r="AP494" s="165" t="s">
        <v>1222</v>
      </c>
      <c r="AQ494" s="165" t="s">
        <v>1195</v>
      </c>
      <c r="AR494" s="151">
        <v>2201052</v>
      </c>
      <c r="AS494" s="151"/>
      <c r="AT494" s="131" t="s">
        <v>1252</v>
      </c>
      <c r="AU494" s="131"/>
      <c r="AV494" s="131" t="s">
        <v>948</v>
      </c>
      <c r="AW494" s="132" t="s">
        <v>64</v>
      </c>
      <c r="AX494" s="146">
        <v>372594152302</v>
      </c>
      <c r="AY494" s="346">
        <v>1</v>
      </c>
      <c r="AZ494" s="346" t="s">
        <v>1197</v>
      </c>
      <c r="BA494" s="346" t="s">
        <v>125</v>
      </c>
      <c r="BB494" s="346" t="s">
        <v>67</v>
      </c>
      <c r="BC494" s="177">
        <v>124015256081</v>
      </c>
      <c r="BD494" s="177">
        <v>126989697920</v>
      </c>
      <c r="BE494" s="347" t="s">
        <v>1253</v>
      </c>
    </row>
    <row r="495" spans="1:57" s="136" customFormat="1" ht="100.5" customHeight="1">
      <c r="A495" s="164">
        <v>830</v>
      </c>
      <c r="B495" s="165" t="s">
        <v>927</v>
      </c>
      <c r="C495" s="165" t="s">
        <v>1057</v>
      </c>
      <c r="D495" s="165" t="s">
        <v>1162</v>
      </c>
      <c r="E495" s="165" t="s">
        <v>213</v>
      </c>
      <c r="F495" s="165" t="s">
        <v>1163</v>
      </c>
      <c r="G495" s="165" t="s">
        <v>1164</v>
      </c>
      <c r="H495" s="165" t="s">
        <v>1165</v>
      </c>
      <c r="I495" s="165" t="s">
        <v>1166</v>
      </c>
      <c r="J495" s="164" t="s">
        <v>934</v>
      </c>
      <c r="K495" s="125">
        <f>IF(I495="na",0,IF(COUNTIFS($C$1:C495,C495,$I$1:I495,I495)&gt;1,0,1))</f>
        <v>0</v>
      </c>
      <c r="L495" s="125">
        <f>IF(I495="na",0,IF(COUNTIFS($D$1:D495,D495,$I$1:I495,I495)&gt;1,0,1))</f>
        <v>0</v>
      </c>
      <c r="M495" s="125">
        <f>IF(S495="",0,IF(VLOOKUP(R495,[2]PARAMETROS!$P$1:$Q$13,2,0)=1,S495-O495,S495-SUMIFS($S:$S,$R:$R,INDEX(meses,VLOOKUP(R495,[2]PARAMETROS!$P$1:$Q$13,2,0)-1),D:D,D495)))</f>
        <v>0</v>
      </c>
      <c r="N495" s="164"/>
      <c r="O495" s="164"/>
      <c r="P495" s="164"/>
      <c r="Q495" s="164"/>
      <c r="R495" s="132" t="s">
        <v>211</v>
      </c>
      <c r="S495" s="132"/>
      <c r="T495" s="126"/>
      <c r="U495" s="132"/>
      <c r="V495" s="132"/>
      <c r="W495" s="132"/>
      <c r="X495" s="165" t="s">
        <v>1167</v>
      </c>
      <c r="Y495" s="165" t="s">
        <v>1251</v>
      </c>
      <c r="Z495" s="165"/>
      <c r="AA495" s="344">
        <v>579</v>
      </c>
      <c r="AB495" s="344">
        <v>1029</v>
      </c>
      <c r="AC495" s="122">
        <v>450</v>
      </c>
      <c r="AD495" s="165"/>
      <c r="AE495" s="165"/>
      <c r="AF495" s="132"/>
      <c r="AG495" s="125">
        <v>0</v>
      </c>
      <c r="AH495" s="157"/>
      <c r="AI495" s="132"/>
      <c r="AJ495" s="167"/>
      <c r="AK495" s="165" t="s">
        <v>1172</v>
      </c>
      <c r="AL495" s="164" t="s">
        <v>55</v>
      </c>
      <c r="AM495" s="164" t="s">
        <v>942</v>
      </c>
      <c r="AN495" s="164" t="s">
        <v>56</v>
      </c>
      <c r="AO495" s="164" t="s">
        <v>1173</v>
      </c>
      <c r="AP495" s="165" t="s">
        <v>1254</v>
      </c>
      <c r="AQ495" s="165" t="s">
        <v>1195</v>
      </c>
      <c r="AR495" s="151">
        <v>2201052</v>
      </c>
      <c r="AS495" s="151"/>
      <c r="AT495" s="131" t="s">
        <v>1255</v>
      </c>
      <c r="AU495" s="131"/>
      <c r="AV495" s="131" t="s">
        <v>948</v>
      </c>
      <c r="AW495" s="132" t="s">
        <v>64</v>
      </c>
      <c r="AX495" s="146">
        <v>42122801172</v>
      </c>
      <c r="AY495" s="346">
        <v>1</v>
      </c>
      <c r="AZ495" s="346" t="s">
        <v>1197</v>
      </c>
      <c r="BA495" s="346" t="s">
        <v>125</v>
      </c>
      <c r="BB495" s="346" t="s">
        <v>67</v>
      </c>
      <c r="BC495" s="177">
        <v>13779472297</v>
      </c>
      <c r="BD495" s="177">
        <v>10908424497</v>
      </c>
      <c r="BE495" s="347" t="s">
        <v>1253</v>
      </c>
    </row>
    <row r="496" spans="1:57" s="136" customFormat="1" ht="86.25" customHeight="1">
      <c r="A496" s="164">
        <v>831</v>
      </c>
      <c r="B496" s="165" t="s">
        <v>927</v>
      </c>
      <c r="C496" s="165" t="s">
        <v>1057</v>
      </c>
      <c r="D496" s="165" t="s">
        <v>1162</v>
      </c>
      <c r="E496" s="165" t="s">
        <v>213</v>
      </c>
      <c r="F496" s="165" t="s">
        <v>1163</v>
      </c>
      <c r="G496" s="165" t="s">
        <v>1164</v>
      </c>
      <c r="H496" s="165" t="s">
        <v>1165</v>
      </c>
      <c r="I496" s="165" t="s">
        <v>1166</v>
      </c>
      <c r="J496" s="164" t="s">
        <v>934</v>
      </c>
      <c r="K496" s="125">
        <f>IF(I496="na",0,IF(COUNTIFS($C$1:C496,C496,$I$1:I496,I496)&gt;1,0,1))</f>
        <v>0</v>
      </c>
      <c r="L496" s="125">
        <f>IF(I496="na",0,IF(COUNTIFS($D$1:D496,D496,$I$1:I496,I496)&gt;1,0,1))</f>
        <v>0</v>
      </c>
      <c r="M496" s="125">
        <f>IF(S496="",0,IF(VLOOKUP(R496,[2]PARAMETROS!$P$1:$Q$13,2,0)=1,S496-O496,S496-SUMIFS($S:$S,$R:$R,INDEX(meses,VLOOKUP(R496,[2]PARAMETROS!$P$1:$Q$13,2,0)-1),D:D,D496)))</f>
        <v>0</v>
      </c>
      <c r="N496" s="164"/>
      <c r="O496" s="164"/>
      <c r="P496" s="164"/>
      <c r="Q496" s="164"/>
      <c r="R496" s="132" t="s">
        <v>211</v>
      </c>
      <c r="S496" s="132"/>
      <c r="T496" s="126"/>
      <c r="U496" s="132"/>
      <c r="V496" s="132"/>
      <c r="W496" s="132"/>
      <c r="X496" s="165" t="s">
        <v>1167</v>
      </c>
      <c r="Y496" s="165" t="s">
        <v>1251</v>
      </c>
      <c r="Z496" s="165"/>
      <c r="AA496" s="344"/>
      <c r="AB496" s="344"/>
      <c r="AC496" s="344"/>
      <c r="AD496" s="165"/>
      <c r="AE496" s="165"/>
      <c r="AF496" s="132"/>
      <c r="AG496" s="126"/>
      <c r="AH496" s="132"/>
      <c r="AI496" s="132"/>
      <c r="AJ496" s="167"/>
      <c r="AK496" s="165" t="s">
        <v>1172</v>
      </c>
      <c r="AL496" s="164" t="s">
        <v>55</v>
      </c>
      <c r="AM496" s="164" t="s">
        <v>942</v>
      </c>
      <c r="AN496" s="164" t="s">
        <v>56</v>
      </c>
      <c r="AO496" s="164" t="s">
        <v>1173</v>
      </c>
      <c r="AP496" s="165" t="s">
        <v>1190</v>
      </c>
      <c r="AQ496" s="165" t="s">
        <v>1191</v>
      </c>
      <c r="AR496" s="151">
        <v>2201051</v>
      </c>
      <c r="AS496" s="151"/>
      <c r="AT496" s="131" t="s">
        <v>1256</v>
      </c>
      <c r="AU496" s="131"/>
      <c r="AV496" s="131" t="s">
        <v>948</v>
      </c>
      <c r="AW496" s="132" t="s">
        <v>64</v>
      </c>
      <c r="AX496" s="146"/>
      <c r="AY496" s="346">
        <v>12</v>
      </c>
      <c r="AZ496" s="346" t="s">
        <v>1193</v>
      </c>
      <c r="BA496" s="346" t="s">
        <v>125</v>
      </c>
      <c r="BB496" s="346" t="s">
        <v>67</v>
      </c>
      <c r="BC496" s="177">
        <v>65050867</v>
      </c>
      <c r="BD496" s="177">
        <v>65050867</v>
      </c>
      <c r="BE496" s="347" t="s">
        <v>1182</v>
      </c>
    </row>
    <row r="497" spans="1:57" s="136" customFormat="1" ht="86.25" customHeight="1">
      <c r="A497" s="164">
        <v>832</v>
      </c>
      <c r="B497" s="165" t="s">
        <v>927</v>
      </c>
      <c r="C497" s="165" t="s">
        <v>1057</v>
      </c>
      <c r="D497" s="165" t="s">
        <v>1162</v>
      </c>
      <c r="E497" s="165" t="s">
        <v>213</v>
      </c>
      <c r="F497" s="165" t="s">
        <v>1163</v>
      </c>
      <c r="G497" s="165" t="s">
        <v>1164</v>
      </c>
      <c r="H497" s="165" t="s">
        <v>1165</v>
      </c>
      <c r="I497" s="165" t="s">
        <v>1166</v>
      </c>
      <c r="J497" s="164" t="s">
        <v>934</v>
      </c>
      <c r="K497" s="125">
        <f>IF(I497="na",0,IF(COUNTIFS($C$1:C533,C497,$I$1:I533,I497)&gt;1,0,1))</f>
        <v>0</v>
      </c>
      <c r="L497" s="125">
        <f>IF(I497="na",0,IF(COUNTIFS($D$1:D533,D497,$I$1:I533,I497)&gt;1,0,1))</f>
        <v>0</v>
      </c>
      <c r="M497" s="125">
        <f>IF(S497="",0,IF(VLOOKUP(R497,[2]PARAMETROS!$P$1:$Q$13,2,0)=1,S497-O497,S497-SUMIFS($S:$S,$R:$R,INDEX(meses,VLOOKUP(R497,[2]PARAMETROS!$P$1:$Q$13,2,0)-1),D:D,D497)))</f>
        <v>0</v>
      </c>
      <c r="N497" s="164"/>
      <c r="O497" s="164"/>
      <c r="P497" s="164"/>
      <c r="Q497" s="164"/>
      <c r="R497" s="132" t="s">
        <v>211</v>
      </c>
      <c r="S497" s="132"/>
      <c r="T497" s="126"/>
      <c r="U497" s="132"/>
      <c r="V497" s="132"/>
      <c r="W497" s="132"/>
      <c r="X497" s="165" t="s">
        <v>1167</v>
      </c>
      <c r="Y497" s="165" t="s">
        <v>1251</v>
      </c>
      <c r="Z497" s="165"/>
      <c r="AA497" s="344"/>
      <c r="AB497" s="344"/>
      <c r="AC497" s="344"/>
      <c r="AD497" s="165"/>
      <c r="AE497" s="165"/>
      <c r="AF497" s="132"/>
      <c r="AG497" s="126"/>
      <c r="AH497" s="132"/>
      <c r="AI497" s="132"/>
      <c r="AJ497" s="167"/>
      <c r="AK497" s="165" t="s">
        <v>1172</v>
      </c>
      <c r="AL497" s="164" t="s">
        <v>55</v>
      </c>
      <c r="AM497" s="164" t="s">
        <v>942</v>
      </c>
      <c r="AN497" s="164" t="s">
        <v>56</v>
      </c>
      <c r="AO497" s="164" t="s">
        <v>1173</v>
      </c>
      <c r="AP497" s="165" t="s">
        <v>1194</v>
      </c>
      <c r="AQ497" s="165" t="s">
        <v>1195</v>
      </c>
      <c r="AR497" s="151">
        <v>2201052</v>
      </c>
      <c r="AS497" s="151"/>
      <c r="AT497" s="131" t="s">
        <v>1256</v>
      </c>
      <c r="AU497" s="131"/>
      <c r="AV497" s="131" t="s">
        <v>63</v>
      </c>
      <c r="AW497" s="132" t="s">
        <v>64</v>
      </c>
      <c r="AX497" s="146">
        <v>97516175</v>
      </c>
      <c r="AY497" s="346">
        <v>11.5</v>
      </c>
      <c r="AZ497" s="346" t="s">
        <v>1197</v>
      </c>
      <c r="BA497" s="346" t="s">
        <v>125</v>
      </c>
      <c r="BB497" s="346" t="s">
        <v>67</v>
      </c>
      <c r="BC497" s="177">
        <v>97516175</v>
      </c>
      <c r="BD497" s="177">
        <v>97516175</v>
      </c>
      <c r="BE497" s="347" t="s">
        <v>1182</v>
      </c>
    </row>
    <row r="498" spans="1:57" s="136" customFormat="1" ht="86.25" customHeight="1">
      <c r="A498" s="164">
        <v>833</v>
      </c>
      <c r="B498" s="165" t="s">
        <v>927</v>
      </c>
      <c r="C498" s="165" t="s">
        <v>1057</v>
      </c>
      <c r="D498" s="165" t="s">
        <v>1162</v>
      </c>
      <c r="E498" s="165" t="s">
        <v>213</v>
      </c>
      <c r="F498" s="165" t="s">
        <v>1163</v>
      </c>
      <c r="G498" s="165" t="s">
        <v>1164</v>
      </c>
      <c r="H498" s="165" t="s">
        <v>1165</v>
      </c>
      <c r="I498" s="165" t="s">
        <v>1166</v>
      </c>
      <c r="J498" s="164" t="s">
        <v>934</v>
      </c>
      <c r="K498" s="125">
        <f>IF(I498="na",0,IF(COUNTIFS($C$1:C498,C498,$I$1:I498,I498)&gt;1,0,1))</f>
        <v>0</v>
      </c>
      <c r="L498" s="125">
        <f>IF(I498="na",0,IF(COUNTIFS($D$1:D498,D498,$I$1:I498,I498)&gt;1,0,1))</f>
        <v>0</v>
      </c>
      <c r="M498" s="125">
        <f>IF(S498="",0,IF(VLOOKUP(R498,[2]PARAMETROS!$P$1:$Q$13,2,0)=1,S498-O498,S498-SUMIFS($S:$S,$R:$R,INDEX(meses,VLOOKUP(R498,[2]PARAMETROS!$P$1:$Q$13,2,0)-1),D:D,D498)))</f>
        <v>0</v>
      </c>
      <c r="N498" s="164"/>
      <c r="O498" s="164"/>
      <c r="P498" s="164"/>
      <c r="Q498" s="164"/>
      <c r="R498" s="132" t="s">
        <v>211</v>
      </c>
      <c r="S498" s="132"/>
      <c r="T498" s="126"/>
      <c r="U498" s="132"/>
      <c r="V498" s="132"/>
      <c r="W498" s="132"/>
      <c r="X498" s="165" t="s">
        <v>1167</v>
      </c>
      <c r="Y498" s="165" t="s">
        <v>1251</v>
      </c>
      <c r="Z498" s="165"/>
      <c r="AA498" s="344"/>
      <c r="AB498" s="344"/>
      <c r="AC498" s="344"/>
      <c r="AD498" s="165"/>
      <c r="AE498" s="165"/>
      <c r="AF498" s="132"/>
      <c r="AG498" s="126"/>
      <c r="AH498" s="132"/>
      <c r="AI498" s="132"/>
      <c r="AJ498" s="167"/>
      <c r="AK498" s="165" t="s">
        <v>1172</v>
      </c>
      <c r="AL498" s="164" t="s">
        <v>55</v>
      </c>
      <c r="AM498" s="164" t="s">
        <v>942</v>
      </c>
      <c r="AN498" s="164" t="s">
        <v>56</v>
      </c>
      <c r="AO498" s="164" t="s">
        <v>1173</v>
      </c>
      <c r="AP498" s="165" t="s">
        <v>1190</v>
      </c>
      <c r="AQ498" s="165" t="s">
        <v>1191</v>
      </c>
      <c r="AR498" s="151">
        <v>2201051</v>
      </c>
      <c r="AS498" s="151"/>
      <c r="AT498" s="131" t="s">
        <v>1257</v>
      </c>
      <c r="AU498" s="131"/>
      <c r="AV498" s="131" t="s">
        <v>948</v>
      </c>
      <c r="AW498" s="132" t="s">
        <v>64</v>
      </c>
      <c r="AX498" s="146"/>
      <c r="AY498" s="346">
        <v>12</v>
      </c>
      <c r="AZ498" s="346" t="s">
        <v>1193</v>
      </c>
      <c r="BA498" s="346" t="s">
        <v>125</v>
      </c>
      <c r="BB498" s="346" t="s">
        <v>67</v>
      </c>
      <c r="BC498" s="177">
        <v>72837541</v>
      </c>
      <c r="BD498" s="177">
        <v>72837541</v>
      </c>
      <c r="BE498" s="347" t="s">
        <v>1182</v>
      </c>
    </row>
    <row r="499" spans="1:57" s="136" customFormat="1" ht="86.25" customHeight="1">
      <c r="A499" s="164">
        <v>834</v>
      </c>
      <c r="B499" s="165" t="s">
        <v>927</v>
      </c>
      <c r="C499" s="165" t="s">
        <v>1057</v>
      </c>
      <c r="D499" s="165" t="s">
        <v>1162</v>
      </c>
      <c r="E499" s="165" t="s">
        <v>213</v>
      </c>
      <c r="F499" s="165" t="s">
        <v>1163</v>
      </c>
      <c r="G499" s="165" t="s">
        <v>1164</v>
      </c>
      <c r="H499" s="165" t="s">
        <v>1165</v>
      </c>
      <c r="I499" s="165" t="s">
        <v>1166</v>
      </c>
      <c r="J499" s="164" t="s">
        <v>934</v>
      </c>
      <c r="K499" s="125">
        <f>IF(I499="na",0,IF(COUNTIFS($C$1:C533,C499,$I$1:I533,I499)&gt;1,0,1))</f>
        <v>0</v>
      </c>
      <c r="L499" s="125">
        <f>IF(I499="na",0,IF(COUNTIFS($D$1:D533,D499,$I$1:I533,I499)&gt;1,0,1))</f>
        <v>0</v>
      </c>
      <c r="M499" s="125">
        <f>IF(S499="",0,IF(VLOOKUP(R499,[2]PARAMETROS!$P$1:$Q$13,2,0)=1,S499-O499,S499-SUMIFS($S:$S,$R:$R,INDEX(meses,VLOOKUP(R499,[2]PARAMETROS!$P$1:$Q$13,2,0)-1),D:D,D499)))</f>
        <v>0</v>
      </c>
      <c r="N499" s="164"/>
      <c r="O499" s="164"/>
      <c r="P499" s="164"/>
      <c r="Q499" s="164"/>
      <c r="R499" s="132" t="s">
        <v>211</v>
      </c>
      <c r="S499" s="132"/>
      <c r="T499" s="126"/>
      <c r="U499" s="132"/>
      <c r="V499" s="132"/>
      <c r="W499" s="132"/>
      <c r="X499" s="165" t="s">
        <v>1167</v>
      </c>
      <c r="Y499" s="165" t="s">
        <v>1251</v>
      </c>
      <c r="Z499" s="165"/>
      <c r="AA499" s="344"/>
      <c r="AB499" s="344"/>
      <c r="AC499" s="344"/>
      <c r="AD499" s="165"/>
      <c r="AE499" s="165"/>
      <c r="AF499" s="132"/>
      <c r="AG499" s="126"/>
      <c r="AH499" s="132"/>
      <c r="AI499" s="132"/>
      <c r="AJ499" s="167"/>
      <c r="AK499" s="165" t="s">
        <v>1172</v>
      </c>
      <c r="AL499" s="164" t="s">
        <v>55</v>
      </c>
      <c r="AM499" s="164" t="s">
        <v>942</v>
      </c>
      <c r="AN499" s="164" t="s">
        <v>56</v>
      </c>
      <c r="AO499" s="164" t="s">
        <v>1173</v>
      </c>
      <c r="AP499" s="165" t="s">
        <v>1194</v>
      </c>
      <c r="AQ499" s="165" t="s">
        <v>1195</v>
      </c>
      <c r="AR499" s="151">
        <v>2201052</v>
      </c>
      <c r="AS499" s="151"/>
      <c r="AT499" s="131" t="s">
        <v>1258</v>
      </c>
      <c r="AU499" s="131"/>
      <c r="AV499" s="131" t="s">
        <v>63</v>
      </c>
      <c r="AW499" s="132" t="s">
        <v>64</v>
      </c>
      <c r="AX499" s="146">
        <v>97967459</v>
      </c>
      <c r="AY499" s="346">
        <v>11.5</v>
      </c>
      <c r="AZ499" s="346" t="s">
        <v>1197</v>
      </c>
      <c r="BA499" s="346" t="s">
        <v>125</v>
      </c>
      <c r="BB499" s="346" t="s">
        <v>67</v>
      </c>
      <c r="BC499" s="177">
        <v>97967459</v>
      </c>
      <c r="BD499" s="177">
        <v>97967459</v>
      </c>
      <c r="BE499" s="347" t="s">
        <v>1182</v>
      </c>
    </row>
    <row r="500" spans="1:57" s="136" customFormat="1" ht="86.25" customHeight="1">
      <c r="A500" s="164">
        <v>835</v>
      </c>
      <c r="B500" s="165" t="s">
        <v>927</v>
      </c>
      <c r="C500" s="165" t="s">
        <v>1057</v>
      </c>
      <c r="D500" s="165" t="s">
        <v>1162</v>
      </c>
      <c r="E500" s="165" t="s">
        <v>213</v>
      </c>
      <c r="F500" s="165" t="s">
        <v>1163</v>
      </c>
      <c r="G500" s="165" t="s">
        <v>1164</v>
      </c>
      <c r="H500" s="165" t="s">
        <v>1165</v>
      </c>
      <c r="I500" s="165" t="s">
        <v>1166</v>
      </c>
      <c r="J500" s="164" t="s">
        <v>934</v>
      </c>
      <c r="K500" s="125">
        <f>IF(I500="na",0,IF(COUNTIFS($C$1:C500,C500,$I$1:I500,I500)&gt;1,0,1))</f>
        <v>0</v>
      </c>
      <c r="L500" s="125">
        <f>IF(I500="na",0,IF(COUNTIFS($D$1:D500,D500,$I$1:I500,I500)&gt;1,0,1))</f>
        <v>0</v>
      </c>
      <c r="M500" s="125">
        <f>IF(S500="",0,IF(VLOOKUP(R500,[2]PARAMETROS!$P$1:$Q$13,2,0)=1,S500-O500,S500-SUMIFS($S:$S,$R:$R,INDEX(meses,VLOOKUP(R500,[2]PARAMETROS!$P$1:$Q$13,2,0)-1),D:D,D500)))</f>
        <v>0</v>
      </c>
      <c r="N500" s="164"/>
      <c r="O500" s="164"/>
      <c r="P500" s="164"/>
      <c r="Q500" s="164"/>
      <c r="R500" s="132" t="s">
        <v>211</v>
      </c>
      <c r="S500" s="132"/>
      <c r="T500" s="126"/>
      <c r="U500" s="132"/>
      <c r="V500" s="132"/>
      <c r="W500" s="132"/>
      <c r="X500" s="165" t="s">
        <v>1167</v>
      </c>
      <c r="Y500" s="165" t="s">
        <v>1251</v>
      </c>
      <c r="Z500" s="165"/>
      <c r="AA500" s="344"/>
      <c r="AB500" s="344"/>
      <c r="AC500" s="344"/>
      <c r="AD500" s="165"/>
      <c r="AE500" s="165"/>
      <c r="AF500" s="132"/>
      <c r="AG500" s="126"/>
      <c r="AH500" s="132"/>
      <c r="AI500" s="132"/>
      <c r="AJ500" s="167"/>
      <c r="AK500" s="165" t="s">
        <v>1172</v>
      </c>
      <c r="AL500" s="164" t="s">
        <v>55</v>
      </c>
      <c r="AM500" s="164" t="s">
        <v>942</v>
      </c>
      <c r="AN500" s="164" t="s">
        <v>56</v>
      </c>
      <c r="AO500" s="164" t="s">
        <v>1173</v>
      </c>
      <c r="AP500" s="165" t="s">
        <v>1190</v>
      </c>
      <c r="AQ500" s="165" t="s">
        <v>1191</v>
      </c>
      <c r="AR500" s="151">
        <v>2201051</v>
      </c>
      <c r="AS500" s="151"/>
      <c r="AT500" s="131" t="s">
        <v>1259</v>
      </c>
      <c r="AU500" s="131"/>
      <c r="AV500" s="131" t="s">
        <v>948</v>
      </c>
      <c r="AW500" s="132" t="s">
        <v>64</v>
      </c>
      <c r="AX500" s="146"/>
      <c r="AY500" s="346">
        <v>12</v>
      </c>
      <c r="AZ500" s="346" t="s">
        <v>1193</v>
      </c>
      <c r="BA500" s="346" t="s">
        <v>125</v>
      </c>
      <c r="BB500" s="346" t="s">
        <v>67</v>
      </c>
      <c r="BC500" s="177">
        <v>44663472</v>
      </c>
      <c r="BD500" s="177">
        <v>44663472</v>
      </c>
      <c r="BE500" s="347" t="s">
        <v>1182</v>
      </c>
    </row>
    <row r="501" spans="1:57" s="136" customFormat="1" ht="86.25" customHeight="1">
      <c r="A501" s="164">
        <v>836</v>
      </c>
      <c r="B501" s="165" t="s">
        <v>927</v>
      </c>
      <c r="C501" s="165" t="s">
        <v>1057</v>
      </c>
      <c r="D501" s="165" t="s">
        <v>1162</v>
      </c>
      <c r="E501" s="165" t="s">
        <v>213</v>
      </c>
      <c r="F501" s="165" t="s">
        <v>1163</v>
      </c>
      <c r="G501" s="165" t="s">
        <v>1164</v>
      </c>
      <c r="H501" s="165" t="s">
        <v>1165</v>
      </c>
      <c r="I501" s="165" t="s">
        <v>1166</v>
      </c>
      <c r="J501" s="164" t="s">
        <v>934</v>
      </c>
      <c r="K501" s="125">
        <f>IF(I501="na",0,IF(COUNTIFS($C$1:C533,C501,$I$1:I533,I501)&gt;1,0,1))</f>
        <v>0</v>
      </c>
      <c r="L501" s="125">
        <f>IF(I501="na",0,IF(COUNTIFS($D$1:D533,D501,$I$1:I533,I501)&gt;1,0,1))</f>
        <v>0</v>
      </c>
      <c r="M501" s="125">
        <f>IF(S501="",0,IF(VLOOKUP(R501,[2]PARAMETROS!$P$1:$Q$13,2,0)=1,S501-O501,S501-SUMIFS($S:$S,$R:$R,INDEX(meses,VLOOKUP(R501,[2]PARAMETROS!$P$1:$Q$13,2,0)-1),D:D,D501)))</f>
        <v>0</v>
      </c>
      <c r="N501" s="164"/>
      <c r="O501" s="164"/>
      <c r="P501" s="164"/>
      <c r="Q501" s="164"/>
      <c r="R501" s="132" t="s">
        <v>211</v>
      </c>
      <c r="S501" s="132"/>
      <c r="T501" s="126"/>
      <c r="U501" s="132"/>
      <c r="V501" s="132"/>
      <c r="W501" s="132"/>
      <c r="X501" s="165" t="s">
        <v>1167</v>
      </c>
      <c r="Y501" s="165" t="s">
        <v>1251</v>
      </c>
      <c r="Z501" s="165"/>
      <c r="AA501" s="344"/>
      <c r="AB501" s="344"/>
      <c r="AC501" s="344"/>
      <c r="AD501" s="165"/>
      <c r="AE501" s="165"/>
      <c r="AF501" s="132"/>
      <c r="AG501" s="126"/>
      <c r="AH501" s="132"/>
      <c r="AI501" s="132"/>
      <c r="AJ501" s="167"/>
      <c r="AK501" s="165" t="s">
        <v>1172</v>
      </c>
      <c r="AL501" s="164" t="s">
        <v>55</v>
      </c>
      <c r="AM501" s="164" t="s">
        <v>942</v>
      </c>
      <c r="AN501" s="164" t="s">
        <v>56</v>
      </c>
      <c r="AO501" s="164" t="s">
        <v>1173</v>
      </c>
      <c r="AP501" s="165" t="s">
        <v>1194</v>
      </c>
      <c r="AQ501" s="165" t="s">
        <v>1195</v>
      </c>
      <c r="AR501" s="151">
        <v>2201052</v>
      </c>
      <c r="AS501" s="151"/>
      <c r="AT501" s="131" t="s">
        <v>1259</v>
      </c>
      <c r="AU501" s="131"/>
      <c r="AV501" s="131" t="s">
        <v>63</v>
      </c>
      <c r="AW501" s="132" t="s">
        <v>64</v>
      </c>
      <c r="AX501" s="146">
        <v>61678128</v>
      </c>
      <c r="AY501" s="346">
        <v>11.5</v>
      </c>
      <c r="AZ501" s="346" t="s">
        <v>1197</v>
      </c>
      <c r="BA501" s="346" t="s">
        <v>125</v>
      </c>
      <c r="BB501" s="346" t="s">
        <v>67</v>
      </c>
      <c r="BC501" s="177">
        <v>61678128</v>
      </c>
      <c r="BD501" s="177">
        <v>61678128</v>
      </c>
      <c r="BE501" s="347" t="s">
        <v>1182</v>
      </c>
    </row>
    <row r="502" spans="1:57" s="136" customFormat="1" ht="86.25" customHeight="1">
      <c r="A502" s="164">
        <v>837</v>
      </c>
      <c r="B502" s="165" t="s">
        <v>927</v>
      </c>
      <c r="C502" s="165" t="s">
        <v>1057</v>
      </c>
      <c r="D502" s="165" t="s">
        <v>1162</v>
      </c>
      <c r="E502" s="165" t="s">
        <v>213</v>
      </c>
      <c r="F502" s="165" t="s">
        <v>1163</v>
      </c>
      <c r="G502" s="165" t="s">
        <v>1164</v>
      </c>
      <c r="H502" s="165" t="s">
        <v>1165</v>
      </c>
      <c r="I502" s="165" t="s">
        <v>1166</v>
      </c>
      <c r="J502" s="164" t="s">
        <v>934</v>
      </c>
      <c r="K502" s="125">
        <f>IF(I502="na",0,IF(COUNTIFS($C$1:C533,C502,$I$1:I533,I502)&gt;1,0,1))</f>
        <v>0</v>
      </c>
      <c r="L502" s="125">
        <f>IF(I502="na",0,IF(COUNTIFS($D$1:D533,D502,$I$1:I533,I502)&gt;1,0,1))</f>
        <v>0</v>
      </c>
      <c r="M502" s="125">
        <f>IF(S502="",0,IF(VLOOKUP(R502,[2]PARAMETROS!$P$1:$Q$13,2,0)=1,S502-O502,S502-SUMIFS($S:$S,$R:$R,INDEX(meses,VLOOKUP(R502,[2]PARAMETROS!$P$1:$Q$13,2,0)-1),D:D,D502)))</f>
        <v>0</v>
      </c>
      <c r="N502" s="164"/>
      <c r="O502" s="164"/>
      <c r="P502" s="164"/>
      <c r="Q502" s="164"/>
      <c r="R502" s="132" t="s">
        <v>211</v>
      </c>
      <c r="S502" s="132"/>
      <c r="T502" s="126"/>
      <c r="U502" s="132"/>
      <c r="V502" s="132"/>
      <c r="W502" s="132"/>
      <c r="X502" s="165" t="s">
        <v>1167</v>
      </c>
      <c r="Y502" s="165" t="s">
        <v>1251</v>
      </c>
      <c r="Z502" s="165"/>
      <c r="AA502" s="344"/>
      <c r="AB502" s="344"/>
      <c r="AC502" s="344"/>
      <c r="AD502" s="165"/>
      <c r="AE502" s="165"/>
      <c r="AF502" s="132"/>
      <c r="AG502" s="126"/>
      <c r="AH502" s="132"/>
      <c r="AI502" s="132"/>
      <c r="AJ502" s="167"/>
      <c r="AK502" s="165" t="s">
        <v>1172</v>
      </c>
      <c r="AL502" s="164" t="s">
        <v>55</v>
      </c>
      <c r="AM502" s="164" t="s">
        <v>942</v>
      </c>
      <c r="AN502" s="164" t="s">
        <v>56</v>
      </c>
      <c r="AO502" s="164" t="s">
        <v>1173</v>
      </c>
      <c r="AP502" s="165" t="s">
        <v>1190</v>
      </c>
      <c r="AQ502" s="165" t="s">
        <v>1191</v>
      </c>
      <c r="AR502" s="151">
        <v>2201051</v>
      </c>
      <c r="AS502" s="151"/>
      <c r="AT502" s="131" t="s">
        <v>1260</v>
      </c>
      <c r="AU502" s="131"/>
      <c r="AV502" s="131" t="s">
        <v>948</v>
      </c>
      <c r="AW502" s="132" t="s">
        <v>64</v>
      </c>
      <c r="AX502" s="146"/>
      <c r="AY502" s="346">
        <v>12</v>
      </c>
      <c r="AZ502" s="346" t="s">
        <v>1193</v>
      </c>
      <c r="BA502" s="346" t="s">
        <v>125</v>
      </c>
      <c r="BB502" s="346" t="s">
        <v>67</v>
      </c>
      <c r="BC502" s="177">
        <v>39433653</v>
      </c>
      <c r="BD502" s="177">
        <v>39433653</v>
      </c>
      <c r="BE502" s="347" t="s">
        <v>1182</v>
      </c>
    </row>
    <row r="503" spans="1:57" s="136" customFormat="1" ht="86.25" customHeight="1">
      <c r="A503" s="164">
        <v>838</v>
      </c>
      <c r="B503" s="165" t="s">
        <v>927</v>
      </c>
      <c r="C503" s="165" t="s">
        <v>1057</v>
      </c>
      <c r="D503" s="165" t="s">
        <v>1162</v>
      </c>
      <c r="E503" s="165" t="s">
        <v>213</v>
      </c>
      <c r="F503" s="165" t="s">
        <v>1163</v>
      </c>
      <c r="G503" s="165" t="s">
        <v>1164</v>
      </c>
      <c r="H503" s="165" t="s">
        <v>1165</v>
      </c>
      <c r="I503" s="165" t="s">
        <v>1166</v>
      </c>
      <c r="J503" s="164" t="s">
        <v>934</v>
      </c>
      <c r="K503" s="125">
        <f>IF(I503="na",0,IF(COUNTIFS($C$1:C533,C503,$I$1:I533,I503)&gt;1,0,1))</f>
        <v>0</v>
      </c>
      <c r="L503" s="125">
        <f>IF(I503="na",0,IF(COUNTIFS($D$1:D533,D503,$I$1:I533,I503)&gt;1,0,1))</f>
        <v>0</v>
      </c>
      <c r="M503" s="125">
        <f>IF(S503="",0,IF(VLOOKUP(R503,[2]PARAMETROS!$P$1:$Q$13,2,0)=1,S503-O503,S503-SUMIFS($S:$S,$R:$R,INDEX(meses,VLOOKUP(R503,[2]PARAMETROS!$P$1:$Q$13,2,0)-1),D:D,D503)))</f>
        <v>0</v>
      </c>
      <c r="N503" s="164"/>
      <c r="O503" s="164"/>
      <c r="P503" s="164"/>
      <c r="Q503" s="164"/>
      <c r="R503" s="132" t="s">
        <v>211</v>
      </c>
      <c r="S503" s="132"/>
      <c r="T503" s="126"/>
      <c r="U503" s="132"/>
      <c r="V503" s="132"/>
      <c r="W503" s="132"/>
      <c r="X503" s="165" t="s">
        <v>1167</v>
      </c>
      <c r="Y503" s="165" t="s">
        <v>1251</v>
      </c>
      <c r="Z503" s="165"/>
      <c r="AA503" s="344"/>
      <c r="AB503" s="344"/>
      <c r="AC503" s="344"/>
      <c r="AD503" s="165"/>
      <c r="AE503" s="165"/>
      <c r="AF503" s="132"/>
      <c r="AG503" s="126"/>
      <c r="AH503" s="132"/>
      <c r="AI503" s="132"/>
      <c r="AJ503" s="167"/>
      <c r="AK503" s="165" t="s">
        <v>1172</v>
      </c>
      <c r="AL503" s="164" t="s">
        <v>55</v>
      </c>
      <c r="AM503" s="164" t="s">
        <v>942</v>
      </c>
      <c r="AN503" s="164" t="s">
        <v>56</v>
      </c>
      <c r="AO503" s="164" t="s">
        <v>1173</v>
      </c>
      <c r="AP503" s="165" t="s">
        <v>1194</v>
      </c>
      <c r="AQ503" s="165" t="s">
        <v>1195</v>
      </c>
      <c r="AR503" s="151">
        <v>2201052</v>
      </c>
      <c r="AS503" s="151"/>
      <c r="AT503" s="131" t="s">
        <v>1260</v>
      </c>
      <c r="AU503" s="131"/>
      <c r="AV503" s="131" t="s">
        <v>63</v>
      </c>
      <c r="AW503" s="132" t="s">
        <v>64</v>
      </c>
      <c r="AX503" s="146">
        <v>54455997</v>
      </c>
      <c r="AY503" s="346">
        <v>11.5</v>
      </c>
      <c r="AZ503" s="346" t="s">
        <v>1197</v>
      </c>
      <c r="BA503" s="346" t="s">
        <v>125</v>
      </c>
      <c r="BB503" s="346" t="s">
        <v>67</v>
      </c>
      <c r="BC503" s="177">
        <v>54455997</v>
      </c>
      <c r="BD503" s="177">
        <v>54455997</v>
      </c>
      <c r="BE503" s="347" t="s">
        <v>1182</v>
      </c>
    </row>
    <row r="504" spans="1:57" s="136" customFormat="1" ht="86.25" customHeight="1">
      <c r="A504" s="164">
        <v>839</v>
      </c>
      <c r="B504" s="165" t="s">
        <v>927</v>
      </c>
      <c r="C504" s="165" t="s">
        <v>1057</v>
      </c>
      <c r="D504" s="165" t="s">
        <v>1162</v>
      </c>
      <c r="E504" s="165" t="s">
        <v>213</v>
      </c>
      <c r="F504" s="165" t="s">
        <v>1163</v>
      </c>
      <c r="G504" s="165" t="s">
        <v>1164</v>
      </c>
      <c r="H504" s="165" t="s">
        <v>1165</v>
      </c>
      <c r="I504" s="165" t="s">
        <v>1166</v>
      </c>
      <c r="J504" s="164" t="s">
        <v>934</v>
      </c>
      <c r="K504" s="125">
        <f>IF(I504="na",0,IF(COUNTIFS($C$1:C508,C504,$I$1:I508,I504)&gt;1,0,1))</f>
        <v>0</v>
      </c>
      <c r="L504" s="125">
        <f>IF(I504="na",0,IF(COUNTIFS($D$1:D508,D504,$I$1:I508,I504)&gt;1,0,1))</f>
        <v>0</v>
      </c>
      <c r="M504" s="125">
        <f>IF(S504="",0,IF(VLOOKUP(R504,[2]PARAMETROS!$P$1:$Q$13,2,0)=1,S504-O504,S504-SUMIFS($S:$S,$R:$R,INDEX(meses,VLOOKUP(R504,[2]PARAMETROS!$P$1:$Q$13,2,0)-1),D:D,D504)))</f>
        <v>0</v>
      </c>
      <c r="N504" s="164"/>
      <c r="O504" s="164"/>
      <c r="P504" s="164"/>
      <c r="Q504" s="164"/>
      <c r="R504" s="132" t="s">
        <v>211</v>
      </c>
      <c r="S504" s="132"/>
      <c r="T504" s="126"/>
      <c r="U504" s="132"/>
      <c r="V504" s="132"/>
      <c r="W504" s="132"/>
      <c r="X504" s="165" t="s">
        <v>1167</v>
      </c>
      <c r="Y504" s="165" t="s">
        <v>1251</v>
      </c>
      <c r="Z504" s="165"/>
      <c r="AA504" s="344"/>
      <c r="AB504" s="344"/>
      <c r="AC504" s="344"/>
      <c r="AD504" s="165"/>
      <c r="AE504" s="165"/>
      <c r="AF504" s="132"/>
      <c r="AG504" s="126"/>
      <c r="AH504" s="132"/>
      <c r="AI504" s="132"/>
      <c r="AJ504" s="167"/>
      <c r="AK504" s="165" t="s">
        <v>1172</v>
      </c>
      <c r="AL504" s="164" t="s">
        <v>55</v>
      </c>
      <c r="AM504" s="164" t="s">
        <v>942</v>
      </c>
      <c r="AN504" s="164" t="s">
        <v>56</v>
      </c>
      <c r="AO504" s="164" t="s">
        <v>1173</v>
      </c>
      <c r="AP504" s="165" t="s">
        <v>1190</v>
      </c>
      <c r="AQ504" s="165" t="s">
        <v>1191</v>
      </c>
      <c r="AR504" s="151">
        <v>2201051</v>
      </c>
      <c r="AS504" s="151"/>
      <c r="AT504" s="131" t="s">
        <v>1261</v>
      </c>
      <c r="AU504" s="131"/>
      <c r="AV504" s="131" t="s">
        <v>948</v>
      </c>
      <c r="AW504" s="132" t="s">
        <v>64</v>
      </c>
      <c r="AX504" s="146"/>
      <c r="AY504" s="346">
        <v>12</v>
      </c>
      <c r="AZ504" s="346" t="s">
        <v>1193</v>
      </c>
      <c r="BA504" s="346" t="s">
        <v>125</v>
      </c>
      <c r="BB504" s="346" t="s">
        <v>67</v>
      </c>
      <c r="BC504" s="177">
        <v>50810172</v>
      </c>
      <c r="BD504" s="177">
        <v>50810172</v>
      </c>
      <c r="BE504" s="347" t="s">
        <v>1182</v>
      </c>
    </row>
    <row r="505" spans="1:57" s="136" customFormat="1" ht="86.25" customHeight="1">
      <c r="A505" s="164">
        <v>840</v>
      </c>
      <c r="B505" s="165" t="s">
        <v>927</v>
      </c>
      <c r="C505" s="165" t="s">
        <v>1057</v>
      </c>
      <c r="D505" s="165" t="s">
        <v>1162</v>
      </c>
      <c r="E505" s="165" t="s">
        <v>213</v>
      </c>
      <c r="F505" s="165" t="s">
        <v>1163</v>
      </c>
      <c r="G505" s="165" t="s">
        <v>1164</v>
      </c>
      <c r="H505" s="165" t="s">
        <v>1165</v>
      </c>
      <c r="I505" s="165" t="s">
        <v>1166</v>
      </c>
      <c r="J505" s="164" t="s">
        <v>934</v>
      </c>
      <c r="K505" s="125">
        <f>IF(I505="na",0,IF(COUNTIFS($C$1:C533,C505,$I$1:I533,I505)&gt;1,0,1))</f>
        <v>0</v>
      </c>
      <c r="L505" s="125">
        <f>IF(I505="na",0,IF(COUNTIFS($D$1:D533,D505,$I$1:I533,I505)&gt;1,0,1))</f>
        <v>0</v>
      </c>
      <c r="M505" s="125">
        <f>IF(S505="",0,IF(VLOOKUP(R505,[2]PARAMETROS!$P$1:$Q$13,2,0)=1,S505-O505,S505-SUMIFS($S:$S,$R:$R,INDEX(meses,VLOOKUP(R505,[2]PARAMETROS!$P$1:$Q$13,2,0)-1),D:D,D505)))</f>
        <v>0</v>
      </c>
      <c r="N505" s="164"/>
      <c r="O505" s="164"/>
      <c r="P505" s="164"/>
      <c r="Q505" s="164"/>
      <c r="R505" s="132" t="s">
        <v>211</v>
      </c>
      <c r="S505" s="132"/>
      <c r="T505" s="126"/>
      <c r="U505" s="132"/>
      <c r="V505" s="132"/>
      <c r="W505" s="132"/>
      <c r="X505" s="165" t="s">
        <v>1167</v>
      </c>
      <c r="Y505" s="165" t="s">
        <v>1251</v>
      </c>
      <c r="Z505" s="165"/>
      <c r="AA505" s="344"/>
      <c r="AB505" s="344"/>
      <c r="AC505" s="344"/>
      <c r="AD505" s="165"/>
      <c r="AE505" s="165"/>
      <c r="AF505" s="132"/>
      <c r="AG505" s="126"/>
      <c r="AH505" s="132"/>
      <c r="AI505" s="132"/>
      <c r="AJ505" s="167"/>
      <c r="AK505" s="165" t="s">
        <v>1172</v>
      </c>
      <c r="AL505" s="164" t="s">
        <v>55</v>
      </c>
      <c r="AM505" s="164" t="s">
        <v>942</v>
      </c>
      <c r="AN505" s="164" t="s">
        <v>56</v>
      </c>
      <c r="AO505" s="164" t="s">
        <v>1173</v>
      </c>
      <c r="AP505" s="165" t="s">
        <v>1194</v>
      </c>
      <c r="AQ505" s="165" t="s">
        <v>1195</v>
      </c>
      <c r="AR505" s="151">
        <v>2201052</v>
      </c>
      <c r="AS505" s="151"/>
      <c r="AT505" s="131" t="s">
        <v>1261</v>
      </c>
      <c r="AU505" s="131"/>
      <c r="AV505" s="131" t="s">
        <v>63</v>
      </c>
      <c r="AW505" s="132" t="s">
        <v>64</v>
      </c>
      <c r="AX505" s="146">
        <v>70166424</v>
      </c>
      <c r="AY505" s="346">
        <v>11.5</v>
      </c>
      <c r="AZ505" s="346" t="s">
        <v>1197</v>
      </c>
      <c r="BA505" s="346" t="s">
        <v>125</v>
      </c>
      <c r="BB505" s="346" t="s">
        <v>67</v>
      </c>
      <c r="BC505" s="177">
        <v>70166424</v>
      </c>
      <c r="BD505" s="177">
        <v>70166424</v>
      </c>
      <c r="BE505" s="347" t="s">
        <v>1182</v>
      </c>
    </row>
    <row r="506" spans="1:57" s="136" customFormat="1" ht="86.25" customHeight="1">
      <c r="A506" s="164">
        <v>841</v>
      </c>
      <c r="B506" s="165" t="s">
        <v>927</v>
      </c>
      <c r="C506" s="165" t="s">
        <v>1057</v>
      </c>
      <c r="D506" s="165" t="s">
        <v>1162</v>
      </c>
      <c r="E506" s="165" t="s">
        <v>213</v>
      </c>
      <c r="F506" s="165" t="s">
        <v>1163</v>
      </c>
      <c r="G506" s="165" t="s">
        <v>1164</v>
      </c>
      <c r="H506" s="165" t="s">
        <v>1165</v>
      </c>
      <c r="I506" s="165" t="s">
        <v>1166</v>
      </c>
      <c r="J506" s="164" t="s">
        <v>934</v>
      </c>
      <c r="K506" s="125">
        <f>IF(I506="na",0,IF(COUNTIFS($C$1:C533,C506,$I$1:I533,I506)&gt;1,0,1))</f>
        <v>0</v>
      </c>
      <c r="L506" s="125">
        <f>IF(I506="na",0,IF(COUNTIFS($D$1:D533,D506,$I$1:I533,I506)&gt;1,0,1))</f>
        <v>0</v>
      </c>
      <c r="M506" s="125">
        <f>IF(S506="",0,IF(VLOOKUP(R506,[2]PARAMETROS!$P$1:$Q$13,2,0)=1,S506-O506,S506-SUMIFS($S:$S,$R:$R,INDEX(meses,VLOOKUP(R506,[2]PARAMETROS!$P$1:$Q$13,2,0)-1),D:D,D506)))</f>
        <v>0</v>
      </c>
      <c r="N506" s="164"/>
      <c r="O506" s="164"/>
      <c r="P506" s="164"/>
      <c r="Q506" s="164"/>
      <c r="R506" s="132" t="s">
        <v>211</v>
      </c>
      <c r="S506" s="132"/>
      <c r="T506" s="126"/>
      <c r="U506" s="132"/>
      <c r="V506" s="132"/>
      <c r="W506" s="132"/>
      <c r="X506" s="165" t="s">
        <v>1167</v>
      </c>
      <c r="Y506" s="165" t="s">
        <v>1251</v>
      </c>
      <c r="Z506" s="165"/>
      <c r="AA506" s="344"/>
      <c r="AB506" s="344"/>
      <c r="AC506" s="344"/>
      <c r="AD506" s="165"/>
      <c r="AE506" s="165"/>
      <c r="AF506" s="132"/>
      <c r="AG506" s="126"/>
      <c r="AH506" s="132"/>
      <c r="AI506" s="132"/>
      <c r="AJ506" s="167"/>
      <c r="AK506" s="165" t="s">
        <v>1172</v>
      </c>
      <c r="AL506" s="164" t="s">
        <v>55</v>
      </c>
      <c r="AM506" s="164" t="s">
        <v>942</v>
      </c>
      <c r="AN506" s="164" t="s">
        <v>56</v>
      </c>
      <c r="AO506" s="164" t="s">
        <v>1173</v>
      </c>
      <c r="AP506" s="165" t="s">
        <v>1190</v>
      </c>
      <c r="AQ506" s="165" t="s">
        <v>1191</v>
      </c>
      <c r="AR506" s="151">
        <v>2201051</v>
      </c>
      <c r="AS506" s="151"/>
      <c r="AT506" s="131" t="s">
        <v>1262</v>
      </c>
      <c r="AU506" s="131"/>
      <c r="AV506" s="131" t="s">
        <v>948</v>
      </c>
      <c r="AW506" s="132" t="s">
        <v>64</v>
      </c>
      <c r="AX506" s="146"/>
      <c r="AY506" s="346">
        <v>12</v>
      </c>
      <c r="AZ506" s="346" t="s">
        <v>1193</v>
      </c>
      <c r="BA506" s="346" t="s">
        <v>125</v>
      </c>
      <c r="BB506" s="346" t="s">
        <v>67</v>
      </c>
      <c r="BC506" s="177">
        <v>2439500</v>
      </c>
      <c r="BD506" s="177">
        <v>2439500</v>
      </c>
      <c r="BE506" s="347" t="s">
        <v>1182</v>
      </c>
    </row>
    <row r="507" spans="1:57" s="136" customFormat="1" ht="86.25" customHeight="1">
      <c r="A507" s="164">
        <v>842</v>
      </c>
      <c r="B507" s="165" t="s">
        <v>927</v>
      </c>
      <c r="C507" s="165" t="s">
        <v>1057</v>
      </c>
      <c r="D507" s="165" t="s">
        <v>1162</v>
      </c>
      <c r="E507" s="165" t="s">
        <v>213</v>
      </c>
      <c r="F507" s="165" t="s">
        <v>1163</v>
      </c>
      <c r="G507" s="165" t="s">
        <v>1164</v>
      </c>
      <c r="H507" s="165" t="s">
        <v>1165</v>
      </c>
      <c r="I507" s="165" t="s">
        <v>1166</v>
      </c>
      <c r="J507" s="164" t="s">
        <v>934</v>
      </c>
      <c r="K507" s="125">
        <f>IF(I507="na",0,IF(COUNTIFS($C$1:C533,C507,$I$1:I533,I507)&gt;1,0,1))</f>
        <v>0</v>
      </c>
      <c r="L507" s="125">
        <f>IF(I507="na",0,IF(COUNTIFS($D$1:D533,D507,$I$1:I533,I507)&gt;1,0,1))</f>
        <v>0</v>
      </c>
      <c r="M507" s="125">
        <f>IF(S507="",0,IF(VLOOKUP(R507,[2]PARAMETROS!$P$1:$Q$13,2,0)=1,S507-O507,S507-SUMIFS($S:$S,$R:$R,INDEX(meses,VLOOKUP(R507,[2]PARAMETROS!$P$1:$Q$13,2,0)-1),D:D,D507)))</f>
        <v>0</v>
      </c>
      <c r="N507" s="164"/>
      <c r="O507" s="164"/>
      <c r="P507" s="164"/>
      <c r="Q507" s="164"/>
      <c r="R507" s="132" t="s">
        <v>211</v>
      </c>
      <c r="S507" s="132"/>
      <c r="T507" s="126"/>
      <c r="U507" s="132"/>
      <c r="V507" s="132"/>
      <c r="W507" s="132"/>
      <c r="X507" s="165" t="s">
        <v>1167</v>
      </c>
      <c r="Y507" s="165" t="s">
        <v>1251</v>
      </c>
      <c r="Z507" s="165"/>
      <c r="AA507" s="344"/>
      <c r="AB507" s="344"/>
      <c r="AC507" s="344"/>
      <c r="AD507" s="165"/>
      <c r="AE507" s="165"/>
      <c r="AF507" s="132"/>
      <c r="AG507" s="126"/>
      <c r="AH507" s="132"/>
      <c r="AI507" s="132"/>
      <c r="AJ507" s="167"/>
      <c r="AK507" s="165" t="s">
        <v>1172</v>
      </c>
      <c r="AL507" s="164" t="s">
        <v>55</v>
      </c>
      <c r="AM507" s="164" t="s">
        <v>942</v>
      </c>
      <c r="AN507" s="164" t="s">
        <v>56</v>
      </c>
      <c r="AO507" s="164" t="s">
        <v>1173</v>
      </c>
      <c r="AP507" s="165" t="s">
        <v>1194</v>
      </c>
      <c r="AQ507" s="165" t="s">
        <v>1195</v>
      </c>
      <c r="AR507" s="151">
        <v>2201052</v>
      </c>
      <c r="AS507" s="151"/>
      <c r="AT507" s="131" t="s">
        <v>1263</v>
      </c>
      <c r="AU507" s="131"/>
      <c r="AV507" s="131" t="s">
        <v>63</v>
      </c>
      <c r="AW507" s="132" t="s">
        <v>64</v>
      </c>
      <c r="AX507" s="146">
        <v>3860500</v>
      </c>
      <c r="AY507" s="346">
        <v>11.5</v>
      </c>
      <c r="AZ507" s="346" t="s">
        <v>1197</v>
      </c>
      <c r="BA507" s="346" t="s">
        <v>125</v>
      </c>
      <c r="BB507" s="346" t="s">
        <v>67</v>
      </c>
      <c r="BC507" s="177">
        <v>3860500</v>
      </c>
      <c r="BD507" s="177">
        <v>3860500</v>
      </c>
      <c r="BE507" s="347" t="s">
        <v>1182</v>
      </c>
    </row>
    <row r="508" spans="1:57" s="136" customFormat="1" ht="86.25" customHeight="1">
      <c r="A508" s="164">
        <v>843</v>
      </c>
      <c r="B508" s="165" t="s">
        <v>927</v>
      </c>
      <c r="C508" s="165" t="s">
        <v>1057</v>
      </c>
      <c r="D508" s="165" t="s">
        <v>1162</v>
      </c>
      <c r="E508" s="165" t="s">
        <v>213</v>
      </c>
      <c r="F508" s="165" t="s">
        <v>1163</v>
      </c>
      <c r="G508" s="165" t="s">
        <v>1164</v>
      </c>
      <c r="H508" s="165" t="s">
        <v>1165</v>
      </c>
      <c r="I508" s="165" t="s">
        <v>1166</v>
      </c>
      <c r="J508" s="164" t="s">
        <v>934</v>
      </c>
      <c r="K508" s="125">
        <f>IF(I508="na",0,IF(COUNTIFS($C$1:C508,C508,$I$1:I508,I508)&gt;1,0,1))</f>
        <v>0</v>
      </c>
      <c r="L508" s="125">
        <f>IF(I508="na",0,IF(COUNTIFS($D$1:D508,D508,$I$1:I508,I508)&gt;1,0,1))</f>
        <v>0</v>
      </c>
      <c r="M508" s="125">
        <f>IF(S508="",0,IF(VLOOKUP(R508,[2]PARAMETROS!$P$1:$Q$13,2,0)=1,S508-O508,S508-SUMIFS($S:$S,$R:$R,INDEX(meses,VLOOKUP(R508,[2]PARAMETROS!$P$1:$Q$13,2,0)-1),D:D,D508)))</f>
        <v>0</v>
      </c>
      <c r="N508" s="164"/>
      <c r="O508" s="164"/>
      <c r="P508" s="164"/>
      <c r="Q508" s="164"/>
      <c r="R508" s="132" t="s">
        <v>211</v>
      </c>
      <c r="S508" s="132"/>
      <c r="T508" s="126"/>
      <c r="U508" s="132"/>
      <c r="V508" s="132"/>
      <c r="W508" s="132"/>
      <c r="X508" s="165" t="s">
        <v>1167</v>
      </c>
      <c r="Y508" s="165" t="s">
        <v>1251</v>
      </c>
      <c r="Z508" s="165"/>
      <c r="AA508" s="344"/>
      <c r="AB508" s="344"/>
      <c r="AC508" s="344"/>
      <c r="AD508" s="165"/>
      <c r="AE508" s="165"/>
      <c r="AF508" s="132"/>
      <c r="AG508" s="126"/>
      <c r="AH508" s="132"/>
      <c r="AI508" s="132"/>
      <c r="AJ508" s="167"/>
      <c r="AK508" s="165" t="s">
        <v>1172</v>
      </c>
      <c r="AL508" s="164" t="s">
        <v>55</v>
      </c>
      <c r="AM508" s="164" t="s">
        <v>942</v>
      </c>
      <c r="AN508" s="164" t="s">
        <v>56</v>
      </c>
      <c r="AO508" s="164" t="s">
        <v>1173</v>
      </c>
      <c r="AP508" s="165" t="s">
        <v>1190</v>
      </c>
      <c r="AQ508" s="165" t="s">
        <v>1191</v>
      </c>
      <c r="AR508" s="151">
        <v>2201051</v>
      </c>
      <c r="AS508" s="151"/>
      <c r="AT508" s="131" t="s">
        <v>1264</v>
      </c>
      <c r="AU508" s="131"/>
      <c r="AV508" s="131" t="s">
        <v>948</v>
      </c>
      <c r="AW508" s="132" t="s">
        <v>64</v>
      </c>
      <c r="AX508" s="146"/>
      <c r="AY508" s="346">
        <v>12</v>
      </c>
      <c r="AZ508" s="346" t="s">
        <v>1193</v>
      </c>
      <c r="BA508" s="346" t="s">
        <v>125</v>
      </c>
      <c r="BB508" s="346" t="s">
        <v>67</v>
      </c>
      <c r="BC508" s="177">
        <v>39433653</v>
      </c>
      <c r="BD508" s="177">
        <v>39433653</v>
      </c>
      <c r="BE508" s="347" t="s">
        <v>1182</v>
      </c>
    </row>
    <row r="509" spans="1:57" s="136" customFormat="1" ht="86.25" customHeight="1">
      <c r="A509" s="164">
        <v>844</v>
      </c>
      <c r="B509" s="165" t="s">
        <v>927</v>
      </c>
      <c r="C509" s="165" t="s">
        <v>1057</v>
      </c>
      <c r="D509" s="165" t="s">
        <v>1162</v>
      </c>
      <c r="E509" s="165" t="s">
        <v>213</v>
      </c>
      <c r="F509" s="165" t="s">
        <v>1163</v>
      </c>
      <c r="G509" s="165" t="s">
        <v>1164</v>
      </c>
      <c r="H509" s="165" t="s">
        <v>1165</v>
      </c>
      <c r="I509" s="165" t="s">
        <v>1166</v>
      </c>
      <c r="J509" s="164" t="s">
        <v>934</v>
      </c>
      <c r="K509" s="125">
        <f>IF(I509="na",0,IF(COUNTIFS($C$1:C533,C509,$I$1:I533,I509)&gt;1,0,1))</f>
        <v>0</v>
      </c>
      <c r="L509" s="125">
        <f>IF(I509="na",0,IF(COUNTIFS($D$1:D533,D509,$I$1:I533,I509)&gt;1,0,1))</f>
        <v>0</v>
      </c>
      <c r="M509" s="125">
        <f>IF(S509="",0,IF(VLOOKUP(R509,[2]PARAMETROS!$P$1:$Q$13,2,0)=1,S509-O509,S509-SUMIFS($S:$S,$R:$R,INDEX(meses,VLOOKUP(R509,[2]PARAMETROS!$P$1:$Q$13,2,0)-1),D:D,D509)))</f>
        <v>0</v>
      </c>
      <c r="N509" s="164"/>
      <c r="O509" s="164"/>
      <c r="P509" s="164"/>
      <c r="Q509" s="164"/>
      <c r="R509" s="132" t="s">
        <v>211</v>
      </c>
      <c r="S509" s="132"/>
      <c r="T509" s="126"/>
      <c r="U509" s="132"/>
      <c r="V509" s="132"/>
      <c r="W509" s="132"/>
      <c r="X509" s="165" t="s">
        <v>1167</v>
      </c>
      <c r="Y509" s="165" t="s">
        <v>1251</v>
      </c>
      <c r="Z509" s="165"/>
      <c r="AA509" s="344"/>
      <c r="AB509" s="344"/>
      <c r="AC509" s="344"/>
      <c r="AD509" s="165"/>
      <c r="AE509" s="165"/>
      <c r="AF509" s="132"/>
      <c r="AG509" s="126"/>
      <c r="AH509" s="132"/>
      <c r="AI509" s="132"/>
      <c r="AJ509" s="167"/>
      <c r="AK509" s="165" t="s">
        <v>1172</v>
      </c>
      <c r="AL509" s="164" t="s">
        <v>55</v>
      </c>
      <c r="AM509" s="164" t="s">
        <v>942</v>
      </c>
      <c r="AN509" s="164" t="s">
        <v>56</v>
      </c>
      <c r="AO509" s="164" t="s">
        <v>1173</v>
      </c>
      <c r="AP509" s="165" t="s">
        <v>1194</v>
      </c>
      <c r="AQ509" s="165" t="s">
        <v>1195</v>
      </c>
      <c r="AR509" s="151">
        <v>2201052</v>
      </c>
      <c r="AS509" s="151"/>
      <c r="AT509" s="131" t="s">
        <v>1264</v>
      </c>
      <c r="AU509" s="131"/>
      <c r="AV509" s="131" t="s">
        <v>63</v>
      </c>
      <c r="AW509" s="132" t="s">
        <v>64</v>
      </c>
      <c r="AX509" s="146">
        <v>54455997</v>
      </c>
      <c r="AY509" s="346">
        <v>11.5</v>
      </c>
      <c r="AZ509" s="346" t="s">
        <v>1197</v>
      </c>
      <c r="BA509" s="346" t="s">
        <v>125</v>
      </c>
      <c r="BB509" s="346" t="s">
        <v>67</v>
      </c>
      <c r="BC509" s="177">
        <v>54455997</v>
      </c>
      <c r="BD509" s="177">
        <v>54455997</v>
      </c>
      <c r="BE509" s="347" t="s">
        <v>1182</v>
      </c>
    </row>
    <row r="510" spans="1:57" s="136" customFormat="1" ht="86.25" customHeight="1">
      <c r="A510" s="164">
        <v>845</v>
      </c>
      <c r="B510" s="165" t="s">
        <v>927</v>
      </c>
      <c r="C510" s="165" t="s">
        <v>1057</v>
      </c>
      <c r="D510" s="165" t="s">
        <v>1162</v>
      </c>
      <c r="E510" s="165" t="s">
        <v>213</v>
      </c>
      <c r="F510" s="165" t="s">
        <v>1163</v>
      </c>
      <c r="G510" s="165" t="s">
        <v>1164</v>
      </c>
      <c r="H510" s="165" t="s">
        <v>1165</v>
      </c>
      <c r="I510" s="165" t="s">
        <v>1166</v>
      </c>
      <c r="J510" s="164" t="s">
        <v>934</v>
      </c>
      <c r="K510" s="125">
        <f>IF(I510="na",0,IF(COUNTIFS($C$1:C533,C510,$I$1:I533,I510)&gt;1,0,1))</f>
        <v>0</v>
      </c>
      <c r="L510" s="125">
        <f>IF(I510="na",0,IF(COUNTIFS($D$1:D533,D510,$I$1:I533,I510)&gt;1,0,1))</f>
        <v>0</v>
      </c>
      <c r="M510" s="125">
        <f>IF(S510="",0,IF(VLOOKUP(R510,[2]PARAMETROS!$P$1:$Q$13,2,0)=1,S510-O510,S510-SUMIFS($S:$S,$R:$R,INDEX(meses,VLOOKUP(R510,[2]PARAMETROS!$P$1:$Q$13,2,0)-1),D:D,D510)))</f>
        <v>0</v>
      </c>
      <c r="N510" s="164"/>
      <c r="O510" s="164"/>
      <c r="P510" s="164"/>
      <c r="Q510" s="164"/>
      <c r="R510" s="132" t="s">
        <v>211</v>
      </c>
      <c r="S510" s="132"/>
      <c r="T510" s="126"/>
      <c r="U510" s="132"/>
      <c r="V510" s="132"/>
      <c r="W510" s="132"/>
      <c r="X510" s="165" t="s">
        <v>1167</v>
      </c>
      <c r="Y510" s="165" t="s">
        <v>1251</v>
      </c>
      <c r="Z510" s="165"/>
      <c r="AA510" s="344"/>
      <c r="AB510" s="344"/>
      <c r="AC510" s="344"/>
      <c r="AD510" s="165"/>
      <c r="AE510" s="165"/>
      <c r="AF510" s="132"/>
      <c r="AG510" s="126"/>
      <c r="AH510" s="132"/>
      <c r="AI510" s="132"/>
      <c r="AJ510" s="167"/>
      <c r="AK510" s="165" t="s">
        <v>1172</v>
      </c>
      <c r="AL510" s="164" t="s">
        <v>55</v>
      </c>
      <c r="AM510" s="164" t="s">
        <v>942</v>
      </c>
      <c r="AN510" s="164" t="s">
        <v>56</v>
      </c>
      <c r="AO510" s="164" t="s">
        <v>1173</v>
      </c>
      <c r="AP510" s="165" t="s">
        <v>1190</v>
      </c>
      <c r="AQ510" s="165" t="s">
        <v>1191</v>
      </c>
      <c r="AR510" s="151">
        <v>2201051</v>
      </c>
      <c r="AS510" s="151"/>
      <c r="AT510" s="131" t="s">
        <v>1265</v>
      </c>
      <c r="AU510" s="131"/>
      <c r="AV510" s="131" t="s">
        <v>948</v>
      </c>
      <c r="AW510" s="132" t="s">
        <v>64</v>
      </c>
      <c r="AX510" s="146"/>
      <c r="AY510" s="346">
        <v>12</v>
      </c>
      <c r="AZ510" s="346" t="s">
        <v>1193</v>
      </c>
      <c r="BA510" s="346" t="s">
        <v>125</v>
      </c>
      <c r="BB510" s="346" t="s">
        <v>67</v>
      </c>
      <c r="BC510" s="177">
        <v>15074500</v>
      </c>
      <c r="BD510" s="177">
        <v>15074500</v>
      </c>
      <c r="BE510" s="347" t="s">
        <v>1182</v>
      </c>
    </row>
    <row r="511" spans="1:57" s="136" customFormat="1" ht="86.25" customHeight="1">
      <c r="A511" s="164">
        <v>846</v>
      </c>
      <c r="B511" s="165" t="s">
        <v>927</v>
      </c>
      <c r="C511" s="165" t="s">
        <v>1057</v>
      </c>
      <c r="D511" s="165" t="s">
        <v>1162</v>
      </c>
      <c r="E511" s="165" t="s">
        <v>213</v>
      </c>
      <c r="F511" s="165" t="s">
        <v>1163</v>
      </c>
      <c r="G511" s="165" t="s">
        <v>1164</v>
      </c>
      <c r="H511" s="165" t="s">
        <v>1165</v>
      </c>
      <c r="I511" s="165" t="s">
        <v>1166</v>
      </c>
      <c r="J511" s="164" t="s">
        <v>934</v>
      </c>
      <c r="K511" s="125">
        <f>IF(I511="na",0,IF(COUNTIFS($C$1:C533,C511,$I$1:I533,I511)&gt;1,0,1))</f>
        <v>0</v>
      </c>
      <c r="L511" s="125">
        <f>IF(I511="na",0,IF(COUNTIFS($D$1:D533,D511,$I$1:I533,I511)&gt;1,0,1))</f>
        <v>0</v>
      </c>
      <c r="M511" s="125">
        <f>IF(S511="",0,IF(VLOOKUP(R511,[2]PARAMETROS!$P$1:$Q$13,2,0)=1,S511-O511,S511-SUMIFS($S:$S,$R:$R,INDEX(meses,VLOOKUP(R511,[2]PARAMETROS!$P$1:$Q$13,2,0)-1),D:D,D511)))</f>
        <v>0</v>
      </c>
      <c r="N511" s="164"/>
      <c r="O511" s="164"/>
      <c r="P511" s="164"/>
      <c r="Q511" s="164"/>
      <c r="R511" s="132" t="s">
        <v>211</v>
      </c>
      <c r="S511" s="132"/>
      <c r="T511" s="126"/>
      <c r="U511" s="132"/>
      <c r="V511" s="132"/>
      <c r="W511" s="132"/>
      <c r="X511" s="165" t="s">
        <v>1167</v>
      </c>
      <c r="Y511" s="165" t="s">
        <v>1251</v>
      </c>
      <c r="Z511" s="165"/>
      <c r="AA511" s="344"/>
      <c r="AB511" s="344"/>
      <c r="AC511" s="344"/>
      <c r="AD511" s="165"/>
      <c r="AE511" s="165"/>
      <c r="AF511" s="132"/>
      <c r="AG511" s="126"/>
      <c r="AH511" s="132"/>
      <c r="AI511" s="132"/>
      <c r="AJ511" s="167"/>
      <c r="AK511" s="165" t="s">
        <v>1172</v>
      </c>
      <c r="AL511" s="164" t="s">
        <v>55</v>
      </c>
      <c r="AM511" s="164" t="s">
        <v>942</v>
      </c>
      <c r="AN511" s="164" t="s">
        <v>56</v>
      </c>
      <c r="AO511" s="164" t="s">
        <v>1173</v>
      </c>
      <c r="AP511" s="165" t="s">
        <v>1194</v>
      </c>
      <c r="AQ511" s="165" t="s">
        <v>1195</v>
      </c>
      <c r="AR511" s="151">
        <v>2201052</v>
      </c>
      <c r="AS511" s="151"/>
      <c r="AT511" s="131" t="s">
        <v>1265</v>
      </c>
      <c r="AU511" s="131"/>
      <c r="AV511" s="131" t="s">
        <v>63</v>
      </c>
      <c r="AW511" s="132" t="s">
        <v>64</v>
      </c>
      <c r="AX511" s="146">
        <v>26225500</v>
      </c>
      <c r="AY511" s="346">
        <v>11.5</v>
      </c>
      <c r="AZ511" s="346" t="s">
        <v>1197</v>
      </c>
      <c r="BA511" s="346" t="s">
        <v>125</v>
      </c>
      <c r="BB511" s="346" t="s">
        <v>67</v>
      </c>
      <c r="BC511" s="177">
        <v>26225500</v>
      </c>
      <c r="BD511" s="177">
        <v>26225500</v>
      </c>
      <c r="BE511" s="347" t="s">
        <v>1182</v>
      </c>
    </row>
    <row r="512" spans="1:57" s="136" customFormat="1" ht="86.25" customHeight="1">
      <c r="A512" s="164">
        <v>847</v>
      </c>
      <c r="B512" s="165" t="s">
        <v>927</v>
      </c>
      <c r="C512" s="165" t="s">
        <v>1057</v>
      </c>
      <c r="D512" s="165" t="s">
        <v>1162</v>
      </c>
      <c r="E512" s="165" t="s">
        <v>213</v>
      </c>
      <c r="F512" s="165" t="s">
        <v>1163</v>
      </c>
      <c r="G512" s="165" t="s">
        <v>1164</v>
      </c>
      <c r="H512" s="165" t="s">
        <v>1165</v>
      </c>
      <c r="I512" s="165" t="s">
        <v>1166</v>
      </c>
      <c r="J512" s="164" t="s">
        <v>934</v>
      </c>
      <c r="K512" s="125">
        <f>IF(I512="na",0,IF(COUNTIFS($C$1:C533,C512,$I$1:I533,I512)&gt;1,0,1))</f>
        <v>0</v>
      </c>
      <c r="L512" s="125">
        <f>IF(I512="na",0,IF(COUNTIFS($D$1:D533,D512,$I$1:I533,I512)&gt;1,0,1))</f>
        <v>0</v>
      </c>
      <c r="M512" s="125">
        <f>IF(S512="",0,IF(VLOOKUP(R512,[2]PARAMETROS!$P$1:$Q$13,2,0)=1,S512-O512,S512-SUMIFS($S:$S,$R:$R,INDEX(meses,VLOOKUP(R512,[2]PARAMETROS!$P$1:$Q$13,2,0)-1),D:D,D512)))</f>
        <v>0</v>
      </c>
      <c r="N512" s="164"/>
      <c r="O512" s="164"/>
      <c r="P512" s="164"/>
      <c r="Q512" s="164"/>
      <c r="R512" s="132" t="s">
        <v>211</v>
      </c>
      <c r="S512" s="132"/>
      <c r="T512" s="126"/>
      <c r="U512" s="132"/>
      <c r="V512" s="132"/>
      <c r="W512" s="132"/>
      <c r="X512" s="165" t="s">
        <v>1167</v>
      </c>
      <c r="Y512" s="165" t="s">
        <v>1251</v>
      </c>
      <c r="Z512" s="165"/>
      <c r="AA512" s="344"/>
      <c r="AB512" s="344"/>
      <c r="AC512" s="344"/>
      <c r="AD512" s="165"/>
      <c r="AE512" s="165"/>
      <c r="AF512" s="132"/>
      <c r="AG512" s="126"/>
      <c r="AH512" s="132"/>
      <c r="AI512" s="132"/>
      <c r="AJ512" s="167"/>
      <c r="AK512" s="165" t="s">
        <v>1172</v>
      </c>
      <c r="AL512" s="164" t="s">
        <v>55</v>
      </c>
      <c r="AM512" s="164" t="s">
        <v>942</v>
      </c>
      <c r="AN512" s="164" t="s">
        <v>56</v>
      </c>
      <c r="AO512" s="164" t="s">
        <v>1173</v>
      </c>
      <c r="AP512" s="165" t="s">
        <v>1194</v>
      </c>
      <c r="AQ512" s="165" t="s">
        <v>1195</v>
      </c>
      <c r="AR512" s="151">
        <v>2201052</v>
      </c>
      <c r="AS512" s="151"/>
      <c r="AT512" s="131" t="s">
        <v>1266</v>
      </c>
      <c r="AU512" s="131"/>
      <c r="AV512" s="131" t="s">
        <v>63</v>
      </c>
      <c r="AW512" s="132" t="s">
        <v>64</v>
      </c>
      <c r="AX512" s="146">
        <v>22365000</v>
      </c>
      <c r="AY512" s="346">
        <v>11.5</v>
      </c>
      <c r="AZ512" s="346" t="s">
        <v>1197</v>
      </c>
      <c r="BA512" s="346" t="s">
        <v>125</v>
      </c>
      <c r="BB512" s="346" t="s">
        <v>67</v>
      </c>
      <c r="BC512" s="177">
        <v>22365000</v>
      </c>
      <c r="BD512" s="177">
        <v>22365000</v>
      </c>
      <c r="BE512" s="347" t="s">
        <v>1182</v>
      </c>
    </row>
    <row r="513" spans="1:57" s="136" customFormat="1" ht="86.25" customHeight="1">
      <c r="A513" s="164">
        <v>848</v>
      </c>
      <c r="B513" s="165" t="s">
        <v>927</v>
      </c>
      <c r="C513" s="165" t="s">
        <v>1057</v>
      </c>
      <c r="D513" s="165" t="s">
        <v>1162</v>
      </c>
      <c r="E513" s="165" t="s">
        <v>213</v>
      </c>
      <c r="F513" s="165" t="s">
        <v>1163</v>
      </c>
      <c r="G513" s="165" t="s">
        <v>1164</v>
      </c>
      <c r="H513" s="165" t="s">
        <v>1165</v>
      </c>
      <c r="I513" s="165" t="s">
        <v>1166</v>
      </c>
      <c r="J513" s="164" t="s">
        <v>934</v>
      </c>
      <c r="K513" s="125">
        <f>IF(I513="na",0,IF(COUNTIFS($C$1:C533,C513,$I$1:I533,I513)&gt;1,0,1))</f>
        <v>0</v>
      </c>
      <c r="L513" s="125">
        <f>IF(I513="na",0,IF(COUNTIFS($D$1:D533,D513,$I$1:I533,I513)&gt;1,0,1))</f>
        <v>0</v>
      </c>
      <c r="M513" s="125">
        <f>IF(S513="",0,IF(VLOOKUP(R513,[2]PARAMETROS!$P$1:$Q$13,2,0)=1,S513-O513,S513-SUMIFS($S:$S,$R:$R,INDEX(meses,VLOOKUP(R513,[2]PARAMETROS!$P$1:$Q$13,2,0)-1),D:D,D513)))</f>
        <v>0</v>
      </c>
      <c r="N513" s="164"/>
      <c r="O513" s="164"/>
      <c r="P513" s="164"/>
      <c r="Q513" s="164"/>
      <c r="R513" s="132" t="s">
        <v>211</v>
      </c>
      <c r="S513" s="132"/>
      <c r="T513" s="126"/>
      <c r="U513" s="132"/>
      <c r="V513" s="132"/>
      <c r="W513" s="132"/>
      <c r="X513" s="165" t="s">
        <v>1167</v>
      </c>
      <c r="Y513" s="165" t="s">
        <v>1251</v>
      </c>
      <c r="Z513" s="165"/>
      <c r="AA513" s="344"/>
      <c r="AB513" s="344"/>
      <c r="AC513" s="344"/>
      <c r="AD513" s="165"/>
      <c r="AE513" s="165"/>
      <c r="AF513" s="132"/>
      <c r="AG513" s="126"/>
      <c r="AH513" s="132"/>
      <c r="AI513" s="132"/>
      <c r="AJ513" s="167"/>
      <c r="AK513" s="165" t="s">
        <v>1172</v>
      </c>
      <c r="AL513" s="164" t="s">
        <v>55</v>
      </c>
      <c r="AM513" s="164" t="s">
        <v>942</v>
      </c>
      <c r="AN513" s="164" t="s">
        <v>56</v>
      </c>
      <c r="AO513" s="164" t="s">
        <v>1173</v>
      </c>
      <c r="AP513" s="165" t="s">
        <v>1190</v>
      </c>
      <c r="AQ513" s="165" t="s">
        <v>1191</v>
      </c>
      <c r="AR513" s="151">
        <v>2201051</v>
      </c>
      <c r="AS513" s="151"/>
      <c r="AT513" s="131" t="s">
        <v>1267</v>
      </c>
      <c r="AU513" s="131"/>
      <c r="AV513" s="131" t="s">
        <v>948</v>
      </c>
      <c r="AW513" s="132" t="s">
        <v>64</v>
      </c>
      <c r="AX513" s="146"/>
      <c r="AY513" s="346">
        <v>12</v>
      </c>
      <c r="AZ513" s="346" t="s">
        <v>1193</v>
      </c>
      <c r="BA513" s="346" t="s">
        <v>125</v>
      </c>
      <c r="BB513" s="346" t="s">
        <v>67</v>
      </c>
      <c r="BC513" s="177">
        <v>12635000</v>
      </c>
      <c r="BD513" s="177">
        <v>12635000</v>
      </c>
      <c r="BE513" s="347" t="s">
        <v>1182</v>
      </c>
    </row>
    <row r="514" spans="1:57" s="136" customFormat="1" ht="86.25" customHeight="1">
      <c r="A514" s="164">
        <v>849</v>
      </c>
      <c r="B514" s="165" t="s">
        <v>927</v>
      </c>
      <c r="C514" s="165" t="s">
        <v>1057</v>
      </c>
      <c r="D514" s="165" t="s">
        <v>1162</v>
      </c>
      <c r="E514" s="165" t="s">
        <v>213</v>
      </c>
      <c r="F514" s="165" t="s">
        <v>1163</v>
      </c>
      <c r="G514" s="165" t="s">
        <v>1164</v>
      </c>
      <c r="H514" s="165" t="s">
        <v>1165</v>
      </c>
      <c r="I514" s="165" t="s">
        <v>1166</v>
      </c>
      <c r="J514" s="164" t="s">
        <v>934</v>
      </c>
      <c r="K514" s="125">
        <f>IF(I514="na",0,IF(COUNTIFS($C$1:C533,C514,$I$1:I533,I514)&gt;1,0,1))</f>
        <v>0</v>
      </c>
      <c r="L514" s="125">
        <f>IF(I514="na",0,IF(COUNTIFS($D$1:D533,D514,$I$1:I533,I514)&gt;1,0,1))</f>
        <v>0</v>
      </c>
      <c r="M514" s="125">
        <f>IF(S514="",0,IF(VLOOKUP(R514,[2]PARAMETROS!$P$1:$Q$13,2,0)=1,S514-O514,S514-SUMIFS($S:$S,$R:$R,INDEX(meses,VLOOKUP(R514,[2]PARAMETROS!$P$1:$Q$13,2,0)-1),D:D,D514)))</f>
        <v>0</v>
      </c>
      <c r="N514" s="164"/>
      <c r="O514" s="164"/>
      <c r="P514" s="164"/>
      <c r="Q514" s="164"/>
      <c r="R514" s="132" t="s">
        <v>211</v>
      </c>
      <c r="S514" s="132"/>
      <c r="T514" s="126"/>
      <c r="U514" s="132"/>
      <c r="V514" s="132"/>
      <c r="W514" s="132"/>
      <c r="X514" s="165" t="s">
        <v>1167</v>
      </c>
      <c r="Y514" s="165" t="s">
        <v>1251</v>
      </c>
      <c r="Z514" s="165"/>
      <c r="AA514" s="344"/>
      <c r="AB514" s="344"/>
      <c r="AC514" s="344"/>
      <c r="AD514" s="165"/>
      <c r="AE514" s="165"/>
      <c r="AF514" s="132"/>
      <c r="AG514" s="126"/>
      <c r="AH514" s="132"/>
      <c r="AI514" s="132"/>
      <c r="AJ514" s="167"/>
      <c r="AK514" s="165" t="s">
        <v>1172</v>
      </c>
      <c r="AL514" s="164" t="s">
        <v>55</v>
      </c>
      <c r="AM514" s="164" t="s">
        <v>942</v>
      </c>
      <c r="AN514" s="164" t="s">
        <v>56</v>
      </c>
      <c r="AO514" s="164" t="s">
        <v>1173</v>
      </c>
      <c r="AP514" s="165" t="s">
        <v>1194</v>
      </c>
      <c r="AQ514" s="165" t="s">
        <v>1195</v>
      </c>
      <c r="AR514" s="151">
        <v>2201052</v>
      </c>
      <c r="AS514" s="151"/>
      <c r="AT514" s="131" t="s">
        <v>1268</v>
      </c>
      <c r="AU514" s="131"/>
      <c r="AV514" s="131" t="s">
        <v>63</v>
      </c>
      <c r="AW514" s="132" t="s">
        <v>64</v>
      </c>
      <c r="AX514" s="146">
        <v>50764065</v>
      </c>
      <c r="AY514" s="346">
        <v>11.5</v>
      </c>
      <c r="AZ514" s="346" t="s">
        <v>1197</v>
      </c>
      <c r="BA514" s="346" t="s">
        <v>125</v>
      </c>
      <c r="BB514" s="346" t="s">
        <v>67</v>
      </c>
      <c r="BC514" s="177">
        <v>50764065</v>
      </c>
      <c r="BD514" s="177">
        <v>50764065</v>
      </c>
      <c r="BE514" s="347" t="s">
        <v>1182</v>
      </c>
    </row>
    <row r="515" spans="1:57" s="136" customFormat="1" ht="86.25" customHeight="1">
      <c r="A515" s="164">
        <v>850</v>
      </c>
      <c r="B515" s="165" t="s">
        <v>927</v>
      </c>
      <c r="C515" s="165" t="s">
        <v>1057</v>
      </c>
      <c r="D515" s="165" t="s">
        <v>1162</v>
      </c>
      <c r="E515" s="165" t="s">
        <v>213</v>
      </c>
      <c r="F515" s="165" t="s">
        <v>1163</v>
      </c>
      <c r="G515" s="165" t="s">
        <v>1164</v>
      </c>
      <c r="H515" s="165" t="s">
        <v>1165</v>
      </c>
      <c r="I515" s="165" t="s">
        <v>1166</v>
      </c>
      <c r="J515" s="164" t="s">
        <v>934</v>
      </c>
      <c r="K515" s="125">
        <f>IF(I515="na",0,IF(COUNTIFS($C$1:C533,C515,$I$1:I533,I515)&gt;1,0,1))</f>
        <v>0</v>
      </c>
      <c r="L515" s="125">
        <f>IF(I515="na",0,IF(COUNTIFS($D$1:D533,D515,$I$1:I533,I515)&gt;1,0,1))</f>
        <v>0</v>
      </c>
      <c r="M515" s="125">
        <f>IF(S515="",0,IF(VLOOKUP(R515,[2]PARAMETROS!$P$1:$Q$13,2,0)=1,S515-O515,S515-SUMIFS($S:$S,$R:$R,INDEX(meses,VLOOKUP(R515,[2]PARAMETROS!$P$1:$Q$13,2,0)-1),D:D,D515)))</f>
        <v>0</v>
      </c>
      <c r="N515" s="164"/>
      <c r="O515" s="164"/>
      <c r="P515" s="164"/>
      <c r="Q515" s="164"/>
      <c r="R515" s="132" t="s">
        <v>211</v>
      </c>
      <c r="S515" s="132"/>
      <c r="T515" s="126"/>
      <c r="U515" s="132"/>
      <c r="V515" s="132"/>
      <c r="W515" s="132"/>
      <c r="X515" s="165" t="s">
        <v>1167</v>
      </c>
      <c r="Y515" s="165" t="s">
        <v>1251</v>
      </c>
      <c r="Z515" s="165"/>
      <c r="AA515" s="344"/>
      <c r="AB515" s="344"/>
      <c r="AC515" s="344"/>
      <c r="AD515" s="165"/>
      <c r="AE515" s="165"/>
      <c r="AF515" s="132"/>
      <c r="AG515" s="126"/>
      <c r="AH515" s="132"/>
      <c r="AI515" s="132"/>
      <c r="AJ515" s="167"/>
      <c r="AK515" s="165" t="s">
        <v>1172</v>
      </c>
      <c r="AL515" s="164" t="s">
        <v>55</v>
      </c>
      <c r="AM515" s="164" t="s">
        <v>942</v>
      </c>
      <c r="AN515" s="164" t="s">
        <v>56</v>
      </c>
      <c r="AO515" s="164" t="s">
        <v>1173</v>
      </c>
      <c r="AP515" s="165" t="s">
        <v>1190</v>
      </c>
      <c r="AQ515" s="165" t="s">
        <v>1191</v>
      </c>
      <c r="AR515" s="151">
        <v>2201051</v>
      </c>
      <c r="AS515" s="151"/>
      <c r="AT515" s="131" t="s">
        <v>1269</v>
      </c>
      <c r="AU515" s="131"/>
      <c r="AV515" s="131" t="s">
        <v>948</v>
      </c>
      <c r="AW515" s="132" t="s">
        <v>64</v>
      </c>
      <c r="AX515" s="146"/>
      <c r="AY515" s="346">
        <v>12</v>
      </c>
      <c r="AZ515" s="346" t="s">
        <v>1193</v>
      </c>
      <c r="BA515" s="346" t="s">
        <v>125</v>
      </c>
      <c r="BB515" s="346" t="s">
        <v>67</v>
      </c>
      <c r="BC515" s="177">
        <v>36760185</v>
      </c>
      <c r="BD515" s="177">
        <v>36760185</v>
      </c>
      <c r="BE515" s="347" t="s">
        <v>1182</v>
      </c>
    </row>
    <row r="516" spans="1:57" s="136" customFormat="1" ht="86.25" customHeight="1">
      <c r="A516" s="164">
        <v>851</v>
      </c>
      <c r="B516" s="165" t="s">
        <v>927</v>
      </c>
      <c r="C516" s="165" t="s">
        <v>1057</v>
      </c>
      <c r="D516" s="165" t="s">
        <v>1162</v>
      </c>
      <c r="E516" s="165" t="s">
        <v>213</v>
      </c>
      <c r="F516" s="165" t="s">
        <v>1163</v>
      </c>
      <c r="G516" s="165" t="s">
        <v>1164</v>
      </c>
      <c r="H516" s="165" t="s">
        <v>1165</v>
      </c>
      <c r="I516" s="165" t="s">
        <v>1166</v>
      </c>
      <c r="J516" s="164" t="s">
        <v>934</v>
      </c>
      <c r="K516" s="125">
        <f>IF(I516="na",0,IF(COUNTIFS($C$1:C533,C516,$I$1:I533,I516)&gt;1,0,1))</f>
        <v>0</v>
      </c>
      <c r="L516" s="125">
        <f>IF(I516="na",0,IF(COUNTIFS($D$1:D533,D516,$I$1:I533,I516)&gt;1,0,1))</f>
        <v>0</v>
      </c>
      <c r="M516" s="125">
        <f>IF(S516="",0,IF(VLOOKUP(R516,[2]PARAMETROS!$P$1:$Q$13,2,0)=1,S516-O516,S516-SUMIFS($S:$S,$R:$R,INDEX(meses,VLOOKUP(R516,[2]PARAMETROS!$P$1:$Q$13,2,0)-1),D:D,D516)))</f>
        <v>0</v>
      </c>
      <c r="N516" s="164"/>
      <c r="O516" s="164"/>
      <c r="P516" s="164"/>
      <c r="Q516" s="164"/>
      <c r="R516" s="132" t="s">
        <v>211</v>
      </c>
      <c r="S516" s="132"/>
      <c r="T516" s="126"/>
      <c r="U516" s="132"/>
      <c r="V516" s="132"/>
      <c r="W516" s="132"/>
      <c r="X516" s="165" t="s">
        <v>1167</v>
      </c>
      <c r="Y516" s="165" t="s">
        <v>1251</v>
      </c>
      <c r="Z516" s="165"/>
      <c r="AA516" s="344"/>
      <c r="AB516" s="344"/>
      <c r="AC516" s="344"/>
      <c r="AD516" s="165"/>
      <c r="AE516" s="165"/>
      <c r="AF516" s="132"/>
      <c r="AG516" s="126"/>
      <c r="AH516" s="132"/>
      <c r="AI516" s="132"/>
      <c r="AJ516" s="167"/>
      <c r="AK516" s="165" t="s">
        <v>1172</v>
      </c>
      <c r="AL516" s="164" t="s">
        <v>55</v>
      </c>
      <c r="AM516" s="164" t="s">
        <v>942</v>
      </c>
      <c r="AN516" s="164" t="s">
        <v>56</v>
      </c>
      <c r="AO516" s="164" t="s">
        <v>1173</v>
      </c>
      <c r="AP516" s="165" t="s">
        <v>1194</v>
      </c>
      <c r="AQ516" s="165" t="s">
        <v>1195</v>
      </c>
      <c r="AR516" s="151">
        <v>2201052</v>
      </c>
      <c r="AS516" s="151"/>
      <c r="AT516" s="131" t="s">
        <v>1270</v>
      </c>
      <c r="AU516" s="131"/>
      <c r="AV516" s="131" t="s">
        <v>63</v>
      </c>
      <c r="AW516" s="132" t="s">
        <v>64</v>
      </c>
      <c r="AX516" s="146">
        <v>50764065</v>
      </c>
      <c r="AY516" s="346">
        <v>11.5</v>
      </c>
      <c r="AZ516" s="346" t="s">
        <v>1197</v>
      </c>
      <c r="BA516" s="346" t="s">
        <v>125</v>
      </c>
      <c r="BB516" s="346" t="s">
        <v>67</v>
      </c>
      <c r="BC516" s="177">
        <v>50764065</v>
      </c>
      <c r="BD516" s="177">
        <v>50764065</v>
      </c>
      <c r="BE516" s="347" t="s">
        <v>1182</v>
      </c>
    </row>
    <row r="517" spans="1:57" s="136" customFormat="1" ht="86.25" customHeight="1">
      <c r="A517" s="164">
        <v>852</v>
      </c>
      <c r="B517" s="165" t="s">
        <v>927</v>
      </c>
      <c r="C517" s="165" t="s">
        <v>1057</v>
      </c>
      <c r="D517" s="165" t="s">
        <v>1162</v>
      </c>
      <c r="E517" s="165" t="s">
        <v>213</v>
      </c>
      <c r="F517" s="165" t="s">
        <v>1163</v>
      </c>
      <c r="G517" s="165" t="s">
        <v>1164</v>
      </c>
      <c r="H517" s="165" t="s">
        <v>1165</v>
      </c>
      <c r="I517" s="165" t="s">
        <v>1166</v>
      </c>
      <c r="J517" s="164" t="s">
        <v>934</v>
      </c>
      <c r="K517" s="125">
        <f>IF(I517="na",0,IF(COUNTIFS($C$1:C533,C517,$I$1:I533,I517)&gt;1,0,1))</f>
        <v>0</v>
      </c>
      <c r="L517" s="125">
        <f>IF(I517="na",0,IF(COUNTIFS($D$1:D533,D517,$I$1:I533,I517)&gt;1,0,1))</f>
        <v>0</v>
      </c>
      <c r="M517" s="125">
        <f>IF(S517="",0,IF(VLOOKUP(R517,[2]PARAMETROS!$P$1:$Q$13,2,0)=1,S517-O517,S517-SUMIFS($S:$S,$R:$R,INDEX(meses,VLOOKUP(R517,[2]PARAMETROS!$P$1:$Q$13,2,0)-1),D:D,D517)))</f>
        <v>0</v>
      </c>
      <c r="N517" s="164"/>
      <c r="O517" s="164"/>
      <c r="P517" s="164"/>
      <c r="Q517" s="164"/>
      <c r="R517" s="132" t="s">
        <v>211</v>
      </c>
      <c r="S517" s="132"/>
      <c r="T517" s="126"/>
      <c r="U517" s="132"/>
      <c r="V517" s="132"/>
      <c r="W517" s="132"/>
      <c r="X517" s="165" t="s">
        <v>1167</v>
      </c>
      <c r="Y517" s="165" t="s">
        <v>1251</v>
      </c>
      <c r="Z517" s="165"/>
      <c r="AA517" s="344"/>
      <c r="AB517" s="344"/>
      <c r="AC517" s="344"/>
      <c r="AD517" s="165"/>
      <c r="AE517" s="165"/>
      <c r="AF517" s="132"/>
      <c r="AG517" s="126"/>
      <c r="AH517" s="132"/>
      <c r="AI517" s="132"/>
      <c r="AJ517" s="167"/>
      <c r="AK517" s="165" t="s">
        <v>1172</v>
      </c>
      <c r="AL517" s="164" t="s">
        <v>55</v>
      </c>
      <c r="AM517" s="164" t="s">
        <v>942</v>
      </c>
      <c r="AN517" s="164" t="s">
        <v>56</v>
      </c>
      <c r="AO517" s="164" t="s">
        <v>1173</v>
      </c>
      <c r="AP517" s="165" t="s">
        <v>1190</v>
      </c>
      <c r="AQ517" s="165" t="s">
        <v>1191</v>
      </c>
      <c r="AR517" s="151">
        <v>2201051</v>
      </c>
      <c r="AS517" s="151"/>
      <c r="AT517" s="131" t="s">
        <v>1270</v>
      </c>
      <c r="AU517" s="131"/>
      <c r="AV517" s="131" t="s">
        <v>948</v>
      </c>
      <c r="AW517" s="132" t="s">
        <v>64</v>
      </c>
      <c r="AX517" s="146"/>
      <c r="AY517" s="346">
        <v>12</v>
      </c>
      <c r="AZ517" s="346" t="s">
        <v>1193</v>
      </c>
      <c r="BA517" s="346" t="s">
        <v>125</v>
      </c>
      <c r="BB517" s="346" t="s">
        <v>67</v>
      </c>
      <c r="BC517" s="177">
        <v>36760185</v>
      </c>
      <c r="BD517" s="177">
        <v>36760185</v>
      </c>
      <c r="BE517" s="347" t="s">
        <v>1182</v>
      </c>
    </row>
    <row r="518" spans="1:57" s="136" customFormat="1" ht="86.25" customHeight="1">
      <c r="A518" s="164">
        <v>853</v>
      </c>
      <c r="B518" s="165" t="s">
        <v>927</v>
      </c>
      <c r="C518" s="165" t="s">
        <v>1057</v>
      </c>
      <c r="D518" s="165" t="s">
        <v>1162</v>
      </c>
      <c r="E518" s="165" t="s">
        <v>213</v>
      </c>
      <c r="F518" s="165" t="s">
        <v>1163</v>
      </c>
      <c r="G518" s="165" t="s">
        <v>1164</v>
      </c>
      <c r="H518" s="165" t="s">
        <v>1165</v>
      </c>
      <c r="I518" s="165" t="s">
        <v>1166</v>
      </c>
      <c r="J518" s="164" t="s">
        <v>934</v>
      </c>
      <c r="K518" s="125">
        <f>IF(I518="na",0,IF(COUNTIFS($C$1:C533,C518,$I$1:I533,I518)&gt;1,0,1))</f>
        <v>0</v>
      </c>
      <c r="L518" s="125">
        <f>IF(I518="na",0,IF(COUNTIFS($D$1:D533,D518,$I$1:I533,I518)&gt;1,0,1))</f>
        <v>0</v>
      </c>
      <c r="M518" s="125">
        <f>IF(S518="",0,IF(VLOOKUP(R518,[2]PARAMETROS!$P$1:$Q$13,2,0)=1,S518-O518,S518-SUMIFS($S:$S,$R:$R,INDEX(meses,VLOOKUP(R518,[2]PARAMETROS!$P$1:$Q$13,2,0)-1),D:D,D518)))</f>
        <v>0</v>
      </c>
      <c r="N518" s="164"/>
      <c r="O518" s="164"/>
      <c r="P518" s="164"/>
      <c r="Q518" s="164"/>
      <c r="R518" s="132" t="s">
        <v>211</v>
      </c>
      <c r="S518" s="132"/>
      <c r="T518" s="126"/>
      <c r="U518" s="132"/>
      <c r="V518" s="132"/>
      <c r="W518" s="132"/>
      <c r="X518" s="165" t="s">
        <v>1167</v>
      </c>
      <c r="Y518" s="165" t="s">
        <v>1251</v>
      </c>
      <c r="Z518" s="165"/>
      <c r="AA518" s="344"/>
      <c r="AB518" s="344"/>
      <c r="AC518" s="344"/>
      <c r="AD518" s="165"/>
      <c r="AE518" s="165"/>
      <c r="AF518" s="132"/>
      <c r="AG518" s="126"/>
      <c r="AH518" s="132"/>
      <c r="AI518" s="132"/>
      <c r="AJ518" s="167"/>
      <c r="AK518" s="165" t="s">
        <v>1172</v>
      </c>
      <c r="AL518" s="164" t="s">
        <v>55</v>
      </c>
      <c r="AM518" s="164" t="s">
        <v>942</v>
      </c>
      <c r="AN518" s="164" t="s">
        <v>56</v>
      </c>
      <c r="AO518" s="164" t="s">
        <v>1173</v>
      </c>
      <c r="AP518" s="165" t="s">
        <v>1194</v>
      </c>
      <c r="AQ518" s="165" t="s">
        <v>1195</v>
      </c>
      <c r="AR518" s="151">
        <v>2201052</v>
      </c>
      <c r="AS518" s="151"/>
      <c r="AT518" s="131" t="s">
        <v>1271</v>
      </c>
      <c r="AU518" s="131"/>
      <c r="AV518" s="131" t="s">
        <v>63</v>
      </c>
      <c r="AW518" s="132" t="s">
        <v>64</v>
      </c>
      <c r="AX518" s="146">
        <v>50764065</v>
      </c>
      <c r="AY518" s="346">
        <v>11.5</v>
      </c>
      <c r="AZ518" s="346" t="s">
        <v>1197</v>
      </c>
      <c r="BA518" s="346" t="s">
        <v>125</v>
      </c>
      <c r="BB518" s="346" t="s">
        <v>67</v>
      </c>
      <c r="BC518" s="177">
        <v>50764065</v>
      </c>
      <c r="BD518" s="177">
        <v>50764065</v>
      </c>
      <c r="BE518" s="347" t="s">
        <v>1182</v>
      </c>
    </row>
    <row r="519" spans="1:57" s="136" customFormat="1" ht="86.25" customHeight="1">
      <c r="A519" s="164">
        <v>854</v>
      </c>
      <c r="B519" s="165" t="s">
        <v>927</v>
      </c>
      <c r="C519" s="165" t="s">
        <v>1057</v>
      </c>
      <c r="D519" s="165" t="s">
        <v>1162</v>
      </c>
      <c r="E519" s="165" t="s">
        <v>213</v>
      </c>
      <c r="F519" s="165" t="s">
        <v>1163</v>
      </c>
      <c r="G519" s="165" t="s">
        <v>1164</v>
      </c>
      <c r="H519" s="165" t="s">
        <v>1165</v>
      </c>
      <c r="I519" s="165" t="s">
        <v>1166</v>
      </c>
      <c r="J519" s="164" t="s">
        <v>934</v>
      </c>
      <c r="K519" s="125">
        <f>IF(I519="na",0,IF(COUNTIFS($C$1:C533,C519,$I$1:I533,I519)&gt;1,0,1))</f>
        <v>0</v>
      </c>
      <c r="L519" s="125">
        <f>IF(I519="na",0,IF(COUNTIFS($D$1:D533,D519,$I$1:I533,I519)&gt;1,0,1))</f>
        <v>0</v>
      </c>
      <c r="M519" s="125">
        <f>IF(S519="",0,IF(VLOOKUP(R519,[2]PARAMETROS!$P$1:$Q$13,2,0)=1,S519-O519,S519-SUMIFS($S:$S,$R:$R,INDEX(meses,VLOOKUP(R519,[2]PARAMETROS!$P$1:$Q$13,2,0)-1),D:D,D519)))</f>
        <v>0</v>
      </c>
      <c r="N519" s="164"/>
      <c r="O519" s="164"/>
      <c r="P519" s="164"/>
      <c r="Q519" s="164"/>
      <c r="R519" s="132" t="s">
        <v>211</v>
      </c>
      <c r="S519" s="132"/>
      <c r="T519" s="126"/>
      <c r="U519" s="132"/>
      <c r="V519" s="132"/>
      <c r="W519" s="132"/>
      <c r="X519" s="165" t="s">
        <v>1167</v>
      </c>
      <c r="Y519" s="165" t="s">
        <v>1251</v>
      </c>
      <c r="Z519" s="165"/>
      <c r="AA519" s="344"/>
      <c r="AB519" s="344"/>
      <c r="AC519" s="344"/>
      <c r="AD519" s="165"/>
      <c r="AE519" s="165"/>
      <c r="AF519" s="132"/>
      <c r="AG519" s="126"/>
      <c r="AH519" s="132"/>
      <c r="AI519" s="132"/>
      <c r="AJ519" s="167"/>
      <c r="AK519" s="165" t="s">
        <v>1172</v>
      </c>
      <c r="AL519" s="164" t="s">
        <v>55</v>
      </c>
      <c r="AM519" s="164" t="s">
        <v>942</v>
      </c>
      <c r="AN519" s="164" t="s">
        <v>56</v>
      </c>
      <c r="AO519" s="164" t="s">
        <v>1173</v>
      </c>
      <c r="AP519" s="165" t="s">
        <v>1190</v>
      </c>
      <c r="AQ519" s="165" t="s">
        <v>1191</v>
      </c>
      <c r="AR519" s="151">
        <v>2201051</v>
      </c>
      <c r="AS519" s="151"/>
      <c r="AT519" s="131" t="s">
        <v>1272</v>
      </c>
      <c r="AU519" s="131"/>
      <c r="AV519" s="131" t="s">
        <v>948</v>
      </c>
      <c r="AW519" s="132" t="s">
        <v>64</v>
      </c>
      <c r="AX519" s="146"/>
      <c r="AY519" s="346">
        <v>12</v>
      </c>
      <c r="AZ519" s="346" t="s">
        <v>1193</v>
      </c>
      <c r="BA519" s="346" t="s">
        <v>125</v>
      </c>
      <c r="BB519" s="346" t="s">
        <v>67</v>
      </c>
      <c r="BC519" s="177">
        <v>36760185</v>
      </c>
      <c r="BD519" s="177">
        <v>36760185</v>
      </c>
      <c r="BE519" s="347" t="s">
        <v>1182</v>
      </c>
    </row>
    <row r="520" spans="1:57" s="136" customFormat="1" ht="86.25" customHeight="1">
      <c r="A520" s="164">
        <v>855</v>
      </c>
      <c r="B520" s="165" t="s">
        <v>927</v>
      </c>
      <c r="C520" s="165" t="s">
        <v>1057</v>
      </c>
      <c r="D520" s="165" t="s">
        <v>1162</v>
      </c>
      <c r="E520" s="165" t="s">
        <v>213</v>
      </c>
      <c r="F520" s="165" t="s">
        <v>1163</v>
      </c>
      <c r="G520" s="165" t="s">
        <v>1164</v>
      </c>
      <c r="H520" s="165" t="s">
        <v>1165</v>
      </c>
      <c r="I520" s="165" t="s">
        <v>1166</v>
      </c>
      <c r="J520" s="164" t="s">
        <v>934</v>
      </c>
      <c r="K520" s="125">
        <f>IF(I520="na",0,IF(COUNTIFS($C$1:C533,C520,$I$1:I533,I520)&gt;1,0,1))</f>
        <v>0</v>
      </c>
      <c r="L520" s="125">
        <f>IF(I520="na",0,IF(COUNTIFS($D$1:D533,D520,$I$1:I533,I520)&gt;1,0,1))</f>
        <v>0</v>
      </c>
      <c r="M520" s="125">
        <f>IF(S520="",0,IF(VLOOKUP(R520,[2]PARAMETROS!$P$1:$Q$13,2,0)=1,S520-O520,S520-SUMIFS($S:$S,$R:$R,INDEX(meses,VLOOKUP(R520,[2]PARAMETROS!$P$1:$Q$13,2,0)-1),D:D,D520)))</f>
        <v>0</v>
      </c>
      <c r="N520" s="164"/>
      <c r="O520" s="164"/>
      <c r="P520" s="164"/>
      <c r="Q520" s="164"/>
      <c r="R520" s="132" t="s">
        <v>211</v>
      </c>
      <c r="S520" s="132"/>
      <c r="T520" s="126"/>
      <c r="U520" s="132"/>
      <c r="V520" s="132"/>
      <c r="W520" s="132"/>
      <c r="X520" s="165" t="s">
        <v>1167</v>
      </c>
      <c r="Y520" s="165" t="s">
        <v>1251</v>
      </c>
      <c r="Z520" s="165"/>
      <c r="AA520" s="344"/>
      <c r="AB520" s="344"/>
      <c r="AC520" s="344"/>
      <c r="AD520" s="165"/>
      <c r="AE520" s="165"/>
      <c r="AF520" s="132"/>
      <c r="AG520" s="126"/>
      <c r="AH520" s="132"/>
      <c r="AI520" s="132"/>
      <c r="AJ520" s="167"/>
      <c r="AK520" s="165" t="s">
        <v>1172</v>
      </c>
      <c r="AL520" s="164" t="s">
        <v>55</v>
      </c>
      <c r="AM520" s="164" t="s">
        <v>942</v>
      </c>
      <c r="AN520" s="164" t="s">
        <v>56</v>
      </c>
      <c r="AO520" s="164" t="s">
        <v>1173</v>
      </c>
      <c r="AP520" s="165" t="s">
        <v>1194</v>
      </c>
      <c r="AQ520" s="165" t="s">
        <v>1195</v>
      </c>
      <c r="AR520" s="151">
        <v>2201052</v>
      </c>
      <c r="AS520" s="151"/>
      <c r="AT520" s="131" t="s">
        <v>1273</v>
      </c>
      <c r="AU520" s="131"/>
      <c r="AV520" s="131" t="s">
        <v>63</v>
      </c>
      <c r="AW520" s="132" t="s">
        <v>64</v>
      </c>
      <c r="AX520" s="146">
        <v>15474690</v>
      </c>
      <c r="AY520" s="346">
        <v>11.5</v>
      </c>
      <c r="AZ520" s="346" t="s">
        <v>1197</v>
      </c>
      <c r="BA520" s="346" t="s">
        <v>125</v>
      </c>
      <c r="BB520" s="346" t="s">
        <v>67</v>
      </c>
      <c r="BC520" s="177">
        <v>15474690</v>
      </c>
      <c r="BD520" s="177">
        <v>15474690</v>
      </c>
      <c r="BE520" s="347" t="s">
        <v>1182</v>
      </c>
    </row>
    <row r="521" spans="1:57" s="136" customFormat="1" ht="86.25" customHeight="1">
      <c r="A521" s="164">
        <v>856</v>
      </c>
      <c r="B521" s="165" t="s">
        <v>927</v>
      </c>
      <c r="C521" s="165" t="s">
        <v>1057</v>
      </c>
      <c r="D521" s="165" t="s">
        <v>1162</v>
      </c>
      <c r="E521" s="165" t="s">
        <v>213</v>
      </c>
      <c r="F521" s="165" t="s">
        <v>1163</v>
      </c>
      <c r="G521" s="165" t="s">
        <v>1164</v>
      </c>
      <c r="H521" s="165" t="s">
        <v>1165</v>
      </c>
      <c r="I521" s="165" t="s">
        <v>1166</v>
      </c>
      <c r="J521" s="164" t="s">
        <v>934</v>
      </c>
      <c r="K521" s="125">
        <f>IF(I521="na",0,IF(COUNTIFS($C$1:C533,C521,$I$1:I533,I521)&gt;1,0,1))</f>
        <v>0</v>
      </c>
      <c r="L521" s="125">
        <f>IF(I521="na",0,IF(COUNTIFS($D$1:D533,D521,$I$1:I533,I521)&gt;1,0,1))</f>
        <v>0</v>
      </c>
      <c r="M521" s="125">
        <f>IF(S521="",0,IF(VLOOKUP(R521,[2]PARAMETROS!$P$1:$Q$13,2,0)=1,S521-O521,S521-SUMIFS($S:$S,$R:$R,INDEX(meses,VLOOKUP(R521,[2]PARAMETROS!$P$1:$Q$13,2,0)-1),D:D,D521)))</f>
        <v>0</v>
      </c>
      <c r="N521" s="164"/>
      <c r="O521" s="164"/>
      <c r="P521" s="164"/>
      <c r="Q521" s="164"/>
      <c r="R521" s="132" t="s">
        <v>211</v>
      </c>
      <c r="S521" s="132"/>
      <c r="T521" s="126"/>
      <c r="U521" s="132"/>
      <c r="V521" s="132"/>
      <c r="W521" s="132"/>
      <c r="X521" s="165" t="s">
        <v>1167</v>
      </c>
      <c r="Y521" s="165" t="s">
        <v>1251</v>
      </c>
      <c r="Z521" s="165"/>
      <c r="AA521" s="344"/>
      <c r="AB521" s="344"/>
      <c r="AC521" s="344"/>
      <c r="AD521" s="165"/>
      <c r="AE521" s="165"/>
      <c r="AF521" s="132"/>
      <c r="AG521" s="126"/>
      <c r="AH521" s="132"/>
      <c r="AI521" s="132"/>
      <c r="AJ521" s="167"/>
      <c r="AK521" s="165" t="s">
        <v>1172</v>
      </c>
      <c r="AL521" s="164" t="s">
        <v>55</v>
      </c>
      <c r="AM521" s="164" t="s">
        <v>942</v>
      </c>
      <c r="AN521" s="164" t="s">
        <v>56</v>
      </c>
      <c r="AO521" s="164" t="s">
        <v>1173</v>
      </c>
      <c r="AP521" s="165" t="s">
        <v>1190</v>
      </c>
      <c r="AQ521" s="165" t="s">
        <v>1191</v>
      </c>
      <c r="AR521" s="151">
        <v>2201051</v>
      </c>
      <c r="AS521" s="151"/>
      <c r="AT521" s="131" t="s">
        <v>1274</v>
      </c>
      <c r="AU521" s="131"/>
      <c r="AV521" s="131" t="s">
        <v>948</v>
      </c>
      <c r="AW521" s="132" t="s">
        <v>64</v>
      </c>
      <c r="AX521" s="146"/>
      <c r="AY521" s="346">
        <v>12</v>
      </c>
      <c r="AZ521" s="346" t="s">
        <v>1193</v>
      </c>
      <c r="BA521" s="346" t="s">
        <v>125</v>
      </c>
      <c r="BB521" s="346" t="s">
        <v>67</v>
      </c>
      <c r="BC521" s="177">
        <v>11205810</v>
      </c>
      <c r="BD521" s="177">
        <v>11205810</v>
      </c>
      <c r="BE521" s="347" t="s">
        <v>1182</v>
      </c>
    </row>
    <row r="522" spans="1:57" s="136" customFormat="1" ht="86.25" customHeight="1">
      <c r="A522" s="164">
        <v>857</v>
      </c>
      <c r="B522" s="165" t="s">
        <v>927</v>
      </c>
      <c r="C522" s="165" t="s">
        <v>1057</v>
      </c>
      <c r="D522" s="165" t="s">
        <v>1162</v>
      </c>
      <c r="E522" s="165" t="s">
        <v>213</v>
      </c>
      <c r="F522" s="165" t="s">
        <v>1163</v>
      </c>
      <c r="G522" s="165" t="s">
        <v>1164</v>
      </c>
      <c r="H522" s="165" t="s">
        <v>1165</v>
      </c>
      <c r="I522" s="165" t="s">
        <v>1166</v>
      </c>
      <c r="J522" s="164" t="s">
        <v>934</v>
      </c>
      <c r="K522" s="125">
        <f>IF(I522="na",0,IF(COUNTIFS($C$1:C533,C522,$I$1:I533,I522)&gt;1,0,1))</f>
        <v>0</v>
      </c>
      <c r="L522" s="125">
        <f>IF(I522="na",0,IF(COUNTIFS($D$1:D533,D522,$I$1:I533,I522)&gt;1,0,1))</f>
        <v>0</v>
      </c>
      <c r="M522" s="125">
        <f>IF(S522="",0,IF(VLOOKUP(R522,[2]PARAMETROS!$P$1:$Q$13,2,0)=1,S522-O522,S522-SUMIFS($S:$S,$R:$R,INDEX(meses,VLOOKUP(R522,[2]PARAMETROS!$P$1:$Q$13,2,0)-1),D:D,D522)))</f>
        <v>0</v>
      </c>
      <c r="N522" s="164"/>
      <c r="O522" s="164"/>
      <c r="P522" s="164"/>
      <c r="Q522" s="164"/>
      <c r="R522" s="132" t="s">
        <v>211</v>
      </c>
      <c r="S522" s="132"/>
      <c r="T522" s="126"/>
      <c r="U522" s="132"/>
      <c r="V522" s="132"/>
      <c r="W522" s="132"/>
      <c r="X522" s="165" t="s">
        <v>1167</v>
      </c>
      <c r="Y522" s="165" t="s">
        <v>1251</v>
      </c>
      <c r="Z522" s="165"/>
      <c r="AA522" s="344"/>
      <c r="AB522" s="344"/>
      <c r="AC522" s="344"/>
      <c r="AD522" s="165"/>
      <c r="AE522" s="165"/>
      <c r="AF522" s="132"/>
      <c r="AG522" s="126"/>
      <c r="AH522" s="132"/>
      <c r="AI522" s="132"/>
      <c r="AJ522" s="167"/>
      <c r="AK522" s="165" t="s">
        <v>1172</v>
      </c>
      <c r="AL522" s="164" t="s">
        <v>55</v>
      </c>
      <c r="AM522" s="164" t="s">
        <v>942</v>
      </c>
      <c r="AN522" s="164" t="s">
        <v>56</v>
      </c>
      <c r="AO522" s="164" t="s">
        <v>1173</v>
      </c>
      <c r="AP522" s="165" t="s">
        <v>1194</v>
      </c>
      <c r="AQ522" s="165" t="s">
        <v>1195</v>
      </c>
      <c r="AR522" s="151">
        <v>2201052</v>
      </c>
      <c r="AS522" s="151"/>
      <c r="AT522" s="131" t="s">
        <v>1275</v>
      </c>
      <c r="AU522" s="131"/>
      <c r="AV522" s="131" t="s">
        <v>63</v>
      </c>
      <c r="AW522" s="132" t="s">
        <v>64</v>
      </c>
      <c r="AX522" s="146">
        <v>68303120</v>
      </c>
      <c r="AY522" s="346">
        <v>11.5</v>
      </c>
      <c r="AZ522" s="346" t="s">
        <v>1197</v>
      </c>
      <c r="BA522" s="346" t="s">
        <v>125</v>
      </c>
      <c r="BB522" s="346" t="s">
        <v>67</v>
      </c>
      <c r="BC522" s="177">
        <v>68303120</v>
      </c>
      <c r="BD522" s="177">
        <v>68303120</v>
      </c>
      <c r="BE522" s="347" t="s">
        <v>1182</v>
      </c>
    </row>
    <row r="523" spans="1:57" s="359" customFormat="1" ht="86.25" customHeight="1">
      <c r="A523" s="164">
        <v>858</v>
      </c>
      <c r="B523" s="350" t="s">
        <v>927</v>
      </c>
      <c r="C523" s="350" t="s">
        <v>1057</v>
      </c>
      <c r="D523" s="350" t="s">
        <v>1162</v>
      </c>
      <c r="E523" s="350" t="s">
        <v>213</v>
      </c>
      <c r="F523" s="350" t="s">
        <v>1163</v>
      </c>
      <c r="G523" s="350" t="s">
        <v>1164</v>
      </c>
      <c r="H523" s="350" t="s">
        <v>1165</v>
      </c>
      <c r="I523" s="350" t="s">
        <v>1166</v>
      </c>
      <c r="J523" s="351" t="s">
        <v>934</v>
      </c>
      <c r="K523" s="352">
        <f>IF(I523="na",0,IF(COUNTIFS($C$1:C533,C523,$I$1:I533,I523)&gt;1,0,1))</f>
        <v>0</v>
      </c>
      <c r="L523" s="352">
        <f>IF(I523="na",0,IF(COUNTIFS($D$1:D533,D523,$I$1:I533,I523)&gt;1,0,1))</f>
        <v>0</v>
      </c>
      <c r="M523" s="352">
        <f>IF(S523="",0,IF(VLOOKUP(R523,[2]PARAMETROS!$P$1:$Q$13,2,0)=1,S523-O523,S523-SUMIFS($S:$S,$R:$R,INDEX(meses,VLOOKUP(R523,[2]PARAMETROS!$P$1:$Q$13,2,0)-1),D:D,D523)))</f>
        <v>0</v>
      </c>
      <c r="N523" s="351"/>
      <c r="O523" s="351"/>
      <c r="P523" s="351"/>
      <c r="Q523" s="351"/>
      <c r="R523" s="158" t="s">
        <v>211</v>
      </c>
      <c r="S523" s="158"/>
      <c r="T523" s="274"/>
      <c r="U523" s="158"/>
      <c r="V523" s="158"/>
      <c r="W523" s="158"/>
      <c r="X523" s="350" t="s">
        <v>1167</v>
      </c>
      <c r="Y523" s="350" t="s">
        <v>1251</v>
      </c>
      <c r="Z523" s="350"/>
      <c r="AA523" s="348"/>
      <c r="AB523" s="348"/>
      <c r="AC523" s="348"/>
      <c r="AD523" s="350"/>
      <c r="AE523" s="350"/>
      <c r="AF523" s="158"/>
      <c r="AG523" s="274"/>
      <c r="AH523" s="158"/>
      <c r="AI523" s="158"/>
      <c r="AJ523" s="353"/>
      <c r="AK523" s="350" t="s">
        <v>1172</v>
      </c>
      <c r="AL523" s="351" t="s">
        <v>55</v>
      </c>
      <c r="AM523" s="351" t="s">
        <v>942</v>
      </c>
      <c r="AN523" s="351" t="s">
        <v>56</v>
      </c>
      <c r="AO523" s="351" t="s">
        <v>1173</v>
      </c>
      <c r="AP523" s="350" t="s">
        <v>1190</v>
      </c>
      <c r="AQ523" s="350" t="s">
        <v>1191</v>
      </c>
      <c r="AR523" s="151">
        <v>2201051</v>
      </c>
      <c r="AS523" s="158"/>
      <c r="AT523" s="354" t="s">
        <v>1275</v>
      </c>
      <c r="AU523" s="354"/>
      <c r="AV523" s="354" t="s">
        <v>948</v>
      </c>
      <c r="AW523" s="158" t="s">
        <v>64</v>
      </c>
      <c r="AX523" s="355"/>
      <c r="AY523" s="356">
        <v>12</v>
      </c>
      <c r="AZ523" s="356" t="s">
        <v>1193</v>
      </c>
      <c r="BA523" s="356" t="s">
        <v>125</v>
      </c>
      <c r="BB523" s="356" t="s">
        <v>67</v>
      </c>
      <c r="BC523" s="357">
        <v>49460880</v>
      </c>
      <c r="BD523" s="357">
        <v>49460880</v>
      </c>
      <c r="BE523" s="358" t="s">
        <v>1182</v>
      </c>
    </row>
    <row r="524" spans="1:57" s="136" customFormat="1" ht="86.25" customHeight="1">
      <c r="A524" s="164">
        <v>859</v>
      </c>
      <c r="B524" s="165" t="s">
        <v>927</v>
      </c>
      <c r="C524" s="165" t="s">
        <v>1057</v>
      </c>
      <c r="D524" s="165" t="s">
        <v>1162</v>
      </c>
      <c r="E524" s="165" t="s">
        <v>213</v>
      </c>
      <c r="F524" s="165" t="s">
        <v>1163</v>
      </c>
      <c r="G524" s="165" t="s">
        <v>1164</v>
      </c>
      <c r="H524" s="165" t="s">
        <v>1165</v>
      </c>
      <c r="I524" s="165" t="s">
        <v>1166</v>
      </c>
      <c r="J524" s="164" t="s">
        <v>934</v>
      </c>
      <c r="K524" s="125">
        <f>IF(I524="na",0,IF(COUNTIFS($C$1:C533,C524,$I$1:I533,I524)&gt;1,0,1))</f>
        <v>0</v>
      </c>
      <c r="L524" s="125">
        <f>IF(I524="na",0,IF(COUNTIFS($D$1:D533,D524,$I$1:I533,I524)&gt;1,0,1))</f>
        <v>0</v>
      </c>
      <c r="M524" s="125">
        <f>IF(S524="",0,IF(VLOOKUP(R524,[2]PARAMETROS!$P$1:$Q$13,2,0)=1,S524-O524,S524-SUMIFS($S:$S,$R:$R,INDEX(meses,VLOOKUP(R524,[2]PARAMETROS!$P$1:$Q$13,2,0)-1),D:D,D524)))</f>
        <v>0</v>
      </c>
      <c r="N524" s="164"/>
      <c r="O524" s="164"/>
      <c r="P524" s="164"/>
      <c r="Q524" s="164"/>
      <c r="R524" s="132" t="s">
        <v>211</v>
      </c>
      <c r="S524" s="132"/>
      <c r="T524" s="126"/>
      <c r="U524" s="132"/>
      <c r="V524" s="132"/>
      <c r="W524" s="132"/>
      <c r="X524" s="165" t="s">
        <v>1167</v>
      </c>
      <c r="Y524" s="165" t="s">
        <v>1251</v>
      </c>
      <c r="Z524" s="165"/>
      <c r="AA524" s="344"/>
      <c r="AB524" s="344"/>
      <c r="AC524" s="344"/>
      <c r="AD524" s="165"/>
      <c r="AE524" s="165"/>
      <c r="AF524" s="132"/>
      <c r="AG524" s="126"/>
      <c r="AH524" s="132"/>
      <c r="AI524" s="132"/>
      <c r="AJ524" s="167"/>
      <c r="AK524" s="165" t="s">
        <v>1172</v>
      </c>
      <c r="AL524" s="164" t="s">
        <v>55</v>
      </c>
      <c r="AM524" s="164" t="s">
        <v>942</v>
      </c>
      <c r="AN524" s="164" t="s">
        <v>56</v>
      </c>
      <c r="AO524" s="164" t="s">
        <v>1173</v>
      </c>
      <c r="AP524" s="165" t="s">
        <v>1194</v>
      </c>
      <c r="AQ524" s="165" t="s">
        <v>1195</v>
      </c>
      <c r="AR524" s="151">
        <v>2201052</v>
      </c>
      <c r="AS524" s="151"/>
      <c r="AT524" s="131" t="s">
        <v>1276</v>
      </c>
      <c r="AU524" s="131"/>
      <c r="AV524" s="131" t="s">
        <v>63</v>
      </c>
      <c r="AW524" s="132" t="s">
        <v>64</v>
      </c>
      <c r="AX524" s="146">
        <v>55225149</v>
      </c>
      <c r="AY524" s="346">
        <v>11.5</v>
      </c>
      <c r="AZ524" s="346" t="s">
        <v>1197</v>
      </c>
      <c r="BA524" s="346" t="s">
        <v>125</v>
      </c>
      <c r="BB524" s="346" t="s">
        <v>67</v>
      </c>
      <c r="BC524" s="177">
        <v>55225149</v>
      </c>
      <c r="BD524" s="177">
        <v>55225149</v>
      </c>
      <c r="BE524" s="347" t="s">
        <v>1182</v>
      </c>
    </row>
    <row r="525" spans="1:57" s="136" customFormat="1" ht="100.5" customHeight="1">
      <c r="A525" s="164">
        <v>860</v>
      </c>
      <c r="B525" s="165" t="s">
        <v>927</v>
      </c>
      <c r="C525" s="165" t="s">
        <v>1057</v>
      </c>
      <c r="D525" s="165" t="s">
        <v>1162</v>
      </c>
      <c r="E525" s="165" t="s">
        <v>213</v>
      </c>
      <c r="F525" s="165" t="s">
        <v>1163</v>
      </c>
      <c r="G525" s="165" t="s">
        <v>1164</v>
      </c>
      <c r="H525" s="165" t="s">
        <v>1165</v>
      </c>
      <c r="I525" s="165" t="s">
        <v>1166</v>
      </c>
      <c r="J525" s="164" t="s">
        <v>934</v>
      </c>
      <c r="K525" s="125">
        <f>IF(I525="na",0,IF(COUNTIFS($C$1:C533,C525,$I$1:I533,I525)&gt;1,0,1))</f>
        <v>0</v>
      </c>
      <c r="L525" s="125">
        <f>IF(I525="na",0,IF(COUNTIFS($D$1:D533,D525,$I$1:I533,I525)&gt;1,0,1))</f>
        <v>0</v>
      </c>
      <c r="M525" s="125">
        <f>IF(S525="",0,IF(VLOOKUP(R525,[2]PARAMETROS!$P$1:$Q$13,2,0)=1,S525-O525,S525-SUMIFS($S:$S,$R:$R,INDEX(meses,VLOOKUP(R525,[2]PARAMETROS!$P$1:$Q$13,2,0)-1),D:D,D525)))</f>
        <v>0</v>
      </c>
      <c r="N525" s="164"/>
      <c r="O525" s="164"/>
      <c r="P525" s="164"/>
      <c r="Q525" s="164"/>
      <c r="R525" s="132" t="s">
        <v>211</v>
      </c>
      <c r="S525" s="132"/>
      <c r="T525" s="126"/>
      <c r="U525" s="132"/>
      <c r="V525" s="132"/>
      <c r="W525" s="132"/>
      <c r="X525" s="165" t="s">
        <v>1167</v>
      </c>
      <c r="Y525" s="165" t="s">
        <v>1251</v>
      </c>
      <c r="Z525" s="165"/>
      <c r="AA525" s="344"/>
      <c r="AB525" s="344"/>
      <c r="AC525" s="344"/>
      <c r="AD525" s="165"/>
      <c r="AE525" s="165"/>
      <c r="AF525" s="132"/>
      <c r="AG525" s="126"/>
      <c r="AH525" s="132"/>
      <c r="AI525" s="132"/>
      <c r="AJ525" s="167"/>
      <c r="AK525" s="165" t="s">
        <v>1172</v>
      </c>
      <c r="AL525" s="164" t="s">
        <v>55</v>
      </c>
      <c r="AM525" s="164" t="s">
        <v>942</v>
      </c>
      <c r="AN525" s="164" t="s">
        <v>56</v>
      </c>
      <c r="AO525" s="164" t="s">
        <v>1173</v>
      </c>
      <c r="AP525" s="165" t="s">
        <v>1190</v>
      </c>
      <c r="AQ525" s="165" t="s">
        <v>1191</v>
      </c>
      <c r="AR525" s="151">
        <v>2201051</v>
      </c>
      <c r="AS525" s="151"/>
      <c r="AT525" s="131" t="s">
        <v>1277</v>
      </c>
      <c r="AU525" s="131"/>
      <c r="AV525" s="131" t="s">
        <v>948</v>
      </c>
      <c r="AW525" s="132" t="s">
        <v>64</v>
      </c>
      <c r="AX525" s="146"/>
      <c r="AY525" s="346">
        <v>12</v>
      </c>
      <c r="AZ525" s="346" t="s">
        <v>1193</v>
      </c>
      <c r="BA525" s="346" t="s">
        <v>125</v>
      </c>
      <c r="BB525" s="346" t="s">
        <v>67</v>
      </c>
      <c r="BC525" s="177">
        <v>39990626</v>
      </c>
      <c r="BD525" s="177">
        <v>39990626</v>
      </c>
      <c r="BE525" s="347" t="s">
        <v>1182</v>
      </c>
    </row>
    <row r="526" spans="1:57" s="136" customFormat="1" ht="86.25" customHeight="1">
      <c r="A526" s="164">
        <v>861</v>
      </c>
      <c r="B526" s="165" t="s">
        <v>927</v>
      </c>
      <c r="C526" s="165" t="s">
        <v>1057</v>
      </c>
      <c r="D526" s="165" t="s">
        <v>1162</v>
      </c>
      <c r="E526" s="165" t="s">
        <v>213</v>
      </c>
      <c r="F526" s="165" t="s">
        <v>1163</v>
      </c>
      <c r="G526" s="165" t="s">
        <v>1164</v>
      </c>
      <c r="H526" s="165" t="s">
        <v>1165</v>
      </c>
      <c r="I526" s="165" t="s">
        <v>1166</v>
      </c>
      <c r="J526" s="164" t="s">
        <v>934</v>
      </c>
      <c r="K526" s="125">
        <f>IF(I526="na",0,IF(COUNTIFS($C$1:C533,C526,$I$1:I533,I526)&gt;1,0,1))</f>
        <v>0</v>
      </c>
      <c r="L526" s="125">
        <f>IF(I526="na",0,IF(COUNTIFS($D$1:D533,D526,$I$1:I533,I526)&gt;1,0,1))</f>
        <v>0</v>
      </c>
      <c r="M526" s="125">
        <f>IF(S526="",0,IF(VLOOKUP(R526,[2]PARAMETROS!$P$1:$Q$13,2,0)=1,S526-O526,S526-SUMIFS($S:$S,$R:$R,INDEX(meses,VLOOKUP(R526,[2]PARAMETROS!$P$1:$Q$13,2,0)-1),D:D,D526)))</f>
        <v>0</v>
      </c>
      <c r="N526" s="164"/>
      <c r="O526" s="164"/>
      <c r="P526" s="164"/>
      <c r="Q526" s="164"/>
      <c r="R526" s="132" t="s">
        <v>211</v>
      </c>
      <c r="S526" s="132"/>
      <c r="T526" s="126"/>
      <c r="U526" s="132"/>
      <c r="V526" s="132"/>
      <c r="W526" s="132"/>
      <c r="X526" s="165" t="s">
        <v>1167</v>
      </c>
      <c r="Y526" s="165" t="s">
        <v>1251</v>
      </c>
      <c r="Z526" s="165"/>
      <c r="AA526" s="344"/>
      <c r="AB526" s="344"/>
      <c r="AC526" s="344"/>
      <c r="AD526" s="165"/>
      <c r="AE526" s="165"/>
      <c r="AF526" s="132"/>
      <c r="AG526" s="126"/>
      <c r="AH526" s="132"/>
      <c r="AI526" s="132"/>
      <c r="AJ526" s="167"/>
      <c r="AK526" s="165" t="s">
        <v>1172</v>
      </c>
      <c r="AL526" s="164" t="s">
        <v>55</v>
      </c>
      <c r="AM526" s="164" t="s">
        <v>942</v>
      </c>
      <c r="AN526" s="164" t="s">
        <v>56</v>
      </c>
      <c r="AO526" s="164" t="s">
        <v>1173</v>
      </c>
      <c r="AP526" s="165" t="s">
        <v>1190</v>
      </c>
      <c r="AQ526" s="165" t="s">
        <v>1191</v>
      </c>
      <c r="AR526" s="151">
        <v>2201051</v>
      </c>
      <c r="AS526" s="151"/>
      <c r="AT526" s="131" t="s">
        <v>1278</v>
      </c>
      <c r="AU526" s="131"/>
      <c r="AV526" s="131" t="s">
        <v>948</v>
      </c>
      <c r="AW526" s="132" t="s">
        <v>64</v>
      </c>
      <c r="AX526" s="146"/>
      <c r="AY526" s="346">
        <v>12</v>
      </c>
      <c r="AZ526" s="346" t="s">
        <v>1193</v>
      </c>
      <c r="BA526" s="346" t="s">
        <v>125</v>
      </c>
      <c r="BB526" s="346" t="s">
        <v>67</v>
      </c>
      <c r="BC526" s="177">
        <v>36804743</v>
      </c>
      <c r="BD526" s="177">
        <v>36804743</v>
      </c>
      <c r="BE526" s="347" t="s">
        <v>1182</v>
      </c>
    </row>
    <row r="527" spans="1:57" s="136" customFormat="1" ht="86.25" customHeight="1">
      <c r="A527" s="164">
        <v>862</v>
      </c>
      <c r="B527" s="165" t="s">
        <v>927</v>
      </c>
      <c r="C527" s="165" t="s">
        <v>1057</v>
      </c>
      <c r="D527" s="165" t="s">
        <v>1162</v>
      </c>
      <c r="E527" s="165" t="s">
        <v>213</v>
      </c>
      <c r="F527" s="165" t="s">
        <v>1163</v>
      </c>
      <c r="G527" s="165" t="s">
        <v>1164</v>
      </c>
      <c r="H527" s="165" t="s">
        <v>1165</v>
      </c>
      <c r="I527" s="165" t="s">
        <v>1166</v>
      </c>
      <c r="J527" s="164" t="s">
        <v>934</v>
      </c>
      <c r="K527" s="125">
        <f>IF(I527="na",0,IF(COUNTIFS($C$1:C533,C527,$I$1:I533,I527)&gt;1,0,1))</f>
        <v>0</v>
      </c>
      <c r="L527" s="125">
        <f>IF(I527="na",0,IF(COUNTIFS($D$1:D533,D527,$I$1:I533,I527)&gt;1,0,1))</f>
        <v>0</v>
      </c>
      <c r="M527" s="125">
        <f>IF(S527="",0,IF(VLOOKUP(R527,[2]PARAMETROS!$P$1:$Q$13,2,0)=1,S527-O527,S527-SUMIFS($S:$S,$R:$R,INDEX(meses,VLOOKUP(R527,[2]PARAMETROS!$P$1:$Q$13,2,0)-1),D:D,D527)))</f>
        <v>0</v>
      </c>
      <c r="N527" s="164"/>
      <c r="O527" s="164"/>
      <c r="P527" s="164"/>
      <c r="Q527" s="164"/>
      <c r="R527" s="132" t="s">
        <v>211</v>
      </c>
      <c r="S527" s="132"/>
      <c r="T527" s="126"/>
      <c r="U527" s="132"/>
      <c r="V527" s="132"/>
      <c r="W527" s="132"/>
      <c r="X527" s="165" t="s">
        <v>1167</v>
      </c>
      <c r="Y527" s="350" t="s">
        <v>1251</v>
      </c>
      <c r="Z527" s="165"/>
      <c r="AA527" s="344"/>
      <c r="AB527" s="344"/>
      <c r="AC527" s="344"/>
      <c r="AD527" s="165"/>
      <c r="AE527" s="165"/>
      <c r="AF527" s="132"/>
      <c r="AG527" s="126"/>
      <c r="AH527" s="132"/>
      <c r="AI527" s="132"/>
      <c r="AJ527" s="167"/>
      <c r="AK527" s="165" t="s">
        <v>1172</v>
      </c>
      <c r="AL527" s="164" t="s">
        <v>55</v>
      </c>
      <c r="AM527" s="164" t="s">
        <v>942</v>
      </c>
      <c r="AN527" s="164" t="s">
        <v>56</v>
      </c>
      <c r="AO527" s="164" t="s">
        <v>1173</v>
      </c>
      <c r="AP527" s="165" t="s">
        <v>1194</v>
      </c>
      <c r="AQ527" s="165" t="s">
        <v>1195</v>
      </c>
      <c r="AR527" s="151">
        <v>2201052</v>
      </c>
      <c r="AS527" s="151"/>
      <c r="AT527" s="131" t="s">
        <v>1279</v>
      </c>
      <c r="AU527" s="131"/>
      <c r="AV527" s="131" t="s">
        <v>63</v>
      </c>
      <c r="AW527" s="132" t="s">
        <v>64</v>
      </c>
      <c r="AX527" s="146">
        <v>50825597</v>
      </c>
      <c r="AY527" s="346">
        <v>11.5</v>
      </c>
      <c r="AZ527" s="346" t="s">
        <v>1197</v>
      </c>
      <c r="BA527" s="346" t="s">
        <v>125</v>
      </c>
      <c r="BB527" s="346" t="s">
        <v>67</v>
      </c>
      <c r="BC527" s="177">
        <v>50825597</v>
      </c>
      <c r="BD527" s="177">
        <v>50825597</v>
      </c>
      <c r="BE527" s="347" t="s">
        <v>1182</v>
      </c>
    </row>
    <row r="528" spans="1:57" s="359" customFormat="1" ht="86.25" customHeight="1">
      <c r="A528" s="164">
        <v>863</v>
      </c>
      <c r="B528" s="350" t="s">
        <v>927</v>
      </c>
      <c r="C528" s="350" t="s">
        <v>1057</v>
      </c>
      <c r="D528" s="350" t="s">
        <v>1162</v>
      </c>
      <c r="E528" s="350" t="s">
        <v>213</v>
      </c>
      <c r="F528" s="350" t="s">
        <v>1163</v>
      </c>
      <c r="G528" s="350" t="s">
        <v>1164</v>
      </c>
      <c r="H528" s="350" t="s">
        <v>1165</v>
      </c>
      <c r="I528" s="350" t="s">
        <v>1166</v>
      </c>
      <c r="J528" s="351" t="s">
        <v>934</v>
      </c>
      <c r="K528" s="352">
        <f>IF(I528="na",0,IF(COUNTIFS($C$1:C533,C528,$I$1:I533,I528)&gt;1,0,1))</f>
        <v>0</v>
      </c>
      <c r="L528" s="352">
        <f>IF(I528="na",0,IF(COUNTIFS($D$1:D533,D528,$I$1:I533,I528)&gt;1,0,1))</f>
        <v>0</v>
      </c>
      <c r="M528" s="352">
        <f>IF(S528="",0,IF(VLOOKUP(R528,[2]PARAMETROS!$P$1:$Q$13,2,0)=1,S528-O528,S528-SUMIFS($S:$S,$R:$R,INDEX(meses,VLOOKUP(R528,[2]PARAMETROS!$P$1:$Q$13,2,0)-1),D:D,D528)))</f>
        <v>0</v>
      </c>
      <c r="N528" s="351"/>
      <c r="O528" s="351"/>
      <c r="P528" s="351"/>
      <c r="Q528" s="351"/>
      <c r="R528" s="158" t="s">
        <v>211</v>
      </c>
      <c r="S528" s="158"/>
      <c r="T528" s="274"/>
      <c r="U528" s="158"/>
      <c r="V528" s="158"/>
      <c r="W528" s="158"/>
      <c r="X528" s="350" t="s">
        <v>1167</v>
      </c>
      <c r="Y528" s="350" t="s">
        <v>1251</v>
      </c>
      <c r="Z528" s="350"/>
      <c r="AA528" s="348"/>
      <c r="AB528" s="348"/>
      <c r="AC528" s="348"/>
      <c r="AD528" s="350"/>
      <c r="AE528" s="350"/>
      <c r="AF528" s="158"/>
      <c r="AG528" s="274"/>
      <c r="AH528" s="158"/>
      <c r="AI528" s="158"/>
      <c r="AJ528" s="353"/>
      <c r="AK528" s="350" t="s">
        <v>1172</v>
      </c>
      <c r="AL528" s="351" t="s">
        <v>55</v>
      </c>
      <c r="AM528" s="351" t="s">
        <v>942</v>
      </c>
      <c r="AN528" s="351" t="s">
        <v>56</v>
      </c>
      <c r="AO528" s="351" t="s">
        <v>1173</v>
      </c>
      <c r="AP528" s="350" t="s">
        <v>1190</v>
      </c>
      <c r="AQ528" s="350" t="s">
        <v>1191</v>
      </c>
      <c r="AR528" s="151">
        <v>2201051</v>
      </c>
      <c r="AS528" s="158"/>
      <c r="AT528" s="354" t="s">
        <v>1280</v>
      </c>
      <c r="AU528" s="354"/>
      <c r="AV528" s="354" t="s">
        <v>948</v>
      </c>
      <c r="AW528" s="158" t="s">
        <v>64</v>
      </c>
      <c r="AX528" s="355"/>
      <c r="AY528" s="356">
        <v>12</v>
      </c>
      <c r="AZ528" s="356" t="s">
        <v>1193</v>
      </c>
      <c r="BA528" s="356" t="s">
        <v>125</v>
      </c>
      <c r="BB528" s="356" t="s">
        <v>67</v>
      </c>
      <c r="BC528" s="357">
        <v>38614760</v>
      </c>
      <c r="BD528" s="357">
        <v>38614760</v>
      </c>
      <c r="BE528" s="358" t="s">
        <v>1182</v>
      </c>
    </row>
    <row r="529" spans="1:58" s="136" customFormat="1" ht="85.5" customHeight="1">
      <c r="A529" s="164">
        <v>864</v>
      </c>
      <c r="B529" s="165" t="s">
        <v>927</v>
      </c>
      <c r="C529" s="165" t="s">
        <v>1057</v>
      </c>
      <c r="D529" s="165" t="s">
        <v>1162</v>
      </c>
      <c r="E529" s="165" t="s">
        <v>213</v>
      </c>
      <c r="F529" s="165" t="s">
        <v>1163</v>
      </c>
      <c r="G529" s="165" t="s">
        <v>1164</v>
      </c>
      <c r="H529" s="165" t="s">
        <v>1165</v>
      </c>
      <c r="I529" s="165" t="s">
        <v>1166</v>
      </c>
      <c r="J529" s="164" t="s">
        <v>934</v>
      </c>
      <c r="K529" s="125">
        <f>IF(I529="na",0,IF(COUNTIFS($C$1:C533,C529,$I$1:I533,I529)&gt;1,0,1))</f>
        <v>0</v>
      </c>
      <c r="L529" s="125">
        <f>IF(I529="na",0,IF(COUNTIFS($D$1:D533,D529,$I$1:I533,I529)&gt;1,0,1))</f>
        <v>0</v>
      </c>
      <c r="M529" s="125">
        <f>IF(S529="",0,IF(VLOOKUP(R529,[2]PARAMETROS!$P$1:$Q$13,2,0)=1,S529-O529,S529-SUMIFS($S:$S,$R:$R,INDEX(meses,VLOOKUP(R529,[2]PARAMETROS!$P$1:$Q$13,2,0)-1),D:D,D529)))</f>
        <v>0</v>
      </c>
      <c r="N529" s="164"/>
      <c r="O529" s="164"/>
      <c r="P529" s="164"/>
      <c r="Q529" s="164"/>
      <c r="R529" s="132" t="s">
        <v>211</v>
      </c>
      <c r="S529" s="132"/>
      <c r="T529" s="126"/>
      <c r="U529" s="132"/>
      <c r="V529" s="132"/>
      <c r="W529" s="132"/>
      <c r="X529" s="165" t="s">
        <v>1167</v>
      </c>
      <c r="Y529" s="165" t="s">
        <v>1251</v>
      </c>
      <c r="Z529" s="165"/>
      <c r="AA529" s="344"/>
      <c r="AB529" s="344"/>
      <c r="AC529" s="344"/>
      <c r="AD529" s="165"/>
      <c r="AE529" s="165"/>
      <c r="AF529" s="132"/>
      <c r="AG529" s="126"/>
      <c r="AH529" s="132"/>
      <c r="AI529" s="132"/>
      <c r="AJ529" s="167"/>
      <c r="AK529" s="165" t="s">
        <v>1172</v>
      </c>
      <c r="AL529" s="164" t="s">
        <v>55</v>
      </c>
      <c r="AM529" s="164" t="s">
        <v>942</v>
      </c>
      <c r="AN529" s="164" t="s">
        <v>56</v>
      </c>
      <c r="AO529" s="164" t="s">
        <v>1173</v>
      </c>
      <c r="AP529" s="165" t="s">
        <v>1194</v>
      </c>
      <c r="AQ529" s="165" t="s">
        <v>1195</v>
      </c>
      <c r="AR529" s="151">
        <v>2201052</v>
      </c>
      <c r="AS529" s="151"/>
      <c r="AT529" s="131" t="s">
        <v>1281</v>
      </c>
      <c r="AU529" s="131"/>
      <c r="AV529" s="131" t="s">
        <v>63</v>
      </c>
      <c r="AW529" s="132" t="s">
        <v>64</v>
      </c>
      <c r="AX529" s="146">
        <v>61534200</v>
      </c>
      <c r="AY529" s="346">
        <v>11.5</v>
      </c>
      <c r="AZ529" s="346" t="s">
        <v>1197</v>
      </c>
      <c r="BA529" s="346" t="s">
        <v>125</v>
      </c>
      <c r="BB529" s="346" t="s">
        <v>67</v>
      </c>
      <c r="BC529" s="177">
        <v>61534200</v>
      </c>
      <c r="BD529" s="177">
        <v>61534200</v>
      </c>
      <c r="BE529" s="347" t="s">
        <v>1182</v>
      </c>
    </row>
    <row r="530" spans="1:58" s="136" customFormat="1" ht="66" customHeight="1">
      <c r="A530" s="164">
        <v>865</v>
      </c>
      <c r="B530" s="165" t="s">
        <v>927</v>
      </c>
      <c r="C530" s="165" t="s">
        <v>1057</v>
      </c>
      <c r="D530" s="165" t="s">
        <v>1162</v>
      </c>
      <c r="E530" s="165" t="s">
        <v>213</v>
      </c>
      <c r="F530" s="165" t="s">
        <v>1163</v>
      </c>
      <c r="G530" s="165" t="s">
        <v>1164</v>
      </c>
      <c r="H530" s="165" t="s">
        <v>1165</v>
      </c>
      <c r="I530" s="165" t="s">
        <v>1166</v>
      </c>
      <c r="J530" s="164" t="s">
        <v>934</v>
      </c>
      <c r="K530" s="125">
        <f>IF(I530="na",0,IF(COUNTIFS($C$1:C530,C530,$I$1:I530,I530)&gt;1,0,1))</f>
        <v>0</v>
      </c>
      <c r="L530" s="125">
        <f>IF(I530="na",0,IF(COUNTIFS($D$1:D530,D530,$I$1:I530,I530)&gt;1,0,1))</f>
        <v>0</v>
      </c>
      <c r="M530" s="125">
        <f>IF(S530="",0,IF(VLOOKUP(R530,[2]PARAMETROS!$P$1:$Q$13,2,0)=1,S530-O530,S530-SUMIFS($S:$S,$R:$R,INDEX(meses,VLOOKUP(R530,[2]PARAMETROS!$P$1:$Q$13,2,0)-1),D:D,D530)))</f>
        <v>0</v>
      </c>
      <c r="N530" s="164"/>
      <c r="O530" s="164"/>
      <c r="P530" s="164"/>
      <c r="Q530" s="164"/>
      <c r="R530" s="132" t="s">
        <v>211</v>
      </c>
      <c r="S530" s="132"/>
      <c r="T530" s="126"/>
      <c r="U530" s="132"/>
      <c r="V530" s="132"/>
      <c r="W530" s="132"/>
      <c r="X530" s="165" t="s">
        <v>1167</v>
      </c>
      <c r="Y530" s="165" t="s">
        <v>1282</v>
      </c>
      <c r="Z530" s="165"/>
      <c r="AA530" s="344">
        <v>0</v>
      </c>
      <c r="AB530" s="344">
        <v>19</v>
      </c>
      <c r="AC530" s="122">
        <f>AB530-AA530</f>
        <v>19</v>
      </c>
      <c r="AD530" s="165"/>
      <c r="AE530" s="165"/>
      <c r="AF530" s="132"/>
      <c r="AG530" s="126">
        <f>(AF530-AA530)/(AB530-AA530)</f>
        <v>0</v>
      </c>
      <c r="AH530" s="157"/>
      <c r="AI530" s="132"/>
      <c r="AJ530" s="167"/>
      <c r="AK530" s="165" t="s">
        <v>1172</v>
      </c>
      <c r="AL530" s="164" t="s">
        <v>55</v>
      </c>
      <c r="AM530" s="164" t="s">
        <v>942</v>
      </c>
      <c r="AN530" s="164" t="s">
        <v>56</v>
      </c>
      <c r="AO530" s="164">
        <v>16</v>
      </c>
      <c r="AP530" s="165" t="s">
        <v>1254</v>
      </c>
      <c r="AQ530" s="165" t="s">
        <v>1195</v>
      </c>
      <c r="AR530" s="151">
        <v>2201052</v>
      </c>
      <c r="AS530" s="151"/>
      <c r="AT530" s="131" t="s">
        <v>1283</v>
      </c>
      <c r="AU530" s="131"/>
      <c r="AV530" s="131"/>
      <c r="AW530" s="132" t="s">
        <v>64</v>
      </c>
      <c r="AX530" s="146"/>
      <c r="AY530" s="346"/>
      <c r="AZ530" s="346" t="s">
        <v>1197</v>
      </c>
      <c r="BA530" s="346" t="s">
        <v>125</v>
      </c>
      <c r="BB530" s="346" t="s">
        <v>1003</v>
      </c>
      <c r="BC530" s="177">
        <v>1860245828</v>
      </c>
      <c r="BD530" s="177">
        <v>1860245828</v>
      </c>
      <c r="BE530" s="347" t="s">
        <v>1284</v>
      </c>
    </row>
    <row r="531" spans="1:58" s="136" customFormat="1" ht="68.25" customHeight="1">
      <c r="A531" s="164">
        <v>866</v>
      </c>
      <c r="B531" s="165" t="s">
        <v>927</v>
      </c>
      <c r="C531" s="165" t="s">
        <v>1057</v>
      </c>
      <c r="D531" s="165" t="s">
        <v>1162</v>
      </c>
      <c r="E531" s="165" t="s">
        <v>213</v>
      </c>
      <c r="F531" s="165" t="s">
        <v>1163</v>
      </c>
      <c r="G531" s="165" t="s">
        <v>1164</v>
      </c>
      <c r="H531" s="165" t="s">
        <v>1165</v>
      </c>
      <c r="I531" s="165" t="s">
        <v>1166</v>
      </c>
      <c r="J531" s="164" t="s">
        <v>934</v>
      </c>
      <c r="K531" s="125">
        <f>IF(I531="na",0,IF(COUNTIFS($C$1:C531,C531,$I$1:I531,I531)&gt;1,0,1))</f>
        <v>0</v>
      </c>
      <c r="L531" s="125">
        <f>IF(I531="na",0,IF(COUNTIFS($D$1:D531,D531,$I$1:I531,I531)&gt;1,0,1))</f>
        <v>0</v>
      </c>
      <c r="M531" s="125">
        <f>IF(S531="",0,IF(VLOOKUP(R531,[2]PARAMETROS!$P$1:$Q$13,2,0)=1,S531-O531,S531-SUMIFS($S:$S,$R:$R,INDEX(meses,VLOOKUP(R531,[2]PARAMETROS!$P$1:$Q$13,2,0)-1),D:D,D531)))</f>
        <v>0</v>
      </c>
      <c r="N531" s="164"/>
      <c r="O531" s="164"/>
      <c r="P531" s="164"/>
      <c r="Q531" s="164"/>
      <c r="R531" s="132" t="s">
        <v>211</v>
      </c>
      <c r="S531" s="132"/>
      <c r="T531" s="126"/>
      <c r="U531" s="132"/>
      <c r="V531" s="132"/>
      <c r="W531" s="132"/>
      <c r="X531" s="165" t="s">
        <v>1167</v>
      </c>
      <c r="Y531" s="165" t="s">
        <v>1282</v>
      </c>
      <c r="Z531" s="165"/>
      <c r="AA531" s="344"/>
      <c r="AB531" s="344"/>
      <c r="AC531" s="344"/>
      <c r="AD531" s="165"/>
      <c r="AE531" s="165"/>
      <c r="AF531" s="132"/>
      <c r="AG531" s="126"/>
      <c r="AH531" s="157"/>
      <c r="AI531" s="132"/>
      <c r="AJ531" s="167"/>
      <c r="AK531" s="165" t="s">
        <v>1172</v>
      </c>
      <c r="AL531" s="164" t="s">
        <v>55</v>
      </c>
      <c r="AM531" s="164" t="s">
        <v>942</v>
      </c>
      <c r="AN531" s="164" t="s">
        <v>56</v>
      </c>
      <c r="AO531" s="164">
        <v>16</v>
      </c>
      <c r="AP531" s="165" t="s">
        <v>1254</v>
      </c>
      <c r="AQ531" s="165" t="s">
        <v>1195</v>
      </c>
      <c r="AR531" s="151">
        <v>2201052</v>
      </c>
      <c r="AS531" s="151"/>
      <c r="AT531" s="131" t="s">
        <v>1285</v>
      </c>
      <c r="AU531" s="131"/>
      <c r="AV531" s="131"/>
      <c r="AW531" s="132" t="s">
        <v>64</v>
      </c>
      <c r="AX531" s="146"/>
      <c r="AY531" s="346"/>
      <c r="AZ531" s="346" t="s">
        <v>1197</v>
      </c>
      <c r="BA531" s="346" t="s">
        <v>125</v>
      </c>
      <c r="BB531" s="346" t="s">
        <v>1003</v>
      </c>
      <c r="BC531" s="177">
        <v>306778769</v>
      </c>
      <c r="BD531" s="177">
        <v>306778769</v>
      </c>
      <c r="BE531" s="347" t="s">
        <v>1284</v>
      </c>
    </row>
    <row r="532" spans="1:58" s="136" customFormat="1" ht="86.25" customHeight="1">
      <c r="A532" s="164">
        <v>867</v>
      </c>
      <c r="B532" s="165" t="s">
        <v>927</v>
      </c>
      <c r="C532" s="165" t="s">
        <v>1057</v>
      </c>
      <c r="D532" s="165" t="s">
        <v>1162</v>
      </c>
      <c r="E532" s="165" t="s">
        <v>213</v>
      </c>
      <c r="F532" s="165" t="s">
        <v>1163</v>
      </c>
      <c r="G532" s="165" t="s">
        <v>1164</v>
      </c>
      <c r="H532" s="165" t="s">
        <v>1165</v>
      </c>
      <c r="I532" s="165" t="s">
        <v>1166</v>
      </c>
      <c r="J532" s="164" t="s">
        <v>934</v>
      </c>
      <c r="K532" s="125">
        <f>IF(I532="na",0,IF(COUNTIFS($C$1:C532,C532,$I$1:I532,I532)&gt;1,0,1))</f>
        <v>0</v>
      </c>
      <c r="L532" s="125">
        <f>IF(I532="na",0,IF(COUNTIFS($D$1:D532,D532,$I$1:I532,I532)&gt;1,0,1))</f>
        <v>0</v>
      </c>
      <c r="M532" s="125">
        <f>IF(S532="",0,IF(VLOOKUP(R532,[2]PARAMETROS!$P$1:$Q$13,2,0)=1,S532-O532,S532-SUMIFS($S:$S,$R:$R,INDEX(meses,VLOOKUP(R532,[2]PARAMETROS!$P$1:$Q$13,2,0)-1),D:D,D532)))</f>
        <v>0</v>
      </c>
      <c r="N532" s="164"/>
      <c r="O532" s="164"/>
      <c r="P532" s="164"/>
      <c r="Q532" s="164"/>
      <c r="R532" s="132" t="s">
        <v>211</v>
      </c>
      <c r="S532" s="132"/>
      <c r="T532" s="126"/>
      <c r="U532" s="132"/>
      <c r="V532" s="132"/>
      <c r="W532" s="132"/>
      <c r="X532" s="165" t="s">
        <v>1167</v>
      </c>
      <c r="Y532" s="165" t="s">
        <v>1286</v>
      </c>
      <c r="Z532" s="165"/>
      <c r="AA532" s="344">
        <v>0</v>
      </c>
      <c r="AB532" s="344">
        <v>8</v>
      </c>
      <c r="AC532" s="122">
        <f>AB532-AA532</f>
        <v>8</v>
      </c>
      <c r="AD532" s="165"/>
      <c r="AE532" s="165"/>
      <c r="AF532" s="132"/>
      <c r="AG532" s="126">
        <f>(AF532-AA532)/(AB532-AA532)</f>
        <v>0</v>
      </c>
      <c r="AH532" s="157"/>
      <c r="AI532" s="132"/>
      <c r="AJ532" s="167"/>
      <c r="AK532" s="165" t="s">
        <v>1172</v>
      </c>
      <c r="AL532" s="164" t="s">
        <v>55</v>
      </c>
      <c r="AM532" s="164" t="s">
        <v>942</v>
      </c>
      <c r="AN532" s="164" t="s">
        <v>56</v>
      </c>
      <c r="AO532" s="164">
        <v>16</v>
      </c>
      <c r="AP532" s="165" t="s">
        <v>1254</v>
      </c>
      <c r="AQ532" s="165" t="s">
        <v>1195</v>
      </c>
      <c r="AR532" s="151">
        <v>2201052</v>
      </c>
      <c r="AS532" s="151"/>
      <c r="AT532" s="131" t="s">
        <v>1287</v>
      </c>
      <c r="AU532" s="131"/>
      <c r="AV532" s="131"/>
      <c r="AW532" s="132" t="s">
        <v>64</v>
      </c>
      <c r="AX532" s="146"/>
      <c r="AY532" s="346"/>
      <c r="AZ532" s="346" t="s">
        <v>1197</v>
      </c>
      <c r="BA532" s="346" t="s">
        <v>125</v>
      </c>
      <c r="BB532" s="346" t="s">
        <v>1003</v>
      </c>
      <c r="BC532" s="177">
        <v>1550000000</v>
      </c>
      <c r="BD532" s="177">
        <v>1550000000</v>
      </c>
      <c r="BE532" s="347" t="s">
        <v>1284</v>
      </c>
    </row>
    <row r="533" spans="1:58" s="359" customFormat="1" ht="86.25" customHeight="1">
      <c r="A533" s="164">
        <v>868</v>
      </c>
      <c r="B533" s="350" t="s">
        <v>927</v>
      </c>
      <c r="C533" s="350" t="s">
        <v>1057</v>
      </c>
      <c r="D533" s="350" t="s">
        <v>1162</v>
      </c>
      <c r="E533" s="350" t="s">
        <v>213</v>
      </c>
      <c r="F533" s="350" t="s">
        <v>1163</v>
      </c>
      <c r="G533" s="350" t="s">
        <v>1164</v>
      </c>
      <c r="H533" s="350" t="s">
        <v>1165</v>
      </c>
      <c r="I533" s="350" t="s">
        <v>1166</v>
      </c>
      <c r="J533" s="351" t="s">
        <v>934</v>
      </c>
      <c r="K533" s="352">
        <f>IF(I533="na",0,IF(COUNTIFS($C$1:C533,C533,$I$1:I533,I533)&gt;1,0,1))</f>
        <v>0</v>
      </c>
      <c r="L533" s="352">
        <f>IF(I533="na",0,IF(COUNTIFS($D$1:D533,D533,$I$1:I533,I533)&gt;1,0,1))</f>
        <v>0</v>
      </c>
      <c r="M533" s="352">
        <f>IF(S533="",0,IF(VLOOKUP(R533,[2]PARAMETROS!$P$1:$Q$13,2,0)=1,S533-O533,S533-SUMIFS($S:$S,$R:$R,INDEX(meses,VLOOKUP(R533,[2]PARAMETROS!$P$1:$Q$13,2,0)-1),D:D,D533)))</f>
        <v>0</v>
      </c>
      <c r="N533" s="351"/>
      <c r="O533" s="351"/>
      <c r="P533" s="351"/>
      <c r="Q533" s="351"/>
      <c r="R533" s="158" t="s">
        <v>211</v>
      </c>
      <c r="S533" s="158"/>
      <c r="T533" s="274"/>
      <c r="U533" s="158"/>
      <c r="V533" s="158"/>
      <c r="W533" s="158"/>
      <c r="X533" s="350" t="s">
        <v>1167</v>
      </c>
      <c r="Y533" s="350" t="s">
        <v>1286</v>
      </c>
      <c r="Z533" s="350"/>
      <c r="AA533" s="348"/>
      <c r="AB533" s="348"/>
      <c r="AC533" s="348"/>
      <c r="AD533" s="350"/>
      <c r="AE533" s="350"/>
      <c r="AF533" s="158"/>
      <c r="AG533" s="274"/>
      <c r="AH533" s="360"/>
      <c r="AI533" s="158"/>
      <c r="AJ533" s="353"/>
      <c r="AK533" s="350" t="s">
        <v>1172</v>
      </c>
      <c r="AL533" s="351" t="s">
        <v>55</v>
      </c>
      <c r="AM533" s="351" t="s">
        <v>942</v>
      </c>
      <c r="AN533" s="351" t="s">
        <v>56</v>
      </c>
      <c r="AO533" s="351">
        <v>16</v>
      </c>
      <c r="AP533" s="350" t="s">
        <v>1254</v>
      </c>
      <c r="AQ533" s="350" t="s">
        <v>1195</v>
      </c>
      <c r="AR533" s="151">
        <v>2201052</v>
      </c>
      <c r="AS533" s="158"/>
      <c r="AT533" s="354" t="s">
        <v>1288</v>
      </c>
      <c r="AU533" s="354"/>
      <c r="AV533" s="354"/>
      <c r="AW533" s="158" t="s">
        <v>64</v>
      </c>
      <c r="AX533" s="355"/>
      <c r="AY533" s="356"/>
      <c r="AZ533" s="356" t="s">
        <v>1197</v>
      </c>
      <c r="BA533" s="356" t="s">
        <v>125</v>
      </c>
      <c r="BB533" s="356" t="s">
        <v>1003</v>
      </c>
      <c r="BC533" s="357">
        <v>250000000</v>
      </c>
      <c r="BD533" s="357">
        <v>250000000</v>
      </c>
      <c r="BE533" s="358" t="s">
        <v>1284</v>
      </c>
    </row>
    <row r="534" spans="1:58" s="136" customFormat="1" ht="86.25" customHeight="1">
      <c r="A534" s="164">
        <v>869</v>
      </c>
      <c r="B534" s="165" t="s">
        <v>927</v>
      </c>
      <c r="C534" s="165" t="s">
        <v>1057</v>
      </c>
      <c r="D534" s="165" t="s">
        <v>1162</v>
      </c>
      <c r="E534" s="165" t="s">
        <v>213</v>
      </c>
      <c r="F534" s="165" t="s">
        <v>1163</v>
      </c>
      <c r="G534" s="165" t="s">
        <v>1164</v>
      </c>
      <c r="H534" s="165" t="s">
        <v>1165</v>
      </c>
      <c r="I534" s="165" t="s">
        <v>1166</v>
      </c>
      <c r="J534" s="164" t="s">
        <v>934</v>
      </c>
      <c r="K534" s="125">
        <f>IF(I534="na",0,IF(COUNTIFS($C$1:C534,C534,$I$1:I534,I534)&gt;1,0,1))</f>
        <v>0</v>
      </c>
      <c r="L534" s="125">
        <f>IF(I534="na",0,IF(COUNTIFS($D$1:D534,D534,$I$1:I534,I534)&gt;1,0,1))</f>
        <v>0</v>
      </c>
      <c r="M534" s="125">
        <f>IF(S534="",0,IF(VLOOKUP(R534,[2]PARAMETROS!$P$1:$Q$13,2,0)=1,S534-O534,S534-SUMIFS($S:$S,$R:$R,INDEX(meses,VLOOKUP(R534,[2]PARAMETROS!$P$1:$Q$13,2,0)-1),D:D,D534)))</f>
        <v>0</v>
      </c>
      <c r="N534" s="164"/>
      <c r="O534" s="164"/>
      <c r="P534" s="164"/>
      <c r="Q534" s="164"/>
      <c r="R534" s="132" t="s">
        <v>211</v>
      </c>
      <c r="S534" s="132"/>
      <c r="T534" s="126"/>
      <c r="U534" s="132"/>
      <c r="V534" s="132"/>
      <c r="W534" s="132"/>
      <c r="X534" s="165" t="s">
        <v>1167</v>
      </c>
      <c r="Y534" s="165" t="s">
        <v>1289</v>
      </c>
      <c r="Z534" s="165"/>
      <c r="AA534" s="344">
        <v>10</v>
      </c>
      <c r="AB534" s="344">
        <f>+AA534+6</f>
        <v>16</v>
      </c>
      <c r="AC534" s="122">
        <f>AB534-AA534</f>
        <v>6</v>
      </c>
      <c r="AD534" s="165"/>
      <c r="AE534" s="165"/>
      <c r="AF534" s="132"/>
      <c r="AG534" s="126">
        <f>(AF534-AA534)/(AB534-AA534)</f>
        <v>-1.6666666666666667</v>
      </c>
      <c r="AH534" s="157"/>
      <c r="AI534" s="132"/>
      <c r="AJ534" s="167"/>
      <c r="AK534" s="165" t="s">
        <v>1172</v>
      </c>
      <c r="AL534" s="164" t="s">
        <v>55</v>
      </c>
      <c r="AM534" s="164" t="s">
        <v>942</v>
      </c>
      <c r="AN534" s="164" t="s">
        <v>56</v>
      </c>
      <c r="AO534" s="164" t="s">
        <v>1173</v>
      </c>
      <c r="AP534" s="165" t="s">
        <v>1194</v>
      </c>
      <c r="AQ534" s="165" t="s">
        <v>1195</v>
      </c>
      <c r="AR534" s="151">
        <v>2201052</v>
      </c>
      <c r="AS534" s="151"/>
      <c r="AT534" s="131" t="s">
        <v>1290</v>
      </c>
      <c r="AU534" s="131"/>
      <c r="AV534" s="131" t="s">
        <v>63</v>
      </c>
      <c r="AW534" s="132" t="s">
        <v>64</v>
      </c>
      <c r="AX534" s="146"/>
      <c r="AY534" s="346">
        <v>11</v>
      </c>
      <c r="AZ534" s="346" t="s">
        <v>1197</v>
      </c>
      <c r="BA534" s="346" t="s">
        <v>125</v>
      </c>
      <c r="BB534" s="346" t="s">
        <v>67</v>
      </c>
      <c r="BC534" s="177">
        <f>+BD534</f>
        <v>567000000</v>
      </c>
      <c r="BD534" s="177">
        <v>567000000</v>
      </c>
      <c r="BE534" s="347" t="s">
        <v>1182</v>
      </c>
    </row>
    <row r="535" spans="1:58" s="35" customFormat="1" ht="263.25" customHeight="1">
      <c r="A535" s="125">
        <v>745</v>
      </c>
      <c r="B535" s="126" t="s">
        <v>927</v>
      </c>
      <c r="C535" s="126" t="s">
        <v>1057</v>
      </c>
      <c r="D535" s="126" t="s">
        <v>1058</v>
      </c>
      <c r="E535" s="126" t="s">
        <v>249</v>
      </c>
      <c r="F535" s="126" t="s">
        <v>930</v>
      </c>
      <c r="G535" s="126" t="s">
        <v>1059</v>
      </c>
      <c r="H535" s="126" t="s">
        <v>1060</v>
      </c>
      <c r="I535" s="126" t="s">
        <v>1166</v>
      </c>
      <c r="J535" s="125" t="s">
        <v>934</v>
      </c>
      <c r="K535" s="361">
        <f>IF(I535="na",0,IF(COUNTIFS($C$1:C535,C535,$I$1:I535,I535)&gt;1,0,1))</f>
        <v>0</v>
      </c>
      <c r="L535" s="361">
        <f>IF(I535="na",0,IF(COUNTIFS($D$1:D535,D535,$I$1:I535,I535)&gt;1,0,1))</f>
        <v>1</v>
      </c>
      <c r="M535" s="361" t="e">
        <v>#N/A</v>
      </c>
      <c r="N535" s="362">
        <v>3.0800000000000001E-2</v>
      </c>
      <c r="O535" s="362">
        <v>2.7E-2</v>
      </c>
      <c r="P535" s="362">
        <v>2.9600000000000001E-2</v>
      </c>
      <c r="Q535" s="362">
        <f>P535-O535</f>
        <v>2.6000000000000016E-3</v>
      </c>
      <c r="R535" s="125" t="s">
        <v>1291</v>
      </c>
      <c r="S535" s="362"/>
      <c r="T535" s="275">
        <f>(S535-O535)/(P535-O535)</f>
        <v>-10.384615384615378</v>
      </c>
      <c r="U535" s="157"/>
      <c r="V535" s="132"/>
      <c r="W535" s="157"/>
      <c r="X535" s="126" t="s">
        <v>1063</v>
      </c>
      <c r="Y535" s="126" t="s">
        <v>1292</v>
      </c>
      <c r="Z535" s="126" t="s">
        <v>1293</v>
      </c>
      <c r="AA535" s="363">
        <v>13000</v>
      </c>
      <c r="AB535" s="363">
        <f>+AA535+17000</f>
        <v>30000</v>
      </c>
      <c r="AC535" s="122">
        <f>+AB535-AA535</f>
        <v>17000</v>
      </c>
      <c r="AD535" s="126" t="s">
        <v>1294</v>
      </c>
      <c r="AE535" s="126" t="s">
        <v>1295</v>
      </c>
      <c r="AF535" s="132"/>
      <c r="AG535" s="275">
        <f>(AF535-AA535)/(AB535-AA535)</f>
        <v>-0.76470588235294112</v>
      </c>
      <c r="AH535" s="132"/>
      <c r="AI535" s="132"/>
      <c r="AJ535" s="167"/>
      <c r="AK535" s="126" t="s">
        <v>1296</v>
      </c>
      <c r="AL535" s="125" t="s">
        <v>55</v>
      </c>
      <c r="AM535" s="125" t="s">
        <v>942</v>
      </c>
      <c r="AN535" s="125" t="s">
        <v>56</v>
      </c>
      <c r="AO535" s="125">
        <v>15</v>
      </c>
      <c r="AP535" s="126" t="s">
        <v>1297</v>
      </c>
      <c r="AQ535" s="126" t="s">
        <v>1298</v>
      </c>
      <c r="AR535" s="352" t="s">
        <v>1185</v>
      </c>
      <c r="AS535" s="285"/>
      <c r="AT535" s="126" t="s">
        <v>1299</v>
      </c>
      <c r="AU535" s="126"/>
      <c r="AV535" s="126" t="s">
        <v>948</v>
      </c>
      <c r="AW535" s="125" t="s">
        <v>64</v>
      </c>
      <c r="AX535" s="133"/>
      <c r="AY535" s="134"/>
      <c r="AZ535" s="134" t="s">
        <v>1300</v>
      </c>
      <c r="BA535" s="134" t="s">
        <v>1301</v>
      </c>
      <c r="BB535" s="134" t="s">
        <v>456</v>
      </c>
      <c r="BC535" s="135">
        <v>217201234</v>
      </c>
      <c r="BD535" s="135">
        <v>217201234</v>
      </c>
    </row>
    <row r="536" spans="1:58" s="35" customFormat="1" ht="95.25" customHeight="1">
      <c r="A536" s="125">
        <v>746</v>
      </c>
      <c r="B536" s="126" t="s">
        <v>927</v>
      </c>
      <c r="C536" s="126" t="s">
        <v>1057</v>
      </c>
      <c r="D536" s="126" t="s">
        <v>1058</v>
      </c>
      <c r="E536" s="126" t="s">
        <v>213</v>
      </c>
      <c r="F536" s="126" t="s">
        <v>930</v>
      </c>
      <c r="G536" s="126" t="s">
        <v>1059</v>
      </c>
      <c r="H536" s="126" t="s">
        <v>1060</v>
      </c>
      <c r="I536" s="126" t="s">
        <v>1166</v>
      </c>
      <c r="J536" s="125" t="s">
        <v>934</v>
      </c>
      <c r="K536" s="361">
        <f>IF(I536="na",0,IF(COUNTIFS($C$1:C536,C536,$I$1:I536,I536)&gt;1,0,1))</f>
        <v>0</v>
      </c>
      <c r="L536" s="361">
        <f>IF(I536="na",0,IF(COUNTIFS($D$1:D536,D536,$I$1:I536,I536)&gt;1,0,1))</f>
        <v>0</v>
      </c>
      <c r="M536" s="361" t="e">
        <v>#N/A</v>
      </c>
      <c r="N536" s="125"/>
      <c r="O536" s="125"/>
      <c r="P536" s="125"/>
      <c r="Q536" s="125"/>
      <c r="R536" s="125" t="s">
        <v>1291</v>
      </c>
      <c r="S536" s="132"/>
      <c r="T536" s="275"/>
      <c r="U536" s="364"/>
      <c r="V536" s="132"/>
      <c r="W536" s="132"/>
      <c r="X536" s="126" t="s">
        <v>1063</v>
      </c>
      <c r="Y536" s="126" t="s">
        <v>1302</v>
      </c>
      <c r="Z536" s="126" t="s">
        <v>1303</v>
      </c>
      <c r="AA536" s="363">
        <v>8000</v>
      </c>
      <c r="AB536" s="363">
        <f>+AA536+24000</f>
        <v>32000</v>
      </c>
      <c r="AC536" s="122">
        <f>AB536-AA536</f>
        <v>24000</v>
      </c>
      <c r="AD536" s="126" t="s">
        <v>1304</v>
      </c>
      <c r="AE536" s="126" t="s">
        <v>1295</v>
      </c>
      <c r="AF536" s="132"/>
      <c r="AG536" s="126">
        <v>0</v>
      </c>
      <c r="AH536" s="364"/>
      <c r="AI536" s="132"/>
      <c r="AJ536" s="167"/>
      <c r="AK536" s="126" t="s">
        <v>1305</v>
      </c>
      <c r="AL536" s="125" t="s">
        <v>55</v>
      </c>
      <c r="AM536" s="125" t="s">
        <v>942</v>
      </c>
      <c r="AN536" s="125" t="s">
        <v>56</v>
      </c>
      <c r="AO536" s="125">
        <v>11</v>
      </c>
      <c r="AP536" s="126" t="s">
        <v>1306</v>
      </c>
      <c r="AQ536" s="126" t="s">
        <v>1298</v>
      </c>
      <c r="AR536" s="352">
        <v>2201058</v>
      </c>
      <c r="AS536" s="285"/>
      <c r="AT536" s="126" t="s">
        <v>1299</v>
      </c>
      <c r="AU536" s="126"/>
      <c r="AV536" s="126" t="s">
        <v>948</v>
      </c>
      <c r="AW536" s="125" t="s">
        <v>64</v>
      </c>
      <c r="AX536" s="133"/>
      <c r="AY536" s="134"/>
      <c r="AZ536" s="134" t="s">
        <v>1307</v>
      </c>
      <c r="BA536" s="134" t="s">
        <v>1301</v>
      </c>
      <c r="BB536" s="134" t="s">
        <v>456</v>
      </c>
      <c r="BC536" s="135">
        <v>807821680</v>
      </c>
      <c r="BD536" s="135">
        <v>807821680</v>
      </c>
    </row>
    <row r="537" spans="1:58" s="35" customFormat="1" ht="51" customHeight="1">
      <c r="A537" s="125">
        <v>747</v>
      </c>
      <c r="B537" s="126" t="s">
        <v>927</v>
      </c>
      <c r="C537" s="126" t="s">
        <v>1057</v>
      </c>
      <c r="D537" s="126" t="s">
        <v>1058</v>
      </c>
      <c r="E537" s="126" t="s">
        <v>213</v>
      </c>
      <c r="F537" s="126" t="s">
        <v>930</v>
      </c>
      <c r="G537" s="126" t="s">
        <v>1059</v>
      </c>
      <c r="H537" s="126" t="s">
        <v>1060</v>
      </c>
      <c r="I537" s="126" t="s">
        <v>1308</v>
      </c>
      <c r="J537" s="125" t="s">
        <v>934</v>
      </c>
      <c r="K537" s="361">
        <f>IF(I537="na",0,IF(COUNTIFS($C$1:C537,C537,$I$1:I537,I537)&gt;1,0,1))</f>
        <v>1</v>
      </c>
      <c r="L537" s="361">
        <f>IF(I537="na",0,IF(COUNTIFS($D$1:D537,D537,$I$1:I537,I537)&gt;1,0,1))</f>
        <v>1</v>
      </c>
      <c r="M537" s="361" t="e">
        <v>#N/A</v>
      </c>
      <c r="N537" s="365">
        <v>0.5</v>
      </c>
      <c r="O537" s="125">
        <v>20</v>
      </c>
      <c r="P537" s="125">
        <v>30</v>
      </c>
      <c r="Q537" s="125">
        <f>+P537-O537</f>
        <v>10</v>
      </c>
      <c r="R537" s="125" t="s">
        <v>1291</v>
      </c>
      <c r="S537" s="132"/>
      <c r="T537" s="275">
        <f>(S537-O537)/(P537-O537)</f>
        <v>-2</v>
      </c>
      <c r="U537" s="132"/>
      <c r="V537" s="132"/>
      <c r="W537" s="132"/>
      <c r="X537" s="126" t="s">
        <v>1063</v>
      </c>
      <c r="Y537" s="126" t="s">
        <v>1309</v>
      </c>
      <c r="Z537" s="126"/>
      <c r="AA537" s="363">
        <v>20</v>
      </c>
      <c r="AB537" s="363">
        <v>30</v>
      </c>
      <c r="AC537" s="363">
        <f>+AB537-AA537</f>
        <v>10</v>
      </c>
      <c r="AD537" s="126" t="s">
        <v>1304</v>
      </c>
      <c r="AE537" s="126"/>
      <c r="AF537" s="132"/>
      <c r="AG537" s="275">
        <f>(AF537-AA537)/(AB537-AA537)</f>
        <v>-2</v>
      </c>
      <c r="AH537" s="132"/>
      <c r="AI537" s="132"/>
      <c r="AJ537" s="167"/>
      <c r="AK537" s="126" t="s">
        <v>1305</v>
      </c>
      <c r="AL537" s="125" t="s">
        <v>55</v>
      </c>
      <c r="AM537" s="125" t="s">
        <v>942</v>
      </c>
      <c r="AN537" s="125" t="s">
        <v>56</v>
      </c>
      <c r="AO537" s="125">
        <v>11</v>
      </c>
      <c r="AP537" s="126" t="s">
        <v>1310</v>
      </c>
      <c r="AQ537" s="126" t="s">
        <v>1311</v>
      </c>
      <c r="AR537" s="352">
        <v>2201053</v>
      </c>
      <c r="AS537" s="285"/>
      <c r="AT537" s="126" t="s">
        <v>1299</v>
      </c>
      <c r="AU537" s="126"/>
      <c r="AV537" s="126" t="s">
        <v>948</v>
      </c>
      <c r="AW537" s="125" t="s">
        <v>64</v>
      </c>
      <c r="AX537" s="133"/>
      <c r="AY537" s="134"/>
      <c r="AZ537" s="134" t="s">
        <v>1312</v>
      </c>
      <c r="BA537" s="134" t="s">
        <v>1301</v>
      </c>
      <c r="BB537" s="134" t="s">
        <v>456</v>
      </c>
      <c r="BC537" s="135">
        <v>251007429</v>
      </c>
      <c r="BD537" s="135">
        <v>251007429</v>
      </c>
    </row>
    <row r="538" spans="1:58" s="35" customFormat="1" ht="86.25" customHeight="1">
      <c r="A538" s="125">
        <v>748</v>
      </c>
      <c r="B538" s="126" t="s">
        <v>927</v>
      </c>
      <c r="C538" s="126" t="s">
        <v>1057</v>
      </c>
      <c r="D538" s="126" t="s">
        <v>1058</v>
      </c>
      <c r="E538" s="126" t="s">
        <v>213</v>
      </c>
      <c r="F538" s="126" t="s">
        <v>930</v>
      </c>
      <c r="G538" s="126" t="s">
        <v>1059</v>
      </c>
      <c r="H538" s="126" t="s">
        <v>1060</v>
      </c>
      <c r="I538" s="126" t="s">
        <v>1166</v>
      </c>
      <c r="J538" s="125" t="s">
        <v>934</v>
      </c>
      <c r="K538" s="361">
        <f>IF(I538="na",0,IF(COUNTIFS($C$1:C538,C538,$I$1:I538,I538)&gt;1,0,1))</f>
        <v>0</v>
      </c>
      <c r="L538" s="361">
        <f>IF(I538="na",0,IF(COUNTIFS($D$1:D538,D538,$I$1:I538,I538)&gt;1,0,1))</f>
        <v>0</v>
      </c>
      <c r="M538" s="361" t="e">
        <v>#N/A</v>
      </c>
      <c r="N538" s="125"/>
      <c r="O538" s="125"/>
      <c r="P538" s="125"/>
      <c r="Q538" s="125"/>
      <c r="R538" s="125" t="s">
        <v>1291</v>
      </c>
      <c r="S538" s="132"/>
      <c r="T538" s="275"/>
      <c r="U538" s="364"/>
      <c r="V538" s="132"/>
      <c r="W538" s="132"/>
      <c r="X538" s="126" t="s">
        <v>1063</v>
      </c>
      <c r="Y538" s="126" t="s">
        <v>1313</v>
      </c>
      <c r="Z538" s="126" t="s">
        <v>1303</v>
      </c>
      <c r="AA538" s="363">
        <v>42</v>
      </c>
      <c r="AB538" s="363">
        <f>+AA538+35</f>
        <v>77</v>
      </c>
      <c r="AC538" s="363">
        <f>+AB538-AA538</f>
        <v>35</v>
      </c>
      <c r="AD538" s="126" t="s">
        <v>1304</v>
      </c>
      <c r="AE538" s="126" t="s">
        <v>1295</v>
      </c>
      <c r="AF538" s="132"/>
      <c r="AG538" s="275">
        <f>(AF538-AA538)/(AB538-AA538)</f>
        <v>-1.2</v>
      </c>
      <c r="AH538" s="366"/>
      <c r="AI538" s="132"/>
      <c r="AJ538" s="167"/>
      <c r="AK538" s="126" t="s">
        <v>1305</v>
      </c>
      <c r="AL538" s="125" t="s">
        <v>55</v>
      </c>
      <c r="AM538" s="125" t="s">
        <v>942</v>
      </c>
      <c r="AN538" s="125" t="s">
        <v>56</v>
      </c>
      <c r="AO538" s="125">
        <v>11</v>
      </c>
      <c r="AP538" s="126" t="s">
        <v>1314</v>
      </c>
      <c r="AQ538" s="126" t="s">
        <v>1315</v>
      </c>
      <c r="AR538" s="352">
        <v>2201054</v>
      </c>
      <c r="AS538" s="285"/>
      <c r="AT538" s="126" t="s">
        <v>1299</v>
      </c>
      <c r="AU538" s="126"/>
      <c r="AV538" s="126" t="s">
        <v>948</v>
      </c>
      <c r="AW538" s="125" t="s">
        <v>64</v>
      </c>
      <c r="AX538" s="133"/>
      <c r="AY538" s="134"/>
      <c r="AZ538" s="134" t="s">
        <v>1316</v>
      </c>
      <c r="BA538" s="134" t="s">
        <v>1301</v>
      </c>
      <c r="BB538" s="134" t="s">
        <v>456</v>
      </c>
      <c r="BC538" s="135">
        <v>226327081</v>
      </c>
      <c r="BD538" s="135">
        <v>226327081</v>
      </c>
    </row>
    <row r="539" spans="1:58" s="35" customFormat="1" ht="90" customHeight="1">
      <c r="A539" s="125">
        <v>749</v>
      </c>
      <c r="B539" s="126" t="s">
        <v>927</v>
      </c>
      <c r="C539" s="126" t="s">
        <v>1057</v>
      </c>
      <c r="D539" s="126" t="s">
        <v>1058</v>
      </c>
      <c r="E539" s="126" t="s">
        <v>213</v>
      </c>
      <c r="F539" s="126" t="s">
        <v>930</v>
      </c>
      <c r="G539" s="126" t="s">
        <v>1059</v>
      </c>
      <c r="H539" s="126" t="s">
        <v>1060</v>
      </c>
      <c r="I539" s="126" t="s">
        <v>1166</v>
      </c>
      <c r="J539" s="125" t="s">
        <v>934</v>
      </c>
      <c r="K539" s="361">
        <f>IF(I539="na",0,IF(COUNTIFS($C$1:C539,C539,$I$1:I539,I539)&gt;1,0,1))</f>
        <v>0</v>
      </c>
      <c r="L539" s="361">
        <f>IF(I539="na",0,IF(COUNTIFS($D$1:D539,D539,$I$1:I539,I539)&gt;1,0,1))</f>
        <v>0</v>
      </c>
      <c r="M539" s="361" t="e">
        <v>#N/A</v>
      </c>
      <c r="N539" s="125"/>
      <c r="O539" s="125"/>
      <c r="P539" s="125"/>
      <c r="Q539" s="125"/>
      <c r="R539" s="125" t="s">
        <v>1291</v>
      </c>
      <c r="S539" s="132"/>
      <c r="T539" s="275"/>
      <c r="U539" s="364"/>
      <c r="V539" s="132"/>
      <c r="W539" s="132"/>
      <c r="X539" s="126" t="s">
        <v>1317</v>
      </c>
      <c r="Y539" s="126" t="s">
        <v>1318</v>
      </c>
      <c r="Z539" s="126"/>
      <c r="AA539" s="363"/>
      <c r="AB539" s="363"/>
      <c r="AC539" s="122"/>
      <c r="AD539" s="126"/>
      <c r="AE539" s="126"/>
      <c r="AF539" s="132"/>
      <c r="AG539" s="126"/>
      <c r="AH539" s="364"/>
      <c r="AI539" s="132"/>
      <c r="AJ539" s="132"/>
      <c r="AK539" s="126" t="s">
        <v>1305</v>
      </c>
      <c r="AL539" s="125" t="s">
        <v>55</v>
      </c>
      <c r="AM539" s="125" t="s">
        <v>942</v>
      </c>
      <c r="AN539" s="125" t="s">
        <v>56</v>
      </c>
      <c r="AO539" s="125">
        <v>11</v>
      </c>
      <c r="AP539" s="126" t="s">
        <v>1319</v>
      </c>
      <c r="AQ539" s="126" t="s">
        <v>1298</v>
      </c>
      <c r="AR539" s="352">
        <v>2201058</v>
      </c>
      <c r="AS539" s="285"/>
      <c r="AT539" s="126" t="s">
        <v>1320</v>
      </c>
      <c r="AU539" s="126"/>
      <c r="AV539" s="126" t="s">
        <v>948</v>
      </c>
      <c r="AW539" s="125" t="s">
        <v>64</v>
      </c>
      <c r="AX539" s="133"/>
      <c r="AY539" s="134"/>
      <c r="AZ539" s="134" t="s">
        <v>1307</v>
      </c>
      <c r="BA539" s="134" t="s">
        <v>1301</v>
      </c>
      <c r="BB539" s="134" t="s">
        <v>456</v>
      </c>
      <c r="BC539" s="135">
        <v>9289949318</v>
      </c>
      <c r="BD539" s="135">
        <v>9289949318</v>
      </c>
    </row>
    <row r="540" spans="1:58" s="35" customFormat="1" ht="86.25" customHeight="1">
      <c r="A540" s="125">
        <v>750</v>
      </c>
      <c r="B540" s="126" t="s">
        <v>927</v>
      </c>
      <c r="C540" s="126" t="s">
        <v>1057</v>
      </c>
      <c r="D540" s="126" t="s">
        <v>1058</v>
      </c>
      <c r="E540" s="126" t="s">
        <v>249</v>
      </c>
      <c r="F540" s="126" t="s">
        <v>930</v>
      </c>
      <c r="G540" s="126" t="s">
        <v>1059</v>
      </c>
      <c r="H540" s="126" t="s">
        <v>1060</v>
      </c>
      <c r="I540" s="126" t="s">
        <v>1166</v>
      </c>
      <c r="J540" s="125" t="s">
        <v>934</v>
      </c>
      <c r="K540" s="361">
        <f>IF(I540="na",0,IF(COUNTIFS($C$1:C540,C540,$I$1:I540,I540)&gt;1,0,1))</f>
        <v>0</v>
      </c>
      <c r="L540" s="361">
        <f>IF(I540="na",0,IF(COUNTIFS($D$1:D540,D540,$I$1:I540,I540)&gt;1,0,1))</f>
        <v>0</v>
      </c>
      <c r="M540" s="361" t="e">
        <v>#N/A</v>
      </c>
      <c r="N540" s="125"/>
      <c r="O540" s="125"/>
      <c r="P540" s="362"/>
      <c r="Q540" s="125"/>
      <c r="R540" s="125" t="s">
        <v>1291</v>
      </c>
      <c r="S540" s="132"/>
      <c r="T540" s="275"/>
      <c r="U540" s="132"/>
      <c r="V540" s="132"/>
      <c r="W540" s="132"/>
      <c r="X540" s="126" t="s">
        <v>1317</v>
      </c>
      <c r="Y540" s="126" t="s">
        <v>1321</v>
      </c>
      <c r="Z540" s="126"/>
      <c r="AA540" s="363"/>
      <c r="AB540" s="363"/>
      <c r="AC540" s="122"/>
      <c r="AD540" s="126"/>
      <c r="AE540" s="126"/>
      <c r="AF540" s="132"/>
      <c r="AG540" s="275"/>
      <c r="AH540" s="132"/>
      <c r="AI540" s="132"/>
      <c r="AJ540" s="132"/>
      <c r="AK540" s="126" t="s">
        <v>1296</v>
      </c>
      <c r="AL540" s="125" t="s">
        <v>55</v>
      </c>
      <c r="AM540" s="125" t="s">
        <v>942</v>
      </c>
      <c r="AN540" s="125" t="s">
        <v>56</v>
      </c>
      <c r="AO540" s="125">
        <v>15</v>
      </c>
      <c r="AP540" s="126" t="s">
        <v>1322</v>
      </c>
      <c r="AQ540" s="126" t="s">
        <v>1298</v>
      </c>
      <c r="AR540" s="352" t="s">
        <v>1185</v>
      </c>
      <c r="AS540" s="285"/>
      <c r="AT540" s="126" t="s">
        <v>1323</v>
      </c>
      <c r="AU540" s="126"/>
      <c r="AV540" s="126" t="s">
        <v>948</v>
      </c>
      <c r="AW540" s="125" t="s">
        <v>64</v>
      </c>
      <c r="AX540" s="133"/>
      <c r="AY540" s="134"/>
      <c r="AZ540" s="134" t="s">
        <v>1300</v>
      </c>
      <c r="BA540" s="134" t="s">
        <v>1301</v>
      </c>
      <c r="BB540" s="134" t="s">
        <v>456</v>
      </c>
      <c r="BC540" s="135">
        <v>12247294293</v>
      </c>
      <c r="BD540" s="135">
        <v>12247294293</v>
      </c>
      <c r="BE540" s="367"/>
      <c r="BF540" s="34"/>
    </row>
    <row r="541" spans="1:58" s="35" customFormat="1" ht="86.25" customHeight="1">
      <c r="A541" s="125">
        <v>751</v>
      </c>
      <c r="B541" s="126" t="s">
        <v>927</v>
      </c>
      <c r="C541" s="126" t="s">
        <v>1057</v>
      </c>
      <c r="D541" s="126" t="s">
        <v>1058</v>
      </c>
      <c r="E541" s="126" t="s">
        <v>249</v>
      </c>
      <c r="F541" s="126" t="s">
        <v>930</v>
      </c>
      <c r="G541" s="126" t="s">
        <v>1324</v>
      </c>
      <c r="H541" s="126" t="s">
        <v>1325</v>
      </c>
      <c r="I541" s="126" t="s">
        <v>1166</v>
      </c>
      <c r="J541" s="125" t="s">
        <v>934</v>
      </c>
      <c r="K541" s="361">
        <f>IF(I541="na",0,IF(COUNTIFS($C$1:C541,C541,$I$1:I541,I541)&gt;1,0,1))</f>
        <v>0</v>
      </c>
      <c r="L541" s="361">
        <f>IF(I541="na",0,IF(COUNTIFS($D$1:D541,D541,$I$1:I541,I541)&gt;1,0,1))</f>
        <v>0</v>
      </c>
      <c r="M541" s="361" t="e">
        <v>#N/A</v>
      </c>
      <c r="N541" s="125"/>
      <c r="O541" s="125"/>
      <c r="P541" s="362"/>
      <c r="Q541" s="125"/>
      <c r="R541" s="125" t="s">
        <v>1291</v>
      </c>
      <c r="S541" s="132"/>
      <c r="T541" s="275"/>
      <c r="U541" s="132"/>
      <c r="V541" s="132"/>
      <c r="W541" s="132"/>
      <c r="X541" s="126" t="s">
        <v>1317</v>
      </c>
      <c r="Y541" s="126" t="s">
        <v>1292</v>
      </c>
      <c r="Z541" s="126" t="s">
        <v>1326</v>
      </c>
      <c r="AA541" s="363"/>
      <c r="AB541" s="363"/>
      <c r="AC541" s="122"/>
      <c r="AD541" s="126"/>
      <c r="AE541" s="126"/>
      <c r="AF541" s="132"/>
      <c r="AG541" s="275"/>
      <c r="AH541" s="132"/>
      <c r="AI541" s="132"/>
      <c r="AJ541" s="132"/>
      <c r="AK541" s="126" t="s">
        <v>1296</v>
      </c>
      <c r="AL541" s="125" t="s">
        <v>55</v>
      </c>
      <c r="AM541" s="125" t="s">
        <v>942</v>
      </c>
      <c r="AN541" s="125" t="s">
        <v>56</v>
      </c>
      <c r="AO541" s="125">
        <v>15</v>
      </c>
      <c r="AP541" s="126" t="s">
        <v>1322</v>
      </c>
      <c r="AQ541" s="126" t="s">
        <v>1298</v>
      </c>
      <c r="AR541" s="352" t="s">
        <v>1185</v>
      </c>
      <c r="AS541" s="285"/>
      <c r="AT541" s="126" t="s">
        <v>1327</v>
      </c>
      <c r="AU541" s="126"/>
      <c r="AV541" s="126" t="s">
        <v>948</v>
      </c>
      <c r="AW541" s="125" t="s">
        <v>64</v>
      </c>
      <c r="AX541" s="133"/>
      <c r="AY541" s="134"/>
      <c r="AZ541" s="134" t="s">
        <v>1300</v>
      </c>
      <c r="BA541" s="134" t="s">
        <v>1301</v>
      </c>
      <c r="BB541" s="134" t="s">
        <v>456</v>
      </c>
      <c r="BC541" s="135">
        <v>2254000000</v>
      </c>
      <c r="BD541" s="135">
        <v>2254000000</v>
      </c>
    </row>
    <row r="542" spans="1:58" s="371" customFormat="1" ht="123" customHeight="1">
      <c r="A542" s="125">
        <v>752</v>
      </c>
      <c r="B542" s="126" t="s">
        <v>927</v>
      </c>
      <c r="C542" s="126" t="s">
        <v>1057</v>
      </c>
      <c r="D542" s="126" t="s">
        <v>1058</v>
      </c>
      <c r="E542" s="126" t="s">
        <v>213</v>
      </c>
      <c r="F542" s="126" t="s">
        <v>930</v>
      </c>
      <c r="G542" s="126" t="s">
        <v>1324</v>
      </c>
      <c r="H542" s="126" t="s">
        <v>1325</v>
      </c>
      <c r="I542" s="126" t="s">
        <v>1328</v>
      </c>
      <c r="J542" s="125" t="s">
        <v>934</v>
      </c>
      <c r="K542" s="361">
        <f>IF(I542="na",0,IF(COUNTIFS($C$1:C542,C542,$I$1:I542,I542)&gt;1,0,1))</f>
        <v>1</v>
      </c>
      <c r="L542" s="361">
        <f>IF(I542="na",0,IF(COUNTIFS($D$1:D542,D542,$I$1:I542,I542)&gt;1,0,1))</f>
        <v>1</v>
      </c>
      <c r="M542" s="361" t="e">
        <v>#N/A</v>
      </c>
      <c r="N542" s="368">
        <v>4.2000000000000003E-2</v>
      </c>
      <c r="O542" s="362">
        <v>5.1999999999999998E-2</v>
      </c>
      <c r="P542" s="362">
        <v>4.8000000000000001E-2</v>
      </c>
      <c r="Q542" s="362">
        <f>O542-P542</f>
        <v>3.9999999999999966E-3</v>
      </c>
      <c r="R542" s="125" t="s">
        <v>1291</v>
      </c>
      <c r="S542" s="362"/>
      <c r="T542" s="275">
        <f t="shared" ref="T542" si="17">(S542-O542)/(P542-O542)</f>
        <v>13.000000000000011</v>
      </c>
      <c r="U542" s="364"/>
      <c r="V542" s="77"/>
      <c r="W542" s="157"/>
      <c r="X542" s="126" t="s">
        <v>1063</v>
      </c>
      <c r="Y542" s="126" t="s">
        <v>1329</v>
      </c>
      <c r="Z542" s="126" t="s">
        <v>1303</v>
      </c>
      <c r="AA542" s="363">
        <v>38500</v>
      </c>
      <c r="AB542" s="363">
        <f>+AA542+190000</f>
        <v>228500</v>
      </c>
      <c r="AC542" s="363">
        <f>+AB542-AA542</f>
        <v>190000</v>
      </c>
      <c r="AD542" s="126" t="s">
        <v>1330</v>
      </c>
      <c r="AE542" s="126" t="s">
        <v>1331</v>
      </c>
      <c r="AF542" s="132"/>
      <c r="AG542" s="126">
        <v>0</v>
      </c>
      <c r="AH542" s="132"/>
      <c r="AI542" s="132"/>
      <c r="AJ542" s="167"/>
      <c r="AK542" s="126" t="s">
        <v>1305</v>
      </c>
      <c r="AL542" s="125" t="s">
        <v>55</v>
      </c>
      <c r="AM542" s="125" t="s">
        <v>942</v>
      </c>
      <c r="AN542" s="125" t="s">
        <v>56</v>
      </c>
      <c r="AO542" s="125">
        <v>11</v>
      </c>
      <c r="AP542" s="126" t="s">
        <v>1332</v>
      </c>
      <c r="AQ542" s="126" t="s">
        <v>1333</v>
      </c>
      <c r="AR542" s="369">
        <v>2201032</v>
      </c>
      <c r="AS542" s="285"/>
      <c r="AT542" s="126" t="s">
        <v>1334</v>
      </c>
      <c r="AU542" s="126"/>
      <c r="AV542" s="126" t="s">
        <v>948</v>
      </c>
      <c r="AW542" s="125" t="s">
        <v>64</v>
      </c>
      <c r="AX542" s="133"/>
      <c r="AY542" s="134"/>
      <c r="AZ542" s="370" t="s">
        <v>1335</v>
      </c>
      <c r="BA542" s="134" t="s">
        <v>1301</v>
      </c>
      <c r="BB542" s="134" t="s">
        <v>456</v>
      </c>
      <c r="BC542" s="135">
        <v>10300057000</v>
      </c>
      <c r="BD542" s="135">
        <v>10300057000</v>
      </c>
    </row>
    <row r="543" spans="1:58" s="371" customFormat="1" ht="108.75" customHeight="1">
      <c r="A543" s="125">
        <v>753</v>
      </c>
      <c r="B543" s="126" t="s">
        <v>927</v>
      </c>
      <c r="C543" s="126" t="s">
        <v>1057</v>
      </c>
      <c r="D543" s="126" t="s">
        <v>1058</v>
      </c>
      <c r="E543" s="126" t="s">
        <v>249</v>
      </c>
      <c r="F543" s="126" t="s">
        <v>930</v>
      </c>
      <c r="G543" s="126" t="s">
        <v>1059</v>
      </c>
      <c r="H543" s="126" t="s">
        <v>1325</v>
      </c>
      <c r="I543" s="126" t="s">
        <v>1336</v>
      </c>
      <c r="J543" s="125" t="s">
        <v>934</v>
      </c>
      <c r="K543" s="361">
        <f>IF(I543="na",0,IF(COUNTIFS($C$1:C543,C543,$I$1:I543,I543)&gt;1,0,1))</f>
        <v>1</v>
      </c>
      <c r="L543" s="361">
        <f>IF(I543="na",0,IF(COUNTIFS($D$1:D543,D543,$I$1:I543,I543)&gt;1,0,1))</f>
        <v>1</v>
      </c>
      <c r="M543" s="361" t="e">
        <v>#N/A</v>
      </c>
      <c r="N543" s="125" t="s">
        <v>1337</v>
      </c>
      <c r="O543" s="125" t="s">
        <v>1338</v>
      </c>
      <c r="P543" s="362">
        <v>8.4000000000000005E-2</v>
      </c>
      <c r="Q543" s="125">
        <f>P543-O543</f>
        <v>-6.0999999999999943E-3</v>
      </c>
      <c r="R543" s="125" t="s">
        <v>1291</v>
      </c>
      <c r="S543" s="372"/>
      <c r="T543" s="275">
        <f>(O543-S543)/(O543-P543)</f>
        <v>14.770491803278702</v>
      </c>
      <c r="U543" s="157"/>
      <c r="V543" s="77"/>
      <c r="W543" s="157"/>
      <c r="X543" s="126" t="s">
        <v>1317</v>
      </c>
      <c r="Y543" s="57" t="s">
        <v>1339</v>
      </c>
      <c r="Z543" s="126" t="s">
        <v>1293</v>
      </c>
      <c r="AA543" s="149">
        <v>0</v>
      </c>
      <c r="AB543" s="149">
        <v>1</v>
      </c>
      <c r="AC543" s="363">
        <f>AB543-AA543</f>
        <v>1</v>
      </c>
      <c r="AD543" s="126" t="s">
        <v>1340</v>
      </c>
      <c r="AE543" s="126" t="s">
        <v>1341</v>
      </c>
      <c r="AF543" s="287"/>
      <c r="AG543" s="275">
        <f>(AF543-AA543)/(AB543-AA543)</f>
        <v>0</v>
      </c>
      <c r="AH543" s="157"/>
      <c r="AI543" s="132"/>
      <c r="AJ543" s="131"/>
      <c r="AK543" s="126" t="s">
        <v>1296</v>
      </c>
      <c r="AL543" s="125" t="s">
        <v>55</v>
      </c>
      <c r="AM543" s="125" t="s">
        <v>942</v>
      </c>
      <c r="AN543" s="125" t="s">
        <v>56</v>
      </c>
      <c r="AO543" s="125">
        <v>15</v>
      </c>
      <c r="AP543" s="126" t="s">
        <v>1342</v>
      </c>
      <c r="AQ543" s="126" t="s">
        <v>1343</v>
      </c>
      <c r="AR543" s="125">
        <v>2201006</v>
      </c>
      <c r="AS543" s="285"/>
      <c r="AT543" s="126" t="s">
        <v>1344</v>
      </c>
      <c r="AU543" s="126"/>
      <c r="AV543" s="126" t="s">
        <v>63</v>
      </c>
      <c r="AW543" s="125" t="s">
        <v>64</v>
      </c>
      <c r="AX543" s="133"/>
      <c r="AY543" s="134"/>
      <c r="AZ543" s="134" t="s">
        <v>1345</v>
      </c>
      <c r="BA543" s="134" t="s">
        <v>1346</v>
      </c>
      <c r="BB543" s="134" t="s">
        <v>456</v>
      </c>
      <c r="BC543" s="135">
        <v>83203320</v>
      </c>
      <c r="BD543" s="135">
        <v>83203320</v>
      </c>
    </row>
    <row r="544" spans="1:58" s="35" customFormat="1" ht="86.25" customHeight="1">
      <c r="A544" s="125">
        <v>754</v>
      </c>
      <c r="B544" s="126" t="s">
        <v>927</v>
      </c>
      <c r="C544" s="126" t="s">
        <v>1057</v>
      </c>
      <c r="D544" s="126" t="s">
        <v>1058</v>
      </c>
      <c r="E544" s="126" t="s">
        <v>249</v>
      </c>
      <c r="F544" s="126" t="s">
        <v>930</v>
      </c>
      <c r="G544" s="126" t="s">
        <v>1059</v>
      </c>
      <c r="H544" s="126" t="s">
        <v>1325</v>
      </c>
      <c r="I544" s="126" t="s">
        <v>1336</v>
      </c>
      <c r="J544" s="125" t="s">
        <v>934</v>
      </c>
      <c r="K544" s="361">
        <f>IF(I544="na",0,IF(COUNTIFS($C$1:C544,C544,$I$1:I544,I544)&gt;1,0,1))</f>
        <v>0</v>
      </c>
      <c r="L544" s="361">
        <f>IF(I544="na",0,IF(COUNTIFS($D$1:D544,D544,$I$1:I544,I544)&gt;1,0,1))</f>
        <v>0</v>
      </c>
      <c r="M544" s="361" t="e">
        <v>#N/A</v>
      </c>
      <c r="N544" s="125"/>
      <c r="O544" s="125"/>
      <c r="P544" s="125"/>
      <c r="Q544" s="125"/>
      <c r="R544" s="125" t="s">
        <v>1291</v>
      </c>
      <c r="S544" s="372"/>
      <c r="T544" s="275"/>
      <c r="U544" s="157"/>
      <c r="V544" s="132"/>
      <c r="W544" s="157"/>
      <c r="X544" s="126" t="s">
        <v>1317</v>
      </c>
      <c r="Y544" s="57" t="s">
        <v>1339</v>
      </c>
      <c r="Z544" s="126"/>
      <c r="AA544" s="363"/>
      <c r="AB544" s="363"/>
      <c r="AC544" s="363"/>
      <c r="AD544" s="126"/>
      <c r="AE544" s="126" t="s">
        <v>1341</v>
      </c>
      <c r="AF544" s="287"/>
      <c r="AG544" s="373"/>
      <c r="AH544" s="132"/>
      <c r="AI544" s="132"/>
      <c r="AJ544" s="131"/>
      <c r="AK544" s="126" t="s">
        <v>1296</v>
      </c>
      <c r="AL544" s="125" t="s">
        <v>55</v>
      </c>
      <c r="AM544" s="125" t="s">
        <v>942</v>
      </c>
      <c r="AN544" s="125" t="s">
        <v>56</v>
      </c>
      <c r="AO544" s="125">
        <v>15</v>
      </c>
      <c r="AP544" s="126" t="s">
        <v>1342</v>
      </c>
      <c r="AQ544" s="126" t="s">
        <v>986</v>
      </c>
      <c r="AR544" s="125">
        <v>2201006</v>
      </c>
      <c r="AS544" s="285"/>
      <c r="AT544" s="126" t="s">
        <v>1347</v>
      </c>
      <c r="AU544" s="126"/>
      <c r="AV544" s="126" t="s">
        <v>63</v>
      </c>
      <c r="AW544" s="125" t="s">
        <v>64</v>
      </c>
      <c r="AX544" s="133"/>
      <c r="AY544" s="134"/>
      <c r="AZ544" s="134" t="s">
        <v>1345</v>
      </c>
      <c r="BA544" s="134" t="s">
        <v>1346</v>
      </c>
      <c r="BB544" s="134" t="s">
        <v>456</v>
      </c>
      <c r="BC544" s="135">
        <v>79938815</v>
      </c>
      <c r="BD544" s="135">
        <v>79938815</v>
      </c>
    </row>
    <row r="545" spans="1:56" s="35" customFormat="1" ht="86.25" customHeight="1">
      <c r="A545" s="125">
        <v>755</v>
      </c>
      <c r="B545" s="126" t="s">
        <v>927</v>
      </c>
      <c r="C545" s="126" t="s">
        <v>1057</v>
      </c>
      <c r="D545" s="126" t="s">
        <v>1058</v>
      </c>
      <c r="E545" s="126" t="s">
        <v>249</v>
      </c>
      <c r="F545" s="126" t="s">
        <v>930</v>
      </c>
      <c r="G545" s="126" t="s">
        <v>1059</v>
      </c>
      <c r="H545" s="126" t="s">
        <v>1325</v>
      </c>
      <c r="I545" s="126" t="s">
        <v>1336</v>
      </c>
      <c r="J545" s="125" t="s">
        <v>934</v>
      </c>
      <c r="K545" s="361">
        <f>IF(I545="na",0,IF(COUNTIFS($C$1:C545,C545,$I$1:I545,I545)&gt;1,0,1))</f>
        <v>0</v>
      </c>
      <c r="L545" s="361">
        <f>IF(I545="na",0,IF(COUNTIFS($D$1:D545,D545,$I$1:I545,I545)&gt;1,0,1))</f>
        <v>0</v>
      </c>
      <c r="M545" s="361" t="e">
        <v>#N/A</v>
      </c>
      <c r="N545" s="125"/>
      <c r="O545" s="125"/>
      <c r="P545" s="125"/>
      <c r="Q545" s="125"/>
      <c r="R545" s="125" t="s">
        <v>1291</v>
      </c>
      <c r="S545" s="372"/>
      <c r="T545" s="275"/>
      <c r="U545" s="157"/>
      <c r="V545" s="132"/>
      <c r="W545" s="157"/>
      <c r="X545" s="126" t="s">
        <v>1317</v>
      </c>
      <c r="Y545" s="57" t="s">
        <v>1339</v>
      </c>
      <c r="Z545" s="126"/>
      <c r="AA545" s="363"/>
      <c r="AB545" s="363"/>
      <c r="AC545" s="363"/>
      <c r="AD545" s="126"/>
      <c r="AE545" s="126" t="s">
        <v>1341</v>
      </c>
      <c r="AF545" s="287"/>
      <c r="AG545" s="373"/>
      <c r="AH545" s="132"/>
      <c r="AI545" s="132"/>
      <c r="AJ545" s="131"/>
      <c r="AK545" s="126" t="s">
        <v>1296</v>
      </c>
      <c r="AL545" s="125" t="s">
        <v>55</v>
      </c>
      <c r="AM545" s="125" t="s">
        <v>942</v>
      </c>
      <c r="AN545" s="125" t="s">
        <v>56</v>
      </c>
      <c r="AO545" s="125">
        <v>15</v>
      </c>
      <c r="AP545" s="126" t="s">
        <v>1342</v>
      </c>
      <c r="AQ545" s="126" t="s">
        <v>986</v>
      </c>
      <c r="AR545" s="125">
        <v>2201006</v>
      </c>
      <c r="AS545" s="285"/>
      <c r="AT545" s="126" t="s">
        <v>1348</v>
      </c>
      <c r="AU545" s="126"/>
      <c r="AV545" s="126" t="s">
        <v>63</v>
      </c>
      <c r="AW545" s="125" t="s">
        <v>64</v>
      </c>
      <c r="AX545" s="133"/>
      <c r="AY545" s="134"/>
      <c r="AZ545" s="134" t="s">
        <v>1345</v>
      </c>
      <c r="BA545" s="134" t="s">
        <v>1346</v>
      </c>
      <c r="BB545" s="134" t="s">
        <v>456</v>
      </c>
      <c r="BC545" s="135">
        <v>84886320</v>
      </c>
      <c r="BD545" s="135">
        <v>84886320</v>
      </c>
    </row>
    <row r="546" spans="1:56" s="35" customFormat="1" ht="86.25" customHeight="1">
      <c r="A546" s="125">
        <v>756</v>
      </c>
      <c r="B546" s="126" t="s">
        <v>927</v>
      </c>
      <c r="C546" s="126" t="s">
        <v>1057</v>
      </c>
      <c r="D546" s="126" t="s">
        <v>1058</v>
      </c>
      <c r="E546" s="126" t="s">
        <v>213</v>
      </c>
      <c r="F546" s="126" t="s">
        <v>930</v>
      </c>
      <c r="G546" s="126" t="s">
        <v>1324</v>
      </c>
      <c r="H546" s="126" t="s">
        <v>1325</v>
      </c>
      <c r="I546" s="126" t="s">
        <v>1328</v>
      </c>
      <c r="J546" s="125" t="s">
        <v>934</v>
      </c>
      <c r="K546" s="47"/>
      <c r="L546" s="47"/>
      <c r="M546" s="47"/>
      <c r="N546" s="368"/>
      <c r="O546" s="362"/>
      <c r="P546" s="362"/>
      <c r="Q546" s="362"/>
      <c r="R546" s="125" t="s">
        <v>1291</v>
      </c>
      <c r="S546" s="132"/>
      <c r="T546" s="275"/>
      <c r="U546" s="132"/>
      <c r="V546" s="131"/>
      <c r="W546" s="132"/>
      <c r="X546" s="126" t="s">
        <v>1063</v>
      </c>
      <c r="Y546" s="126" t="s">
        <v>1329</v>
      </c>
      <c r="Z546" s="126"/>
      <c r="AA546" s="363"/>
      <c r="AB546" s="363"/>
      <c r="AC546" s="122"/>
      <c r="AD546" s="126" t="s">
        <v>1330</v>
      </c>
      <c r="AE546" s="126" t="s">
        <v>1331</v>
      </c>
      <c r="AF546" s="132"/>
      <c r="AG546" s="126"/>
      <c r="AH546" s="132"/>
      <c r="AI546" s="132"/>
      <c r="AJ546" s="167"/>
      <c r="AK546" s="126" t="s">
        <v>1305</v>
      </c>
      <c r="AL546" s="125" t="s">
        <v>55</v>
      </c>
      <c r="AM546" s="125" t="s">
        <v>942</v>
      </c>
      <c r="AN546" s="125" t="s">
        <v>56</v>
      </c>
      <c r="AO546" s="125">
        <v>11</v>
      </c>
      <c r="AP546" s="126" t="s">
        <v>1332</v>
      </c>
      <c r="AQ546" s="126" t="s">
        <v>1333</v>
      </c>
      <c r="AR546" s="369">
        <v>2201032</v>
      </c>
      <c r="AS546" s="285"/>
      <c r="AT546" s="126" t="s">
        <v>1349</v>
      </c>
      <c r="AU546" s="126"/>
      <c r="AV546" s="126" t="s">
        <v>948</v>
      </c>
      <c r="AW546" s="125" t="s">
        <v>64</v>
      </c>
      <c r="AX546" s="133"/>
      <c r="AY546" s="134"/>
      <c r="AZ546" s="370" t="s">
        <v>1335</v>
      </c>
      <c r="BA546" s="134" t="s">
        <v>1301</v>
      </c>
      <c r="BB546" s="134" t="s">
        <v>456</v>
      </c>
      <c r="BC546" s="135">
        <v>1617000000</v>
      </c>
      <c r="BD546" s="135">
        <v>1617000000</v>
      </c>
    </row>
    <row r="547" spans="1:56" s="35" customFormat="1" ht="86.25" customHeight="1">
      <c r="A547" s="125">
        <v>757</v>
      </c>
      <c r="B547" s="126" t="s">
        <v>927</v>
      </c>
      <c r="C547" s="126" t="s">
        <v>1057</v>
      </c>
      <c r="D547" s="126" t="s">
        <v>1058</v>
      </c>
      <c r="E547" s="126" t="s">
        <v>213</v>
      </c>
      <c r="F547" s="126" t="s">
        <v>930</v>
      </c>
      <c r="G547" s="126" t="s">
        <v>1324</v>
      </c>
      <c r="H547" s="126" t="s">
        <v>1325</v>
      </c>
      <c r="I547" s="126" t="s">
        <v>1328</v>
      </c>
      <c r="J547" s="125" t="s">
        <v>934</v>
      </c>
      <c r="K547" s="47"/>
      <c r="L547" s="47"/>
      <c r="M547" s="47"/>
      <c r="N547" s="125"/>
      <c r="O547" s="125"/>
      <c r="P547" s="125"/>
      <c r="Q547" s="126"/>
      <c r="R547" s="125" t="s">
        <v>1291</v>
      </c>
      <c r="S547" s="132"/>
      <c r="T547" s="275"/>
      <c r="U547" s="132"/>
      <c r="V547" s="131"/>
      <c r="W547" s="132"/>
      <c r="X547" s="126" t="s">
        <v>1063</v>
      </c>
      <c r="Y547" s="126" t="s">
        <v>1329</v>
      </c>
      <c r="Z547" s="126"/>
      <c r="AA547" s="363"/>
      <c r="AB547" s="363"/>
      <c r="AC547" s="122"/>
      <c r="AD547" s="126" t="s">
        <v>1330</v>
      </c>
      <c r="AE547" s="126" t="s">
        <v>1331</v>
      </c>
      <c r="AF547" s="132"/>
      <c r="AG547" s="126"/>
      <c r="AH547" s="132"/>
      <c r="AI547" s="132"/>
      <c r="AJ547" s="167"/>
      <c r="AK547" s="126" t="s">
        <v>1305</v>
      </c>
      <c r="AL547" s="125" t="s">
        <v>55</v>
      </c>
      <c r="AM547" s="125" t="s">
        <v>942</v>
      </c>
      <c r="AN547" s="125" t="s">
        <v>56</v>
      </c>
      <c r="AO547" s="125">
        <v>11</v>
      </c>
      <c r="AP547" s="126" t="s">
        <v>1332</v>
      </c>
      <c r="AQ547" s="126" t="s">
        <v>1333</v>
      </c>
      <c r="AR547" s="369">
        <v>2201032</v>
      </c>
      <c r="AS547" s="285"/>
      <c r="AT547" s="126" t="s">
        <v>1350</v>
      </c>
      <c r="AU547" s="126"/>
      <c r="AV547" s="126" t="s">
        <v>948</v>
      </c>
      <c r="AW547" s="125" t="s">
        <v>64</v>
      </c>
      <c r="AX547" s="133"/>
      <c r="AY547" s="134"/>
      <c r="AZ547" s="370" t="s">
        <v>1335</v>
      </c>
      <c r="BA547" s="134" t="s">
        <v>1301</v>
      </c>
      <c r="BB547" s="134" t="s">
        <v>456</v>
      </c>
      <c r="BC547" s="135">
        <v>500000000</v>
      </c>
      <c r="BD547" s="135">
        <v>500000000</v>
      </c>
    </row>
    <row r="548" spans="1:56" s="35" customFormat="1" ht="86.25" customHeight="1">
      <c r="A548" s="125">
        <v>758</v>
      </c>
      <c r="B548" s="126" t="s">
        <v>927</v>
      </c>
      <c r="C548" s="126" t="s">
        <v>1057</v>
      </c>
      <c r="D548" s="126" t="s">
        <v>1058</v>
      </c>
      <c r="E548" s="126" t="s">
        <v>213</v>
      </c>
      <c r="F548" s="126" t="s">
        <v>930</v>
      </c>
      <c r="G548" s="126" t="s">
        <v>1324</v>
      </c>
      <c r="H548" s="126" t="s">
        <v>1325</v>
      </c>
      <c r="I548" s="126" t="s">
        <v>1328</v>
      </c>
      <c r="J548" s="125" t="s">
        <v>934</v>
      </c>
      <c r="K548" s="47"/>
      <c r="L548" s="47" t="s">
        <v>1351</v>
      </c>
      <c r="M548" s="47"/>
      <c r="N548" s="126"/>
      <c r="O548" s="125"/>
      <c r="P548" s="125"/>
      <c r="Q548" s="125"/>
      <c r="R548" s="125" t="s">
        <v>1291</v>
      </c>
      <c r="S548" s="132"/>
      <c r="T548" s="275"/>
      <c r="U548" s="132"/>
      <c r="V548" s="131"/>
      <c r="W548" s="132"/>
      <c r="X548" s="126" t="s">
        <v>1063</v>
      </c>
      <c r="Y548" s="126" t="s">
        <v>1329</v>
      </c>
      <c r="Z548" s="126"/>
      <c r="AA548" s="363"/>
      <c r="AB548" s="363"/>
      <c r="AC548" s="122"/>
      <c r="AD548" s="126" t="s">
        <v>1330</v>
      </c>
      <c r="AE548" s="126" t="s">
        <v>1331</v>
      </c>
      <c r="AF548" s="132"/>
      <c r="AG548" s="126"/>
      <c r="AH548" s="132"/>
      <c r="AI548" s="132"/>
      <c r="AJ548" s="167"/>
      <c r="AK548" s="126" t="s">
        <v>1305</v>
      </c>
      <c r="AL548" s="125" t="s">
        <v>55</v>
      </c>
      <c r="AM548" s="125" t="s">
        <v>942</v>
      </c>
      <c r="AN548" s="125" t="s">
        <v>56</v>
      </c>
      <c r="AO548" s="125">
        <v>11</v>
      </c>
      <c r="AP548" s="126" t="s">
        <v>1332</v>
      </c>
      <c r="AQ548" s="126" t="s">
        <v>1333</v>
      </c>
      <c r="AR548" s="369">
        <v>2201032</v>
      </c>
      <c r="AS548" s="285"/>
      <c r="AT548" s="126" t="s">
        <v>1299</v>
      </c>
      <c r="AU548" s="126"/>
      <c r="AV548" s="126" t="s">
        <v>948</v>
      </c>
      <c r="AW548" s="125" t="s">
        <v>64</v>
      </c>
      <c r="AX548" s="133"/>
      <c r="AY548" s="134"/>
      <c r="AZ548" s="370" t="s">
        <v>1335</v>
      </c>
      <c r="BA548" s="134" t="s">
        <v>1301</v>
      </c>
      <c r="BB548" s="134" t="s">
        <v>456</v>
      </c>
      <c r="BC548" s="135">
        <v>1079744093.76</v>
      </c>
      <c r="BD548" s="135">
        <v>1079744093.76</v>
      </c>
    </row>
    <row r="549" spans="1:56" s="371" customFormat="1" ht="86.25" customHeight="1">
      <c r="A549" s="125">
        <v>759</v>
      </c>
      <c r="B549" s="126" t="s">
        <v>927</v>
      </c>
      <c r="C549" s="126" t="s">
        <v>1057</v>
      </c>
      <c r="D549" s="126" t="s">
        <v>1058</v>
      </c>
      <c r="E549" s="126" t="s">
        <v>249</v>
      </c>
      <c r="F549" s="126" t="s">
        <v>930</v>
      </c>
      <c r="G549" s="126" t="s">
        <v>1059</v>
      </c>
      <c r="H549" s="126" t="s">
        <v>1325</v>
      </c>
      <c r="I549" s="126" t="s">
        <v>1328</v>
      </c>
      <c r="J549" s="125" t="s">
        <v>934</v>
      </c>
      <c r="K549" s="361">
        <f>IF(I549="na",0,IF(COUNTIFS($C$1:C549,C549,$I$1:I549,I549)&gt;1,0,1))</f>
        <v>0</v>
      </c>
      <c r="L549" s="361">
        <f>IF(I549="na",0,IF(COUNTIFS($D$1:D549,D549,$I$1:I549,I549)&gt;1,0,1))</f>
        <v>0</v>
      </c>
      <c r="M549" s="361" t="e">
        <v>#N/A</v>
      </c>
      <c r="N549" s="368"/>
      <c r="O549" s="362"/>
      <c r="P549" s="362"/>
      <c r="Q549" s="362"/>
      <c r="R549" s="125" t="s">
        <v>1291</v>
      </c>
      <c r="S549" s="374"/>
      <c r="T549" s="275"/>
      <c r="U549" s="132"/>
      <c r="V549" s="132"/>
      <c r="W549" s="157"/>
      <c r="X549" s="126" t="s">
        <v>1063</v>
      </c>
      <c r="Y549" s="57" t="s">
        <v>1352</v>
      </c>
      <c r="Z549" s="126" t="s">
        <v>1293</v>
      </c>
      <c r="AA549" s="149">
        <v>0</v>
      </c>
      <c r="AB549" s="149">
        <v>1</v>
      </c>
      <c r="AC549" s="122">
        <f t="shared" ref="AC549:AC550" si="18">AB549-AA549</f>
        <v>1</v>
      </c>
      <c r="AD549" s="126" t="s">
        <v>1353</v>
      </c>
      <c r="AE549" s="126" t="s">
        <v>1354</v>
      </c>
      <c r="AF549" s="287"/>
      <c r="AG549" s="373">
        <v>0.1</v>
      </c>
      <c r="AH549" s="132"/>
      <c r="AI549" s="132"/>
      <c r="AJ549" s="131"/>
      <c r="AK549" s="126" t="s">
        <v>1296</v>
      </c>
      <c r="AL549" s="125" t="s">
        <v>55</v>
      </c>
      <c r="AM549" s="125" t="s">
        <v>942</v>
      </c>
      <c r="AN549" s="125" t="s">
        <v>56</v>
      </c>
      <c r="AO549" s="125">
        <v>15</v>
      </c>
      <c r="AP549" s="126" t="s">
        <v>1342</v>
      </c>
      <c r="AQ549" s="126" t="s">
        <v>1343</v>
      </c>
      <c r="AR549" s="125">
        <v>2201006</v>
      </c>
      <c r="AS549" s="285"/>
      <c r="AT549" s="126" t="s">
        <v>1355</v>
      </c>
      <c r="AU549" s="126"/>
      <c r="AV549" s="126" t="s">
        <v>63</v>
      </c>
      <c r="AW549" s="125" t="s">
        <v>64</v>
      </c>
      <c r="AX549" s="133"/>
      <c r="AY549" s="134"/>
      <c r="AZ549" s="134" t="s">
        <v>1345</v>
      </c>
      <c r="BA549" s="134" t="s">
        <v>1356</v>
      </c>
      <c r="BB549" s="134" t="s">
        <v>456</v>
      </c>
      <c r="BC549" s="135">
        <v>83203320</v>
      </c>
      <c r="BD549" s="135">
        <v>83203320</v>
      </c>
    </row>
    <row r="550" spans="1:56" s="35" customFormat="1" ht="86.25" customHeight="1">
      <c r="A550" s="125">
        <v>760</v>
      </c>
      <c r="B550" s="126" t="s">
        <v>927</v>
      </c>
      <c r="C550" s="126" t="s">
        <v>1057</v>
      </c>
      <c r="D550" s="126" t="s">
        <v>1058</v>
      </c>
      <c r="E550" s="126" t="s">
        <v>249</v>
      </c>
      <c r="F550" s="126" t="s">
        <v>930</v>
      </c>
      <c r="G550" s="126" t="s">
        <v>1059</v>
      </c>
      <c r="H550" s="126" t="s">
        <v>1060</v>
      </c>
      <c r="I550" s="126" t="s">
        <v>1166</v>
      </c>
      <c r="J550" s="125" t="s">
        <v>934</v>
      </c>
      <c r="K550" s="361">
        <f>IF(I550="na",0,IF(COUNTIFS($C$1:C550,C550,$I$1:I550,I550)&gt;1,0,1))</f>
        <v>0</v>
      </c>
      <c r="L550" s="361">
        <f>IF(I550="na",0,IF(COUNTIFS($D$1:D550,D550,$I$1:I550,I550)&gt;1,0,1))</f>
        <v>0</v>
      </c>
      <c r="M550" s="361" t="e">
        <v>#N/A</v>
      </c>
      <c r="N550" s="125"/>
      <c r="O550" s="125"/>
      <c r="P550" s="125"/>
      <c r="Q550" s="125"/>
      <c r="R550" s="125" t="s">
        <v>1291</v>
      </c>
      <c r="S550" s="132"/>
      <c r="T550" s="275"/>
      <c r="U550" s="132"/>
      <c r="V550" s="132"/>
      <c r="W550" s="132"/>
      <c r="X550" s="126" t="s">
        <v>1063</v>
      </c>
      <c r="Y550" s="126" t="s">
        <v>1357</v>
      </c>
      <c r="Z550" s="126" t="s">
        <v>1358</v>
      </c>
      <c r="AA550" s="363">
        <v>50</v>
      </c>
      <c r="AB550" s="363">
        <v>95</v>
      </c>
      <c r="AC550" s="122">
        <f t="shared" si="18"/>
        <v>45</v>
      </c>
      <c r="AD550" s="126" t="s">
        <v>1359</v>
      </c>
      <c r="AE550" s="126" t="s">
        <v>1360</v>
      </c>
      <c r="AF550" s="132"/>
      <c r="AG550" s="373">
        <v>0.28000000000000003</v>
      </c>
      <c r="AH550" s="132"/>
      <c r="AI550" s="132"/>
      <c r="AJ550" s="167"/>
      <c r="AK550" s="126" t="s">
        <v>1296</v>
      </c>
      <c r="AL550" s="125" t="s">
        <v>55</v>
      </c>
      <c r="AM550" s="125" t="s">
        <v>942</v>
      </c>
      <c r="AN550" s="125" t="s">
        <v>56</v>
      </c>
      <c r="AO550" s="125">
        <v>15</v>
      </c>
      <c r="AP550" s="126" t="s">
        <v>1361</v>
      </c>
      <c r="AQ550" s="126" t="s">
        <v>1038</v>
      </c>
      <c r="AR550" s="125" t="s">
        <v>1039</v>
      </c>
      <c r="AS550" s="285"/>
      <c r="AT550" s="126" t="s">
        <v>1362</v>
      </c>
      <c r="AU550" s="126"/>
      <c r="AV550" s="126" t="s">
        <v>1363</v>
      </c>
      <c r="AW550" s="125" t="s">
        <v>64</v>
      </c>
      <c r="AX550" s="133"/>
      <c r="AY550" s="134"/>
      <c r="AZ550" s="134" t="s">
        <v>1364</v>
      </c>
      <c r="BA550" s="134" t="s">
        <v>1301</v>
      </c>
      <c r="BB550" s="134" t="s">
        <v>456</v>
      </c>
      <c r="BC550" s="135">
        <v>180000000</v>
      </c>
      <c r="BD550" s="135">
        <v>180000000</v>
      </c>
    </row>
    <row r="551" spans="1:56" s="35" customFormat="1" ht="86.25" customHeight="1">
      <c r="A551" s="125">
        <v>761</v>
      </c>
      <c r="B551" s="126" t="s">
        <v>927</v>
      </c>
      <c r="C551" s="126" t="s">
        <v>1057</v>
      </c>
      <c r="D551" s="126" t="s">
        <v>1058</v>
      </c>
      <c r="E551" s="126" t="s">
        <v>249</v>
      </c>
      <c r="F551" s="126" t="s">
        <v>930</v>
      </c>
      <c r="G551" s="126" t="s">
        <v>1059</v>
      </c>
      <c r="H551" s="126" t="s">
        <v>1060</v>
      </c>
      <c r="I551" s="126" t="s">
        <v>1166</v>
      </c>
      <c r="J551" s="125" t="s">
        <v>934</v>
      </c>
      <c r="K551" s="361">
        <f>IF(I551="na",0,IF(COUNTIFS($C$1:C551,C551,$I$1:I551,I551)&gt;1,0,1))</f>
        <v>0</v>
      </c>
      <c r="L551" s="361">
        <f>IF(I551="na",0,IF(COUNTIFS($D$1:D551,D551,$I$1:I551,I551)&gt;1,0,1))</f>
        <v>0</v>
      </c>
      <c r="M551" s="361" t="e">
        <v>#N/A</v>
      </c>
      <c r="N551" s="125"/>
      <c r="O551" s="125"/>
      <c r="P551" s="125"/>
      <c r="Q551" s="125"/>
      <c r="R551" s="125" t="s">
        <v>1291</v>
      </c>
      <c r="S551" s="132"/>
      <c r="T551" s="275"/>
      <c r="U551" s="132"/>
      <c r="V551" s="132"/>
      <c r="W551" s="132"/>
      <c r="X551" s="126" t="s">
        <v>1063</v>
      </c>
      <c r="Y551" s="126" t="s">
        <v>1357</v>
      </c>
      <c r="Z551" s="126"/>
      <c r="AA551" s="363"/>
      <c r="AB551" s="363"/>
      <c r="AC551" s="122"/>
      <c r="AD551" s="126"/>
      <c r="AE551" s="126"/>
      <c r="AF551" s="132"/>
      <c r="AG551" s="373"/>
      <c r="AH551" s="132"/>
      <c r="AI551" s="132"/>
      <c r="AJ551" s="132"/>
      <c r="AK551" s="126" t="s">
        <v>1296</v>
      </c>
      <c r="AL551" s="125" t="s">
        <v>55</v>
      </c>
      <c r="AM551" s="125" t="s">
        <v>942</v>
      </c>
      <c r="AN551" s="125" t="s">
        <v>56</v>
      </c>
      <c r="AO551" s="125">
        <v>15</v>
      </c>
      <c r="AP551" s="126" t="s">
        <v>1365</v>
      </c>
      <c r="AQ551" s="126" t="s">
        <v>1038</v>
      </c>
      <c r="AR551" s="125" t="s">
        <v>1039</v>
      </c>
      <c r="AS551" s="285"/>
      <c r="AT551" s="126" t="s">
        <v>1362</v>
      </c>
      <c r="AU551" s="126"/>
      <c r="AV551" s="126" t="s">
        <v>1363</v>
      </c>
      <c r="AW551" s="125" t="s">
        <v>64</v>
      </c>
      <c r="AX551" s="133"/>
      <c r="AY551" s="134"/>
      <c r="AZ551" s="134" t="s">
        <v>1364</v>
      </c>
      <c r="BA551" s="134" t="s">
        <v>1301</v>
      </c>
      <c r="BB551" s="134" t="s">
        <v>456</v>
      </c>
      <c r="BC551" s="135">
        <v>820000000</v>
      </c>
      <c r="BD551" s="135">
        <v>820000000</v>
      </c>
    </row>
    <row r="552" spans="1:56" s="35" customFormat="1" ht="86.25" customHeight="1">
      <c r="A552" s="125">
        <v>762</v>
      </c>
      <c r="B552" s="126" t="s">
        <v>927</v>
      </c>
      <c r="C552" s="126" t="s">
        <v>1057</v>
      </c>
      <c r="D552" s="126" t="s">
        <v>1058</v>
      </c>
      <c r="E552" s="126" t="s">
        <v>249</v>
      </c>
      <c r="F552" s="126" t="s">
        <v>930</v>
      </c>
      <c r="G552" s="126" t="s">
        <v>1059</v>
      </c>
      <c r="H552" s="126" t="s">
        <v>1060</v>
      </c>
      <c r="I552" s="126" t="s">
        <v>1166</v>
      </c>
      <c r="J552" s="125" t="s">
        <v>934</v>
      </c>
      <c r="K552" s="361">
        <f>IF(I552="na",0,IF(COUNTIFS($C$1:C552,C552,$I$1:I552,I552)&gt;1,0,1))</f>
        <v>0</v>
      </c>
      <c r="L552" s="361">
        <f>IF(I552="na",0,IF(COUNTIFS($D$1:D552,D552,$I$1:I552,I552)&gt;1,0,1))</f>
        <v>0</v>
      </c>
      <c r="M552" s="361" t="e">
        <v>#N/A</v>
      </c>
      <c r="N552" s="125"/>
      <c r="O552" s="125"/>
      <c r="P552" s="125"/>
      <c r="Q552" s="125"/>
      <c r="R552" s="125" t="s">
        <v>1291</v>
      </c>
      <c r="S552" s="132"/>
      <c r="T552" s="275"/>
      <c r="U552" s="132"/>
      <c r="V552" s="132"/>
      <c r="W552" s="132"/>
      <c r="X552" s="126" t="s">
        <v>1063</v>
      </c>
      <c r="Y552" s="57" t="s">
        <v>1366</v>
      </c>
      <c r="Z552" s="126" t="s">
        <v>1293</v>
      </c>
      <c r="AA552" s="149">
        <v>0</v>
      </c>
      <c r="AB552" s="149">
        <v>1</v>
      </c>
      <c r="AC552" s="122">
        <f>AB552-AA552</f>
        <v>1</v>
      </c>
      <c r="AD552" s="126" t="s">
        <v>1359</v>
      </c>
      <c r="AE552" s="126" t="s">
        <v>1367</v>
      </c>
      <c r="AF552" s="287"/>
      <c r="AG552" s="373">
        <v>0.1</v>
      </c>
      <c r="AH552" s="132"/>
      <c r="AI552" s="132"/>
      <c r="AJ552" s="131"/>
      <c r="AK552" s="126" t="s">
        <v>1296</v>
      </c>
      <c r="AL552" s="125" t="s">
        <v>55</v>
      </c>
      <c r="AM552" s="125" t="s">
        <v>942</v>
      </c>
      <c r="AN552" s="125" t="s">
        <v>56</v>
      </c>
      <c r="AO552" s="125">
        <v>15</v>
      </c>
      <c r="AP552" s="126" t="s">
        <v>1342</v>
      </c>
      <c r="AQ552" s="126" t="s">
        <v>986</v>
      </c>
      <c r="AR552" s="125">
        <v>2201006</v>
      </c>
      <c r="AS552" s="285"/>
      <c r="AT552" s="126" t="s">
        <v>1368</v>
      </c>
      <c r="AU552" s="126"/>
      <c r="AV552" s="126" t="s">
        <v>63</v>
      </c>
      <c r="AW552" s="125" t="s">
        <v>64</v>
      </c>
      <c r="AX552" s="133"/>
      <c r="AY552" s="134"/>
      <c r="AZ552" s="134" t="s">
        <v>1345</v>
      </c>
      <c r="BA552" s="134" t="s">
        <v>1346</v>
      </c>
      <c r="BB552" s="134" t="s">
        <v>456</v>
      </c>
      <c r="BC552" s="135">
        <v>65930500</v>
      </c>
      <c r="BD552" s="135">
        <v>65930500</v>
      </c>
    </row>
    <row r="553" spans="1:56" s="35" customFormat="1" ht="86.25" customHeight="1">
      <c r="A553" s="125">
        <v>763</v>
      </c>
      <c r="B553" s="126" t="s">
        <v>927</v>
      </c>
      <c r="C553" s="126" t="s">
        <v>1057</v>
      </c>
      <c r="D553" s="126" t="s">
        <v>1058</v>
      </c>
      <c r="E553" s="126" t="s">
        <v>249</v>
      </c>
      <c r="F553" s="126" t="s">
        <v>930</v>
      </c>
      <c r="G553" s="126" t="s">
        <v>1059</v>
      </c>
      <c r="H553" s="126" t="s">
        <v>1060</v>
      </c>
      <c r="I553" s="126" t="s">
        <v>1166</v>
      </c>
      <c r="J553" s="125" t="s">
        <v>934</v>
      </c>
      <c r="K553" s="361">
        <f>IF(I553="na",0,IF(COUNTIFS($C$1:C553,C553,$I$1:I553,I553)&gt;1,0,1))</f>
        <v>0</v>
      </c>
      <c r="L553" s="361">
        <f>IF(I553="na",0,IF(COUNTIFS($D$1:D553,D553,$I$1:I553,I553)&gt;1,0,1))</f>
        <v>0</v>
      </c>
      <c r="M553" s="361" t="e">
        <v>#N/A</v>
      </c>
      <c r="N553" s="125"/>
      <c r="O553" s="125"/>
      <c r="P553" s="125"/>
      <c r="Q553" s="125"/>
      <c r="R553" s="125" t="s">
        <v>1291</v>
      </c>
      <c r="S553" s="132"/>
      <c r="T553" s="275"/>
      <c r="U553" s="375"/>
      <c r="V553" s="132"/>
      <c r="W553" s="132"/>
      <c r="X553" s="126" t="s">
        <v>1063</v>
      </c>
      <c r="Y553" s="57" t="s">
        <v>1366</v>
      </c>
      <c r="Z553" s="126"/>
      <c r="AA553" s="363"/>
      <c r="AB553" s="363"/>
      <c r="AC553" s="122"/>
      <c r="AD553" s="126"/>
      <c r="AE553" s="126"/>
      <c r="AF553" s="287"/>
      <c r="AG553" s="373"/>
      <c r="AH553" s="375"/>
      <c r="AI553" s="132"/>
      <c r="AJ553" s="132"/>
      <c r="AK553" s="126" t="s">
        <v>1296</v>
      </c>
      <c r="AL553" s="125" t="s">
        <v>55</v>
      </c>
      <c r="AM553" s="125" t="s">
        <v>942</v>
      </c>
      <c r="AN553" s="125" t="s">
        <v>56</v>
      </c>
      <c r="AO553" s="125">
        <v>15</v>
      </c>
      <c r="AP553" s="126" t="s">
        <v>1342</v>
      </c>
      <c r="AQ553" s="126" t="s">
        <v>986</v>
      </c>
      <c r="AR553" s="125">
        <v>2201006</v>
      </c>
      <c r="AS553" s="285"/>
      <c r="AT553" s="126" t="s">
        <v>1369</v>
      </c>
      <c r="AU553" s="126"/>
      <c r="AV553" s="126" t="s">
        <v>63</v>
      </c>
      <c r="AW553" s="125" t="s">
        <v>64</v>
      </c>
      <c r="AX553" s="133"/>
      <c r="AY553" s="134"/>
      <c r="AZ553" s="134" t="s">
        <v>1345</v>
      </c>
      <c r="BA553" s="134" t="s">
        <v>1346</v>
      </c>
      <c r="BB553" s="134" t="s">
        <v>456</v>
      </c>
      <c r="BC553" s="135">
        <v>93625250</v>
      </c>
      <c r="BD553" s="135">
        <v>93625250</v>
      </c>
    </row>
    <row r="554" spans="1:56" s="35" customFormat="1" ht="86.25" customHeight="1">
      <c r="A554" s="125">
        <v>764</v>
      </c>
      <c r="B554" s="126" t="s">
        <v>927</v>
      </c>
      <c r="C554" s="126" t="s">
        <v>1057</v>
      </c>
      <c r="D554" s="126" t="s">
        <v>1058</v>
      </c>
      <c r="E554" s="126" t="s">
        <v>213</v>
      </c>
      <c r="F554" s="126" t="s">
        <v>930</v>
      </c>
      <c r="G554" s="126" t="s">
        <v>1059</v>
      </c>
      <c r="H554" s="126" t="s">
        <v>1370</v>
      </c>
      <c r="I554" s="126" t="s">
        <v>1166</v>
      </c>
      <c r="J554" s="125" t="s">
        <v>1371</v>
      </c>
      <c r="K554" s="361">
        <f>IF(I554="na",0,IF(COUNTIFS($C$1:C554,C554,$I$1:I554,I554)&gt;1,0,1))</f>
        <v>0</v>
      </c>
      <c r="L554" s="361">
        <f>IF(I554="na",0,IF(COUNTIFS($D$1:D554,D554,$I$1:I554,I554)&gt;1,0,1))</f>
        <v>0</v>
      </c>
      <c r="M554" s="361" t="e">
        <v>#N/A</v>
      </c>
      <c r="N554" s="362"/>
      <c r="O554" s="362"/>
      <c r="P554" s="362"/>
      <c r="Q554" s="376"/>
      <c r="R554" s="125" t="s">
        <v>1291</v>
      </c>
      <c r="S554" s="132"/>
      <c r="T554" s="275"/>
      <c r="U554" s="132"/>
      <c r="V554" s="132"/>
      <c r="W554" s="132"/>
      <c r="X554" s="126" t="s">
        <v>1063</v>
      </c>
      <c r="Y554" s="126" t="s">
        <v>1292</v>
      </c>
      <c r="Z554" s="126" t="s">
        <v>1293</v>
      </c>
      <c r="AA554" s="363"/>
      <c r="AB554" s="363"/>
      <c r="AC554" s="122"/>
      <c r="AD554" s="126" t="s">
        <v>1294</v>
      </c>
      <c r="AE554" s="126"/>
      <c r="AF554" s="132"/>
      <c r="AG554" s="126"/>
      <c r="AH554" s="132"/>
      <c r="AI554" s="132"/>
      <c r="AJ554" s="132"/>
      <c r="AK554" s="126" t="s">
        <v>1296</v>
      </c>
      <c r="AL554" s="125" t="s">
        <v>55</v>
      </c>
      <c r="AM554" s="125" t="s">
        <v>942</v>
      </c>
      <c r="AN554" s="125" t="s">
        <v>56</v>
      </c>
      <c r="AO554" s="125">
        <v>15</v>
      </c>
      <c r="AP554" s="126" t="s">
        <v>1322</v>
      </c>
      <c r="AQ554" s="126" t="s">
        <v>1298</v>
      </c>
      <c r="AR554" s="352" t="s">
        <v>1185</v>
      </c>
      <c r="AS554" s="285"/>
      <c r="AT554" s="126" t="s">
        <v>1372</v>
      </c>
      <c r="AU554" s="126"/>
      <c r="AV554" s="126"/>
      <c r="AW554" s="125" t="s">
        <v>64</v>
      </c>
      <c r="AX554" s="133"/>
      <c r="AY554" s="134"/>
      <c r="AZ554" s="134" t="s">
        <v>1300</v>
      </c>
      <c r="BA554" s="134" t="s">
        <v>1301</v>
      </c>
      <c r="BB554" s="134" t="s">
        <v>456</v>
      </c>
      <c r="BC554" s="135">
        <v>350000000</v>
      </c>
      <c r="BD554" s="135">
        <v>350000000</v>
      </c>
    </row>
    <row r="555" spans="1:56" s="35" customFormat="1" ht="86.25" customHeight="1">
      <c r="A555" s="125">
        <v>765</v>
      </c>
      <c r="B555" s="126" t="s">
        <v>927</v>
      </c>
      <c r="C555" s="126" t="s">
        <v>1057</v>
      </c>
      <c r="D555" s="126" t="s">
        <v>1058</v>
      </c>
      <c r="E555" s="126" t="s">
        <v>213</v>
      </c>
      <c r="F555" s="126" t="s">
        <v>930</v>
      </c>
      <c r="G555" s="126" t="s">
        <v>1059</v>
      </c>
      <c r="H555" s="126" t="s">
        <v>1060</v>
      </c>
      <c r="I555" s="126" t="s">
        <v>1308</v>
      </c>
      <c r="J555" s="125" t="s">
        <v>934</v>
      </c>
      <c r="K555" s="361">
        <f>IF(I555="na",0,IF(COUNTIFS($C$1:C555,C555,$I$1:I555,I555)&gt;1,0,1))</f>
        <v>0</v>
      </c>
      <c r="L555" s="361">
        <f>IF(I555="na",0,IF(COUNTIFS($D$1:D555,D555,$I$1:I555,I555)&gt;1,0,1))</f>
        <v>0</v>
      </c>
      <c r="M555" s="361" t="e">
        <v>#N/A</v>
      </c>
      <c r="N555" s="365"/>
      <c r="O555" s="125"/>
      <c r="P555" s="125"/>
      <c r="Q555" s="125"/>
      <c r="R555" s="125" t="s">
        <v>1291</v>
      </c>
      <c r="S555" s="132"/>
      <c r="T555" s="275"/>
      <c r="U555" s="132"/>
      <c r="V555" s="132"/>
      <c r="W555" s="132"/>
      <c r="X555" s="126" t="s">
        <v>1317</v>
      </c>
      <c r="Y555" s="126" t="s">
        <v>1309</v>
      </c>
      <c r="Z555" s="126"/>
      <c r="AA555" s="363"/>
      <c r="AB555" s="363"/>
      <c r="AC555" s="363"/>
      <c r="AD555" s="126"/>
      <c r="AE555" s="126"/>
      <c r="AF555" s="132"/>
      <c r="AG555" s="126"/>
      <c r="AH555" s="375"/>
      <c r="AI555" s="132"/>
      <c r="AJ555" s="132"/>
      <c r="AK555" s="126" t="s">
        <v>1305</v>
      </c>
      <c r="AL555" s="125" t="s">
        <v>55</v>
      </c>
      <c r="AM555" s="125" t="s">
        <v>942</v>
      </c>
      <c r="AN555" s="125" t="s">
        <v>56</v>
      </c>
      <c r="AO555" s="125">
        <v>11</v>
      </c>
      <c r="AP555" s="126" t="s">
        <v>1373</v>
      </c>
      <c r="AQ555" s="126" t="s">
        <v>1311</v>
      </c>
      <c r="AR555" s="352">
        <v>2201053</v>
      </c>
      <c r="AS555" s="285"/>
      <c r="AT555" s="126" t="s">
        <v>1374</v>
      </c>
      <c r="AU555" s="126"/>
      <c r="AV555" s="126" t="s">
        <v>948</v>
      </c>
      <c r="AW555" s="125" t="s">
        <v>64</v>
      </c>
      <c r="AX555" s="133"/>
      <c r="AY555" s="134"/>
      <c r="AZ555" s="370" t="s">
        <v>1312</v>
      </c>
      <c r="BA555" s="134" t="s">
        <v>1301</v>
      </c>
      <c r="BB555" s="134" t="s">
        <v>456</v>
      </c>
      <c r="BC555" s="135">
        <v>3001081375</v>
      </c>
      <c r="BD555" s="135">
        <v>3001081375</v>
      </c>
    </row>
    <row r="556" spans="1:56" s="35" customFormat="1" ht="86.25" customHeight="1">
      <c r="A556" s="125">
        <v>766</v>
      </c>
      <c r="B556" s="126" t="s">
        <v>927</v>
      </c>
      <c r="C556" s="126" t="s">
        <v>1057</v>
      </c>
      <c r="D556" s="126" t="s">
        <v>1058</v>
      </c>
      <c r="E556" s="126" t="s">
        <v>249</v>
      </c>
      <c r="F556" s="126" t="s">
        <v>930</v>
      </c>
      <c r="G556" s="126" t="s">
        <v>1059</v>
      </c>
      <c r="H556" s="126" t="s">
        <v>1060</v>
      </c>
      <c r="I556" s="126" t="s">
        <v>1166</v>
      </c>
      <c r="J556" s="125" t="s">
        <v>934</v>
      </c>
      <c r="K556" s="361">
        <f>IF(I556="na",0,IF(COUNTIFS($C$1:C556,C556,$I$1:I556,I556)&gt;1,0,1))</f>
        <v>0</v>
      </c>
      <c r="L556" s="361">
        <f>IF(I556="na",0,IF(COUNTIFS($D$1:D556,D556,$I$1:I556,I556)&gt;1,0,1))</f>
        <v>0</v>
      </c>
      <c r="M556" s="361" t="e">
        <v>#N/A</v>
      </c>
      <c r="N556" s="125"/>
      <c r="O556" s="125"/>
      <c r="P556" s="125"/>
      <c r="Q556" s="125"/>
      <c r="R556" s="125" t="s">
        <v>1291</v>
      </c>
      <c r="S556" s="132"/>
      <c r="T556" s="275"/>
      <c r="U556" s="132"/>
      <c r="V556" s="132"/>
      <c r="W556" s="132"/>
      <c r="X556" s="126" t="s">
        <v>1063</v>
      </c>
      <c r="Y556" s="126" t="s">
        <v>1375</v>
      </c>
      <c r="Z556" s="126" t="s">
        <v>1303</v>
      </c>
      <c r="AA556" s="363">
        <v>95</v>
      </c>
      <c r="AB556" s="363">
        <v>96</v>
      </c>
      <c r="AC556" s="122">
        <f t="shared" ref="AC556:AC575" si="19">AB556-AA556</f>
        <v>1</v>
      </c>
      <c r="AD556" s="126" t="s">
        <v>1376</v>
      </c>
      <c r="AE556" s="126" t="s">
        <v>453</v>
      </c>
      <c r="AF556" s="132"/>
      <c r="AG556" s="373">
        <v>0.5</v>
      </c>
      <c r="AH556" s="377"/>
      <c r="AI556" s="378"/>
      <c r="AJ556" s="167"/>
      <c r="AK556" s="126" t="s">
        <v>1296</v>
      </c>
      <c r="AL556" s="125" t="s">
        <v>55</v>
      </c>
      <c r="AM556" s="125" t="s">
        <v>942</v>
      </c>
      <c r="AN556" s="125" t="s">
        <v>56</v>
      </c>
      <c r="AO556" s="125">
        <v>15</v>
      </c>
      <c r="AP556" s="126" t="s">
        <v>1342</v>
      </c>
      <c r="AQ556" s="126" t="s">
        <v>986</v>
      </c>
      <c r="AR556" s="125">
        <v>2201006</v>
      </c>
      <c r="AS556" s="285"/>
      <c r="AT556" s="126" t="s">
        <v>1377</v>
      </c>
      <c r="AU556" s="126"/>
      <c r="AV556" s="126" t="s">
        <v>63</v>
      </c>
      <c r="AW556" s="125" t="s">
        <v>64</v>
      </c>
      <c r="AX556" s="133"/>
      <c r="AY556" s="134"/>
      <c r="AZ556" s="134" t="s">
        <v>1345</v>
      </c>
      <c r="BA556" s="134" t="s">
        <v>1346</v>
      </c>
      <c r="BB556" s="134" t="s">
        <v>456</v>
      </c>
      <c r="BC556" s="135">
        <v>80443000</v>
      </c>
      <c r="BD556" s="135">
        <v>80443000</v>
      </c>
    </row>
    <row r="557" spans="1:56" s="35" customFormat="1" ht="86.25" customHeight="1">
      <c r="A557" s="125">
        <v>767</v>
      </c>
      <c r="B557" s="126" t="s">
        <v>927</v>
      </c>
      <c r="C557" s="126" t="s">
        <v>1057</v>
      </c>
      <c r="D557" s="126" t="s">
        <v>1058</v>
      </c>
      <c r="E557" s="126" t="s">
        <v>249</v>
      </c>
      <c r="F557" s="126" t="s">
        <v>930</v>
      </c>
      <c r="G557" s="126" t="s">
        <v>1059</v>
      </c>
      <c r="H557" s="126" t="s">
        <v>1060</v>
      </c>
      <c r="I557" s="126" t="s">
        <v>1166</v>
      </c>
      <c r="J557" s="125" t="s">
        <v>934</v>
      </c>
      <c r="K557" s="361">
        <f>IF(I557="na",0,IF(COUNTIFS($C$1:C557,C557,$I$1:I557,I557)&gt;1,0,1))</f>
        <v>0</v>
      </c>
      <c r="L557" s="361">
        <f>IF(I557="na",0,IF(COUNTIFS($D$1:D557,D557,$I$1:I557,I557)&gt;1,0,1))</f>
        <v>0</v>
      </c>
      <c r="M557" s="361" t="e">
        <v>#N/A</v>
      </c>
      <c r="N557" s="125"/>
      <c r="O557" s="125"/>
      <c r="P557" s="125"/>
      <c r="Q557" s="125"/>
      <c r="R557" s="125" t="s">
        <v>1291</v>
      </c>
      <c r="S557" s="132"/>
      <c r="T557" s="275"/>
      <c r="U557" s="132"/>
      <c r="V557" s="132"/>
      <c r="W557" s="132"/>
      <c r="X557" s="126" t="s">
        <v>1063</v>
      </c>
      <c r="Y557" s="126" t="s">
        <v>1375</v>
      </c>
      <c r="Z557" s="126"/>
      <c r="AA557" s="363"/>
      <c r="AB557" s="363"/>
      <c r="AC557" s="122"/>
      <c r="AD557" s="126"/>
      <c r="AE557" s="126"/>
      <c r="AF557" s="132"/>
      <c r="AG557" s="373"/>
      <c r="AH557" s="379"/>
      <c r="AI557" s="132"/>
      <c r="AJ557" s="132"/>
      <c r="AK557" s="126" t="s">
        <v>1296</v>
      </c>
      <c r="AL557" s="125" t="s">
        <v>55</v>
      </c>
      <c r="AM557" s="125" t="s">
        <v>942</v>
      </c>
      <c r="AN557" s="125" t="s">
        <v>56</v>
      </c>
      <c r="AO557" s="125">
        <v>15</v>
      </c>
      <c r="AP557" s="126" t="s">
        <v>1342</v>
      </c>
      <c r="AQ557" s="126" t="s">
        <v>986</v>
      </c>
      <c r="AR557" s="125">
        <v>2201006</v>
      </c>
      <c r="AS557" s="285"/>
      <c r="AT557" s="126" t="s">
        <v>1378</v>
      </c>
      <c r="AU557" s="126"/>
      <c r="AV557" s="126" t="s">
        <v>63</v>
      </c>
      <c r="AW557" s="125" t="s">
        <v>64</v>
      </c>
      <c r="AX557" s="133"/>
      <c r="AY557" s="134"/>
      <c r="AZ557" s="134" t="s">
        <v>1345</v>
      </c>
      <c r="BA557" s="134" t="s">
        <v>1346</v>
      </c>
      <c r="BB557" s="134" t="s">
        <v>456</v>
      </c>
      <c r="BC557" s="135">
        <v>100167504</v>
      </c>
      <c r="BD557" s="135">
        <v>100167504</v>
      </c>
    </row>
    <row r="558" spans="1:56" s="35" customFormat="1" ht="86.25" customHeight="1">
      <c r="A558" s="125">
        <v>768</v>
      </c>
      <c r="B558" s="126" t="s">
        <v>927</v>
      </c>
      <c r="C558" s="126" t="s">
        <v>1057</v>
      </c>
      <c r="D558" s="126" t="s">
        <v>1058</v>
      </c>
      <c r="E558" s="126" t="s">
        <v>249</v>
      </c>
      <c r="F558" s="126" t="s">
        <v>930</v>
      </c>
      <c r="G558" s="126" t="s">
        <v>1059</v>
      </c>
      <c r="H558" s="126" t="s">
        <v>1060</v>
      </c>
      <c r="I558" s="126" t="s">
        <v>1166</v>
      </c>
      <c r="J558" s="125" t="s">
        <v>934</v>
      </c>
      <c r="K558" s="361">
        <f>IF(I558="na",0,IF(COUNTIFS($C$1:C558,C558,$I$1:I558,I558)&gt;1,0,1))</f>
        <v>0</v>
      </c>
      <c r="L558" s="361">
        <f>IF(I558="na",0,IF(COUNTIFS($D$1:D558,D558,$I$1:I558,I558)&gt;1,0,1))</f>
        <v>0</v>
      </c>
      <c r="M558" s="361" t="e">
        <v>#N/A</v>
      </c>
      <c r="N558" s="125"/>
      <c r="O558" s="125"/>
      <c r="P558" s="125"/>
      <c r="Q558" s="125"/>
      <c r="R558" s="125" t="s">
        <v>1291</v>
      </c>
      <c r="S558" s="132"/>
      <c r="T558" s="275"/>
      <c r="U558" s="132"/>
      <c r="V558" s="132"/>
      <c r="W558" s="132"/>
      <c r="X558" s="126" t="s">
        <v>1063</v>
      </c>
      <c r="Y558" s="126" t="s">
        <v>1375</v>
      </c>
      <c r="Z558" s="126"/>
      <c r="AA558" s="363"/>
      <c r="AB558" s="363"/>
      <c r="AC558" s="122"/>
      <c r="AD558" s="126"/>
      <c r="AE558" s="126"/>
      <c r="AF558" s="132"/>
      <c r="AG558" s="373"/>
      <c r="AH558" s="379"/>
      <c r="AI558" s="132"/>
      <c r="AJ558" s="132"/>
      <c r="AK558" s="126" t="s">
        <v>1296</v>
      </c>
      <c r="AL558" s="125" t="s">
        <v>55</v>
      </c>
      <c r="AM558" s="125" t="s">
        <v>942</v>
      </c>
      <c r="AN558" s="125" t="s">
        <v>56</v>
      </c>
      <c r="AO558" s="125">
        <v>15</v>
      </c>
      <c r="AP558" s="126" t="s">
        <v>1379</v>
      </c>
      <c r="AQ558" s="126" t="s">
        <v>986</v>
      </c>
      <c r="AR558" s="125">
        <v>2201006</v>
      </c>
      <c r="AS558" s="285"/>
      <c r="AT558" s="126" t="s">
        <v>1380</v>
      </c>
      <c r="AU558" s="126"/>
      <c r="AV558" s="126" t="s">
        <v>948</v>
      </c>
      <c r="AW558" s="125" t="s">
        <v>64</v>
      </c>
      <c r="AX558" s="133"/>
      <c r="AY558" s="134"/>
      <c r="AZ558" s="134" t="s">
        <v>1345</v>
      </c>
      <c r="BA558" s="134" t="s">
        <v>1346</v>
      </c>
      <c r="BB558" s="134" t="s">
        <v>456</v>
      </c>
      <c r="BC558" s="135">
        <v>454467554.95833302</v>
      </c>
      <c r="BD558" s="135">
        <v>454467554.95833302</v>
      </c>
    </row>
    <row r="559" spans="1:56" s="35" customFormat="1" ht="86.25" customHeight="1">
      <c r="A559" s="125">
        <v>769</v>
      </c>
      <c r="B559" s="126" t="s">
        <v>927</v>
      </c>
      <c r="C559" s="126" t="s">
        <v>1057</v>
      </c>
      <c r="D559" s="126" t="s">
        <v>1058</v>
      </c>
      <c r="E559" s="126" t="s">
        <v>249</v>
      </c>
      <c r="F559" s="126" t="s">
        <v>930</v>
      </c>
      <c r="G559" s="126" t="s">
        <v>1059</v>
      </c>
      <c r="H559" s="126" t="s">
        <v>1060</v>
      </c>
      <c r="I559" s="126" t="s">
        <v>1166</v>
      </c>
      <c r="J559" s="125" t="s">
        <v>934</v>
      </c>
      <c r="K559" s="361">
        <f>IF(I559="na",0,IF(COUNTIFS($C$1:C559,C559,$I$1:I559,I559)&gt;1,0,1))</f>
        <v>0</v>
      </c>
      <c r="L559" s="361">
        <f>IF(I559="na",0,IF(COUNTIFS($D$1:D559,D559,$I$1:I559,I559)&gt;1,0,1))</f>
        <v>0</v>
      </c>
      <c r="M559" s="361" t="e">
        <v>#N/A</v>
      </c>
      <c r="N559" s="125"/>
      <c r="O559" s="125"/>
      <c r="P559" s="125"/>
      <c r="Q559" s="125"/>
      <c r="R559" s="125" t="s">
        <v>1291</v>
      </c>
      <c r="S559" s="132"/>
      <c r="T559" s="275"/>
      <c r="U559" s="132"/>
      <c r="V559" s="132"/>
      <c r="W559" s="132"/>
      <c r="X559" s="126" t="s">
        <v>1063</v>
      </c>
      <c r="Y559" s="126" t="s">
        <v>1375</v>
      </c>
      <c r="Z559" s="126"/>
      <c r="AA559" s="363"/>
      <c r="AB559" s="363"/>
      <c r="AC559" s="122"/>
      <c r="AD559" s="126"/>
      <c r="AE559" s="126"/>
      <c r="AF559" s="132"/>
      <c r="AG559" s="373"/>
      <c r="AH559" s="379"/>
      <c r="AI559" s="132"/>
      <c r="AJ559" s="132"/>
      <c r="AK559" s="126" t="s">
        <v>1296</v>
      </c>
      <c r="AL559" s="125" t="s">
        <v>55</v>
      </c>
      <c r="AM559" s="125" t="s">
        <v>942</v>
      </c>
      <c r="AN559" s="125" t="s">
        <v>56</v>
      </c>
      <c r="AO559" s="125">
        <v>15</v>
      </c>
      <c r="AP559" s="126" t="s">
        <v>1381</v>
      </c>
      <c r="AQ559" s="126" t="s">
        <v>986</v>
      </c>
      <c r="AR559" s="125">
        <v>2201006</v>
      </c>
      <c r="AS559" s="285"/>
      <c r="AT559" s="126" t="s">
        <v>1382</v>
      </c>
      <c r="AU559" s="126"/>
      <c r="AV559" s="126" t="s">
        <v>948</v>
      </c>
      <c r="AW559" s="125" t="s">
        <v>64</v>
      </c>
      <c r="AX559" s="133"/>
      <c r="AY559" s="134"/>
      <c r="AZ559" s="134" t="s">
        <v>1345</v>
      </c>
      <c r="BA559" s="134" t="s">
        <v>1346</v>
      </c>
      <c r="BB559" s="134" t="s">
        <v>456</v>
      </c>
      <c r="BC559" s="135">
        <v>395544005.95833337</v>
      </c>
      <c r="BD559" s="135">
        <v>395544005.95833337</v>
      </c>
    </row>
    <row r="560" spans="1:56" s="35" customFormat="1" ht="86.25" customHeight="1">
      <c r="A560" s="125">
        <v>770</v>
      </c>
      <c r="B560" s="126" t="s">
        <v>927</v>
      </c>
      <c r="C560" s="126" t="s">
        <v>1057</v>
      </c>
      <c r="D560" s="126" t="s">
        <v>1058</v>
      </c>
      <c r="E560" s="126" t="s">
        <v>249</v>
      </c>
      <c r="F560" s="126" t="s">
        <v>930</v>
      </c>
      <c r="G560" s="126" t="s">
        <v>1059</v>
      </c>
      <c r="H560" s="126" t="s">
        <v>1060</v>
      </c>
      <c r="I560" s="126" t="s">
        <v>1166</v>
      </c>
      <c r="J560" s="125" t="s">
        <v>934</v>
      </c>
      <c r="K560" s="361">
        <f>IF(I560="na",0,IF(COUNTIFS($C$1:C560,C560,$I$1:I560,I560)&gt;1,0,1))</f>
        <v>0</v>
      </c>
      <c r="L560" s="361">
        <f>IF(I560="na",0,IF(COUNTIFS($D$1:D560,D560,$I$1:I560,I560)&gt;1,0,1))</f>
        <v>0</v>
      </c>
      <c r="M560" s="361" t="e">
        <v>#N/A</v>
      </c>
      <c r="N560" s="125"/>
      <c r="O560" s="125"/>
      <c r="P560" s="125"/>
      <c r="Q560" s="125"/>
      <c r="R560" s="125" t="s">
        <v>1291</v>
      </c>
      <c r="S560" s="132"/>
      <c r="T560" s="275"/>
      <c r="U560" s="132"/>
      <c r="V560" s="132"/>
      <c r="W560" s="132"/>
      <c r="X560" s="126" t="s">
        <v>1063</v>
      </c>
      <c r="Y560" s="126" t="s">
        <v>1375</v>
      </c>
      <c r="Z560" s="126"/>
      <c r="AA560" s="363"/>
      <c r="AB560" s="363"/>
      <c r="AC560" s="122"/>
      <c r="AD560" s="126"/>
      <c r="AE560" s="126"/>
      <c r="AF560" s="132"/>
      <c r="AG560" s="373"/>
      <c r="AH560" s="379"/>
      <c r="AI560" s="132"/>
      <c r="AJ560" s="132"/>
      <c r="AK560" s="126" t="s">
        <v>1296</v>
      </c>
      <c r="AL560" s="125" t="s">
        <v>55</v>
      </c>
      <c r="AM560" s="125" t="s">
        <v>942</v>
      </c>
      <c r="AN560" s="125" t="s">
        <v>56</v>
      </c>
      <c r="AO560" s="125">
        <v>15</v>
      </c>
      <c r="AP560" s="126" t="s">
        <v>1342</v>
      </c>
      <c r="AQ560" s="126" t="s">
        <v>986</v>
      </c>
      <c r="AR560" s="125">
        <v>2201006</v>
      </c>
      <c r="AS560" s="285"/>
      <c r="AT560" s="126" t="s">
        <v>1383</v>
      </c>
      <c r="AU560" s="126"/>
      <c r="AV560" s="126" t="s">
        <v>63</v>
      </c>
      <c r="AW560" s="125" t="s">
        <v>64</v>
      </c>
      <c r="AX560" s="133"/>
      <c r="AY560" s="134"/>
      <c r="AZ560" s="134" t="s">
        <v>1345</v>
      </c>
      <c r="BA560" s="134" t="s">
        <v>1346</v>
      </c>
      <c r="BB560" s="134" t="s">
        <v>456</v>
      </c>
      <c r="BC560" s="135">
        <v>14475000</v>
      </c>
      <c r="BD560" s="135">
        <v>14475000</v>
      </c>
    </row>
    <row r="561" spans="1:16381" s="35" customFormat="1" ht="86.25" customHeight="1">
      <c r="A561" s="125">
        <v>771</v>
      </c>
      <c r="B561" s="126" t="s">
        <v>927</v>
      </c>
      <c r="C561" s="126" t="s">
        <v>1057</v>
      </c>
      <c r="D561" s="126" t="s">
        <v>1058</v>
      </c>
      <c r="E561" s="126" t="s">
        <v>249</v>
      </c>
      <c r="F561" s="126" t="s">
        <v>930</v>
      </c>
      <c r="G561" s="126" t="s">
        <v>1059</v>
      </c>
      <c r="H561" s="126" t="s">
        <v>1060</v>
      </c>
      <c r="I561" s="126" t="s">
        <v>1166</v>
      </c>
      <c r="J561" s="125" t="s">
        <v>934</v>
      </c>
      <c r="K561" s="361">
        <f>IF(I561="na",0,IF(COUNTIFS($C$1:C561,C561,$I$1:I561,I561)&gt;1,0,1))</f>
        <v>0</v>
      </c>
      <c r="L561" s="361">
        <f>IF(I561="na",0,IF(COUNTIFS($D$1:D561,D561,$I$1:I561,I561)&gt;1,0,1))</f>
        <v>0</v>
      </c>
      <c r="M561" s="361" t="e">
        <v>#N/A</v>
      </c>
      <c r="N561" s="125"/>
      <c r="O561" s="125"/>
      <c r="P561" s="125"/>
      <c r="Q561" s="125"/>
      <c r="R561" s="125" t="s">
        <v>1291</v>
      </c>
      <c r="S561" s="132"/>
      <c r="T561" s="275"/>
      <c r="U561" s="132"/>
      <c r="V561" s="132"/>
      <c r="W561" s="132"/>
      <c r="X561" s="126" t="s">
        <v>1063</v>
      </c>
      <c r="Y561" s="126" t="s">
        <v>1375</v>
      </c>
      <c r="Z561" s="126"/>
      <c r="AA561" s="363"/>
      <c r="AB561" s="363"/>
      <c r="AC561" s="122"/>
      <c r="AD561" s="126"/>
      <c r="AE561" s="126"/>
      <c r="AF561" s="132"/>
      <c r="AG561" s="373"/>
      <c r="AH561" s="379"/>
      <c r="AI561" s="132"/>
      <c r="AJ561" s="132"/>
      <c r="AK561" s="126" t="s">
        <v>1296</v>
      </c>
      <c r="AL561" s="125" t="s">
        <v>55</v>
      </c>
      <c r="AM561" s="125" t="s">
        <v>942</v>
      </c>
      <c r="AN561" s="125" t="s">
        <v>56</v>
      </c>
      <c r="AO561" s="125">
        <v>15</v>
      </c>
      <c r="AP561" s="126" t="s">
        <v>1342</v>
      </c>
      <c r="AQ561" s="126" t="s">
        <v>986</v>
      </c>
      <c r="AR561" s="125">
        <v>2201006</v>
      </c>
      <c r="AS561" s="285"/>
      <c r="AT561" s="126" t="s">
        <v>1384</v>
      </c>
      <c r="AU561" s="126"/>
      <c r="AV561" s="126" t="s">
        <v>63</v>
      </c>
      <c r="AW561" s="125" t="s">
        <v>64</v>
      </c>
      <c r="AX561" s="133"/>
      <c r="AY561" s="134"/>
      <c r="AZ561" s="134" t="s">
        <v>1345</v>
      </c>
      <c r="BA561" s="134" t="s">
        <v>1346</v>
      </c>
      <c r="BB561" s="134" t="s">
        <v>456</v>
      </c>
      <c r="BC561" s="135">
        <v>42768000</v>
      </c>
      <c r="BD561" s="135">
        <v>42768000</v>
      </c>
    </row>
    <row r="562" spans="1:16381" s="35" customFormat="1" ht="86.25" customHeight="1">
      <c r="A562" s="125">
        <v>772</v>
      </c>
      <c r="B562" s="126" t="s">
        <v>927</v>
      </c>
      <c r="C562" s="126" t="s">
        <v>1057</v>
      </c>
      <c r="D562" s="126" t="s">
        <v>1058</v>
      </c>
      <c r="E562" s="126" t="s">
        <v>249</v>
      </c>
      <c r="F562" s="126" t="s">
        <v>930</v>
      </c>
      <c r="G562" s="126" t="s">
        <v>1059</v>
      </c>
      <c r="H562" s="126" t="s">
        <v>1060</v>
      </c>
      <c r="I562" s="126" t="s">
        <v>1166</v>
      </c>
      <c r="J562" s="125" t="s">
        <v>934</v>
      </c>
      <c r="K562" s="361">
        <f>IF(I562="na",0,IF(COUNTIFS($C$1:C562,C562,$I$1:I562,I562)&gt;1,0,1))</f>
        <v>0</v>
      </c>
      <c r="L562" s="361">
        <f>IF(I562="na",0,IF(COUNTIFS($D$1:D562,D562,$I$1:I562,I562)&gt;1,0,1))</f>
        <v>0</v>
      </c>
      <c r="M562" s="361" t="e">
        <v>#N/A</v>
      </c>
      <c r="N562" s="125"/>
      <c r="O562" s="125"/>
      <c r="P562" s="125"/>
      <c r="Q562" s="125"/>
      <c r="R562" s="125" t="s">
        <v>1291</v>
      </c>
      <c r="S562" s="132"/>
      <c r="T562" s="275"/>
      <c r="U562" s="132"/>
      <c r="V562" s="132"/>
      <c r="W562" s="132"/>
      <c r="X562" s="126" t="s">
        <v>1063</v>
      </c>
      <c r="Y562" s="126" t="s">
        <v>1375</v>
      </c>
      <c r="Z562" s="126"/>
      <c r="AA562" s="363"/>
      <c r="AB562" s="363"/>
      <c r="AC562" s="122"/>
      <c r="AD562" s="126"/>
      <c r="AE562" s="126"/>
      <c r="AF562" s="132"/>
      <c r="AG562" s="373"/>
      <c r="AH562" s="379"/>
      <c r="AI562" s="132"/>
      <c r="AJ562" s="132"/>
      <c r="AK562" s="126" t="s">
        <v>1296</v>
      </c>
      <c r="AL562" s="125" t="s">
        <v>55</v>
      </c>
      <c r="AM562" s="125" t="s">
        <v>942</v>
      </c>
      <c r="AN562" s="125" t="s">
        <v>56</v>
      </c>
      <c r="AO562" s="125">
        <v>15</v>
      </c>
      <c r="AP562" s="126" t="s">
        <v>1342</v>
      </c>
      <c r="AQ562" s="126" t="s">
        <v>986</v>
      </c>
      <c r="AR562" s="125">
        <v>2201006</v>
      </c>
      <c r="AS562" s="285"/>
      <c r="AT562" s="126" t="s">
        <v>1385</v>
      </c>
      <c r="AU562" s="126"/>
      <c r="AV562" s="126" t="s">
        <v>63</v>
      </c>
      <c r="AW562" s="125" t="s">
        <v>64</v>
      </c>
      <c r="AX562" s="133"/>
      <c r="AY562" s="134"/>
      <c r="AZ562" s="134" t="s">
        <v>1345</v>
      </c>
      <c r="BA562" s="134" t="s">
        <v>1346</v>
      </c>
      <c r="BB562" s="134" t="s">
        <v>456</v>
      </c>
      <c r="BC562" s="135">
        <v>40327200</v>
      </c>
      <c r="BD562" s="135">
        <v>40327200</v>
      </c>
    </row>
    <row r="563" spans="1:16381" s="35" customFormat="1" ht="86.25" customHeight="1">
      <c r="A563" s="125">
        <v>773</v>
      </c>
      <c r="B563" s="126" t="s">
        <v>927</v>
      </c>
      <c r="C563" s="126" t="s">
        <v>1057</v>
      </c>
      <c r="D563" s="126" t="s">
        <v>1058</v>
      </c>
      <c r="E563" s="126" t="s">
        <v>249</v>
      </c>
      <c r="F563" s="126" t="s">
        <v>930</v>
      </c>
      <c r="G563" s="126" t="s">
        <v>1059</v>
      </c>
      <c r="H563" s="126" t="s">
        <v>1060</v>
      </c>
      <c r="I563" s="126" t="s">
        <v>1166</v>
      </c>
      <c r="J563" s="125" t="s">
        <v>934</v>
      </c>
      <c r="K563" s="361">
        <f>IF(I563="na",0,IF(COUNTIFS($C$1:C563,C563,$I$1:I563,I563)&gt;1,0,1))</f>
        <v>0</v>
      </c>
      <c r="L563" s="361">
        <f>IF(I563="na",0,IF(COUNTIFS($D$1:D563,D563,$I$1:I563,I563)&gt;1,0,1))</f>
        <v>0</v>
      </c>
      <c r="M563" s="361" t="e">
        <v>#N/A</v>
      </c>
      <c r="N563" s="125"/>
      <c r="O563" s="125"/>
      <c r="P563" s="125"/>
      <c r="Q563" s="125"/>
      <c r="R563" s="125" t="s">
        <v>1291</v>
      </c>
      <c r="S563" s="132"/>
      <c r="T563" s="275"/>
      <c r="U563" s="132"/>
      <c r="V563" s="132"/>
      <c r="W563" s="132"/>
      <c r="X563" s="126" t="s">
        <v>1063</v>
      </c>
      <c r="Y563" s="126" t="s">
        <v>1375</v>
      </c>
      <c r="Z563" s="126"/>
      <c r="AA563" s="363"/>
      <c r="AB563" s="363"/>
      <c r="AC563" s="122"/>
      <c r="AD563" s="126"/>
      <c r="AE563" s="126"/>
      <c r="AF563" s="132"/>
      <c r="AG563" s="373"/>
      <c r="AH563" s="379"/>
      <c r="AI563" s="132"/>
      <c r="AJ563" s="132"/>
      <c r="AK563" s="126" t="s">
        <v>1296</v>
      </c>
      <c r="AL563" s="125" t="s">
        <v>55</v>
      </c>
      <c r="AM563" s="125" t="s">
        <v>942</v>
      </c>
      <c r="AN563" s="125" t="s">
        <v>56</v>
      </c>
      <c r="AO563" s="125">
        <v>15</v>
      </c>
      <c r="AP563" s="126" t="s">
        <v>1342</v>
      </c>
      <c r="AQ563" s="126" t="s">
        <v>986</v>
      </c>
      <c r="AR563" s="125">
        <v>2201006</v>
      </c>
      <c r="AS563" s="285"/>
      <c r="AT563" s="126" t="s">
        <v>1386</v>
      </c>
      <c r="AU563" s="126"/>
      <c r="AV563" s="126" t="s">
        <v>63</v>
      </c>
      <c r="AW563" s="125" t="s">
        <v>64</v>
      </c>
      <c r="AX563" s="133"/>
      <c r="AY563" s="134"/>
      <c r="AZ563" s="134" t="s">
        <v>1345</v>
      </c>
      <c r="BA563" s="134" t="s">
        <v>1346</v>
      </c>
      <c r="BB563" s="134" t="s">
        <v>456</v>
      </c>
      <c r="BC563" s="135">
        <v>53978400</v>
      </c>
      <c r="BD563" s="135">
        <v>53978400</v>
      </c>
    </row>
    <row r="564" spans="1:16381" s="35" customFormat="1" ht="86.25" customHeight="1">
      <c r="A564" s="125">
        <v>774</v>
      </c>
      <c r="B564" s="126" t="s">
        <v>927</v>
      </c>
      <c r="C564" s="126" t="s">
        <v>1057</v>
      </c>
      <c r="D564" s="126" t="s">
        <v>1058</v>
      </c>
      <c r="E564" s="126" t="s">
        <v>249</v>
      </c>
      <c r="F564" s="126" t="s">
        <v>930</v>
      </c>
      <c r="G564" s="126" t="s">
        <v>1059</v>
      </c>
      <c r="H564" s="126" t="s">
        <v>1060</v>
      </c>
      <c r="I564" s="126" t="s">
        <v>1166</v>
      </c>
      <c r="J564" s="125" t="s">
        <v>934</v>
      </c>
      <c r="K564" s="361">
        <f>IF(I564="na",0,IF(COUNTIFS($C$1:C564,C564,$I$1:I564,I564)&gt;1,0,1))</f>
        <v>0</v>
      </c>
      <c r="L564" s="361">
        <f>IF(I564="na",0,IF(COUNTIFS($D$1:D564,D564,$I$1:I564,I564)&gt;1,0,1))</f>
        <v>0</v>
      </c>
      <c r="M564" s="361" t="e">
        <v>#N/A</v>
      </c>
      <c r="N564" s="125"/>
      <c r="O564" s="125"/>
      <c r="P564" s="125"/>
      <c r="Q564" s="125"/>
      <c r="R564" s="125" t="s">
        <v>1291</v>
      </c>
      <c r="S564" s="132"/>
      <c r="T564" s="275"/>
      <c r="U564" s="132"/>
      <c r="V564" s="132"/>
      <c r="W564" s="132"/>
      <c r="X564" s="126" t="s">
        <v>1063</v>
      </c>
      <c r="Y564" s="126" t="s">
        <v>1375</v>
      </c>
      <c r="Z564" s="126"/>
      <c r="AA564" s="363"/>
      <c r="AB564" s="363"/>
      <c r="AC564" s="122"/>
      <c r="AD564" s="126"/>
      <c r="AE564" s="126"/>
      <c r="AF564" s="132"/>
      <c r="AG564" s="373"/>
      <c r="AH564" s="379"/>
      <c r="AI564" s="132"/>
      <c r="AJ564" s="132"/>
      <c r="AK564" s="126" t="s">
        <v>1296</v>
      </c>
      <c r="AL564" s="125" t="s">
        <v>55</v>
      </c>
      <c r="AM564" s="125" t="s">
        <v>942</v>
      </c>
      <c r="AN564" s="125" t="s">
        <v>56</v>
      </c>
      <c r="AO564" s="125">
        <v>15</v>
      </c>
      <c r="AP564" s="126" t="s">
        <v>1342</v>
      </c>
      <c r="AQ564" s="126" t="s">
        <v>986</v>
      </c>
      <c r="AR564" s="125">
        <v>2201006</v>
      </c>
      <c r="AS564" s="285"/>
      <c r="AT564" s="126" t="s">
        <v>1387</v>
      </c>
      <c r="AU564" s="126"/>
      <c r="AV564" s="126" t="s">
        <v>63</v>
      </c>
      <c r="AW564" s="125" t="s">
        <v>64</v>
      </c>
      <c r="AX564" s="133"/>
      <c r="AY564" s="134"/>
      <c r="AZ564" s="134" t="s">
        <v>1345</v>
      </c>
      <c r="BA564" s="134" t="s">
        <v>1346</v>
      </c>
      <c r="BB564" s="134" t="s">
        <v>456</v>
      </c>
      <c r="BC564" s="135">
        <v>53978400</v>
      </c>
      <c r="BD564" s="135">
        <v>53978400</v>
      </c>
    </row>
    <row r="565" spans="1:16381" s="35" customFormat="1" ht="86.25" customHeight="1">
      <c r="A565" s="125">
        <v>775</v>
      </c>
      <c r="B565" s="126" t="s">
        <v>927</v>
      </c>
      <c r="C565" s="126" t="s">
        <v>1057</v>
      </c>
      <c r="D565" s="126" t="s">
        <v>1058</v>
      </c>
      <c r="E565" s="126" t="s">
        <v>249</v>
      </c>
      <c r="F565" s="126" t="s">
        <v>930</v>
      </c>
      <c r="G565" s="126" t="s">
        <v>1059</v>
      </c>
      <c r="H565" s="126" t="s">
        <v>1060</v>
      </c>
      <c r="I565" s="126" t="s">
        <v>1166</v>
      </c>
      <c r="J565" s="125" t="s">
        <v>934</v>
      </c>
      <c r="K565" s="361">
        <f>IF(I565="na",0,IF(COUNTIFS($C$1:C565,C565,$I$1:I565,I565)&gt;1,0,1))</f>
        <v>0</v>
      </c>
      <c r="L565" s="361">
        <f>IF(I565="na",0,IF(COUNTIFS($D$1:D565,D565,$I$1:I565,I565)&gt;1,0,1))</f>
        <v>0</v>
      </c>
      <c r="M565" s="361" t="e">
        <v>#N/A</v>
      </c>
      <c r="N565" s="125"/>
      <c r="O565" s="125"/>
      <c r="P565" s="125"/>
      <c r="Q565" s="125"/>
      <c r="R565" s="125" t="s">
        <v>1291</v>
      </c>
      <c r="S565" s="132"/>
      <c r="T565" s="275"/>
      <c r="U565" s="132"/>
      <c r="V565" s="132"/>
      <c r="W565" s="132"/>
      <c r="X565" s="126" t="s">
        <v>1063</v>
      </c>
      <c r="Y565" s="126" t="s">
        <v>1375</v>
      </c>
      <c r="Z565" s="126"/>
      <c r="AA565" s="363"/>
      <c r="AB565" s="363"/>
      <c r="AC565" s="122"/>
      <c r="AD565" s="126"/>
      <c r="AE565" s="126"/>
      <c r="AF565" s="132"/>
      <c r="AG565" s="373"/>
      <c r="AH565" s="379"/>
      <c r="AI565" s="132"/>
      <c r="AJ565" s="132"/>
      <c r="AK565" s="126" t="s">
        <v>1296</v>
      </c>
      <c r="AL565" s="125" t="s">
        <v>55</v>
      </c>
      <c r="AM565" s="125" t="s">
        <v>942</v>
      </c>
      <c r="AN565" s="125" t="s">
        <v>56</v>
      </c>
      <c r="AO565" s="125">
        <v>15</v>
      </c>
      <c r="AP565" s="126" t="s">
        <v>1342</v>
      </c>
      <c r="AQ565" s="126" t="s">
        <v>986</v>
      </c>
      <c r="AR565" s="125">
        <v>2201006</v>
      </c>
      <c r="AS565" s="285"/>
      <c r="AT565" s="126" t="s">
        <v>1388</v>
      </c>
      <c r="AU565" s="126"/>
      <c r="AV565" s="126" t="s">
        <v>63</v>
      </c>
      <c r="AW565" s="125" t="s">
        <v>64</v>
      </c>
      <c r="AX565" s="133"/>
      <c r="AY565" s="134"/>
      <c r="AZ565" s="134" t="s">
        <v>1345</v>
      </c>
      <c r="BA565" s="134" t="s">
        <v>1346</v>
      </c>
      <c r="BB565" s="134" t="s">
        <v>456</v>
      </c>
      <c r="BC565" s="135">
        <v>49480200</v>
      </c>
      <c r="BD565" s="135">
        <v>49480200</v>
      </c>
    </row>
    <row r="566" spans="1:16381" s="35" customFormat="1" ht="86.25" customHeight="1">
      <c r="A566" s="125">
        <v>776</v>
      </c>
      <c r="B566" s="126" t="s">
        <v>927</v>
      </c>
      <c r="C566" s="126" t="s">
        <v>1057</v>
      </c>
      <c r="D566" s="126" t="s">
        <v>1058</v>
      </c>
      <c r="E566" s="126" t="s">
        <v>249</v>
      </c>
      <c r="F566" s="126" t="s">
        <v>930</v>
      </c>
      <c r="G566" s="126" t="s">
        <v>1059</v>
      </c>
      <c r="H566" s="126" t="s">
        <v>1060</v>
      </c>
      <c r="I566" s="126" t="s">
        <v>1166</v>
      </c>
      <c r="J566" s="125" t="s">
        <v>934</v>
      </c>
      <c r="K566" s="361">
        <f>IF(I566="na",0,IF(COUNTIFS($C$1:C566,C566,$I$1:I566,I566)&gt;1,0,1))</f>
        <v>0</v>
      </c>
      <c r="L566" s="361">
        <f>IF(I566="na",0,IF(COUNTIFS($D$1:D566,D566,$I$1:I566,I566)&gt;1,0,1))</f>
        <v>0</v>
      </c>
      <c r="M566" s="361" t="e">
        <v>#N/A</v>
      </c>
      <c r="N566" s="125"/>
      <c r="O566" s="125"/>
      <c r="P566" s="125"/>
      <c r="Q566" s="125"/>
      <c r="R566" s="125" t="s">
        <v>1291</v>
      </c>
      <c r="S566" s="132"/>
      <c r="T566" s="275"/>
      <c r="U566" s="132"/>
      <c r="V566" s="132"/>
      <c r="W566" s="132"/>
      <c r="X566" s="126" t="s">
        <v>1063</v>
      </c>
      <c r="Y566" s="126" t="s">
        <v>1375</v>
      </c>
      <c r="Z566" s="126"/>
      <c r="AA566" s="363"/>
      <c r="AB566" s="363"/>
      <c r="AC566" s="122"/>
      <c r="AD566" s="126"/>
      <c r="AE566" s="126"/>
      <c r="AF566" s="132"/>
      <c r="AG566" s="373"/>
      <c r="AH566" s="379"/>
      <c r="AI566" s="132"/>
      <c r="AJ566" s="132"/>
      <c r="AK566" s="126" t="s">
        <v>1296</v>
      </c>
      <c r="AL566" s="125" t="s">
        <v>55</v>
      </c>
      <c r="AM566" s="125" t="s">
        <v>942</v>
      </c>
      <c r="AN566" s="125" t="s">
        <v>56</v>
      </c>
      <c r="AO566" s="125">
        <v>15</v>
      </c>
      <c r="AP566" s="126" t="s">
        <v>1342</v>
      </c>
      <c r="AQ566" s="126" t="s">
        <v>986</v>
      </c>
      <c r="AR566" s="125">
        <v>2201006</v>
      </c>
      <c r="AS566" s="285"/>
      <c r="AT566" s="126" t="s">
        <v>1389</v>
      </c>
      <c r="AU566" s="126"/>
      <c r="AV566" s="126" t="s">
        <v>63</v>
      </c>
      <c r="AW566" s="125" t="s">
        <v>64</v>
      </c>
      <c r="AX566" s="133"/>
      <c r="AY566" s="134"/>
      <c r="AZ566" s="134" t="s">
        <v>1345</v>
      </c>
      <c r="BA566" s="134" t="s">
        <v>1346</v>
      </c>
      <c r="BB566" s="134" t="s">
        <v>456</v>
      </c>
      <c r="BC566" s="135">
        <v>34560000</v>
      </c>
      <c r="BD566" s="135">
        <v>34560000</v>
      </c>
    </row>
    <row r="567" spans="1:16381" s="35" customFormat="1" ht="86.25" customHeight="1">
      <c r="A567" s="125">
        <v>777</v>
      </c>
      <c r="B567" s="126" t="s">
        <v>927</v>
      </c>
      <c r="C567" s="126" t="s">
        <v>1057</v>
      </c>
      <c r="D567" s="126" t="s">
        <v>1058</v>
      </c>
      <c r="E567" s="126" t="s">
        <v>249</v>
      </c>
      <c r="F567" s="126" t="s">
        <v>930</v>
      </c>
      <c r="G567" s="126" t="s">
        <v>1059</v>
      </c>
      <c r="H567" s="126" t="s">
        <v>1060</v>
      </c>
      <c r="I567" s="126" t="s">
        <v>1166</v>
      </c>
      <c r="J567" s="125" t="s">
        <v>934</v>
      </c>
      <c r="K567" s="361">
        <f>IF(I567="na",0,IF(COUNTIFS($C$1:C567,C567,$I$1:I567,I567)&gt;1,0,1))</f>
        <v>0</v>
      </c>
      <c r="L567" s="361">
        <f>IF(I567="na",0,IF(COUNTIFS($D$1:D567,D567,$I$1:I567,I567)&gt;1,0,1))</f>
        <v>0</v>
      </c>
      <c r="M567" s="361" t="e">
        <v>#N/A</v>
      </c>
      <c r="N567" s="125"/>
      <c r="O567" s="125"/>
      <c r="P567" s="125"/>
      <c r="Q567" s="125"/>
      <c r="R567" s="125" t="s">
        <v>1291</v>
      </c>
      <c r="S567" s="132"/>
      <c r="T567" s="275"/>
      <c r="U567" s="132"/>
      <c r="V567" s="132"/>
      <c r="W567" s="132"/>
      <c r="X567" s="126" t="s">
        <v>1063</v>
      </c>
      <c r="Y567" s="126" t="s">
        <v>1375</v>
      </c>
      <c r="Z567" s="126"/>
      <c r="AA567" s="363"/>
      <c r="AB567" s="363"/>
      <c r="AC567" s="122"/>
      <c r="AD567" s="126"/>
      <c r="AE567" s="126"/>
      <c r="AF567" s="132"/>
      <c r="AG567" s="373"/>
      <c r="AH567" s="379"/>
      <c r="AI567" s="132"/>
      <c r="AJ567" s="132"/>
      <c r="AK567" s="126" t="s">
        <v>1296</v>
      </c>
      <c r="AL567" s="125" t="s">
        <v>55</v>
      </c>
      <c r="AM567" s="125" t="s">
        <v>942</v>
      </c>
      <c r="AN567" s="125" t="s">
        <v>56</v>
      </c>
      <c r="AO567" s="125">
        <v>15</v>
      </c>
      <c r="AP567" s="126" t="s">
        <v>1342</v>
      </c>
      <c r="AQ567" s="126" t="s">
        <v>986</v>
      </c>
      <c r="AR567" s="125">
        <v>2201006</v>
      </c>
      <c r="AS567" s="285"/>
      <c r="AT567" s="126" t="s">
        <v>1390</v>
      </c>
      <c r="AU567" s="126"/>
      <c r="AV567" s="126" t="s">
        <v>63</v>
      </c>
      <c r="AW567" s="125" t="s">
        <v>64</v>
      </c>
      <c r="AX567" s="133"/>
      <c r="AY567" s="134"/>
      <c r="AZ567" s="134" t="s">
        <v>1345</v>
      </c>
      <c r="BA567" s="134" t="s">
        <v>1346</v>
      </c>
      <c r="BB567" s="134" t="s">
        <v>456</v>
      </c>
      <c r="BC567" s="135">
        <v>4176000</v>
      </c>
      <c r="BD567" s="135">
        <v>4176000</v>
      </c>
    </row>
    <row r="568" spans="1:16381" s="35" customFormat="1" ht="86.25" customHeight="1">
      <c r="A568" s="125">
        <v>778</v>
      </c>
      <c r="B568" s="126" t="s">
        <v>927</v>
      </c>
      <c r="C568" s="126" t="s">
        <v>1057</v>
      </c>
      <c r="D568" s="126" t="s">
        <v>1058</v>
      </c>
      <c r="E568" s="126" t="s">
        <v>249</v>
      </c>
      <c r="F568" s="126" t="s">
        <v>930</v>
      </c>
      <c r="G568" s="126" t="s">
        <v>1059</v>
      </c>
      <c r="H568" s="126" t="s">
        <v>1060</v>
      </c>
      <c r="I568" s="126" t="s">
        <v>1166</v>
      </c>
      <c r="J568" s="125" t="s">
        <v>934</v>
      </c>
      <c r="K568" s="361">
        <f>IF(I568="na",0,IF(COUNTIFS($C$1:C568,C568,$I$1:I568,I568)&gt;1,0,1))</f>
        <v>0</v>
      </c>
      <c r="L568" s="361">
        <f>IF(I568="na",0,IF(COUNTIFS($D$1:D568,D568,$I$1:I568,I568)&gt;1,0,1))</f>
        <v>0</v>
      </c>
      <c r="M568" s="361" t="e">
        <v>#N/A</v>
      </c>
      <c r="N568" s="125"/>
      <c r="O568" s="125"/>
      <c r="P568" s="125"/>
      <c r="Q568" s="125"/>
      <c r="R568" s="125" t="s">
        <v>1291</v>
      </c>
      <c r="S568" s="132"/>
      <c r="T568" s="275"/>
      <c r="U568" s="132"/>
      <c r="V568" s="132"/>
      <c r="W568" s="132"/>
      <c r="X568" s="126" t="s">
        <v>1063</v>
      </c>
      <c r="Y568" s="126" t="s">
        <v>1375</v>
      </c>
      <c r="Z568" s="126"/>
      <c r="AA568" s="363"/>
      <c r="AB568" s="363"/>
      <c r="AC568" s="122"/>
      <c r="AD568" s="126"/>
      <c r="AE568" s="126"/>
      <c r="AF568" s="132"/>
      <c r="AG568" s="373"/>
      <c r="AH568" s="379"/>
      <c r="AI568" s="132"/>
      <c r="AJ568" s="132"/>
      <c r="AK568" s="126" t="s">
        <v>1296</v>
      </c>
      <c r="AL568" s="125" t="s">
        <v>55</v>
      </c>
      <c r="AM568" s="125" t="s">
        <v>942</v>
      </c>
      <c r="AN568" s="125" t="s">
        <v>56</v>
      </c>
      <c r="AO568" s="125">
        <v>15</v>
      </c>
      <c r="AP568" s="126" t="s">
        <v>1342</v>
      </c>
      <c r="AQ568" s="126" t="s">
        <v>986</v>
      </c>
      <c r="AR568" s="125">
        <v>2201006</v>
      </c>
      <c r="AS568" s="285"/>
      <c r="AT568" s="126" t="s">
        <v>1391</v>
      </c>
      <c r="AU568" s="126"/>
      <c r="AV568" s="126" t="s">
        <v>63</v>
      </c>
      <c r="AW568" s="125" t="s">
        <v>64</v>
      </c>
      <c r="AX568" s="133"/>
      <c r="AY568" s="134"/>
      <c r="AZ568" s="134" t="s">
        <v>1345</v>
      </c>
      <c r="BA568" s="134" t="s">
        <v>1346</v>
      </c>
      <c r="BB568" s="134" t="s">
        <v>456</v>
      </c>
      <c r="BC568" s="135">
        <v>37818000</v>
      </c>
      <c r="BD568" s="135">
        <v>37818000</v>
      </c>
    </row>
    <row r="569" spans="1:16381" s="35" customFormat="1" ht="86.25" customHeight="1">
      <c r="A569" s="125">
        <v>779</v>
      </c>
      <c r="B569" s="126" t="s">
        <v>927</v>
      </c>
      <c r="C569" s="126" t="s">
        <v>1057</v>
      </c>
      <c r="D569" s="126" t="s">
        <v>1058</v>
      </c>
      <c r="E569" s="126" t="s">
        <v>249</v>
      </c>
      <c r="F569" s="126" t="s">
        <v>930</v>
      </c>
      <c r="G569" s="126" t="s">
        <v>1059</v>
      </c>
      <c r="H569" s="126" t="s">
        <v>1060</v>
      </c>
      <c r="I569" s="126" t="s">
        <v>1166</v>
      </c>
      <c r="J569" s="125" t="s">
        <v>934</v>
      </c>
      <c r="K569" s="361">
        <f>IF(I569="na",0,IF(COUNTIFS($C$1:C569,C569,$I$1:I569,I569)&gt;1,0,1))</f>
        <v>0</v>
      </c>
      <c r="L569" s="361">
        <f>IF(I569="na",0,IF(COUNTIFS($D$1:D569,D569,$I$1:I569,I569)&gt;1,0,1))</f>
        <v>0</v>
      </c>
      <c r="M569" s="361" t="e">
        <v>#N/A</v>
      </c>
      <c r="N569" s="125"/>
      <c r="O569" s="125"/>
      <c r="P569" s="125"/>
      <c r="Q569" s="125"/>
      <c r="R569" s="125" t="s">
        <v>1291</v>
      </c>
      <c r="S569" s="132"/>
      <c r="T569" s="275"/>
      <c r="U569" s="132"/>
      <c r="V569" s="132"/>
      <c r="W569" s="132"/>
      <c r="X569" s="126" t="s">
        <v>1063</v>
      </c>
      <c r="Y569" s="126" t="s">
        <v>1375</v>
      </c>
      <c r="Z569" s="126"/>
      <c r="AA569" s="363"/>
      <c r="AB569" s="363"/>
      <c r="AC569" s="122"/>
      <c r="AD569" s="126"/>
      <c r="AE569" s="126"/>
      <c r="AF569" s="132"/>
      <c r="AG569" s="373"/>
      <c r="AH569" s="379"/>
      <c r="AI569" s="132"/>
      <c r="AJ569" s="132"/>
      <c r="AK569" s="126" t="s">
        <v>1296</v>
      </c>
      <c r="AL569" s="125" t="s">
        <v>55</v>
      </c>
      <c r="AM569" s="125" t="s">
        <v>942</v>
      </c>
      <c r="AN569" s="125" t="s">
        <v>56</v>
      </c>
      <c r="AO569" s="125">
        <v>15</v>
      </c>
      <c r="AP569" s="126" t="s">
        <v>1342</v>
      </c>
      <c r="AQ569" s="126" t="s">
        <v>986</v>
      </c>
      <c r="AR569" s="125">
        <v>2201006</v>
      </c>
      <c r="AS569" s="285"/>
      <c r="AT569" s="126" t="s">
        <v>1392</v>
      </c>
      <c r="AU569" s="126"/>
      <c r="AV569" s="126" t="s">
        <v>63</v>
      </c>
      <c r="AW569" s="125" t="s">
        <v>64</v>
      </c>
      <c r="AX569" s="133"/>
      <c r="AY569" s="134"/>
      <c r="AZ569" s="134" t="s">
        <v>1345</v>
      </c>
      <c r="BA569" s="134" t="s">
        <v>1346</v>
      </c>
      <c r="BB569" s="134" t="s">
        <v>456</v>
      </c>
      <c r="BC569" s="135">
        <v>103398400</v>
      </c>
      <c r="BD569" s="135">
        <v>103398400</v>
      </c>
    </row>
    <row r="570" spans="1:16381" s="35" customFormat="1" ht="86.25" customHeight="1">
      <c r="A570" s="125">
        <v>780</v>
      </c>
      <c r="B570" s="126" t="s">
        <v>927</v>
      </c>
      <c r="C570" s="126" t="s">
        <v>1057</v>
      </c>
      <c r="D570" s="126" t="s">
        <v>1058</v>
      </c>
      <c r="E570" s="126" t="s">
        <v>249</v>
      </c>
      <c r="F570" s="126" t="s">
        <v>930</v>
      </c>
      <c r="G570" s="126" t="s">
        <v>1059</v>
      </c>
      <c r="H570" s="126" t="s">
        <v>1060</v>
      </c>
      <c r="I570" s="126" t="s">
        <v>1166</v>
      </c>
      <c r="J570" s="125" t="s">
        <v>934</v>
      </c>
      <c r="K570" s="361">
        <f>IF(I570="na",0,IF(COUNTIFS($C$1:C570,C570,$I$1:I570,I570)&gt;1,0,1))</f>
        <v>0</v>
      </c>
      <c r="L570" s="361">
        <f>IF(I570="na",0,IF(COUNTIFS($D$1:D570,D570,$I$1:I570,I570)&gt;1,0,1))</f>
        <v>0</v>
      </c>
      <c r="M570" s="361" t="e">
        <v>#N/A</v>
      </c>
      <c r="N570" s="125"/>
      <c r="O570" s="125"/>
      <c r="P570" s="125"/>
      <c r="Q570" s="125"/>
      <c r="R570" s="125" t="s">
        <v>1291</v>
      </c>
      <c r="S570" s="132"/>
      <c r="T570" s="275"/>
      <c r="U570" s="132"/>
      <c r="V570" s="132"/>
      <c r="W570" s="132"/>
      <c r="X570" s="126" t="s">
        <v>1063</v>
      </c>
      <c r="Y570" s="126" t="s">
        <v>1375</v>
      </c>
      <c r="Z570" s="126"/>
      <c r="AA570" s="363"/>
      <c r="AB570" s="363"/>
      <c r="AC570" s="122"/>
      <c r="AD570" s="126"/>
      <c r="AE570" s="126"/>
      <c r="AF570" s="132"/>
      <c r="AG570" s="373"/>
      <c r="AH570" s="379"/>
      <c r="AI570" s="132"/>
      <c r="AJ570" s="132"/>
      <c r="AK570" s="126" t="s">
        <v>1296</v>
      </c>
      <c r="AL570" s="125" t="s">
        <v>55</v>
      </c>
      <c r="AM570" s="125" t="s">
        <v>942</v>
      </c>
      <c r="AN570" s="125" t="s">
        <v>56</v>
      </c>
      <c r="AO570" s="125">
        <v>15</v>
      </c>
      <c r="AP570" s="126" t="s">
        <v>1342</v>
      </c>
      <c r="AQ570" s="126" t="s">
        <v>986</v>
      </c>
      <c r="AR570" s="125">
        <v>2201006</v>
      </c>
      <c r="AS570" s="285"/>
      <c r="AT570" s="126" t="s">
        <v>1393</v>
      </c>
      <c r="AU570" s="126"/>
      <c r="AV570" s="126" t="s">
        <v>63</v>
      </c>
      <c r="AW570" s="125" t="s">
        <v>64</v>
      </c>
      <c r="AX570" s="133"/>
      <c r="AY570" s="134"/>
      <c r="AZ570" s="134" t="s">
        <v>1345</v>
      </c>
      <c r="BA570" s="134" t="s">
        <v>1346</v>
      </c>
      <c r="BB570" s="134" t="s">
        <v>456</v>
      </c>
      <c r="BC570" s="135">
        <v>1251882</v>
      </c>
      <c r="BD570" s="135">
        <v>1251882</v>
      </c>
    </row>
    <row r="571" spans="1:16381" s="35" customFormat="1" ht="86.25" customHeight="1">
      <c r="A571" s="125">
        <v>781</v>
      </c>
      <c r="B571" s="126" t="s">
        <v>927</v>
      </c>
      <c r="C571" s="126" t="s">
        <v>1057</v>
      </c>
      <c r="D571" s="126" t="s">
        <v>1058</v>
      </c>
      <c r="E571" s="126" t="s">
        <v>249</v>
      </c>
      <c r="F571" s="126" t="s">
        <v>930</v>
      </c>
      <c r="G571" s="126" t="s">
        <v>1059</v>
      </c>
      <c r="H571" s="126" t="s">
        <v>1060</v>
      </c>
      <c r="I571" s="126" t="s">
        <v>1166</v>
      </c>
      <c r="J571" s="125" t="s">
        <v>934</v>
      </c>
      <c r="K571" s="361">
        <f>IF(I571="na",0,IF(COUNTIFS($C$1:C571,C571,$I$1:I571,I571)&gt;1,0,1))</f>
        <v>0</v>
      </c>
      <c r="L571" s="361">
        <f>IF(I571="na",0,IF(COUNTIFS($D$1:D571,D571,$I$1:I571,I571)&gt;1,0,1))</f>
        <v>0</v>
      </c>
      <c r="M571" s="361" t="e">
        <v>#N/A</v>
      </c>
      <c r="N571" s="125"/>
      <c r="O571" s="125"/>
      <c r="P571" s="125"/>
      <c r="Q571" s="125"/>
      <c r="R571" s="125" t="s">
        <v>1291</v>
      </c>
      <c r="S571" s="132"/>
      <c r="T571" s="275"/>
      <c r="U571" s="132"/>
      <c r="V571" s="132"/>
      <c r="W571" s="132"/>
      <c r="X571" s="126" t="s">
        <v>1063</v>
      </c>
      <c r="Y571" s="126" t="s">
        <v>1375</v>
      </c>
      <c r="Z571" s="126"/>
      <c r="AA571" s="363"/>
      <c r="AB571" s="363"/>
      <c r="AC571" s="122"/>
      <c r="AD571" s="126"/>
      <c r="AE571" s="126"/>
      <c r="AF571" s="132"/>
      <c r="AG571" s="373"/>
      <c r="AH571" s="379"/>
      <c r="AI571" s="132"/>
      <c r="AJ571" s="132"/>
      <c r="AK571" s="126" t="s">
        <v>1296</v>
      </c>
      <c r="AL571" s="125" t="s">
        <v>55</v>
      </c>
      <c r="AM571" s="125" t="s">
        <v>942</v>
      </c>
      <c r="AN571" s="125" t="s">
        <v>56</v>
      </c>
      <c r="AO571" s="125">
        <v>15</v>
      </c>
      <c r="AP571" s="126" t="s">
        <v>1342</v>
      </c>
      <c r="AQ571" s="126" t="s">
        <v>986</v>
      </c>
      <c r="AR571" s="125">
        <v>2201006</v>
      </c>
      <c r="AS571" s="285"/>
      <c r="AT571" s="126" t="s">
        <v>1394</v>
      </c>
      <c r="AU571" s="126"/>
      <c r="AV571" s="126" t="s">
        <v>63</v>
      </c>
      <c r="AW571" s="125" t="s">
        <v>64</v>
      </c>
      <c r="AX571" s="133"/>
      <c r="AY571" s="134"/>
      <c r="AZ571" s="134" t="s">
        <v>1345</v>
      </c>
      <c r="BA571" s="134" t="s">
        <v>1346</v>
      </c>
      <c r="BB571" s="134" t="s">
        <v>456</v>
      </c>
      <c r="BC571" s="135">
        <v>96784127</v>
      </c>
      <c r="BD571" s="135">
        <v>96784127</v>
      </c>
    </row>
    <row r="572" spans="1:16381" s="35" customFormat="1" ht="86.25" customHeight="1">
      <c r="A572" s="125">
        <v>782</v>
      </c>
      <c r="B572" s="126" t="s">
        <v>927</v>
      </c>
      <c r="C572" s="126" t="s">
        <v>1057</v>
      </c>
      <c r="D572" s="126" t="s">
        <v>1058</v>
      </c>
      <c r="E572" s="126" t="s">
        <v>249</v>
      </c>
      <c r="F572" s="126" t="s">
        <v>930</v>
      </c>
      <c r="G572" s="126" t="s">
        <v>1059</v>
      </c>
      <c r="H572" s="126" t="s">
        <v>1060</v>
      </c>
      <c r="I572" s="126" t="s">
        <v>1166</v>
      </c>
      <c r="J572" s="125" t="s">
        <v>934</v>
      </c>
      <c r="K572" s="361">
        <f>IF(I572="na",0,IF(COUNTIFS($C$1:C572,C572,$I$1:I572,I572)&gt;1,0,1))</f>
        <v>0</v>
      </c>
      <c r="L572" s="361">
        <f>IF(I572="na",0,IF(COUNTIFS($D$1:D572,D572,$I$1:I572,I572)&gt;1,0,1))</f>
        <v>0</v>
      </c>
      <c r="M572" s="361" t="e">
        <v>#N/A</v>
      </c>
      <c r="N572" s="125"/>
      <c r="O572" s="125"/>
      <c r="P572" s="125"/>
      <c r="Q572" s="125"/>
      <c r="R572" s="125" t="s">
        <v>1291</v>
      </c>
      <c r="S572" s="132"/>
      <c r="T572" s="275"/>
      <c r="U572" s="132"/>
      <c r="V572" s="132"/>
      <c r="W572" s="132"/>
      <c r="X572" s="126" t="s">
        <v>1063</v>
      </c>
      <c r="Y572" s="126" t="s">
        <v>1375</v>
      </c>
      <c r="Z572" s="126"/>
      <c r="AA572" s="363"/>
      <c r="AB572" s="363"/>
      <c r="AC572" s="122"/>
      <c r="AD572" s="126"/>
      <c r="AE572" s="126"/>
      <c r="AF572" s="132"/>
      <c r="AG572" s="373"/>
      <c r="AH572" s="379"/>
      <c r="AI572" s="132"/>
      <c r="AJ572" s="132"/>
      <c r="AK572" s="126" t="s">
        <v>1296</v>
      </c>
      <c r="AL572" s="125" t="s">
        <v>55</v>
      </c>
      <c r="AM572" s="125" t="s">
        <v>942</v>
      </c>
      <c r="AN572" s="125" t="s">
        <v>56</v>
      </c>
      <c r="AO572" s="125">
        <v>15</v>
      </c>
      <c r="AP572" s="126" t="s">
        <v>1342</v>
      </c>
      <c r="AQ572" s="126" t="s">
        <v>986</v>
      </c>
      <c r="AR572" s="125">
        <v>2201006</v>
      </c>
      <c r="AS572" s="285"/>
      <c r="AT572" s="126" t="s">
        <v>1395</v>
      </c>
      <c r="AU572" s="126"/>
      <c r="AV572" s="126" t="s">
        <v>63</v>
      </c>
      <c r="AW572" s="125" t="s">
        <v>64</v>
      </c>
      <c r="AX572" s="133"/>
      <c r="AY572" s="134"/>
      <c r="AZ572" s="134" t="s">
        <v>1345</v>
      </c>
      <c r="BA572" s="134" t="s">
        <v>1346</v>
      </c>
      <c r="BB572" s="134" t="s">
        <v>456</v>
      </c>
      <c r="BC572" s="135">
        <v>79355320</v>
      </c>
      <c r="BD572" s="135">
        <v>79355320</v>
      </c>
    </row>
    <row r="573" spans="1:16381" s="35" customFormat="1" ht="86.25" customHeight="1">
      <c r="A573" s="125">
        <v>783</v>
      </c>
      <c r="B573" s="126" t="s">
        <v>927</v>
      </c>
      <c r="C573" s="126" t="s">
        <v>1057</v>
      </c>
      <c r="D573" s="126" t="s">
        <v>1058</v>
      </c>
      <c r="E573" s="126" t="s">
        <v>249</v>
      </c>
      <c r="F573" s="126" t="s">
        <v>930</v>
      </c>
      <c r="G573" s="126" t="s">
        <v>1059</v>
      </c>
      <c r="H573" s="126" t="s">
        <v>1060</v>
      </c>
      <c r="I573" s="126" t="s">
        <v>1166</v>
      </c>
      <c r="J573" s="125" t="s">
        <v>934</v>
      </c>
      <c r="K573" s="361">
        <f>IF(I573="na",0,IF(COUNTIFS($C$1:C573,C573,$I$1:I573,I573)&gt;1,0,1))</f>
        <v>0</v>
      </c>
      <c r="L573" s="361">
        <f>IF(I573="na",0,IF(COUNTIFS($D$1:D573,D573,$I$1:I573,I573)&gt;1,0,1))</f>
        <v>0</v>
      </c>
      <c r="M573" s="361" t="e">
        <v>#N/A</v>
      </c>
      <c r="N573" s="125"/>
      <c r="O573" s="125"/>
      <c r="P573" s="125"/>
      <c r="Q573" s="125"/>
      <c r="R573" s="125" t="s">
        <v>1291</v>
      </c>
      <c r="S573" s="132"/>
      <c r="T573" s="275"/>
      <c r="U573" s="132"/>
      <c r="V573" s="132"/>
      <c r="W573" s="132"/>
      <c r="X573" s="126" t="s">
        <v>1063</v>
      </c>
      <c r="Y573" s="126" t="s">
        <v>1375</v>
      </c>
      <c r="Z573" s="126"/>
      <c r="AA573" s="363"/>
      <c r="AB573" s="363"/>
      <c r="AC573" s="122"/>
      <c r="AD573" s="126"/>
      <c r="AE573" s="126"/>
      <c r="AF573" s="132"/>
      <c r="AG573" s="373"/>
      <c r="AH573" s="379"/>
      <c r="AI573" s="132"/>
      <c r="AJ573" s="132"/>
      <c r="AK573" s="126" t="s">
        <v>1296</v>
      </c>
      <c r="AL573" s="125" t="s">
        <v>55</v>
      </c>
      <c r="AM573" s="125" t="s">
        <v>942</v>
      </c>
      <c r="AN573" s="125" t="s">
        <v>56</v>
      </c>
      <c r="AO573" s="125">
        <v>15</v>
      </c>
      <c r="AP573" s="126" t="s">
        <v>1342</v>
      </c>
      <c r="AQ573" s="126" t="s">
        <v>986</v>
      </c>
      <c r="AR573" s="125">
        <v>2201006</v>
      </c>
      <c r="AS573" s="285"/>
      <c r="AT573" s="126" t="s">
        <v>1396</v>
      </c>
      <c r="AU573" s="126"/>
      <c r="AV573" s="126" t="s">
        <v>63</v>
      </c>
      <c r="AW573" s="125" t="s">
        <v>64</v>
      </c>
      <c r="AX573" s="133"/>
      <c r="AY573" s="134"/>
      <c r="AZ573" s="134" t="s">
        <v>1345</v>
      </c>
      <c r="BA573" s="134" t="s">
        <v>1346</v>
      </c>
      <c r="BB573" s="134" t="s">
        <v>456</v>
      </c>
      <c r="BC573" s="135">
        <v>101477127</v>
      </c>
      <c r="BD573" s="135">
        <v>101477127</v>
      </c>
    </row>
    <row r="574" spans="1:16381" s="35" customFormat="1" ht="86.25" customHeight="1">
      <c r="A574" s="125">
        <v>784</v>
      </c>
      <c r="B574" s="126" t="s">
        <v>927</v>
      </c>
      <c r="C574" s="126" t="s">
        <v>1057</v>
      </c>
      <c r="D574" s="126" t="s">
        <v>1058</v>
      </c>
      <c r="E574" s="126" t="s">
        <v>249</v>
      </c>
      <c r="F574" s="126" t="s">
        <v>930</v>
      </c>
      <c r="G574" s="126" t="s">
        <v>1059</v>
      </c>
      <c r="H574" s="126" t="s">
        <v>1060</v>
      </c>
      <c r="I574" s="126" t="s">
        <v>1166</v>
      </c>
      <c r="J574" s="125" t="s">
        <v>934</v>
      </c>
      <c r="K574" s="361">
        <f>IF(I574="na",0,IF(COUNTIFS($C$1:C574,C574,$I$1:I574,I574)&gt;1,0,1))</f>
        <v>0</v>
      </c>
      <c r="L574" s="361">
        <f>IF(I574="na",0,IF(COUNTIFS($D$1:D574,D574,$I$1:I574,I574)&gt;1,0,1))</f>
        <v>0</v>
      </c>
      <c r="M574" s="361" t="e">
        <v>#N/A</v>
      </c>
      <c r="N574" s="125"/>
      <c r="O574" s="125"/>
      <c r="P574" s="125"/>
      <c r="Q574" s="125"/>
      <c r="R574" s="125" t="s">
        <v>1291</v>
      </c>
      <c r="S574" s="132"/>
      <c r="T574" s="275"/>
      <c r="U574" s="132"/>
      <c r="V574" s="132"/>
      <c r="W574" s="132"/>
      <c r="X574" s="126" t="s">
        <v>1063</v>
      </c>
      <c r="Y574" s="126" t="s">
        <v>1375</v>
      </c>
      <c r="Z574" s="126"/>
      <c r="AA574" s="363"/>
      <c r="AB574" s="363"/>
      <c r="AC574" s="122"/>
      <c r="AD574" s="126"/>
      <c r="AE574" s="126"/>
      <c r="AF574" s="132"/>
      <c r="AG574" s="373"/>
      <c r="AH574" s="379"/>
      <c r="AI574" s="132"/>
      <c r="AJ574" s="132"/>
      <c r="AK574" s="126" t="s">
        <v>1296</v>
      </c>
      <c r="AL574" s="125" t="s">
        <v>55</v>
      </c>
      <c r="AM574" s="125" t="s">
        <v>942</v>
      </c>
      <c r="AN574" s="125" t="s">
        <v>56</v>
      </c>
      <c r="AO574" s="125">
        <v>15</v>
      </c>
      <c r="AP574" s="126" t="s">
        <v>1342</v>
      </c>
      <c r="AQ574" s="126" t="s">
        <v>986</v>
      </c>
      <c r="AR574" s="125">
        <v>2201006</v>
      </c>
      <c r="AS574" s="285"/>
      <c r="AT574" s="126" t="s">
        <v>1397</v>
      </c>
      <c r="AU574" s="126"/>
      <c r="AV574" s="126" t="s">
        <v>63</v>
      </c>
      <c r="AW574" s="125" t="s">
        <v>64</v>
      </c>
      <c r="AX574" s="133"/>
      <c r="AY574" s="134"/>
      <c r="AZ574" s="134" t="s">
        <v>1345</v>
      </c>
      <c r="BA574" s="134" t="s">
        <v>1346</v>
      </c>
      <c r="BB574" s="134" t="s">
        <v>456</v>
      </c>
      <c r="BC574" s="135">
        <v>42113610</v>
      </c>
      <c r="BD574" s="135">
        <v>42113610</v>
      </c>
    </row>
    <row r="575" spans="1:16381" s="371" customFormat="1" ht="86.25" customHeight="1">
      <c r="A575" s="125">
        <v>785</v>
      </c>
      <c r="B575" s="126" t="s">
        <v>927</v>
      </c>
      <c r="C575" s="126" t="s">
        <v>1057</v>
      </c>
      <c r="D575" s="126" t="s">
        <v>1058</v>
      </c>
      <c r="E575" s="126" t="s">
        <v>213</v>
      </c>
      <c r="F575" s="126" t="s">
        <v>930</v>
      </c>
      <c r="G575" s="126" t="s">
        <v>1059</v>
      </c>
      <c r="H575" s="126" t="s">
        <v>1060</v>
      </c>
      <c r="I575" s="126" t="s">
        <v>1166</v>
      </c>
      <c r="J575" s="125" t="s">
        <v>934</v>
      </c>
      <c r="K575" s="361">
        <f>IF(I575="na",0,IF(COUNTIFS($C$1:C575,C575,$I$1:I575,I575)&gt;1,0,1))</f>
        <v>0</v>
      </c>
      <c r="L575" s="361">
        <f>IF(I575="na",0,IF(COUNTIFS($D$1:D575,D575,$I$1:I575,I575)&gt;1,0,1))</f>
        <v>0</v>
      </c>
      <c r="M575" s="361" t="e">
        <v>#N/A</v>
      </c>
      <c r="N575" s="125"/>
      <c r="O575" s="125"/>
      <c r="P575" s="125"/>
      <c r="Q575" s="125"/>
      <c r="R575" s="125" t="s">
        <v>1291</v>
      </c>
      <c r="S575" s="132"/>
      <c r="T575" s="275"/>
      <c r="U575" s="132"/>
      <c r="V575" s="132"/>
      <c r="W575" s="132"/>
      <c r="X575" s="126" t="s">
        <v>1063</v>
      </c>
      <c r="Y575" s="126" t="s">
        <v>1398</v>
      </c>
      <c r="Z575" s="126" t="s">
        <v>1303</v>
      </c>
      <c r="AA575" s="363">
        <v>42</v>
      </c>
      <c r="AB575" s="363">
        <f>+AA575+35</f>
        <v>77</v>
      </c>
      <c r="AC575" s="122">
        <f t="shared" si="19"/>
        <v>35</v>
      </c>
      <c r="AD575" s="126" t="s">
        <v>1330</v>
      </c>
      <c r="AE575" s="126" t="s">
        <v>453</v>
      </c>
      <c r="AF575" s="132"/>
      <c r="AG575" s="275">
        <f>(AF575-AA575)/(AB575-AA575)</f>
        <v>-1.2</v>
      </c>
      <c r="AH575" s="364"/>
      <c r="AI575" s="132"/>
      <c r="AJ575" s="167"/>
      <c r="AK575" s="126" t="s">
        <v>1305</v>
      </c>
      <c r="AL575" s="125" t="s">
        <v>55</v>
      </c>
      <c r="AM575" s="125" t="s">
        <v>942</v>
      </c>
      <c r="AN575" s="125" t="s">
        <v>56</v>
      </c>
      <c r="AO575" s="125">
        <v>11</v>
      </c>
      <c r="AP575" s="126" t="s">
        <v>1399</v>
      </c>
      <c r="AQ575" s="126" t="s">
        <v>1315</v>
      </c>
      <c r="AR575" s="352">
        <v>2201054</v>
      </c>
      <c r="AS575" s="285"/>
      <c r="AT575" s="126" t="s">
        <v>1400</v>
      </c>
      <c r="AU575" s="126"/>
      <c r="AV575" s="126" t="s">
        <v>948</v>
      </c>
      <c r="AW575" s="125" t="s">
        <v>64</v>
      </c>
      <c r="AX575" s="133"/>
      <c r="AY575" s="134"/>
      <c r="AZ575" s="370" t="s">
        <v>1316</v>
      </c>
      <c r="BA575" s="134" t="s">
        <v>1301</v>
      </c>
      <c r="BB575" s="134" t="s">
        <v>456</v>
      </c>
      <c r="BC575" s="135">
        <v>2714388360</v>
      </c>
      <c r="BD575" s="135">
        <v>2714388360</v>
      </c>
    </row>
    <row r="576" spans="1:16381" s="381" customFormat="1" ht="180">
      <c r="A576" s="125">
        <v>786</v>
      </c>
      <c r="B576" s="126" t="s">
        <v>927</v>
      </c>
      <c r="C576" s="126" t="s">
        <v>1057</v>
      </c>
      <c r="D576" s="126" t="s">
        <v>1058</v>
      </c>
      <c r="E576" s="126" t="s">
        <v>249</v>
      </c>
      <c r="F576" s="126" t="s">
        <v>930</v>
      </c>
      <c r="G576" s="126" t="s">
        <v>1059</v>
      </c>
      <c r="H576" s="126" t="s">
        <v>1060</v>
      </c>
      <c r="I576" s="126" t="s">
        <v>1166</v>
      </c>
      <c r="J576" s="125" t="s">
        <v>934</v>
      </c>
      <c r="K576" s="49"/>
      <c r="L576" s="49"/>
      <c r="M576" s="49"/>
      <c r="N576" s="362"/>
      <c r="O576" s="362"/>
      <c r="P576" s="362"/>
      <c r="Q576" s="376"/>
      <c r="R576" s="125" t="s">
        <v>1291</v>
      </c>
      <c r="S576" s="132"/>
      <c r="T576" s="275"/>
      <c r="U576" s="132"/>
      <c r="V576" s="131"/>
      <c r="W576" s="132"/>
      <c r="X576" s="126" t="s">
        <v>1063</v>
      </c>
      <c r="Y576" s="380" t="s">
        <v>1401</v>
      </c>
      <c r="Z576" s="122">
        <v>10</v>
      </c>
      <c r="AA576" s="125">
        <v>0</v>
      </c>
      <c r="AB576" s="125">
        <v>38</v>
      </c>
      <c r="AC576" s="125">
        <v>0</v>
      </c>
      <c r="AD576" s="126"/>
      <c r="AE576" s="125"/>
      <c r="AF576" s="132"/>
      <c r="AG576" s="125"/>
      <c r="AH576" s="131"/>
      <c r="AI576" s="132"/>
      <c r="AJ576" s="132"/>
      <c r="AK576" s="126" t="s">
        <v>1296</v>
      </c>
      <c r="AL576" s="125" t="s">
        <v>55</v>
      </c>
      <c r="AM576" s="125" t="s">
        <v>942</v>
      </c>
      <c r="AN576" s="125" t="s">
        <v>56</v>
      </c>
      <c r="AO576" s="125">
        <v>15</v>
      </c>
      <c r="AP576" s="126" t="s">
        <v>1402</v>
      </c>
      <c r="AQ576" s="126" t="s">
        <v>1403</v>
      </c>
      <c r="AR576" s="125">
        <v>2201055</v>
      </c>
      <c r="AS576" s="285"/>
      <c r="AT576" s="126" t="s">
        <v>1404</v>
      </c>
      <c r="AU576" s="126"/>
      <c r="AV576" s="126" t="s">
        <v>1405</v>
      </c>
      <c r="AW576" s="125" t="s">
        <v>64</v>
      </c>
      <c r="AX576" s="133"/>
      <c r="AY576" s="134"/>
      <c r="AZ576" s="134" t="s">
        <v>1406</v>
      </c>
      <c r="BA576" s="134" t="s">
        <v>1407</v>
      </c>
      <c r="BB576" s="134" t="s">
        <v>456</v>
      </c>
      <c r="BC576" s="135">
        <v>615205520</v>
      </c>
      <c r="BD576" s="135">
        <v>615205520</v>
      </c>
      <c r="BE576" s="35"/>
      <c r="BF576" s="35"/>
      <c r="BG576" s="35"/>
      <c r="BH576" s="35"/>
      <c r="BI576" s="35"/>
      <c r="BJ576" s="35"/>
      <c r="BK576" s="35"/>
      <c r="BL576" s="35"/>
      <c r="BM576" s="35"/>
      <c r="BN576" s="35"/>
      <c r="BO576" s="35"/>
      <c r="BP576" s="35"/>
      <c r="BQ576" s="35"/>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35"/>
      <c r="EE576" s="35"/>
      <c r="EF576" s="35"/>
      <c r="EG576" s="35"/>
      <c r="EH576" s="35"/>
      <c r="EI576" s="35"/>
      <c r="EJ576" s="35"/>
      <c r="EK576" s="35"/>
      <c r="EL576" s="35"/>
      <c r="EM576" s="35"/>
      <c r="EN576" s="35"/>
      <c r="EO576" s="35"/>
      <c r="EP576" s="35"/>
      <c r="EQ576" s="35"/>
      <c r="ER576" s="35"/>
      <c r="ES576" s="35"/>
      <c r="ET576" s="35"/>
      <c r="EU576" s="35"/>
      <c r="EV576" s="35"/>
      <c r="EW576" s="35"/>
      <c r="EX576" s="35"/>
      <c r="EY576" s="35"/>
      <c r="EZ576" s="35"/>
      <c r="FA576" s="35"/>
      <c r="FB576" s="35"/>
      <c r="FC576" s="35"/>
      <c r="FD576" s="35"/>
      <c r="FE576" s="35"/>
      <c r="FF576" s="35"/>
      <c r="FG576" s="35"/>
      <c r="FH576" s="35"/>
      <c r="FI576" s="35"/>
      <c r="FJ576" s="35"/>
      <c r="FK576" s="35"/>
      <c r="FL576" s="35"/>
      <c r="FM576" s="35"/>
      <c r="FN576" s="35"/>
      <c r="FO576" s="35"/>
      <c r="FP576" s="35"/>
      <c r="FQ576" s="35"/>
      <c r="FR576" s="35"/>
      <c r="FS576" s="35"/>
      <c r="FT576" s="35"/>
      <c r="FU576" s="35"/>
      <c r="FV576" s="35"/>
      <c r="FW576" s="35"/>
      <c r="FX576" s="35"/>
      <c r="FY576" s="35"/>
      <c r="FZ576" s="35"/>
      <c r="GA576" s="35"/>
      <c r="GB576" s="35"/>
      <c r="GC576" s="35"/>
      <c r="GD576" s="35"/>
      <c r="GE576" s="35"/>
      <c r="GF576" s="35"/>
      <c r="GG576" s="35"/>
      <c r="GH576" s="35"/>
      <c r="GI576" s="35"/>
      <c r="GJ576" s="35"/>
      <c r="GK576" s="35"/>
      <c r="GL576" s="35"/>
      <c r="GM576" s="35"/>
      <c r="GN576" s="35"/>
      <c r="GO576" s="35"/>
      <c r="GP576" s="35"/>
      <c r="GQ576" s="35"/>
      <c r="GR576" s="35"/>
      <c r="GS576" s="35"/>
      <c r="GT576" s="35"/>
      <c r="GU576" s="35"/>
      <c r="GV576" s="35"/>
      <c r="GW576" s="35"/>
      <c r="GX576" s="35"/>
      <c r="GY576" s="35"/>
      <c r="GZ576" s="35"/>
      <c r="HA576" s="35"/>
      <c r="HB576" s="35"/>
      <c r="HC576" s="35"/>
      <c r="HD576" s="35"/>
      <c r="HE576" s="35"/>
      <c r="HF576" s="35"/>
      <c r="HG576" s="35"/>
      <c r="HH576" s="35"/>
      <c r="HI576" s="35"/>
      <c r="HJ576" s="35"/>
      <c r="HK576" s="35"/>
      <c r="HL576" s="35"/>
      <c r="HM576" s="35"/>
      <c r="HN576" s="35"/>
      <c r="HO576" s="35"/>
      <c r="HP576" s="35"/>
      <c r="HQ576" s="35"/>
      <c r="HR576" s="35"/>
      <c r="HS576" s="35"/>
      <c r="HT576" s="35"/>
      <c r="HU576" s="35"/>
      <c r="HV576" s="35"/>
      <c r="HW576" s="35"/>
      <c r="HX576" s="35"/>
      <c r="HY576" s="35"/>
      <c r="HZ576" s="35"/>
      <c r="IA576" s="35"/>
      <c r="IB576" s="35"/>
      <c r="IC576" s="35"/>
      <c r="ID576" s="35"/>
      <c r="IE576" s="35"/>
      <c r="IF576" s="35"/>
      <c r="IG576" s="35"/>
      <c r="IH576" s="35"/>
      <c r="II576" s="35"/>
      <c r="IJ576" s="35"/>
      <c r="IK576" s="35"/>
      <c r="IL576" s="35"/>
      <c r="IM576" s="35"/>
      <c r="IN576" s="35"/>
      <c r="IO576" s="35"/>
      <c r="IP576" s="35"/>
      <c r="IQ576" s="35"/>
      <c r="IR576" s="35"/>
      <c r="IS576" s="35"/>
      <c r="IT576" s="35"/>
      <c r="IU576" s="35"/>
      <c r="IV576" s="35"/>
      <c r="IW576" s="35"/>
      <c r="IX576" s="35"/>
      <c r="IY576" s="35"/>
      <c r="IZ576" s="35"/>
      <c r="JA576" s="35"/>
      <c r="JB576" s="35"/>
      <c r="JC576" s="35"/>
      <c r="JD576" s="35"/>
      <c r="JE576" s="35"/>
      <c r="JF576" s="35"/>
      <c r="JG576" s="35"/>
      <c r="JH576" s="35"/>
      <c r="JI576" s="35"/>
      <c r="JJ576" s="35"/>
      <c r="JK576" s="35"/>
      <c r="JL576" s="35"/>
      <c r="JM576" s="35"/>
      <c r="JN576" s="35"/>
      <c r="JO576" s="35"/>
      <c r="JP576" s="35"/>
      <c r="JQ576" s="35"/>
      <c r="JR576" s="35"/>
      <c r="JS576" s="35"/>
      <c r="JT576" s="35"/>
      <c r="JU576" s="35"/>
      <c r="JV576" s="35"/>
      <c r="JW576" s="35"/>
      <c r="JX576" s="35"/>
      <c r="JY576" s="35"/>
      <c r="JZ576" s="35"/>
      <c r="KA576" s="35"/>
      <c r="KB576" s="35"/>
      <c r="KC576" s="35"/>
      <c r="KD576" s="35"/>
      <c r="KE576" s="35"/>
      <c r="KF576" s="35"/>
      <c r="KG576" s="35"/>
      <c r="KH576" s="35"/>
      <c r="KI576" s="35"/>
      <c r="KJ576" s="35"/>
      <c r="KK576" s="35"/>
      <c r="KL576" s="35"/>
      <c r="KM576" s="35"/>
      <c r="KN576" s="35"/>
      <c r="KO576" s="35"/>
      <c r="KP576" s="35"/>
      <c r="KQ576" s="35"/>
      <c r="KR576" s="35"/>
      <c r="KS576" s="35"/>
      <c r="KT576" s="35"/>
      <c r="KU576" s="35"/>
      <c r="KV576" s="35"/>
      <c r="KW576" s="35"/>
      <c r="KX576" s="35"/>
      <c r="KY576" s="35"/>
      <c r="KZ576" s="35"/>
      <c r="LA576" s="35"/>
      <c r="LB576" s="35"/>
      <c r="LC576" s="35"/>
      <c r="LD576" s="35"/>
      <c r="LE576" s="35"/>
      <c r="LF576" s="35"/>
      <c r="LG576" s="35"/>
      <c r="LH576" s="35"/>
      <c r="LI576" s="35"/>
      <c r="LJ576" s="35"/>
      <c r="LK576" s="35"/>
      <c r="LL576" s="35"/>
      <c r="LM576" s="35"/>
      <c r="LN576" s="35"/>
      <c r="LO576" s="35"/>
      <c r="LP576" s="35"/>
      <c r="LQ576" s="35"/>
      <c r="LR576" s="35"/>
      <c r="LS576" s="35"/>
      <c r="LT576" s="35"/>
      <c r="LU576" s="35"/>
      <c r="LV576" s="35"/>
      <c r="LW576" s="35"/>
      <c r="LX576" s="35"/>
      <c r="LY576" s="35"/>
      <c r="LZ576" s="35"/>
      <c r="MA576" s="35"/>
      <c r="MB576" s="35"/>
      <c r="MC576" s="35"/>
      <c r="MD576" s="35"/>
      <c r="ME576" s="35"/>
      <c r="MF576" s="35"/>
      <c r="MG576" s="35"/>
      <c r="MH576" s="35"/>
      <c r="MI576" s="35"/>
      <c r="MJ576" s="35"/>
      <c r="MK576" s="35"/>
      <c r="ML576" s="35"/>
      <c r="MM576" s="35"/>
      <c r="MN576" s="35"/>
      <c r="MO576" s="35"/>
      <c r="MP576" s="35"/>
      <c r="MQ576" s="35"/>
      <c r="MR576" s="35"/>
      <c r="MS576" s="35"/>
      <c r="MT576" s="35"/>
      <c r="MU576" s="35"/>
      <c r="MV576" s="35"/>
      <c r="MW576" s="35"/>
      <c r="MX576" s="35"/>
      <c r="MY576" s="35"/>
      <c r="MZ576" s="35"/>
      <c r="NA576" s="35"/>
      <c r="NB576" s="35"/>
      <c r="NC576" s="35"/>
      <c r="ND576" s="35"/>
      <c r="NE576" s="35"/>
      <c r="NF576" s="35"/>
      <c r="NG576" s="35"/>
      <c r="NH576" s="35"/>
      <c r="NI576" s="35"/>
      <c r="NJ576" s="35"/>
      <c r="NK576" s="35"/>
      <c r="NL576" s="35"/>
      <c r="NM576" s="35"/>
      <c r="NN576" s="35"/>
      <c r="NO576" s="35"/>
      <c r="NP576" s="35"/>
      <c r="NQ576" s="35"/>
      <c r="NR576" s="35"/>
      <c r="NS576" s="35"/>
      <c r="NT576" s="35"/>
      <c r="NU576" s="35"/>
      <c r="NV576" s="35"/>
      <c r="NW576" s="35"/>
      <c r="NX576" s="35"/>
      <c r="NY576" s="35"/>
      <c r="NZ576" s="35"/>
      <c r="OA576" s="35"/>
      <c r="OB576" s="35"/>
      <c r="OC576" s="35"/>
      <c r="OD576" s="35"/>
      <c r="OE576" s="35"/>
      <c r="OF576" s="35"/>
      <c r="OG576" s="35"/>
      <c r="OH576" s="35"/>
      <c r="OI576" s="35"/>
      <c r="OJ576" s="35"/>
      <c r="OK576" s="35"/>
      <c r="OL576" s="35"/>
      <c r="OM576" s="35"/>
      <c r="ON576" s="35"/>
      <c r="OO576" s="35"/>
      <c r="OP576" s="35"/>
      <c r="OQ576" s="35"/>
      <c r="OR576" s="35"/>
      <c r="OS576" s="35"/>
      <c r="OT576" s="35"/>
      <c r="OU576" s="35"/>
      <c r="OV576" s="35"/>
      <c r="OW576" s="35"/>
      <c r="OX576" s="35"/>
      <c r="OY576" s="35"/>
      <c r="OZ576" s="35"/>
      <c r="PA576" s="35"/>
      <c r="PB576" s="35"/>
      <c r="PC576" s="35"/>
      <c r="PD576" s="35"/>
      <c r="PE576" s="35"/>
      <c r="PF576" s="35"/>
      <c r="PG576" s="35"/>
      <c r="PH576" s="35"/>
      <c r="PI576" s="35"/>
      <c r="PJ576" s="35"/>
      <c r="PK576" s="35"/>
      <c r="PL576" s="35"/>
      <c r="PM576" s="35"/>
      <c r="PN576" s="35"/>
      <c r="PO576" s="35"/>
      <c r="PP576" s="35"/>
      <c r="PQ576" s="35"/>
      <c r="PR576" s="35"/>
      <c r="PS576" s="35"/>
      <c r="PT576" s="35"/>
      <c r="PU576" s="35"/>
      <c r="PV576" s="35"/>
      <c r="PW576" s="35"/>
      <c r="PX576" s="35"/>
      <c r="PY576" s="35"/>
      <c r="PZ576" s="35"/>
      <c r="QA576" s="35"/>
      <c r="QB576" s="35"/>
      <c r="QC576" s="35"/>
      <c r="QD576" s="35"/>
      <c r="QE576" s="35"/>
      <c r="QF576" s="35"/>
      <c r="QG576" s="35"/>
      <c r="QH576" s="35"/>
      <c r="QI576" s="35"/>
      <c r="QJ576" s="35"/>
      <c r="QK576" s="35"/>
      <c r="QL576" s="35"/>
      <c r="QM576" s="35"/>
      <c r="QN576" s="35"/>
      <c r="QO576" s="35"/>
      <c r="QP576" s="35"/>
      <c r="QQ576" s="35"/>
      <c r="QR576" s="35"/>
      <c r="QS576" s="35"/>
      <c r="QT576" s="35"/>
      <c r="QU576" s="35"/>
      <c r="QV576" s="35"/>
      <c r="QW576" s="35"/>
      <c r="QX576" s="35"/>
      <c r="QY576" s="35"/>
      <c r="QZ576" s="35"/>
      <c r="RA576" s="35"/>
      <c r="RB576" s="35"/>
      <c r="RC576" s="35"/>
      <c r="RD576" s="35"/>
      <c r="RE576" s="35"/>
      <c r="RF576" s="35"/>
      <c r="RG576" s="35"/>
      <c r="RH576" s="35"/>
      <c r="RI576" s="35"/>
      <c r="RJ576" s="35"/>
      <c r="RK576" s="35"/>
      <c r="RL576" s="35"/>
      <c r="RM576" s="35"/>
      <c r="RN576" s="35"/>
      <c r="RO576" s="35"/>
      <c r="RP576" s="35"/>
      <c r="RQ576" s="35"/>
      <c r="RR576" s="35"/>
      <c r="RS576" s="35"/>
      <c r="RT576" s="35"/>
      <c r="RU576" s="35"/>
      <c r="RV576" s="35"/>
      <c r="RW576" s="35"/>
      <c r="RX576" s="35"/>
      <c r="RY576" s="35"/>
      <c r="RZ576" s="35"/>
      <c r="SA576" s="35"/>
      <c r="SB576" s="35"/>
      <c r="SC576" s="35"/>
      <c r="SD576" s="35"/>
      <c r="SE576" s="35"/>
      <c r="SF576" s="35"/>
      <c r="SG576" s="35"/>
      <c r="SH576" s="35"/>
      <c r="SI576" s="35"/>
      <c r="SJ576" s="35"/>
      <c r="SK576" s="35"/>
      <c r="SL576" s="35"/>
      <c r="SM576" s="35"/>
      <c r="SN576" s="35"/>
      <c r="SO576" s="35"/>
      <c r="SP576" s="35"/>
      <c r="SQ576" s="35"/>
      <c r="SR576" s="35"/>
      <c r="SS576" s="35"/>
      <c r="ST576" s="35"/>
      <c r="SU576" s="35"/>
      <c r="SV576" s="35"/>
      <c r="SW576" s="35"/>
      <c r="SX576" s="35"/>
      <c r="SY576" s="35"/>
      <c r="SZ576" s="35"/>
      <c r="TA576" s="35"/>
      <c r="TB576" s="35"/>
      <c r="TC576" s="35"/>
      <c r="TD576" s="35"/>
      <c r="TE576" s="35"/>
      <c r="TF576" s="35"/>
      <c r="TG576" s="35"/>
      <c r="TH576" s="35"/>
      <c r="TI576" s="35"/>
      <c r="TJ576" s="35"/>
      <c r="TK576" s="35"/>
      <c r="TL576" s="35"/>
      <c r="TM576" s="35"/>
      <c r="TN576" s="35"/>
      <c r="TO576" s="35"/>
      <c r="TP576" s="35"/>
      <c r="TQ576" s="35"/>
      <c r="TR576" s="35"/>
      <c r="TS576" s="35"/>
      <c r="TT576" s="35"/>
      <c r="TU576" s="35"/>
      <c r="TV576" s="35"/>
      <c r="TW576" s="35"/>
      <c r="TX576" s="35"/>
      <c r="TY576" s="35"/>
      <c r="TZ576" s="35"/>
      <c r="UA576" s="35"/>
      <c r="UB576" s="35"/>
      <c r="UC576" s="35"/>
      <c r="UD576" s="35"/>
      <c r="UE576" s="35"/>
      <c r="UF576" s="35"/>
      <c r="UG576" s="35"/>
      <c r="UH576" s="35"/>
      <c r="UI576" s="35"/>
      <c r="UJ576" s="35"/>
      <c r="UK576" s="35"/>
      <c r="UL576" s="35"/>
      <c r="UM576" s="35"/>
      <c r="UN576" s="35"/>
      <c r="UO576" s="35"/>
      <c r="UP576" s="35"/>
      <c r="UQ576" s="35"/>
      <c r="UR576" s="35"/>
      <c r="US576" s="35"/>
      <c r="UT576" s="35"/>
      <c r="UU576" s="35"/>
      <c r="UV576" s="35"/>
      <c r="UW576" s="35"/>
      <c r="UX576" s="35"/>
      <c r="UY576" s="35"/>
      <c r="UZ576" s="35"/>
      <c r="VA576" s="35"/>
      <c r="VB576" s="35"/>
      <c r="VC576" s="35"/>
      <c r="VD576" s="35"/>
      <c r="VE576" s="35"/>
      <c r="VF576" s="35"/>
      <c r="VG576" s="35"/>
      <c r="VH576" s="35"/>
      <c r="VI576" s="35"/>
      <c r="VJ576" s="35"/>
      <c r="VK576" s="35"/>
      <c r="VL576" s="35"/>
      <c r="VM576" s="35"/>
      <c r="VN576" s="35"/>
      <c r="VO576" s="35"/>
      <c r="VP576" s="35"/>
      <c r="VQ576" s="35"/>
      <c r="VR576" s="35"/>
      <c r="VS576" s="35"/>
      <c r="VT576" s="35"/>
      <c r="VU576" s="35"/>
      <c r="VV576" s="35"/>
      <c r="VW576" s="35"/>
      <c r="VX576" s="35"/>
      <c r="VY576" s="35"/>
      <c r="VZ576" s="35"/>
      <c r="WA576" s="35"/>
      <c r="WB576" s="35"/>
      <c r="WC576" s="35"/>
      <c r="WD576" s="35"/>
      <c r="WE576" s="35"/>
      <c r="WF576" s="35"/>
      <c r="WG576" s="35"/>
      <c r="WH576" s="35"/>
      <c r="WI576" s="35"/>
      <c r="WJ576" s="35"/>
      <c r="WK576" s="35"/>
      <c r="WL576" s="35"/>
      <c r="WM576" s="35"/>
      <c r="WN576" s="35"/>
      <c r="WO576" s="35"/>
      <c r="WP576" s="35"/>
      <c r="WQ576" s="35"/>
      <c r="WR576" s="35"/>
      <c r="WS576" s="35"/>
      <c r="WT576" s="35"/>
      <c r="WU576" s="35"/>
      <c r="WV576" s="35"/>
      <c r="WW576" s="35"/>
      <c r="WX576" s="35"/>
      <c r="WY576" s="35"/>
      <c r="WZ576" s="35"/>
      <c r="XA576" s="35"/>
      <c r="XB576" s="35"/>
      <c r="XC576" s="35"/>
      <c r="XD576" s="35"/>
      <c r="XE576" s="35"/>
      <c r="XF576" s="35"/>
      <c r="XG576" s="35"/>
      <c r="XH576" s="35"/>
      <c r="XI576" s="35"/>
      <c r="XJ576" s="35"/>
      <c r="XK576" s="35"/>
      <c r="XL576" s="35"/>
      <c r="XM576" s="35"/>
      <c r="XN576" s="35"/>
      <c r="XO576" s="35"/>
      <c r="XP576" s="35"/>
      <c r="XQ576" s="35"/>
      <c r="XR576" s="35"/>
      <c r="XS576" s="35"/>
      <c r="XT576" s="35"/>
      <c r="XU576" s="35"/>
      <c r="XV576" s="35"/>
      <c r="XW576" s="35"/>
      <c r="XX576" s="35"/>
      <c r="XY576" s="35"/>
      <c r="XZ576" s="35"/>
      <c r="YA576" s="35"/>
      <c r="YB576" s="35"/>
      <c r="YC576" s="35"/>
      <c r="YD576" s="35"/>
      <c r="YE576" s="35"/>
      <c r="YF576" s="35"/>
      <c r="YG576" s="35"/>
      <c r="YH576" s="35"/>
      <c r="YI576" s="35"/>
      <c r="YJ576" s="35"/>
      <c r="YK576" s="35"/>
      <c r="YL576" s="35"/>
      <c r="YM576" s="35"/>
      <c r="YN576" s="35"/>
      <c r="YO576" s="35"/>
      <c r="YP576" s="35"/>
      <c r="YQ576" s="35"/>
      <c r="YR576" s="35"/>
      <c r="YS576" s="35"/>
      <c r="YT576" s="35"/>
      <c r="YU576" s="35"/>
      <c r="YV576" s="35"/>
      <c r="YW576" s="35"/>
      <c r="YX576" s="35"/>
      <c r="YY576" s="35"/>
      <c r="YZ576" s="35"/>
      <c r="ZA576" s="35"/>
      <c r="ZB576" s="35"/>
      <c r="ZC576" s="35"/>
      <c r="ZD576" s="35"/>
      <c r="ZE576" s="35"/>
      <c r="ZF576" s="35"/>
      <c r="ZG576" s="35"/>
      <c r="ZH576" s="35"/>
      <c r="ZI576" s="35"/>
      <c r="ZJ576" s="35"/>
      <c r="ZK576" s="35"/>
      <c r="ZL576" s="35"/>
      <c r="ZM576" s="35"/>
      <c r="ZN576" s="35"/>
      <c r="ZO576" s="35"/>
      <c r="ZP576" s="35"/>
      <c r="ZQ576" s="35"/>
      <c r="ZR576" s="35"/>
      <c r="ZS576" s="35"/>
      <c r="ZT576" s="35"/>
      <c r="ZU576" s="35"/>
      <c r="ZV576" s="35"/>
      <c r="ZW576" s="35"/>
      <c r="ZX576" s="35"/>
      <c r="ZY576" s="35"/>
      <c r="ZZ576" s="35"/>
      <c r="AAA576" s="35"/>
      <c r="AAB576" s="35"/>
      <c r="AAC576" s="35"/>
      <c r="AAD576" s="35"/>
      <c r="AAE576" s="35"/>
      <c r="AAF576" s="35"/>
      <c r="AAG576" s="35"/>
      <c r="AAH576" s="35"/>
      <c r="AAI576" s="35"/>
      <c r="AAJ576" s="35"/>
      <c r="AAK576" s="35"/>
      <c r="AAL576" s="35"/>
      <c r="AAM576" s="35"/>
      <c r="AAN576" s="35"/>
      <c r="AAO576" s="35"/>
      <c r="AAP576" s="35"/>
      <c r="AAQ576" s="35"/>
      <c r="AAR576" s="35"/>
      <c r="AAS576" s="35"/>
      <c r="AAT576" s="35"/>
      <c r="AAU576" s="35"/>
      <c r="AAV576" s="35"/>
      <c r="AAW576" s="35"/>
      <c r="AAX576" s="35"/>
      <c r="AAY576" s="35"/>
      <c r="AAZ576" s="35"/>
      <c r="ABA576" s="35"/>
      <c r="ABB576" s="35"/>
      <c r="ABC576" s="35"/>
      <c r="ABD576" s="35"/>
      <c r="ABE576" s="35"/>
      <c r="ABF576" s="35"/>
      <c r="ABG576" s="35"/>
      <c r="ABH576" s="35"/>
      <c r="ABI576" s="35"/>
      <c r="ABJ576" s="35"/>
      <c r="ABK576" s="35"/>
      <c r="ABL576" s="35"/>
      <c r="ABM576" s="35"/>
      <c r="ABN576" s="35"/>
      <c r="ABO576" s="35"/>
      <c r="ABP576" s="35"/>
      <c r="ABQ576" s="35"/>
      <c r="ABR576" s="35"/>
      <c r="ABS576" s="35"/>
      <c r="ABT576" s="35"/>
      <c r="ABU576" s="35"/>
      <c r="ABV576" s="35"/>
      <c r="ABW576" s="35"/>
      <c r="ABX576" s="35"/>
      <c r="ABY576" s="35"/>
      <c r="ABZ576" s="35"/>
      <c r="ACA576" s="35"/>
      <c r="ACB576" s="35"/>
      <c r="ACC576" s="35"/>
      <c r="ACD576" s="35"/>
      <c r="ACE576" s="35"/>
      <c r="ACF576" s="35"/>
      <c r="ACG576" s="35"/>
      <c r="ACH576" s="35"/>
      <c r="ACI576" s="35"/>
      <c r="ACJ576" s="35"/>
      <c r="ACK576" s="35"/>
      <c r="ACL576" s="35"/>
      <c r="ACM576" s="35"/>
      <c r="ACN576" s="35"/>
      <c r="ACO576" s="35"/>
      <c r="ACP576" s="35"/>
      <c r="ACQ576" s="35"/>
      <c r="ACR576" s="35"/>
      <c r="ACS576" s="35"/>
      <c r="ACT576" s="35"/>
      <c r="ACU576" s="35"/>
      <c r="ACV576" s="35"/>
      <c r="ACW576" s="35"/>
      <c r="ACX576" s="35"/>
      <c r="ACY576" s="35"/>
      <c r="ACZ576" s="35"/>
      <c r="ADA576" s="35"/>
      <c r="ADB576" s="35"/>
      <c r="ADC576" s="35"/>
      <c r="ADD576" s="35"/>
      <c r="ADE576" s="35"/>
      <c r="ADF576" s="35"/>
      <c r="ADG576" s="35"/>
      <c r="ADH576" s="35"/>
      <c r="ADI576" s="35"/>
      <c r="ADJ576" s="35"/>
      <c r="ADK576" s="35"/>
      <c r="ADL576" s="35"/>
      <c r="ADM576" s="35"/>
      <c r="ADN576" s="35"/>
      <c r="ADO576" s="35"/>
      <c r="ADP576" s="35"/>
      <c r="ADQ576" s="35"/>
      <c r="ADR576" s="35"/>
      <c r="ADS576" s="35"/>
      <c r="ADT576" s="35"/>
      <c r="ADU576" s="35"/>
      <c r="ADV576" s="35"/>
      <c r="ADW576" s="35"/>
      <c r="ADX576" s="35"/>
      <c r="ADY576" s="35"/>
      <c r="ADZ576" s="35"/>
      <c r="AEA576" s="35"/>
      <c r="AEB576" s="35"/>
      <c r="AEC576" s="35"/>
      <c r="AED576" s="35"/>
      <c r="AEE576" s="35"/>
      <c r="AEF576" s="35"/>
      <c r="AEG576" s="35"/>
      <c r="AEH576" s="35"/>
      <c r="AEI576" s="35"/>
      <c r="AEJ576" s="35"/>
      <c r="AEK576" s="35"/>
      <c r="AEL576" s="35"/>
      <c r="AEM576" s="35"/>
      <c r="AEN576" s="35"/>
      <c r="AEO576" s="35"/>
      <c r="AEP576" s="35"/>
      <c r="AEQ576" s="35"/>
      <c r="AER576" s="35"/>
      <c r="AES576" s="35"/>
      <c r="AET576" s="35"/>
      <c r="AEU576" s="35"/>
      <c r="AEV576" s="35"/>
      <c r="AEW576" s="35"/>
      <c r="AEX576" s="35"/>
      <c r="AEY576" s="35"/>
      <c r="AEZ576" s="35"/>
      <c r="AFA576" s="35"/>
      <c r="AFB576" s="35"/>
      <c r="AFC576" s="35"/>
      <c r="AFD576" s="35"/>
      <c r="AFE576" s="35"/>
      <c r="AFF576" s="35"/>
      <c r="AFG576" s="35"/>
      <c r="AFH576" s="35"/>
      <c r="AFI576" s="35"/>
      <c r="AFJ576" s="35"/>
      <c r="AFK576" s="35"/>
      <c r="AFL576" s="35"/>
      <c r="AFM576" s="35"/>
      <c r="AFN576" s="35"/>
      <c r="AFO576" s="35"/>
      <c r="AFP576" s="35"/>
      <c r="AFQ576" s="35"/>
      <c r="AFR576" s="35"/>
      <c r="AFS576" s="35"/>
      <c r="AFT576" s="35"/>
      <c r="AFU576" s="35"/>
      <c r="AFV576" s="35"/>
      <c r="AFW576" s="35"/>
      <c r="AFX576" s="35"/>
      <c r="AFY576" s="35"/>
      <c r="AFZ576" s="35"/>
      <c r="AGA576" s="35"/>
      <c r="AGB576" s="35"/>
      <c r="AGC576" s="35"/>
      <c r="AGD576" s="35"/>
      <c r="AGE576" s="35"/>
      <c r="AGF576" s="35"/>
      <c r="AGG576" s="35"/>
      <c r="AGH576" s="35"/>
      <c r="AGI576" s="35"/>
      <c r="AGJ576" s="35"/>
      <c r="AGK576" s="35"/>
      <c r="AGL576" s="35"/>
      <c r="AGM576" s="35"/>
      <c r="AGN576" s="35"/>
      <c r="AGO576" s="35"/>
      <c r="AGP576" s="35"/>
      <c r="AGQ576" s="35"/>
      <c r="AGR576" s="35"/>
      <c r="AGS576" s="35"/>
      <c r="AGT576" s="35"/>
      <c r="AGU576" s="35"/>
      <c r="AGV576" s="35"/>
      <c r="AGW576" s="35"/>
      <c r="AGX576" s="35"/>
      <c r="AGY576" s="35"/>
      <c r="AGZ576" s="35"/>
      <c r="AHA576" s="35"/>
      <c r="AHB576" s="35"/>
      <c r="AHC576" s="35"/>
      <c r="AHD576" s="35"/>
      <c r="AHE576" s="35"/>
      <c r="AHF576" s="35"/>
      <c r="AHG576" s="35"/>
      <c r="AHH576" s="35"/>
      <c r="AHI576" s="35"/>
      <c r="AHJ576" s="35"/>
      <c r="AHK576" s="35"/>
      <c r="AHL576" s="35"/>
      <c r="AHM576" s="35"/>
      <c r="AHN576" s="35"/>
      <c r="AHO576" s="35"/>
      <c r="AHP576" s="35"/>
      <c r="AHQ576" s="35"/>
      <c r="AHR576" s="35"/>
      <c r="AHS576" s="35"/>
      <c r="AHT576" s="35"/>
      <c r="AHU576" s="35"/>
      <c r="AHV576" s="35"/>
      <c r="AHW576" s="35"/>
      <c r="AHX576" s="35"/>
      <c r="AHY576" s="35"/>
      <c r="AHZ576" s="35"/>
      <c r="AIA576" s="35"/>
      <c r="AIB576" s="35"/>
      <c r="AIC576" s="35"/>
      <c r="AID576" s="35"/>
      <c r="AIE576" s="35"/>
      <c r="AIF576" s="35"/>
      <c r="AIG576" s="35"/>
      <c r="AIH576" s="35"/>
      <c r="AII576" s="35"/>
      <c r="AIJ576" s="35"/>
      <c r="AIK576" s="35"/>
      <c r="AIL576" s="35"/>
      <c r="AIM576" s="35"/>
      <c r="AIN576" s="35"/>
      <c r="AIO576" s="35"/>
      <c r="AIP576" s="35"/>
      <c r="AIQ576" s="35"/>
      <c r="AIR576" s="35"/>
      <c r="AIS576" s="35"/>
      <c r="AIT576" s="35"/>
      <c r="AIU576" s="35"/>
      <c r="AIV576" s="35"/>
      <c r="AIW576" s="35"/>
      <c r="AIX576" s="35"/>
      <c r="AIY576" s="35"/>
      <c r="AIZ576" s="35"/>
      <c r="AJA576" s="35"/>
      <c r="AJB576" s="35"/>
      <c r="AJC576" s="35"/>
      <c r="AJD576" s="35"/>
      <c r="AJE576" s="35"/>
      <c r="AJF576" s="35"/>
      <c r="AJG576" s="35"/>
      <c r="AJH576" s="35"/>
      <c r="AJI576" s="35"/>
      <c r="AJJ576" s="35"/>
      <c r="AJK576" s="35"/>
      <c r="AJL576" s="35"/>
      <c r="AJM576" s="35"/>
      <c r="AJN576" s="35"/>
      <c r="AJO576" s="35"/>
      <c r="AJP576" s="35"/>
      <c r="AJQ576" s="35"/>
      <c r="AJR576" s="35"/>
      <c r="AJS576" s="35"/>
      <c r="AJT576" s="35"/>
      <c r="AJU576" s="35"/>
      <c r="AJV576" s="35"/>
      <c r="AJW576" s="35"/>
      <c r="AJX576" s="35"/>
      <c r="AJY576" s="35"/>
      <c r="AJZ576" s="35"/>
      <c r="AKA576" s="35"/>
      <c r="AKB576" s="35"/>
      <c r="AKC576" s="35"/>
      <c r="AKD576" s="35"/>
      <c r="AKE576" s="35"/>
      <c r="AKF576" s="35"/>
      <c r="AKG576" s="35"/>
      <c r="AKH576" s="35"/>
      <c r="AKI576" s="35"/>
      <c r="AKJ576" s="35"/>
      <c r="AKK576" s="35"/>
      <c r="AKL576" s="35"/>
      <c r="AKM576" s="35"/>
      <c r="AKN576" s="35"/>
      <c r="AKO576" s="35"/>
      <c r="AKP576" s="35"/>
      <c r="AKQ576" s="35"/>
      <c r="AKR576" s="35"/>
      <c r="AKS576" s="35"/>
      <c r="AKT576" s="35"/>
      <c r="AKU576" s="35"/>
      <c r="AKV576" s="35"/>
      <c r="AKW576" s="35"/>
      <c r="AKX576" s="35"/>
      <c r="AKY576" s="35"/>
      <c r="AKZ576" s="35"/>
      <c r="ALA576" s="35"/>
      <c r="ALB576" s="35"/>
      <c r="ALC576" s="35"/>
      <c r="ALD576" s="35"/>
      <c r="ALE576" s="35"/>
      <c r="ALF576" s="35"/>
      <c r="ALG576" s="35"/>
      <c r="ALH576" s="35"/>
      <c r="ALI576" s="35"/>
      <c r="ALJ576" s="35"/>
      <c r="ALK576" s="35"/>
      <c r="ALL576" s="35"/>
      <c r="ALM576" s="35"/>
      <c r="ALN576" s="35"/>
      <c r="ALO576" s="35"/>
      <c r="ALP576" s="35"/>
      <c r="ALQ576" s="35"/>
      <c r="ALR576" s="35"/>
      <c r="ALS576" s="35"/>
      <c r="ALT576" s="35"/>
      <c r="ALU576" s="35"/>
      <c r="ALV576" s="35"/>
      <c r="ALW576" s="35"/>
      <c r="ALX576" s="35"/>
      <c r="ALY576" s="35"/>
      <c r="ALZ576" s="35"/>
      <c r="AMA576" s="35"/>
      <c r="AMB576" s="35"/>
      <c r="AMC576" s="35"/>
      <c r="AMD576" s="35"/>
      <c r="AME576" s="35"/>
      <c r="AMF576" s="35"/>
      <c r="AMG576" s="35"/>
      <c r="AMH576" s="35"/>
      <c r="AMI576" s="35"/>
      <c r="AMJ576" s="35"/>
      <c r="AMK576" s="35"/>
      <c r="AML576" s="35"/>
      <c r="AMM576" s="35"/>
      <c r="AMN576" s="35"/>
      <c r="AMO576" s="35"/>
      <c r="AMP576" s="35"/>
      <c r="AMQ576" s="35"/>
      <c r="AMR576" s="35"/>
      <c r="AMS576" s="35"/>
      <c r="AMT576" s="35"/>
      <c r="AMU576" s="35"/>
      <c r="AMV576" s="35"/>
      <c r="AMW576" s="35"/>
      <c r="AMX576" s="35"/>
      <c r="AMY576" s="35"/>
      <c r="AMZ576" s="35"/>
      <c r="ANA576" s="35"/>
      <c r="ANB576" s="35"/>
      <c r="ANC576" s="35"/>
      <c r="AND576" s="35"/>
      <c r="ANE576" s="35"/>
      <c r="ANF576" s="35"/>
      <c r="ANG576" s="35"/>
      <c r="ANH576" s="35"/>
      <c r="ANI576" s="35"/>
      <c r="ANJ576" s="35"/>
      <c r="ANK576" s="35"/>
      <c r="ANL576" s="35"/>
      <c r="ANM576" s="35"/>
      <c r="ANN576" s="35"/>
      <c r="ANO576" s="35"/>
      <c r="ANP576" s="35"/>
      <c r="ANQ576" s="35"/>
      <c r="ANR576" s="35"/>
      <c r="ANS576" s="35"/>
      <c r="ANT576" s="35"/>
      <c r="ANU576" s="35"/>
      <c r="ANV576" s="35"/>
      <c r="ANW576" s="35"/>
      <c r="ANX576" s="35"/>
      <c r="ANY576" s="35"/>
      <c r="ANZ576" s="35"/>
      <c r="AOA576" s="35"/>
      <c r="AOB576" s="35"/>
      <c r="AOC576" s="35"/>
      <c r="AOD576" s="35"/>
      <c r="AOE576" s="35"/>
      <c r="AOF576" s="35"/>
      <c r="AOG576" s="35"/>
      <c r="AOH576" s="35"/>
      <c r="AOI576" s="35"/>
      <c r="AOJ576" s="35"/>
      <c r="AOK576" s="35"/>
      <c r="AOL576" s="35"/>
      <c r="AOM576" s="35"/>
      <c r="AON576" s="35"/>
      <c r="AOO576" s="35"/>
      <c r="AOP576" s="35"/>
      <c r="AOQ576" s="35"/>
      <c r="AOR576" s="35"/>
      <c r="AOS576" s="35"/>
      <c r="AOT576" s="35"/>
      <c r="AOU576" s="35"/>
      <c r="AOV576" s="35"/>
      <c r="AOW576" s="35"/>
      <c r="AOX576" s="35"/>
      <c r="AOY576" s="35"/>
      <c r="AOZ576" s="35"/>
      <c r="APA576" s="35"/>
      <c r="APB576" s="35"/>
      <c r="APC576" s="35"/>
      <c r="APD576" s="35"/>
      <c r="APE576" s="35"/>
      <c r="APF576" s="35"/>
      <c r="APG576" s="35"/>
      <c r="APH576" s="35"/>
      <c r="API576" s="35"/>
      <c r="APJ576" s="35"/>
      <c r="APK576" s="35"/>
      <c r="APL576" s="35"/>
      <c r="APM576" s="35"/>
      <c r="APN576" s="35"/>
      <c r="APO576" s="35"/>
      <c r="APP576" s="35"/>
      <c r="APQ576" s="35"/>
      <c r="APR576" s="35"/>
      <c r="APS576" s="35"/>
      <c r="APT576" s="35"/>
      <c r="APU576" s="35"/>
      <c r="APV576" s="35"/>
      <c r="APW576" s="35"/>
      <c r="APX576" s="35"/>
      <c r="APY576" s="35"/>
      <c r="APZ576" s="35"/>
      <c r="AQA576" s="35"/>
      <c r="AQB576" s="35"/>
      <c r="AQC576" s="35"/>
      <c r="AQD576" s="35"/>
      <c r="AQE576" s="35"/>
      <c r="AQF576" s="35"/>
      <c r="AQG576" s="35"/>
      <c r="AQH576" s="35"/>
      <c r="AQI576" s="35"/>
      <c r="AQJ576" s="35"/>
      <c r="AQK576" s="35"/>
      <c r="AQL576" s="35"/>
      <c r="AQM576" s="35"/>
      <c r="AQN576" s="35"/>
      <c r="AQO576" s="35"/>
      <c r="AQP576" s="35"/>
      <c r="AQQ576" s="35"/>
      <c r="AQR576" s="35"/>
      <c r="AQS576" s="35"/>
      <c r="AQT576" s="35"/>
      <c r="AQU576" s="35"/>
      <c r="AQV576" s="35"/>
      <c r="AQW576" s="35"/>
      <c r="AQX576" s="35"/>
      <c r="AQY576" s="35"/>
      <c r="AQZ576" s="35"/>
      <c r="ARA576" s="35"/>
      <c r="ARB576" s="35"/>
      <c r="ARC576" s="35"/>
      <c r="ARD576" s="35"/>
      <c r="ARE576" s="35"/>
      <c r="ARF576" s="35"/>
      <c r="ARG576" s="35"/>
      <c r="ARH576" s="35"/>
      <c r="ARI576" s="35"/>
      <c r="ARJ576" s="35"/>
      <c r="ARK576" s="35"/>
      <c r="ARL576" s="35"/>
      <c r="ARM576" s="35"/>
      <c r="ARN576" s="35"/>
      <c r="ARO576" s="35"/>
      <c r="ARP576" s="35"/>
      <c r="ARQ576" s="35"/>
      <c r="ARR576" s="35"/>
      <c r="ARS576" s="35"/>
      <c r="ART576" s="35"/>
      <c r="ARU576" s="35"/>
      <c r="ARV576" s="35"/>
      <c r="ARW576" s="35"/>
      <c r="ARX576" s="35"/>
      <c r="ARY576" s="35"/>
      <c r="ARZ576" s="35"/>
      <c r="ASA576" s="35"/>
      <c r="ASB576" s="35"/>
      <c r="ASC576" s="35"/>
      <c r="ASD576" s="35"/>
      <c r="ASE576" s="35"/>
      <c r="ASF576" s="35"/>
      <c r="ASG576" s="35"/>
      <c r="ASH576" s="35"/>
      <c r="ASI576" s="35"/>
      <c r="ASJ576" s="35"/>
      <c r="ASK576" s="35"/>
      <c r="ASL576" s="35"/>
      <c r="ASM576" s="35"/>
      <c r="ASN576" s="35"/>
      <c r="ASO576" s="35"/>
      <c r="ASP576" s="35"/>
      <c r="ASQ576" s="35"/>
      <c r="ASR576" s="35"/>
      <c r="ASS576" s="35"/>
      <c r="AST576" s="35"/>
      <c r="ASU576" s="35"/>
      <c r="ASV576" s="35"/>
      <c r="ASW576" s="35"/>
      <c r="ASX576" s="35"/>
      <c r="ASY576" s="35"/>
      <c r="ASZ576" s="35"/>
      <c r="ATA576" s="35"/>
      <c r="ATB576" s="35"/>
      <c r="ATC576" s="35"/>
      <c r="ATD576" s="35"/>
      <c r="ATE576" s="35"/>
      <c r="ATF576" s="35"/>
      <c r="ATG576" s="35"/>
      <c r="ATH576" s="35"/>
      <c r="ATI576" s="35"/>
      <c r="ATJ576" s="35"/>
      <c r="ATK576" s="35"/>
      <c r="ATL576" s="35"/>
      <c r="ATM576" s="35"/>
      <c r="ATN576" s="35"/>
      <c r="ATO576" s="35"/>
      <c r="ATP576" s="35"/>
      <c r="ATQ576" s="35"/>
      <c r="ATR576" s="35"/>
      <c r="ATS576" s="35"/>
      <c r="ATT576" s="35"/>
      <c r="ATU576" s="35"/>
      <c r="ATV576" s="35"/>
      <c r="ATW576" s="35"/>
      <c r="ATX576" s="35"/>
      <c r="ATY576" s="35"/>
      <c r="ATZ576" s="35"/>
      <c r="AUA576" s="35"/>
      <c r="AUB576" s="35"/>
      <c r="AUC576" s="35"/>
      <c r="AUD576" s="35"/>
      <c r="AUE576" s="35"/>
      <c r="AUF576" s="35"/>
      <c r="AUG576" s="35"/>
      <c r="AUH576" s="35"/>
      <c r="AUI576" s="35"/>
      <c r="AUJ576" s="35"/>
      <c r="AUK576" s="35"/>
      <c r="AUL576" s="35"/>
      <c r="AUM576" s="35"/>
      <c r="AUN576" s="35"/>
      <c r="AUO576" s="35"/>
      <c r="AUP576" s="35"/>
      <c r="AUQ576" s="35"/>
      <c r="AUR576" s="35"/>
      <c r="AUS576" s="35"/>
      <c r="AUT576" s="35"/>
      <c r="AUU576" s="35"/>
      <c r="AUV576" s="35"/>
      <c r="AUW576" s="35"/>
      <c r="AUX576" s="35"/>
      <c r="AUY576" s="35"/>
      <c r="AUZ576" s="35"/>
      <c r="AVA576" s="35"/>
      <c r="AVB576" s="35"/>
      <c r="AVC576" s="35"/>
      <c r="AVD576" s="35"/>
      <c r="AVE576" s="35"/>
      <c r="AVF576" s="35"/>
      <c r="AVG576" s="35"/>
      <c r="AVH576" s="35"/>
      <c r="AVI576" s="35"/>
      <c r="AVJ576" s="35"/>
      <c r="AVK576" s="35"/>
      <c r="AVL576" s="35"/>
      <c r="AVM576" s="35"/>
      <c r="AVN576" s="35"/>
      <c r="AVO576" s="35"/>
      <c r="AVP576" s="35"/>
      <c r="AVQ576" s="35"/>
      <c r="AVR576" s="35"/>
      <c r="AVS576" s="35"/>
      <c r="AVT576" s="35"/>
      <c r="AVU576" s="35"/>
      <c r="AVV576" s="35"/>
      <c r="AVW576" s="35"/>
      <c r="AVX576" s="35"/>
      <c r="AVY576" s="35"/>
      <c r="AVZ576" s="35"/>
      <c r="AWA576" s="35"/>
      <c r="AWB576" s="35"/>
      <c r="AWC576" s="35"/>
      <c r="AWD576" s="35"/>
      <c r="AWE576" s="35"/>
      <c r="AWF576" s="35"/>
      <c r="AWG576" s="35"/>
      <c r="AWH576" s="35"/>
      <c r="AWI576" s="35"/>
      <c r="AWJ576" s="35"/>
      <c r="AWK576" s="35"/>
      <c r="AWL576" s="35"/>
      <c r="AWM576" s="35"/>
      <c r="AWN576" s="35"/>
      <c r="AWO576" s="35"/>
      <c r="AWP576" s="35"/>
      <c r="AWQ576" s="35"/>
      <c r="AWR576" s="35"/>
      <c r="AWS576" s="35"/>
      <c r="AWT576" s="35"/>
      <c r="AWU576" s="35"/>
      <c r="AWV576" s="35"/>
      <c r="AWW576" s="35"/>
      <c r="AWX576" s="35"/>
      <c r="AWY576" s="35"/>
      <c r="AWZ576" s="35"/>
      <c r="AXA576" s="35"/>
      <c r="AXB576" s="35"/>
      <c r="AXC576" s="35"/>
      <c r="AXD576" s="35"/>
      <c r="AXE576" s="35"/>
      <c r="AXF576" s="35"/>
      <c r="AXG576" s="35"/>
      <c r="AXH576" s="35"/>
      <c r="AXI576" s="35"/>
      <c r="AXJ576" s="35"/>
      <c r="AXK576" s="35"/>
      <c r="AXL576" s="35"/>
      <c r="AXM576" s="35"/>
      <c r="AXN576" s="35"/>
      <c r="AXO576" s="35"/>
      <c r="AXP576" s="35"/>
      <c r="AXQ576" s="35"/>
      <c r="AXR576" s="35"/>
      <c r="AXS576" s="35"/>
      <c r="AXT576" s="35"/>
      <c r="AXU576" s="35"/>
      <c r="AXV576" s="35"/>
      <c r="AXW576" s="35"/>
      <c r="AXX576" s="35"/>
      <c r="AXY576" s="35"/>
      <c r="AXZ576" s="35"/>
      <c r="AYA576" s="35"/>
      <c r="AYB576" s="35"/>
      <c r="AYC576" s="35"/>
      <c r="AYD576" s="35"/>
      <c r="AYE576" s="35"/>
      <c r="AYF576" s="35"/>
      <c r="AYG576" s="35"/>
      <c r="AYH576" s="35"/>
      <c r="AYI576" s="35"/>
      <c r="AYJ576" s="35"/>
      <c r="AYK576" s="35"/>
      <c r="AYL576" s="35"/>
      <c r="AYM576" s="35"/>
      <c r="AYN576" s="35"/>
      <c r="AYO576" s="35"/>
      <c r="AYP576" s="35"/>
      <c r="AYQ576" s="35"/>
      <c r="AYR576" s="35"/>
      <c r="AYS576" s="35"/>
      <c r="AYT576" s="35"/>
      <c r="AYU576" s="35"/>
      <c r="AYV576" s="35"/>
      <c r="AYW576" s="35"/>
      <c r="AYX576" s="35"/>
      <c r="AYY576" s="35"/>
      <c r="AYZ576" s="35"/>
      <c r="AZA576" s="35"/>
      <c r="AZB576" s="35"/>
      <c r="AZC576" s="35"/>
      <c r="AZD576" s="35"/>
      <c r="AZE576" s="35"/>
      <c r="AZF576" s="35"/>
      <c r="AZG576" s="35"/>
      <c r="AZH576" s="35"/>
      <c r="AZI576" s="35"/>
      <c r="AZJ576" s="35"/>
      <c r="AZK576" s="35"/>
      <c r="AZL576" s="35"/>
      <c r="AZM576" s="35"/>
      <c r="AZN576" s="35"/>
      <c r="AZO576" s="35"/>
      <c r="AZP576" s="35"/>
      <c r="AZQ576" s="35"/>
      <c r="AZR576" s="35"/>
      <c r="AZS576" s="35"/>
      <c r="AZT576" s="35"/>
      <c r="AZU576" s="35"/>
      <c r="AZV576" s="35"/>
      <c r="AZW576" s="35"/>
      <c r="AZX576" s="35"/>
      <c r="AZY576" s="35"/>
      <c r="AZZ576" s="35"/>
      <c r="BAA576" s="35"/>
      <c r="BAB576" s="35"/>
      <c r="BAC576" s="35"/>
      <c r="BAD576" s="35"/>
      <c r="BAE576" s="35"/>
      <c r="BAF576" s="35"/>
      <c r="BAG576" s="35"/>
      <c r="BAH576" s="35"/>
      <c r="BAI576" s="35"/>
      <c r="BAJ576" s="35"/>
      <c r="BAK576" s="35"/>
      <c r="BAL576" s="35"/>
      <c r="BAM576" s="35"/>
      <c r="BAN576" s="35"/>
      <c r="BAO576" s="35"/>
      <c r="BAP576" s="35"/>
      <c r="BAQ576" s="35"/>
      <c r="BAR576" s="35"/>
      <c r="BAS576" s="35"/>
      <c r="BAT576" s="35"/>
      <c r="BAU576" s="35"/>
      <c r="BAV576" s="35"/>
      <c r="BAW576" s="35"/>
      <c r="BAX576" s="35"/>
      <c r="BAY576" s="35"/>
      <c r="BAZ576" s="35"/>
      <c r="BBA576" s="35"/>
      <c r="BBB576" s="35"/>
      <c r="BBC576" s="35"/>
      <c r="BBD576" s="35"/>
      <c r="BBE576" s="35"/>
      <c r="BBF576" s="35"/>
      <c r="BBG576" s="35"/>
      <c r="BBH576" s="35"/>
      <c r="BBI576" s="35"/>
      <c r="BBJ576" s="35"/>
      <c r="BBK576" s="35"/>
      <c r="BBL576" s="35"/>
      <c r="BBM576" s="35"/>
      <c r="BBN576" s="35"/>
      <c r="BBO576" s="35"/>
      <c r="BBP576" s="35"/>
      <c r="BBQ576" s="35"/>
      <c r="BBR576" s="35"/>
      <c r="BBS576" s="35"/>
      <c r="BBT576" s="35"/>
      <c r="BBU576" s="35"/>
      <c r="BBV576" s="35"/>
      <c r="BBW576" s="35"/>
      <c r="BBX576" s="35"/>
      <c r="BBY576" s="35"/>
      <c r="BBZ576" s="35"/>
      <c r="BCA576" s="35"/>
      <c r="BCB576" s="35"/>
      <c r="BCC576" s="35"/>
      <c r="BCD576" s="35"/>
      <c r="BCE576" s="35"/>
      <c r="BCF576" s="35"/>
      <c r="BCG576" s="35"/>
      <c r="BCH576" s="35"/>
      <c r="BCI576" s="35"/>
      <c r="BCJ576" s="35"/>
      <c r="BCK576" s="35"/>
      <c r="BCL576" s="35"/>
      <c r="BCM576" s="35"/>
      <c r="BCN576" s="35"/>
      <c r="BCO576" s="35"/>
      <c r="BCP576" s="35"/>
      <c r="BCQ576" s="35"/>
      <c r="BCR576" s="35"/>
      <c r="BCS576" s="35"/>
      <c r="BCT576" s="35"/>
      <c r="BCU576" s="35"/>
      <c r="BCV576" s="35"/>
      <c r="BCW576" s="35"/>
      <c r="BCX576" s="35"/>
      <c r="BCY576" s="35"/>
      <c r="BCZ576" s="35"/>
      <c r="BDA576" s="35"/>
      <c r="BDB576" s="35"/>
      <c r="BDC576" s="35"/>
      <c r="BDD576" s="35"/>
      <c r="BDE576" s="35"/>
      <c r="BDF576" s="35"/>
      <c r="BDG576" s="35"/>
      <c r="BDH576" s="35"/>
      <c r="BDI576" s="35"/>
      <c r="BDJ576" s="35"/>
      <c r="BDK576" s="35"/>
      <c r="BDL576" s="35"/>
      <c r="BDM576" s="35"/>
      <c r="BDN576" s="35"/>
      <c r="BDO576" s="35"/>
      <c r="BDP576" s="35"/>
      <c r="BDQ576" s="35"/>
      <c r="BDR576" s="35"/>
      <c r="BDS576" s="35"/>
      <c r="BDT576" s="35"/>
      <c r="BDU576" s="35"/>
      <c r="BDV576" s="35"/>
      <c r="BDW576" s="35"/>
      <c r="BDX576" s="35"/>
      <c r="BDY576" s="35"/>
      <c r="BDZ576" s="35"/>
      <c r="BEA576" s="35"/>
      <c r="BEB576" s="35"/>
      <c r="BEC576" s="35"/>
      <c r="BED576" s="35"/>
      <c r="BEE576" s="35"/>
      <c r="BEF576" s="35"/>
      <c r="BEG576" s="35"/>
      <c r="BEH576" s="35"/>
      <c r="BEI576" s="35"/>
      <c r="BEJ576" s="35"/>
      <c r="BEK576" s="35"/>
      <c r="BEL576" s="35"/>
      <c r="BEM576" s="35"/>
      <c r="BEN576" s="35"/>
      <c r="BEO576" s="35"/>
      <c r="BEP576" s="35"/>
      <c r="BEQ576" s="35"/>
      <c r="BER576" s="35"/>
      <c r="BES576" s="35"/>
      <c r="BET576" s="35"/>
      <c r="BEU576" s="35"/>
      <c r="BEV576" s="35"/>
      <c r="BEW576" s="35"/>
      <c r="BEX576" s="35"/>
      <c r="BEY576" s="35"/>
      <c r="BEZ576" s="35"/>
      <c r="BFA576" s="35"/>
      <c r="BFB576" s="35"/>
      <c r="BFC576" s="35"/>
      <c r="BFD576" s="35"/>
      <c r="BFE576" s="35"/>
      <c r="BFF576" s="35"/>
      <c r="BFG576" s="35"/>
      <c r="BFH576" s="35"/>
      <c r="BFI576" s="35"/>
      <c r="BFJ576" s="35"/>
      <c r="BFK576" s="35"/>
      <c r="BFL576" s="35"/>
      <c r="BFM576" s="35"/>
      <c r="BFN576" s="35"/>
      <c r="BFO576" s="35"/>
      <c r="BFP576" s="35"/>
      <c r="BFQ576" s="35"/>
      <c r="BFR576" s="35"/>
      <c r="BFS576" s="35"/>
      <c r="BFT576" s="35"/>
      <c r="BFU576" s="35"/>
      <c r="BFV576" s="35"/>
      <c r="BFW576" s="35"/>
      <c r="BFX576" s="35"/>
      <c r="BFY576" s="35"/>
      <c r="BFZ576" s="35"/>
      <c r="BGA576" s="35"/>
      <c r="BGB576" s="35"/>
      <c r="BGC576" s="35"/>
      <c r="BGD576" s="35"/>
      <c r="BGE576" s="35"/>
      <c r="BGF576" s="35"/>
      <c r="BGG576" s="35"/>
      <c r="BGH576" s="35"/>
      <c r="BGI576" s="35"/>
      <c r="BGJ576" s="35"/>
      <c r="BGK576" s="35"/>
      <c r="BGL576" s="35"/>
      <c r="BGM576" s="35"/>
      <c r="BGN576" s="35"/>
      <c r="BGO576" s="35"/>
      <c r="BGP576" s="35"/>
      <c r="BGQ576" s="35"/>
      <c r="BGR576" s="35"/>
      <c r="BGS576" s="35"/>
      <c r="BGT576" s="35"/>
      <c r="BGU576" s="35"/>
      <c r="BGV576" s="35"/>
      <c r="BGW576" s="35"/>
      <c r="BGX576" s="35"/>
      <c r="BGY576" s="35"/>
      <c r="BGZ576" s="35"/>
      <c r="BHA576" s="35"/>
      <c r="BHB576" s="35"/>
      <c r="BHC576" s="35"/>
      <c r="BHD576" s="35"/>
      <c r="BHE576" s="35"/>
      <c r="BHF576" s="35"/>
      <c r="BHG576" s="35"/>
      <c r="BHH576" s="35"/>
      <c r="BHI576" s="35"/>
      <c r="BHJ576" s="35"/>
      <c r="BHK576" s="35"/>
      <c r="BHL576" s="35"/>
      <c r="BHM576" s="35"/>
      <c r="BHN576" s="35"/>
      <c r="BHO576" s="35"/>
      <c r="BHP576" s="35"/>
      <c r="BHQ576" s="35"/>
      <c r="BHR576" s="35"/>
      <c r="BHS576" s="35"/>
      <c r="BHT576" s="35"/>
      <c r="BHU576" s="35"/>
      <c r="BHV576" s="35"/>
      <c r="BHW576" s="35"/>
      <c r="BHX576" s="35"/>
      <c r="BHY576" s="35"/>
      <c r="BHZ576" s="35"/>
      <c r="BIA576" s="35"/>
      <c r="BIB576" s="35"/>
      <c r="BIC576" s="35"/>
      <c r="BID576" s="35"/>
      <c r="BIE576" s="35"/>
      <c r="BIF576" s="35"/>
      <c r="BIG576" s="35"/>
      <c r="BIH576" s="35"/>
      <c r="BII576" s="35"/>
      <c r="BIJ576" s="35"/>
      <c r="BIK576" s="35"/>
      <c r="BIL576" s="35"/>
      <c r="BIM576" s="35"/>
      <c r="BIN576" s="35"/>
      <c r="BIO576" s="35"/>
      <c r="BIP576" s="35"/>
      <c r="BIQ576" s="35"/>
      <c r="BIR576" s="35"/>
      <c r="BIS576" s="35"/>
      <c r="BIT576" s="35"/>
      <c r="BIU576" s="35"/>
      <c r="BIV576" s="35"/>
      <c r="BIW576" s="35"/>
      <c r="BIX576" s="35"/>
      <c r="BIY576" s="35"/>
      <c r="BIZ576" s="35"/>
      <c r="BJA576" s="35"/>
      <c r="BJB576" s="35"/>
      <c r="BJC576" s="35"/>
      <c r="BJD576" s="35"/>
      <c r="BJE576" s="35"/>
      <c r="BJF576" s="35"/>
      <c r="BJG576" s="35"/>
      <c r="BJH576" s="35"/>
      <c r="BJI576" s="35"/>
      <c r="BJJ576" s="35"/>
      <c r="BJK576" s="35"/>
      <c r="BJL576" s="35"/>
      <c r="BJM576" s="35"/>
      <c r="BJN576" s="35"/>
      <c r="BJO576" s="35"/>
      <c r="BJP576" s="35"/>
      <c r="BJQ576" s="35"/>
      <c r="BJR576" s="35"/>
      <c r="BJS576" s="35"/>
      <c r="BJT576" s="35"/>
      <c r="BJU576" s="35"/>
      <c r="BJV576" s="35"/>
      <c r="BJW576" s="35"/>
      <c r="BJX576" s="35"/>
      <c r="BJY576" s="35"/>
      <c r="BJZ576" s="35"/>
      <c r="BKA576" s="35"/>
      <c r="BKB576" s="35"/>
      <c r="BKC576" s="35"/>
      <c r="BKD576" s="35"/>
      <c r="BKE576" s="35"/>
      <c r="BKF576" s="35"/>
      <c r="BKG576" s="35"/>
      <c r="BKH576" s="35"/>
      <c r="BKI576" s="35"/>
      <c r="BKJ576" s="35"/>
      <c r="BKK576" s="35"/>
      <c r="BKL576" s="35"/>
      <c r="BKM576" s="35"/>
      <c r="BKN576" s="35"/>
      <c r="BKO576" s="35"/>
      <c r="BKP576" s="35"/>
      <c r="BKQ576" s="35"/>
      <c r="BKR576" s="35"/>
      <c r="BKS576" s="35"/>
      <c r="BKT576" s="35"/>
      <c r="BKU576" s="35"/>
      <c r="BKV576" s="35"/>
      <c r="BKW576" s="35"/>
      <c r="BKX576" s="35"/>
      <c r="BKY576" s="35"/>
      <c r="BKZ576" s="35"/>
      <c r="BLA576" s="35"/>
      <c r="BLB576" s="35"/>
      <c r="BLC576" s="35"/>
      <c r="BLD576" s="35"/>
      <c r="BLE576" s="35"/>
      <c r="BLF576" s="35"/>
      <c r="BLG576" s="35"/>
      <c r="BLH576" s="35"/>
      <c r="BLI576" s="35"/>
      <c r="BLJ576" s="35"/>
      <c r="BLK576" s="35"/>
      <c r="BLL576" s="35"/>
      <c r="BLM576" s="35"/>
      <c r="BLN576" s="35"/>
      <c r="BLO576" s="35"/>
      <c r="BLP576" s="35"/>
      <c r="BLQ576" s="35"/>
      <c r="BLR576" s="35"/>
      <c r="BLS576" s="35"/>
      <c r="BLT576" s="35"/>
      <c r="BLU576" s="35"/>
      <c r="BLV576" s="35"/>
      <c r="BLW576" s="35"/>
      <c r="BLX576" s="35"/>
      <c r="BLY576" s="35"/>
      <c r="BLZ576" s="35"/>
      <c r="BMA576" s="35"/>
      <c r="BMB576" s="35"/>
      <c r="BMC576" s="35"/>
      <c r="BMD576" s="35"/>
      <c r="BME576" s="35"/>
      <c r="BMF576" s="35"/>
      <c r="BMG576" s="35"/>
      <c r="BMH576" s="35"/>
      <c r="BMI576" s="35"/>
      <c r="BMJ576" s="35"/>
      <c r="BMK576" s="35"/>
      <c r="BML576" s="35"/>
      <c r="BMM576" s="35"/>
      <c r="BMN576" s="35"/>
      <c r="BMO576" s="35"/>
      <c r="BMP576" s="35"/>
      <c r="BMQ576" s="35"/>
      <c r="BMR576" s="35"/>
      <c r="BMS576" s="35"/>
      <c r="BMT576" s="35"/>
      <c r="BMU576" s="35"/>
      <c r="BMV576" s="35"/>
      <c r="BMW576" s="35"/>
      <c r="BMX576" s="35"/>
      <c r="BMY576" s="35"/>
      <c r="BMZ576" s="35"/>
      <c r="BNA576" s="35"/>
      <c r="BNB576" s="35"/>
      <c r="BNC576" s="35"/>
      <c r="BND576" s="35"/>
      <c r="BNE576" s="35"/>
      <c r="BNF576" s="35"/>
      <c r="BNG576" s="35"/>
      <c r="BNH576" s="35"/>
      <c r="BNI576" s="35"/>
      <c r="BNJ576" s="35"/>
      <c r="BNK576" s="35"/>
      <c r="BNL576" s="35"/>
      <c r="BNM576" s="35"/>
      <c r="BNN576" s="35"/>
      <c r="BNO576" s="35"/>
      <c r="BNP576" s="35"/>
      <c r="BNQ576" s="35"/>
      <c r="BNR576" s="35"/>
      <c r="BNS576" s="35"/>
      <c r="BNT576" s="35"/>
      <c r="BNU576" s="35"/>
      <c r="BNV576" s="35"/>
      <c r="BNW576" s="35"/>
      <c r="BNX576" s="35"/>
      <c r="BNY576" s="35"/>
      <c r="BNZ576" s="35"/>
      <c r="BOA576" s="35"/>
      <c r="BOB576" s="35"/>
      <c r="BOC576" s="35"/>
      <c r="BOD576" s="35"/>
      <c r="BOE576" s="35"/>
      <c r="BOF576" s="35"/>
      <c r="BOG576" s="35"/>
      <c r="BOH576" s="35"/>
      <c r="BOI576" s="35"/>
      <c r="BOJ576" s="35"/>
      <c r="BOK576" s="35"/>
      <c r="BOL576" s="35"/>
      <c r="BOM576" s="35"/>
      <c r="BON576" s="35"/>
      <c r="BOO576" s="35"/>
      <c r="BOP576" s="35"/>
      <c r="BOQ576" s="35"/>
      <c r="BOR576" s="35"/>
      <c r="BOS576" s="35"/>
      <c r="BOT576" s="35"/>
      <c r="BOU576" s="35"/>
      <c r="BOV576" s="35"/>
      <c r="BOW576" s="35"/>
      <c r="BOX576" s="35"/>
      <c r="BOY576" s="35"/>
      <c r="BOZ576" s="35"/>
      <c r="BPA576" s="35"/>
      <c r="BPB576" s="35"/>
      <c r="BPC576" s="35"/>
      <c r="BPD576" s="35"/>
      <c r="BPE576" s="35"/>
      <c r="BPF576" s="35"/>
      <c r="BPG576" s="35"/>
      <c r="BPH576" s="35"/>
      <c r="BPI576" s="35"/>
      <c r="BPJ576" s="35"/>
      <c r="BPK576" s="35"/>
      <c r="BPL576" s="35"/>
      <c r="BPM576" s="35"/>
      <c r="BPN576" s="35"/>
      <c r="BPO576" s="35"/>
      <c r="BPP576" s="35"/>
      <c r="BPQ576" s="35"/>
      <c r="BPR576" s="35"/>
      <c r="BPS576" s="35"/>
      <c r="BPT576" s="35"/>
      <c r="BPU576" s="35"/>
      <c r="BPV576" s="35"/>
      <c r="BPW576" s="35"/>
      <c r="BPX576" s="35"/>
      <c r="BPY576" s="35"/>
      <c r="BPZ576" s="35"/>
      <c r="BQA576" s="35"/>
      <c r="BQB576" s="35"/>
      <c r="BQC576" s="35"/>
      <c r="BQD576" s="35"/>
      <c r="BQE576" s="35"/>
      <c r="BQF576" s="35"/>
      <c r="BQG576" s="35"/>
      <c r="BQH576" s="35"/>
      <c r="BQI576" s="35"/>
      <c r="BQJ576" s="35"/>
      <c r="BQK576" s="35"/>
      <c r="BQL576" s="35"/>
      <c r="BQM576" s="35"/>
      <c r="BQN576" s="35"/>
      <c r="BQO576" s="35"/>
      <c r="BQP576" s="35"/>
      <c r="BQQ576" s="35"/>
      <c r="BQR576" s="35"/>
      <c r="BQS576" s="35"/>
      <c r="BQT576" s="35"/>
      <c r="BQU576" s="35"/>
      <c r="BQV576" s="35"/>
      <c r="BQW576" s="35"/>
      <c r="BQX576" s="35"/>
      <c r="BQY576" s="35"/>
      <c r="BQZ576" s="35"/>
      <c r="BRA576" s="35"/>
      <c r="BRB576" s="35"/>
      <c r="BRC576" s="35"/>
      <c r="BRD576" s="35"/>
      <c r="BRE576" s="35"/>
      <c r="BRF576" s="35"/>
      <c r="BRG576" s="35"/>
      <c r="BRH576" s="35"/>
      <c r="BRI576" s="35"/>
      <c r="BRJ576" s="35"/>
      <c r="BRK576" s="35"/>
      <c r="BRL576" s="35"/>
      <c r="BRM576" s="35"/>
      <c r="BRN576" s="35"/>
      <c r="BRO576" s="35"/>
      <c r="BRP576" s="35"/>
      <c r="BRQ576" s="35"/>
      <c r="BRR576" s="35"/>
      <c r="BRS576" s="35"/>
      <c r="BRT576" s="35"/>
      <c r="BRU576" s="35"/>
      <c r="BRV576" s="35"/>
      <c r="BRW576" s="35"/>
      <c r="BRX576" s="35"/>
      <c r="BRY576" s="35"/>
      <c r="BRZ576" s="35"/>
      <c r="BSA576" s="35"/>
      <c r="BSB576" s="35"/>
      <c r="BSC576" s="35"/>
      <c r="BSD576" s="35"/>
      <c r="BSE576" s="35"/>
      <c r="BSF576" s="35"/>
      <c r="BSG576" s="35"/>
      <c r="BSH576" s="35"/>
      <c r="BSI576" s="35"/>
      <c r="BSJ576" s="35"/>
      <c r="BSK576" s="35"/>
      <c r="BSL576" s="35"/>
      <c r="BSM576" s="35"/>
      <c r="BSN576" s="35"/>
      <c r="BSO576" s="35"/>
      <c r="BSP576" s="35"/>
      <c r="BSQ576" s="35"/>
      <c r="BSR576" s="35"/>
      <c r="BSS576" s="35"/>
      <c r="BST576" s="35"/>
      <c r="BSU576" s="35"/>
      <c r="BSV576" s="35"/>
      <c r="BSW576" s="35"/>
      <c r="BSX576" s="35"/>
      <c r="BSY576" s="35"/>
      <c r="BSZ576" s="35"/>
      <c r="BTA576" s="35"/>
      <c r="BTB576" s="35"/>
      <c r="BTC576" s="35"/>
      <c r="BTD576" s="35"/>
      <c r="BTE576" s="35"/>
      <c r="BTF576" s="35"/>
      <c r="BTG576" s="35"/>
      <c r="BTH576" s="35"/>
      <c r="BTI576" s="35"/>
      <c r="BTJ576" s="35"/>
      <c r="BTK576" s="35"/>
      <c r="BTL576" s="35"/>
      <c r="BTM576" s="35"/>
      <c r="BTN576" s="35"/>
      <c r="BTO576" s="35"/>
      <c r="BTP576" s="35"/>
      <c r="BTQ576" s="35"/>
      <c r="BTR576" s="35"/>
      <c r="BTS576" s="35"/>
      <c r="BTT576" s="35"/>
      <c r="BTU576" s="35"/>
      <c r="BTV576" s="35"/>
      <c r="BTW576" s="35"/>
      <c r="BTX576" s="35"/>
      <c r="BTY576" s="35"/>
      <c r="BTZ576" s="35"/>
      <c r="BUA576" s="35"/>
      <c r="BUB576" s="35"/>
      <c r="BUC576" s="35"/>
      <c r="BUD576" s="35"/>
      <c r="BUE576" s="35"/>
      <c r="BUF576" s="35"/>
      <c r="BUG576" s="35"/>
      <c r="BUH576" s="35"/>
      <c r="BUI576" s="35"/>
      <c r="BUJ576" s="35"/>
      <c r="BUK576" s="35"/>
      <c r="BUL576" s="35"/>
      <c r="BUM576" s="35"/>
      <c r="BUN576" s="35"/>
      <c r="BUO576" s="35"/>
      <c r="BUP576" s="35"/>
      <c r="BUQ576" s="35"/>
      <c r="BUR576" s="35"/>
      <c r="BUS576" s="35"/>
      <c r="BUT576" s="35"/>
      <c r="BUU576" s="35"/>
      <c r="BUV576" s="35"/>
      <c r="BUW576" s="35"/>
      <c r="BUX576" s="35"/>
      <c r="BUY576" s="35"/>
      <c r="BUZ576" s="35"/>
      <c r="BVA576" s="35"/>
      <c r="BVB576" s="35"/>
      <c r="BVC576" s="35"/>
      <c r="BVD576" s="35"/>
      <c r="BVE576" s="35"/>
      <c r="BVF576" s="35"/>
      <c r="BVG576" s="35"/>
      <c r="BVH576" s="35"/>
      <c r="BVI576" s="35"/>
      <c r="BVJ576" s="35"/>
      <c r="BVK576" s="35"/>
      <c r="BVL576" s="35"/>
      <c r="BVM576" s="35"/>
      <c r="BVN576" s="35"/>
      <c r="BVO576" s="35"/>
      <c r="BVP576" s="35"/>
      <c r="BVQ576" s="35"/>
      <c r="BVR576" s="35"/>
      <c r="BVS576" s="35"/>
      <c r="BVT576" s="35"/>
      <c r="BVU576" s="35"/>
      <c r="BVV576" s="35"/>
      <c r="BVW576" s="35"/>
      <c r="BVX576" s="35"/>
      <c r="BVY576" s="35"/>
      <c r="BVZ576" s="35"/>
      <c r="BWA576" s="35"/>
      <c r="BWB576" s="35"/>
      <c r="BWC576" s="35"/>
      <c r="BWD576" s="35"/>
      <c r="BWE576" s="35"/>
      <c r="BWF576" s="35"/>
      <c r="BWG576" s="35"/>
      <c r="BWH576" s="35"/>
      <c r="BWI576" s="35"/>
      <c r="BWJ576" s="35"/>
      <c r="BWK576" s="35"/>
      <c r="BWL576" s="35"/>
      <c r="BWM576" s="35"/>
      <c r="BWN576" s="35"/>
      <c r="BWO576" s="35"/>
      <c r="BWP576" s="35"/>
      <c r="BWQ576" s="35"/>
      <c r="BWR576" s="35"/>
      <c r="BWS576" s="35"/>
      <c r="BWT576" s="35"/>
      <c r="BWU576" s="35"/>
      <c r="BWV576" s="35"/>
      <c r="BWW576" s="35"/>
      <c r="BWX576" s="35"/>
      <c r="BWY576" s="35"/>
      <c r="BWZ576" s="35"/>
      <c r="BXA576" s="35"/>
      <c r="BXB576" s="35"/>
      <c r="BXC576" s="35"/>
      <c r="BXD576" s="35"/>
      <c r="BXE576" s="35"/>
      <c r="BXF576" s="35"/>
      <c r="BXG576" s="35"/>
      <c r="BXH576" s="35"/>
      <c r="BXI576" s="35"/>
      <c r="BXJ576" s="35"/>
      <c r="BXK576" s="35"/>
      <c r="BXL576" s="35"/>
      <c r="BXM576" s="35"/>
      <c r="BXN576" s="35"/>
      <c r="BXO576" s="35"/>
      <c r="BXP576" s="35"/>
      <c r="BXQ576" s="35"/>
      <c r="BXR576" s="35"/>
      <c r="BXS576" s="35"/>
      <c r="BXT576" s="35"/>
      <c r="BXU576" s="35"/>
      <c r="BXV576" s="35"/>
      <c r="BXW576" s="35"/>
      <c r="BXX576" s="35"/>
      <c r="BXY576" s="35"/>
      <c r="BXZ576" s="35"/>
      <c r="BYA576" s="35"/>
      <c r="BYB576" s="35"/>
      <c r="BYC576" s="35"/>
      <c r="BYD576" s="35"/>
      <c r="BYE576" s="35"/>
      <c r="BYF576" s="35"/>
      <c r="BYG576" s="35"/>
      <c r="BYH576" s="35"/>
      <c r="BYI576" s="35"/>
      <c r="BYJ576" s="35"/>
      <c r="BYK576" s="35"/>
      <c r="BYL576" s="35"/>
      <c r="BYM576" s="35"/>
      <c r="BYN576" s="35"/>
      <c r="BYO576" s="35"/>
      <c r="BYP576" s="35"/>
      <c r="BYQ576" s="35"/>
      <c r="BYR576" s="35"/>
      <c r="BYS576" s="35"/>
      <c r="BYT576" s="35"/>
      <c r="BYU576" s="35"/>
      <c r="BYV576" s="35"/>
      <c r="BYW576" s="35"/>
      <c r="BYX576" s="35"/>
      <c r="BYY576" s="35"/>
      <c r="BYZ576" s="35"/>
      <c r="BZA576" s="35"/>
      <c r="BZB576" s="35"/>
      <c r="BZC576" s="35"/>
      <c r="BZD576" s="35"/>
      <c r="BZE576" s="35"/>
      <c r="BZF576" s="35"/>
      <c r="BZG576" s="35"/>
      <c r="BZH576" s="35"/>
      <c r="BZI576" s="35"/>
      <c r="BZJ576" s="35"/>
      <c r="BZK576" s="35"/>
      <c r="BZL576" s="35"/>
      <c r="BZM576" s="35"/>
      <c r="BZN576" s="35"/>
      <c r="BZO576" s="35"/>
      <c r="BZP576" s="35"/>
      <c r="BZQ576" s="35"/>
      <c r="BZR576" s="35"/>
      <c r="BZS576" s="35"/>
      <c r="BZT576" s="35"/>
      <c r="BZU576" s="35"/>
      <c r="BZV576" s="35"/>
      <c r="BZW576" s="35"/>
      <c r="BZX576" s="35"/>
      <c r="BZY576" s="35"/>
      <c r="BZZ576" s="35"/>
      <c r="CAA576" s="35"/>
      <c r="CAB576" s="35"/>
      <c r="CAC576" s="35"/>
      <c r="CAD576" s="35"/>
      <c r="CAE576" s="35"/>
      <c r="CAF576" s="35"/>
      <c r="CAG576" s="35"/>
      <c r="CAH576" s="35"/>
      <c r="CAI576" s="35"/>
      <c r="CAJ576" s="35"/>
      <c r="CAK576" s="35"/>
      <c r="CAL576" s="35"/>
      <c r="CAM576" s="35"/>
      <c r="CAN576" s="35"/>
      <c r="CAO576" s="35"/>
      <c r="CAP576" s="35"/>
      <c r="CAQ576" s="35"/>
      <c r="CAR576" s="35"/>
      <c r="CAS576" s="35"/>
      <c r="CAT576" s="35"/>
      <c r="CAU576" s="35"/>
      <c r="CAV576" s="35"/>
      <c r="CAW576" s="35"/>
      <c r="CAX576" s="35"/>
      <c r="CAY576" s="35"/>
      <c r="CAZ576" s="35"/>
      <c r="CBA576" s="35"/>
      <c r="CBB576" s="35"/>
      <c r="CBC576" s="35"/>
      <c r="CBD576" s="35"/>
      <c r="CBE576" s="35"/>
      <c r="CBF576" s="35"/>
      <c r="CBG576" s="35"/>
      <c r="CBH576" s="35"/>
      <c r="CBI576" s="35"/>
      <c r="CBJ576" s="35"/>
      <c r="CBK576" s="35"/>
      <c r="CBL576" s="35"/>
      <c r="CBM576" s="35"/>
      <c r="CBN576" s="35"/>
      <c r="CBO576" s="35"/>
      <c r="CBP576" s="35"/>
      <c r="CBQ576" s="35"/>
      <c r="CBR576" s="35"/>
      <c r="CBS576" s="35"/>
      <c r="CBT576" s="35"/>
      <c r="CBU576" s="35"/>
      <c r="CBV576" s="35"/>
      <c r="CBW576" s="35"/>
      <c r="CBX576" s="35"/>
      <c r="CBY576" s="35"/>
      <c r="CBZ576" s="35"/>
      <c r="CCA576" s="35"/>
      <c r="CCB576" s="35"/>
      <c r="CCC576" s="35"/>
      <c r="CCD576" s="35"/>
      <c r="CCE576" s="35"/>
      <c r="CCF576" s="35"/>
      <c r="CCG576" s="35"/>
      <c r="CCH576" s="35"/>
      <c r="CCI576" s="35"/>
      <c r="CCJ576" s="35"/>
      <c r="CCK576" s="35"/>
      <c r="CCL576" s="35"/>
      <c r="CCM576" s="35"/>
      <c r="CCN576" s="35"/>
      <c r="CCO576" s="35"/>
      <c r="CCP576" s="35"/>
      <c r="CCQ576" s="35"/>
      <c r="CCR576" s="35"/>
      <c r="CCS576" s="35"/>
      <c r="CCT576" s="35"/>
      <c r="CCU576" s="35"/>
      <c r="CCV576" s="35"/>
      <c r="CCW576" s="35"/>
      <c r="CCX576" s="35"/>
      <c r="CCY576" s="35"/>
      <c r="CCZ576" s="35"/>
      <c r="CDA576" s="35"/>
      <c r="CDB576" s="35"/>
      <c r="CDC576" s="35"/>
      <c r="CDD576" s="35"/>
      <c r="CDE576" s="35"/>
      <c r="CDF576" s="35"/>
      <c r="CDG576" s="35"/>
      <c r="CDH576" s="35"/>
      <c r="CDI576" s="35"/>
      <c r="CDJ576" s="35"/>
      <c r="CDK576" s="35"/>
      <c r="CDL576" s="35"/>
      <c r="CDM576" s="35"/>
      <c r="CDN576" s="35"/>
      <c r="CDO576" s="35"/>
      <c r="CDP576" s="35"/>
      <c r="CDQ576" s="35"/>
      <c r="CDR576" s="35"/>
      <c r="CDS576" s="35"/>
      <c r="CDT576" s="35"/>
      <c r="CDU576" s="35"/>
      <c r="CDV576" s="35"/>
      <c r="CDW576" s="35"/>
      <c r="CDX576" s="35"/>
      <c r="CDY576" s="35"/>
      <c r="CDZ576" s="35"/>
      <c r="CEA576" s="35"/>
      <c r="CEB576" s="35"/>
      <c r="CEC576" s="35"/>
      <c r="CED576" s="35"/>
      <c r="CEE576" s="35"/>
      <c r="CEF576" s="35"/>
      <c r="CEG576" s="35"/>
      <c r="CEH576" s="35"/>
      <c r="CEI576" s="35"/>
      <c r="CEJ576" s="35"/>
      <c r="CEK576" s="35"/>
      <c r="CEL576" s="35"/>
      <c r="CEM576" s="35"/>
      <c r="CEN576" s="35"/>
      <c r="CEO576" s="35"/>
      <c r="CEP576" s="35"/>
      <c r="CEQ576" s="35"/>
      <c r="CER576" s="35"/>
      <c r="CES576" s="35"/>
      <c r="CET576" s="35"/>
      <c r="CEU576" s="35"/>
      <c r="CEV576" s="35"/>
      <c r="CEW576" s="35"/>
      <c r="CEX576" s="35"/>
      <c r="CEY576" s="35"/>
      <c r="CEZ576" s="35"/>
      <c r="CFA576" s="35"/>
      <c r="CFB576" s="35"/>
      <c r="CFC576" s="35"/>
      <c r="CFD576" s="35"/>
      <c r="CFE576" s="35"/>
      <c r="CFF576" s="35"/>
      <c r="CFG576" s="35"/>
      <c r="CFH576" s="35"/>
      <c r="CFI576" s="35"/>
      <c r="CFJ576" s="35"/>
      <c r="CFK576" s="35"/>
      <c r="CFL576" s="35"/>
      <c r="CFM576" s="35"/>
      <c r="CFN576" s="35"/>
      <c r="CFO576" s="35"/>
      <c r="CFP576" s="35"/>
      <c r="CFQ576" s="35"/>
      <c r="CFR576" s="35"/>
      <c r="CFS576" s="35"/>
      <c r="CFT576" s="35"/>
      <c r="CFU576" s="35"/>
      <c r="CFV576" s="35"/>
      <c r="CFW576" s="35"/>
      <c r="CFX576" s="35"/>
      <c r="CFY576" s="35"/>
      <c r="CFZ576" s="35"/>
      <c r="CGA576" s="35"/>
      <c r="CGB576" s="35"/>
      <c r="CGC576" s="35"/>
      <c r="CGD576" s="35"/>
      <c r="CGE576" s="35"/>
      <c r="CGF576" s="35"/>
      <c r="CGG576" s="35"/>
      <c r="CGH576" s="35"/>
      <c r="CGI576" s="35"/>
      <c r="CGJ576" s="35"/>
      <c r="CGK576" s="35"/>
      <c r="CGL576" s="35"/>
      <c r="CGM576" s="35"/>
      <c r="CGN576" s="35"/>
      <c r="CGO576" s="35"/>
      <c r="CGP576" s="35"/>
      <c r="CGQ576" s="35"/>
      <c r="CGR576" s="35"/>
      <c r="CGS576" s="35"/>
      <c r="CGT576" s="35"/>
      <c r="CGU576" s="35"/>
      <c r="CGV576" s="35"/>
      <c r="CGW576" s="35"/>
      <c r="CGX576" s="35"/>
      <c r="CGY576" s="35"/>
      <c r="CGZ576" s="35"/>
      <c r="CHA576" s="35"/>
      <c r="CHB576" s="35"/>
      <c r="CHC576" s="35"/>
      <c r="CHD576" s="35"/>
      <c r="CHE576" s="35"/>
      <c r="CHF576" s="35"/>
      <c r="CHG576" s="35"/>
      <c r="CHH576" s="35"/>
      <c r="CHI576" s="35"/>
      <c r="CHJ576" s="35"/>
      <c r="CHK576" s="35"/>
      <c r="CHL576" s="35"/>
      <c r="CHM576" s="35"/>
      <c r="CHN576" s="35"/>
      <c r="CHO576" s="35"/>
      <c r="CHP576" s="35"/>
      <c r="CHQ576" s="35"/>
      <c r="CHR576" s="35"/>
      <c r="CHS576" s="35"/>
      <c r="CHT576" s="35"/>
      <c r="CHU576" s="35"/>
      <c r="CHV576" s="35"/>
      <c r="CHW576" s="35"/>
      <c r="CHX576" s="35"/>
      <c r="CHY576" s="35"/>
      <c r="CHZ576" s="35"/>
      <c r="CIA576" s="35"/>
      <c r="CIB576" s="35"/>
      <c r="CIC576" s="35"/>
      <c r="CID576" s="35"/>
      <c r="CIE576" s="35"/>
      <c r="CIF576" s="35"/>
      <c r="CIG576" s="35"/>
      <c r="CIH576" s="35"/>
      <c r="CII576" s="35"/>
      <c r="CIJ576" s="35"/>
      <c r="CIK576" s="35"/>
      <c r="CIL576" s="35"/>
      <c r="CIM576" s="35"/>
      <c r="CIN576" s="35"/>
      <c r="CIO576" s="35"/>
      <c r="CIP576" s="35"/>
      <c r="CIQ576" s="35"/>
      <c r="CIR576" s="35"/>
      <c r="CIS576" s="35"/>
      <c r="CIT576" s="35"/>
      <c r="CIU576" s="35"/>
      <c r="CIV576" s="35"/>
      <c r="CIW576" s="35"/>
      <c r="CIX576" s="35"/>
      <c r="CIY576" s="35"/>
      <c r="CIZ576" s="35"/>
      <c r="CJA576" s="35"/>
      <c r="CJB576" s="35"/>
      <c r="CJC576" s="35"/>
      <c r="CJD576" s="35"/>
      <c r="CJE576" s="35"/>
      <c r="CJF576" s="35"/>
      <c r="CJG576" s="35"/>
      <c r="CJH576" s="35"/>
      <c r="CJI576" s="35"/>
      <c r="CJJ576" s="35"/>
      <c r="CJK576" s="35"/>
      <c r="CJL576" s="35"/>
      <c r="CJM576" s="35"/>
      <c r="CJN576" s="35"/>
      <c r="CJO576" s="35"/>
      <c r="CJP576" s="35"/>
      <c r="CJQ576" s="35"/>
      <c r="CJR576" s="35"/>
      <c r="CJS576" s="35"/>
      <c r="CJT576" s="35"/>
      <c r="CJU576" s="35"/>
      <c r="CJV576" s="35"/>
      <c r="CJW576" s="35"/>
      <c r="CJX576" s="35"/>
      <c r="CJY576" s="35"/>
      <c r="CJZ576" s="35"/>
      <c r="CKA576" s="35"/>
      <c r="CKB576" s="35"/>
      <c r="CKC576" s="35"/>
      <c r="CKD576" s="35"/>
      <c r="CKE576" s="35"/>
      <c r="CKF576" s="35"/>
      <c r="CKG576" s="35"/>
      <c r="CKH576" s="35"/>
      <c r="CKI576" s="35"/>
      <c r="CKJ576" s="35"/>
      <c r="CKK576" s="35"/>
      <c r="CKL576" s="35"/>
      <c r="CKM576" s="35"/>
      <c r="CKN576" s="35"/>
      <c r="CKO576" s="35"/>
      <c r="CKP576" s="35"/>
      <c r="CKQ576" s="35"/>
      <c r="CKR576" s="35"/>
      <c r="CKS576" s="35"/>
      <c r="CKT576" s="35"/>
      <c r="CKU576" s="35"/>
      <c r="CKV576" s="35"/>
      <c r="CKW576" s="35"/>
      <c r="CKX576" s="35"/>
      <c r="CKY576" s="35"/>
      <c r="CKZ576" s="35"/>
      <c r="CLA576" s="35"/>
      <c r="CLB576" s="35"/>
      <c r="CLC576" s="35"/>
      <c r="CLD576" s="35"/>
      <c r="CLE576" s="35"/>
      <c r="CLF576" s="35"/>
      <c r="CLG576" s="35"/>
      <c r="CLH576" s="35"/>
      <c r="CLI576" s="35"/>
      <c r="CLJ576" s="35"/>
      <c r="CLK576" s="35"/>
      <c r="CLL576" s="35"/>
      <c r="CLM576" s="35"/>
      <c r="CLN576" s="35"/>
      <c r="CLO576" s="35"/>
      <c r="CLP576" s="35"/>
      <c r="CLQ576" s="35"/>
      <c r="CLR576" s="35"/>
      <c r="CLS576" s="35"/>
      <c r="CLT576" s="35"/>
      <c r="CLU576" s="35"/>
      <c r="CLV576" s="35"/>
      <c r="CLW576" s="35"/>
      <c r="CLX576" s="35"/>
      <c r="CLY576" s="35"/>
      <c r="CLZ576" s="35"/>
      <c r="CMA576" s="35"/>
      <c r="CMB576" s="35"/>
      <c r="CMC576" s="35"/>
      <c r="CMD576" s="35"/>
      <c r="CME576" s="35"/>
      <c r="CMF576" s="35"/>
      <c r="CMG576" s="35"/>
      <c r="CMH576" s="35"/>
      <c r="CMI576" s="35"/>
      <c r="CMJ576" s="35"/>
      <c r="CMK576" s="35"/>
      <c r="CML576" s="35"/>
      <c r="CMM576" s="35"/>
      <c r="CMN576" s="35"/>
      <c r="CMO576" s="35"/>
      <c r="CMP576" s="35"/>
      <c r="CMQ576" s="35"/>
      <c r="CMR576" s="35"/>
      <c r="CMS576" s="35"/>
      <c r="CMT576" s="35"/>
      <c r="CMU576" s="35"/>
      <c r="CMV576" s="35"/>
      <c r="CMW576" s="35"/>
      <c r="CMX576" s="35"/>
      <c r="CMY576" s="35"/>
      <c r="CMZ576" s="35"/>
      <c r="CNA576" s="35"/>
      <c r="CNB576" s="35"/>
      <c r="CNC576" s="35"/>
      <c r="CND576" s="35"/>
      <c r="CNE576" s="35"/>
      <c r="CNF576" s="35"/>
      <c r="CNG576" s="35"/>
      <c r="CNH576" s="35"/>
      <c r="CNI576" s="35"/>
      <c r="CNJ576" s="35"/>
      <c r="CNK576" s="35"/>
      <c r="CNL576" s="35"/>
      <c r="CNM576" s="35"/>
      <c r="CNN576" s="35"/>
      <c r="CNO576" s="35"/>
      <c r="CNP576" s="35"/>
      <c r="CNQ576" s="35"/>
      <c r="CNR576" s="35"/>
      <c r="CNS576" s="35"/>
      <c r="CNT576" s="35"/>
      <c r="CNU576" s="35"/>
      <c r="CNV576" s="35"/>
      <c r="CNW576" s="35"/>
      <c r="CNX576" s="35"/>
      <c r="CNY576" s="35"/>
      <c r="CNZ576" s="35"/>
      <c r="COA576" s="35"/>
      <c r="COB576" s="35"/>
      <c r="COC576" s="35"/>
      <c r="COD576" s="35"/>
      <c r="COE576" s="35"/>
      <c r="COF576" s="35"/>
      <c r="COG576" s="35"/>
      <c r="COH576" s="35"/>
      <c r="COI576" s="35"/>
      <c r="COJ576" s="35"/>
      <c r="COK576" s="35"/>
      <c r="COL576" s="35"/>
      <c r="COM576" s="35"/>
      <c r="CON576" s="35"/>
      <c r="COO576" s="35"/>
      <c r="COP576" s="35"/>
      <c r="COQ576" s="35"/>
      <c r="COR576" s="35"/>
      <c r="COS576" s="35"/>
      <c r="COT576" s="35"/>
      <c r="COU576" s="35"/>
      <c r="COV576" s="35"/>
      <c r="COW576" s="35"/>
      <c r="COX576" s="35"/>
      <c r="COY576" s="35"/>
      <c r="COZ576" s="35"/>
      <c r="CPA576" s="35"/>
      <c r="CPB576" s="35"/>
      <c r="CPC576" s="35"/>
      <c r="CPD576" s="35"/>
      <c r="CPE576" s="35"/>
      <c r="CPF576" s="35"/>
      <c r="CPG576" s="35"/>
      <c r="CPH576" s="35"/>
      <c r="CPI576" s="35"/>
      <c r="CPJ576" s="35"/>
      <c r="CPK576" s="35"/>
      <c r="CPL576" s="35"/>
      <c r="CPM576" s="35"/>
      <c r="CPN576" s="35"/>
      <c r="CPO576" s="35"/>
      <c r="CPP576" s="35"/>
      <c r="CPQ576" s="35"/>
      <c r="CPR576" s="35"/>
      <c r="CPS576" s="35"/>
      <c r="CPT576" s="35"/>
      <c r="CPU576" s="35"/>
      <c r="CPV576" s="35"/>
      <c r="CPW576" s="35"/>
      <c r="CPX576" s="35"/>
      <c r="CPY576" s="35"/>
      <c r="CPZ576" s="35"/>
      <c r="CQA576" s="35"/>
      <c r="CQB576" s="35"/>
      <c r="CQC576" s="35"/>
      <c r="CQD576" s="35"/>
      <c r="CQE576" s="35"/>
      <c r="CQF576" s="35"/>
      <c r="CQG576" s="35"/>
      <c r="CQH576" s="35"/>
      <c r="CQI576" s="35"/>
      <c r="CQJ576" s="35"/>
      <c r="CQK576" s="35"/>
      <c r="CQL576" s="35"/>
      <c r="CQM576" s="35"/>
      <c r="CQN576" s="35"/>
      <c r="CQO576" s="35"/>
      <c r="CQP576" s="35"/>
      <c r="CQQ576" s="35"/>
      <c r="CQR576" s="35"/>
      <c r="CQS576" s="35"/>
      <c r="CQT576" s="35"/>
      <c r="CQU576" s="35"/>
      <c r="CQV576" s="35"/>
      <c r="CQW576" s="35"/>
      <c r="CQX576" s="35"/>
      <c r="CQY576" s="35"/>
      <c r="CQZ576" s="35"/>
      <c r="CRA576" s="35"/>
      <c r="CRB576" s="35"/>
      <c r="CRC576" s="35"/>
      <c r="CRD576" s="35"/>
      <c r="CRE576" s="35"/>
      <c r="CRF576" s="35"/>
      <c r="CRG576" s="35"/>
      <c r="CRH576" s="35"/>
      <c r="CRI576" s="35"/>
      <c r="CRJ576" s="35"/>
      <c r="CRK576" s="35"/>
      <c r="CRL576" s="35"/>
      <c r="CRM576" s="35"/>
      <c r="CRN576" s="35"/>
      <c r="CRO576" s="35"/>
      <c r="CRP576" s="35"/>
      <c r="CRQ576" s="35"/>
      <c r="CRR576" s="35"/>
      <c r="CRS576" s="35"/>
      <c r="CRT576" s="35"/>
      <c r="CRU576" s="35"/>
      <c r="CRV576" s="35"/>
      <c r="CRW576" s="35"/>
      <c r="CRX576" s="35"/>
      <c r="CRY576" s="35"/>
      <c r="CRZ576" s="35"/>
      <c r="CSA576" s="35"/>
      <c r="CSB576" s="35"/>
      <c r="CSC576" s="35"/>
      <c r="CSD576" s="35"/>
      <c r="CSE576" s="35"/>
      <c r="CSF576" s="35"/>
      <c r="CSG576" s="35"/>
      <c r="CSH576" s="35"/>
      <c r="CSI576" s="35"/>
      <c r="CSJ576" s="35"/>
      <c r="CSK576" s="35"/>
      <c r="CSL576" s="35"/>
      <c r="CSM576" s="35"/>
      <c r="CSN576" s="35"/>
      <c r="CSO576" s="35"/>
      <c r="CSP576" s="35"/>
      <c r="CSQ576" s="35"/>
      <c r="CSR576" s="35"/>
      <c r="CSS576" s="35"/>
      <c r="CST576" s="35"/>
      <c r="CSU576" s="35"/>
      <c r="CSV576" s="35"/>
      <c r="CSW576" s="35"/>
      <c r="CSX576" s="35"/>
      <c r="CSY576" s="35"/>
      <c r="CSZ576" s="35"/>
      <c r="CTA576" s="35"/>
      <c r="CTB576" s="35"/>
      <c r="CTC576" s="35"/>
      <c r="CTD576" s="35"/>
      <c r="CTE576" s="35"/>
      <c r="CTF576" s="35"/>
      <c r="CTG576" s="35"/>
      <c r="CTH576" s="35"/>
      <c r="CTI576" s="35"/>
      <c r="CTJ576" s="35"/>
      <c r="CTK576" s="35"/>
      <c r="CTL576" s="35"/>
      <c r="CTM576" s="35"/>
      <c r="CTN576" s="35"/>
      <c r="CTO576" s="35"/>
      <c r="CTP576" s="35"/>
      <c r="CTQ576" s="35"/>
      <c r="CTR576" s="35"/>
      <c r="CTS576" s="35"/>
      <c r="CTT576" s="35"/>
      <c r="CTU576" s="35"/>
      <c r="CTV576" s="35"/>
      <c r="CTW576" s="35"/>
      <c r="CTX576" s="35"/>
      <c r="CTY576" s="35"/>
      <c r="CTZ576" s="35"/>
      <c r="CUA576" s="35"/>
      <c r="CUB576" s="35"/>
      <c r="CUC576" s="35"/>
      <c r="CUD576" s="35"/>
      <c r="CUE576" s="35"/>
      <c r="CUF576" s="35"/>
      <c r="CUG576" s="35"/>
      <c r="CUH576" s="35"/>
      <c r="CUI576" s="35"/>
      <c r="CUJ576" s="35"/>
      <c r="CUK576" s="35"/>
      <c r="CUL576" s="35"/>
      <c r="CUM576" s="35"/>
      <c r="CUN576" s="35"/>
      <c r="CUO576" s="35"/>
      <c r="CUP576" s="35"/>
      <c r="CUQ576" s="35"/>
      <c r="CUR576" s="35"/>
      <c r="CUS576" s="35"/>
      <c r="CUT576" s="35"/>
      <c r="CUU576" s="35"/>
      <c r="CUV576" s="35"/>
      <c r="CUW576" s="35"/>
      <c r="CUX576" s="35"/>
      <c r="CUY576" s="35"/>
      <c r="CUZ576" s="35"/>
      <c r="CVA576" s="35"/>
      <c r="CVB576" s="35"/>
      <c r="CVC576" s="35"/>
      <c r="CVD576" s="35"/>
      <c r="CVE576" s="35"/>
      <c r="CVF576" s="35"/>
      <c r="CVG576" s="35"/>
      <c r="CVH576" s="35"/>
      <c r="CVI576" s="35"/>
      <c r="CVJ576" s="35"/>
      <c r="CVK576" s="35"/>
      <c r="CVL576" s="35"/>
      <c r="CVM576" s="35"/>
      <c r="CVN576" s="35"/>
      <c r="CVO576" s="35"/>
      <c r="CVP576" s="35"/>
      <c r="CVQ576" s="35"/>
      <c r="CVR576" s="35"/>
      <c r="CVS576" s="35"/>
      <c r="CVT576" s="35"/>
      <c r="CVU576" s="35"/>
      <c r="CVV576" s="35"/>
      <c r="CVW576" s="35"/>
      <c r="CVX576" s="35"/>
      <c r="CVY576" s="35"/>
      <c r="CVZ576" s="35"/>
      <c r="CWA576" s="35"/>
      <c r="CWB576" s="35"/>
      <c r="CWC576" s="35"/>
      <c r="CWD576" s="35"/>
      <c r="CWE576" s="35"/>
      <c r="CWF576" s="35"/>
      <c r="CWG576" s="35"/>
      <c r="CWH576" s="35"/>
      <c r="CWI576" s="35"/>
      <c r="CWJ576" s="35"/>
      <c r="CWK576" s="35"/>
      <c r="CWL576" s="35"/>
      <c r="CWM576" s="35"/>
      <c r="CWN576" s="35"/>
      <c r="CWO576" s="35"/>
      <c r="CWP576" s="35"/>
      <c r="CWQ576" s="35"/>
      <c r="CWR576" s="35"/>
      <c r="CWS576" s="35"/>
      <c r="CWT576" s="35"/>
      <c r="CWU576" s="35"/>
      <c r="CWV576" s="35"/>
      <c r="CWW576" s="35"/>
      <c r="CWX576" s="35"/>
      <c r="CWY576" s="35"/>
      <c r="CWZ576" s="35"/>
      <c r="CXA576" s="35"/>
      <c r="CXB576" s="35"/>
      <c r="CXC576" s="35"/>
      <c r="CXD576" s="35"/>
      <c r="CXE576" s="35"/>
      <c r="CXF576" s="35"/>
      <c r="CXG576" s="35"/>
      <c r="CXH576" s="35"/>
      <c r="CXI576" s="35"/>
      <c r="CXJ576" s="35"/>
      <c r="CXK576" s="35"/>
      <c r="CXL576" s="35"/>
      <c r="CXM576" s="35"/>
      <c r="CXN576" s="35"/>
      <c r="CXO576" s="35"/>
      <c r="CXP576" s="35"/>
      <c r="CXQ576" s="35"/>
      <c r="CXR576" s="35"/>
      <c r="CXS576" s="35"/>
      <c r="CXT576" s="35"/>
      <c r="CXU576" s="35"/>
      <c r="CXV576" s="35"/>
      <c r="CXW576" s="35"/>
      <c r="CXX576" s="35"/>
      <c r="CXY576" s="35"/>
      <c r="CXZ576" s="35"/>
      <c r="CYA576" s="35"/>
      <c r="CYB576" s="35"/>
      <c r="CYC576" s="35"/>
      <c r="CYD576" s="35"/>
      <c r="CYE576" s="35"/>
      <c r="CYF576" s="35"/>
      <c r="CYG576" s="35"/>
      <c r="CYH576" s="35"/>
      <c r="CYI576" s="35"/>
      <c r="CYJ576" s="35"/>
      <c r="CYK576" s="35"/>
      <c r="CYL576" s="35"/>
      <c r="CYM576" s="35"/>
      <c r="CYN576" s="35"/>
      <c r="CYO576" s="35"/>
      <c r="CYP576" s="35"/>
      <c r="CYQ576" s="35"/>
      <c r="CYR576" s="35"/>
      <c r="CYS576" s="35"/>
      <c r="CYT576" s="35"/>
      <c r="CYU576" s="35"/>
      <c r="CYV576" s="35"/>
      <c r="CYW576" s="35"/>
      <c r="CYX576" s="35"/>
      <c r="CYY576" s="35"/>
      <c r="CYZ576" s="35"/>
      <c r="CZA576" s="35"/>
      <c r="CZB576" s="35"/>
      <c r="CZC576" s="35"/>
      <c r="CZD576" s="35"/>
      <c r="CZE576" s="35"/>
      <c r="CZF576" s="35"/>
      <c r="CZG576" s="35"/>
      <c r="CZH576" s="35"/>
      <c r="CZI576" s="35"/>
      <c r="CZJ576" s="35"/>
      <c r="CZK576" s="35"/>
      <c r="CZL576" s="35"/>
      <c r="CZM576" s="35"/>
      <c r="CZN576" s="35"/>
      <c r="CZO576" s="35"/>
      <c r="CZP576" s="35"/>
      <c r="CZQ576" s="35"/>
      <c r="CZR576" s="35"/>
      <c r="CZS576" s="35"/>
      <c r="CZT576" s="35"/>
      <c r="CZU576" s="35"/>
      <c r="CZV576" s="35"/>
      <c r="CZW576" s="35"/>
      <c r="CZX576" s="35"/>
      <c r="CZY576" s="35"/>
      <c r="CZZ576" s="35"/>
      <c r="DAA576" s="35"/>
      <c r="DAB576" s="35"/>
      <c r="DAC576" s="35"/>
      <c r="DAD576" s="35"/>
      <c r="DAE576" s="35"/>
      <c r="DAF576" s="35"/>
      <c r="DAG576" s="35"/>
      <c r="DAH576" s="35"/>
      <c r="DAI576" s="35"/>
      <c r="DAJ576" s="35"/>
      <c r="DAK576" s="35"/>
      <c r="DAL576" s="35"/>
      <c r="DAM576" s="35"/>
      <c r="DAN576" s="35"/>
      <c r="DAO576" s="35"/>
      <c r="DAP576" s="35"/>
      <c r="DAQ576" s="35"/>
      <c r="DAR576" s="35"/>
      <c r="DAS576" s="35"/>
      <c r="DAT576" s="35"/>
      <c r="DAU576" s="35"/>
      <c r="DAV576" s="35"/>
      <c r="DAW576" s="35"/>
      <c r="DAX576" s="35"/>
      <c r="DAY576" s="35"/>
      <c r="DAZ576" s="35"/>
      <c r="DBA576" s="35"/>
      <c r="DBB576" s="35"/>
      <c r="DBC576" s="35"/>
      <c r="DBD576" s="35"/>
      <c r="DBE576" s="35"/>
      <c r="DBF576" s="35"/>
      <c r="DBG576" s="35"/>
      <c r="DBH576" s="35"/>
      <c r="DBI576" s="35"/>
      <c r="DBJ576" s="35"/>
      <c r="DBK576" s="35"/>
      <c r="DBL576" s="35"/>
      <c r="DBM576" s="35"/>
      <c r="DBN576" s="35"/>
      <c r="DBO576" s="35"/>
      <c r="DBP576" s="35"/>
      <c r="DBQ576" s="35"/>
      <c r="DBR576" s="35"/>
      <c r="DBS576" s="35"/>
      <c r="DBT576" s="35"/>
      <c r="DBU576" s="35"/>
      <c r="DBV576" s="35"/>
      <c r="DBW576" s="35"/>
      <c r="DBX576" s="35"/>
      <c r="DBY576" s="35"/>
      <c r="DBZ576" s="35"/>
      <c r="DCA576" s="35"/>
      <c r="DCB576" s="35"/>
      <c r="DCC576" s="35"/>
      <c r="DCD576" s="35"/>
      <c r="DCE576" s="35"/>
      <c r="DCF576" s="35"/>
      <c r="DCG576" s="35"/>
      <c r="DCH576" s="35"/>
      <c r="DCI576" s="35"/>
      <c r="DCJ576" s="35"/>
      <c r="DCK576" s="35"/>
      <c r="DCL576" s="35"/>
      <c r="DCM576" s="35"/>
      <c r="DCN576" s="35"/>
      <c r="DCO576" s="35"/>
      <c r="DCP576" s="35"/>
      <c r="DCQ576" s="35"/>
      <c r="DCR576" s="35"/>
      <c r="DCS576" s="35"/>
      <c r="DCT576" s="35"/>
      <c r="DCU576" s="35"/>
      <c r="DCV576" s="35"/>
      <c r="DCW576" s="35"/>
      <c r="DCX576" s="35"/>
      <c r="DCY576" s="35"/>
      <c r="DCZ576" s="35"/>
      <c r="DDA576" s="35"/>
      <c r="DDB576" s="35"/>
      <c r="DDC576" s="35"/>
      <c r="DDD576" s="35"/>
      <c r="DDE576" s="35"/>
      <c r="DDF576" s="35"/>
      <c r="DDG576" s="35"/>
      <c r="DDH576" s="35"/>
      <c r="DDI576" s="35"/>
      <c r="DDJ576" s="35"/>
      <c r="DDK576" s="35"/>
      <c r="DDL576" s="35"/>
      <c r="DDM576" s="35"/>
      <c r="DDN576" s="35"/>
      <c r="DDO576" s="35"/>
      <c r="DDP576" s="35"/>
      <c r="DDQ576" s="35"/>
      <c r="DDR576" s="35"/>
      <c r="DDS576" s="35"/>
      <c r="DDT576" s="35"/>
      <c r="DDU576" s="35"/>
      <c r="DDV576" s="35"/>
      <c r="DDW576" s="35"/>
      <c r="DDX576" s="35"/>
      <c r="DDY576" s="35"/>
      <c r="DDZ576" s="35"/>
      <c r="DEA576" s="35"/>
      <c r="DEB576" s="35"/>
      <c r="DEC576" s="35"/>
      <c r="DED576" s="35"/>
      <c r="DEE576" s="35"/>
      <c r="DEF576" s="35"/>
      <c r="DEG576" s="35"/>
      <c r="DEH576" s="35"/>
      <c r="DEI576" s="35"/>
      <c r="DEJ576" s="35"/>
      <c r="DEK576" s="35"/>
      <c r="DEL576" s="35"/>
      <c r="DEM576" s="35"/>
      <c r="DEN576" s="35"/>
      <c r="DEO576" s="35"/>
      <c r="DEP576" s="35"/>
      <c r="DEQ576" s="35"/>
      <c r="DER576" s="35"/>
      <c r="DES576" s="35"/>
      <c r="DET576" s="35"/>
      <c r="DEU576" s="35"/>
      <c r="DEV576" s="35"/>
      <c r="DEW576" s="35"/>
      <c r="DEX576" s="35"/>
      <c r="DEY576" s="35"/>
      <c r="DEZ576" s="35"/>
      <c r="DFA576" s="35"/>
      <c r="DFB576" s="35"/>
      <c r="DFC576" s="35"/>
      <c r="DFD576" s="35"/>
      <c r="DFE576" s="35"/>
      <c r="DFF576" s="35"/>
      <c r="DFG576" s="35"/>
      <c r="DFH576" s="35"/>
      <c r="DFI576" s="35"/>
      <c r="DFJ576" s="35"/>
      <c r="DFK576" s="35"/>
      <c r="DFL576" s="35"/>
      <c r="DFM576" s="35"/>
      <c r="DFN576" s="35"/>
      <c r="DFO576" s="35"/>
      <c r="DFP576" s="35"/>
      <c r="DFQ576" s="35"/>
      <c r="DFR576" s="35"/>
      <c r="DFS576" s="35"/>
      <c r="DFT576" s="35"/>
      <c r="DFU576" s="35"/>
      <c r="DFV576" s="35"/>
      <c r="DFW576" s="35"/>
      <c r="DFX576" s="35"/>
      <c r="DFY576" s="35"/>
      <c r="DFZ576" s="35"/>
      <c r="DGA576" s="35"/>
      <c r="DGB576" s="35"/>
      <c r="DGC576" s="35"/>
      <c r="DGD576" s="35"/>
      <c r="DGE576" s="35"/>
      <c r="DGF576" s="35"/>
      <c r="DGG576" s="35"/>
      <c r="DGH576" s="35"/>
      <c r="DGI576" s="35"/>
      <c r="DGJ576" s="35"/>
      <c r="DGK576" s="35"/>
      <c r="DGL576" s="35"/>
      <c r="DGM576" s="35"/>
      <c r="DGN576" s="35"/>
      <c r="DGO576" s="35"/>
      <c r="DGP576" s="35"/>
      <c r="DGQ576" s="35"/>
      <c r="DGR576" s="35"/>
      <c r="DGS576" s="35"/>
      <c r="DGT576" s="35"/>
      <c r="DGU576" s="35"/>
      <c r="DGV576" s="35"/>
      <c r="DGW576" s="35"/>
      <c r="DGX576" s="35"/>
      <c r="DGY576" s="35"/>
      <c r="DGZ576" s="35"/>
      <c r="DHA576" s="35"/>
      <c r="DHB576" s="35"/>
      <c r="DHC576" s="35"/>
      <c r="DHD576" s="35"/>
      <c r="DHE576" s="35"/>
      <c r="DHF576" s="35"/>
      <c r="DHG576" s="35"/>
      <c r="DHH576" s="35"/>
      <c r="DHI576" s="35"/>
      <c r="DHJ576" s="35"/>
      <c r="DHK576" s="35"/>
      <c r="DHL576" s="35"/>
      <c r="DHM576" s="35"/>
      <c r="DHN576" s="35"/>
      <c r="DHO576" s="35"/>
      <c r="DHP576" s="35"/>
      <c r="DHQ576" s="35"/>
      <c r="DHR576" s="35"/>
      <c r="DHS576" s="35"/>
      <c r="DHT576" s="35"/>
      <c r="DHU576" s="35"/>
      <c r="DHV576" s="35"/>
      <c r="DHW576" s="35"/>
      <c r="DHX576" s="35"/>
      <c r="DHY576" s="35"/>
      <c r="DHZ576" s="35"/>
      <c r="DIA576" s="35"/>
      <c r="DIB576" s="35"/>
      <c r="DIC576" s="35"/>
      <c r="DID576" s="35"/>
      <c r="DIE576" s="35"/>
      <c r="DIF576" s="35"/>
      <c r="DIG576" s="35"/>
      <c r="DIH576" s="35"/>
      <c r="DII576" s="35"/>
      <c r="DIJ576" s="35"/>
      <c r="DIK576" s="35"/>
      <c r="DIL576" s="35"/>
      <c r="DIM576" s="35"/>
      <c r="DIN576" s="35"/>
      <c r="DIO576" s="35"/>
      <c r="DIP576" s="35"/>
      <c r="DIQ576" s="35"/>
      <c r="DIR576" s="35"/>
      <c r="DIS576" s="35"/>
      <c r="DIT576" s="35"/>
      <c r="DIU576" s="35"/>
      <c r="DIV576" s="35"/>
      <c r="DIW576" s="35"/>
      <c r="DIX576" s="35"/>
      <c r="DIY576" s="35"/>
      <c r="DIZ576" s="35"/>
      <c r="DJA576" s="35"/>
      <c r="DJB576" s="35"/>
      <c r="DJC576" s="35"/>
      <c r="DJD576" s="35"/>
      <c r="DJE576" s="35"/>
      <c r="DJF576" s="35"/>
      <c r="DJG576" s="35"/>
      <c r="DJH576" s="35"/>
      <c r="DJI576" s="35"/>
      <c r="DJJ576" s="35"/>
      <c r="DJK576" s="35"/>
      <c r="DJL576" s="35"/>
      <c r="DJM576" s="35"/>
      <c r="DJN576" s="35"/>
      <c r="DJO576" s="35"/>
      <c r="DJP576" s="35"/>
      <c r="DJQ576" s="35"/>
      <c r="DJR576" s="35"/>
      <c r="DJS576" s="35"/>
      <c r="DJT576" s="35"/>
      <c r="DJU576" s="35"/>
      <c r="DJV576" s="35"/>
      <c r="DJW576" s="35"/>
      <c r="DJX576" s="35"/>
      <c r="DJY576" s="35"/>
      <c r="DJZ576" s="35"/>
      <c r="DKA576" s="35"/>
      <c r="DKB576" s="35"/>
      <c r="DKC576" s="35"/>
      <c r="DKD576" s="35"/>
      <c r="DKE576" s="35"/>
      <c r="DKF576" s="35"/>
      <c r="DKG576" s="35"/>
      <c r="DKH576" s="35"/>
      <c r="DKI576" s="35"/>
      <c r="DKJ576" s="35"/>
      <c r="DKK576" s="35"/>
      <c r="DKL576" s="35"/>
      <c r="DKM576" s="35"/>
      <c r="DKN576" s="35"/>
      <c r="DKO576" s="35"/>
      <c r="DKP576" s="35"/>
      <c r="DKQ576" s="35"/>
      <c r="DKR576" s="35"/>
      <c r="DKS576" s="35"/>
      <c r="DKT576" s="35"/>
      <c r="DKU576" s="35"/>
      <c r="DKV576" s="35"/>
      <c r="DKW576" s="35"/>
      <c r="DKX576" s="35"/>
      <c r="DKY576" s="35"/>
      <c r="DKZ576" s="35"/>
      <c r="DLA576" s="35"/>
      <c r="DLB576" s="35"/>
      <c r="DLC576" s="35"/>
      <c r="DLD576" s="35"/>
      <c r="DLE576" s="35"/>
      <c r="DLF576" s="35"/>
      <c r="DLG576" s="35"/>
      <c r="DLH576" s="35"/>
      <c r="DLI576" s="35"/>
      <c r="DLJ576" s="35"/>
      <c r="DLK576" s="35"/>
      <c r="DLL576" s="35"/>
      <c r="DLM576" s="35"/>
      <c r="DLN576" s="35"/>
      <c r="DLO576" s="35"/>
      <c r="DLP576" s="35"/>
      <c r="DLQ576" s="35"/>
      <c r="DLR576" s="35"/>
      <c r="DLS576" s="35"/>
      <c r="DLT576" s="35"/>
      <c r="DLU576" s="35"/>
      <c r="DLV576" s="35"/>
      <c r="DLW576" s="35"/>
      <c r="DLX576" s="35"/>
      <c r="DLY576" s="35"/>
      <c r="DLZ576" s="35"/>
      <c r="DMA576" s="35"/>
      <c r="DMB576" s="35"/>
      <c r="DMC576" s="35"/>
      <c r="DMD576" s="35"/>
      <c r="DME576" s="35"/>
      <c r="DMF576" s="35"/>
      <c r="DMG576" s="35"/>
      <c r="DMH576" s="35"/>
      <c r="DMI576" s="35"/>
      <c r="DMJ576" s="35"/>
      <c r="DMK576" s="35"/>
      <c r="DML576" s="35"/>
      <c r="DMM576" s="35"/>
      <c r="DMN576" s="35"/>
      <c r="DMO576" s="35"/>
      <c r="DMP576" s="35"/>
      <c r="DMQ576" s="35"/>
      <c r="DMR576" s="35"/>
      <c r="DMS576" s="35"/>
      <c r="DMT576" s="35"/>
      <c r="DMU576" s="35"/>
      <c r="DMV576" s="35"/>
      <c r="DMW576" s="35"/>
      <c r="DMX576" s="35"/>
      <c r="DMY576" s="35"/>
      <c r="DMZ576" s="35"/>
      <c r="DNA576" s="35"/>
      <c r="DNB576" s="35"/>
      <c r="DNC576" s="35"/>
      <c r="DND576" s="35"/>
      <c r="DNE576" s="35"/>
      <c r="DNF576" s="35"/>
      <c r="DNG576" s="35"/>
      <c r="DNH576" s="35"/>
      <c r="DNI576" s="35"/>
      <c r="DNJ576" s="35"/>
      <c r="DNK576" s="35"/>
      <c r="DNL576" s="35"/>
      <c r="DNM576" s="35"/>
      <c r="DNN576" s="35"/>
      <c r="DNO576" s="35"/>
      <c r="DNP576" s="35"/>
      <c r="DNQ576" s="35"/>
      <c r="DNR576" s="35"/>
      <c r="DNS576" s="35"/>
      <c r="DNT576" s="35"/>
      <c r="DNU576" s="35"/>
      <c r="DNV576" s="35"/>
      <c r="DNW576" s="35"/>
      <c r="DNX576" s="35"/>
      <c r="DNY576" s="35"/>
      <c r="DNZ576" s="35"/>
      <c r="DOA576" s="35"/>
      <c r="DOB576" s="35"/>
      <c r="DOC576" s="35"/>
      <c r="DOD576" s="35"/>
      <c r="DOE576" s="35"/>
      <c r="DOF576" s="35"/>
      <c r="DOG576" s="35"/>
      <c r="DOH576" s="35"/>
      <c r="DOI576" s="35"/>
      <c r="DOJ576" s="35"/>
      <c r="DOK576" s="35"/>
      <c r="DOL576" s="35"/>
      <c r="DOM576" s="35"/>
      <c r="DON576" s="35"/>
      <c r="DOO576" s="35"/>
      <c r="DOP576" s="35"/>
      <c r="DOQ576" s="35"/>
      <c r="DOR576" s="35"/>
      <c r="DOS576" s="35"/>
      <c r="DOT576" s="35"/>
      <c r="DOU576" s="35"/>
      <c r="DOV576" s="35"/>
      <c r="DOW576" s="35"/>
      <c r="DOX576" s="35"/>
      <c r="DOY576" s="35"/>
      <c r="DOZ576" s="35"/>
      <c r="DPA576" s="35"/>
      <c r="DPB576" s="35"/>
      <c r="DPC576" s="35"/>
      <c r="DPD576" s="35"/>
      <c r="DPE576" s="35"/>
      <c r="DPF576" s="35"/>
      <c r="DPG576" s="35"/>
      <c r="DPH576" s="35"/>
      <c r="DPI576" s="35"/>
      <c r="DPJ576" s="35"/>
      <c r="DPK576" s="35"/>
      <c r="DPL576" s="35"/>
      <c r="DPM576" s="35"/>
      <c r="DPN576" s="35"/>
      <c r="DPO576" s="35"/>
      <c r="DPP576" s="35"/>
      <c r="DPQ576" s="35"/>
      <c r="DPR576" s="35"/>
      <c r="DPS576" s="35"/>
      <c r="DPT576" s="35"/>
      <c r="DPU576" s="35"/>
      <c r="DPV576" s="35"/>
      <c r="DPW576" s="35"/>
      <c r="DPX576" s="35"/>
      <c r="DPY576" s="35"/>
      <c r="DPZ576" s="35"/>
      <c r="DQA576" s="35"/>
      <c r="DQB576" s="35"/>
      <c r="DQC576" s="35"/>
      <c r="DQD576" s="35"/>
      <c r="DQE576" s="35"/>
      <c r="DQF576" s="35"/>
      <c r="DQG576" s="35"/>
      <c r="DQH576" s="35"/>
      <c r="DQI576" s="35"/>
      <c r="DQJ576" s="35"/>
      <c r="DQK576" s="35"/>
      <c r="DQL576" s="35"/>
      <c r="DQM576" s="35"/>
      <c r="DQN576" s="35"/>
      <c r="DQO576" s="35"/>
      <c r="DQP576" s="35"/>
      <c r="DQQ576" s="35"/>
      <c r="DQR576" s="35"/>
      <c r="DQS576" s="35"/>
      <c r="DQT576" s="35"/>
      <c r="DQU576" s="35"/>
      <c r="DQV576" s="35"/>
      <c r="DQW576" s="35"/>
      <c r="DQX576" s="35"/>
      <c r="DQY576" s="35"/>
      <c r="DQZ576" s="35"/>
      <c r="DRA576" s="35"/>
      <c r="DRB576" s="35"/>
      <c r="DRC576" s="35"/>
      <c r="DRD576" s="35"/>
      <c r="DRE576" s="35"/>
      <c r="DRF576" s="35"/>
      <c r="DRG576" s="35"/>
      <c r="DRH576" s="35"/>
      <c r="DRI576" s="35"/>
      <c r="DRJ576" s="35"/>
      <c r="DRK576" s="35"/>
      <c r="DRL576" s="35"/>
      <c r="DRM576" s="35"/>
      <c r="DRN576" s="35"/>
      <c r="DRO576" s="35"/>
      <c r="DRP576" s="35"/>
      <c r="DRQ576" s="35"/>
      <c r="DRR576" s="35"/>
      <c r="DRS576" s="35"/>
      <c r="DRT576" s="35"/>
      <c r="DRU576" s="35"/>
      <c r="DRV576" s="35"/>
      <c r="DRW576" s="35"/>
      <c r="DRX576" s="35"/>
      <c r="DRY576" s="35"/>
      <c r="DRZ576" s="35"/>
      <c r="DSA576" s="35"/>
      <c r="DSB576" s="35"/>
      <c r="DSC576" s="35"/>
      <c r="DSD576" s="35"/>
      <c r="DSE576" s="35"/>
      <c r="DSF576" s="35"/>
      <c r="DSG576" s="35"/>
      <c r="DSH576" s="35"/>
      <c r="DSI576" s="35"/>
      <c r="DSJ576" s="35"/>
      <c r="DSK576" s="35"/>
      <c r="DSL576" s="35"/>
      <c r="DSM576" s="35"/>
      <c r="DSN576" s="35"/>
      <c r="DSO576" s="35"/>
      <c r="DSP576" s="35"/>
      <c r="DSQ576" s="35"/>
      <c r="DSR576" s="35"/>
      <c r="DSS576" s="35"/>
      <c r="DST576" s="35"/>
      <c r="DSU576" s="35"/>
      <c r="DSV576" s="35"/>
      <c r="DSW576" s="35"/>
      <c r="DSX576" s="35"/>
      <c r="DSY576" s="35"/>
      <c r="DSZ576" s="35"/>
      <c r="DTA576" s="35"/>
      <c r="DTB576" s="35"/>
      <c r="DTC576" s="35"/>
      <c r="DTD576" s="35"/>
      <c r="DTE576" s="35"/>
      <c r="DTF576" s="35"/>
      <c r="DTG576" s="35"/>
      <c r="DTH576" s="35"/>
      <c r="DTI576" s="35"/>
      <c r="DTJ576" s="35"/>
      <c r="DTK576" s="35"/>
      <c r="DTL576" s="35"/>
      <c r="DTM576" s="35"/>
      <c r="DTN576" s="35"/>
      <c r="DTO576" s="35"/>
      <c r="DTP576" s="35"/>
      <c r="DTQ576" s="35"/>
      <c r="DTR576" s="35"/>
      <c r="DTS576" s="35"/>
      <c r="DTT576" s="35"/>
      <c r="DTU576" s="35"/>
      <c r="DTV576" s="35"/>
      <c r="DTW576" s="35"/>
      <c r="DTX576" s="35"/>
      <c r="DTY576" s="35"/>
      <c r="DTZ576" s="35"/>
      <c r="DUA576" s="35"/>
      <c r="DUB576" s="35"/>
      <c r="DUC576" s="35"/>
      <c r="DUD576" s="35"/>
      <c r="DUE576" s="35"/>
      <c r="DUF576" s="35"/>
      <c r="DUG576" s="35"/>
      <c r="DUH576" s="35"/>
      <c r="DUI576" s="35"/>
      <c r="DUJ576" s="35"/>
      <c r="DUK576" s="35"/>
      <c r="DUL576" s="35"/>
      <c r="DUM576" s="35"/>
      <c r="DUN576" s="35"/>
      <c r="DUO576" s="35"/>
      <c r="DUP576" s="35"/>
      <c r="DUQ576" s="35"/>
      <c r="DUR576" s="35"/>
      <c r="DUS576" s="35"/>
      <c r="DUT576" s="35"/>
      <c r="DUU576" s="35"/>
      <c r="DUV576" s="35"/>
      <c r="DUW576" s="35"/>
      <c r="DUX576" s="35"/>
      <c r="DUY576" s="35"/>
      <c r="DUZ576" s="35"/>
      <c r="DVA576" s="35"/>
      <c r="DVB576" s="35"/>
      <c r="DVC576" s="35"/>
      <c r="DVD576" s="35"/>
      <c r="DVE576" s="35"/>
      <c r="DVF576" s="35"/>
      <c r="DVG576" s="35"/>
      <c r="DVH576" s="35"/>
      <c r="DVI576" s="35"/>
      <c r="DVJ576" s="35"/>
      <c r="DVK576" s="35"/>
      <c r="DVL576" s="35"/>
      <c r="DVM576" s="35"/>
      <c r="DVN576" s="35"/>
      <c r="DVO576" s="35"/>
      <c r="DVP576" s="35"/>
      <c r="DVQ576" s="35"/>
      <c r="DVR576" s="35"/>
      <c r="DVS576" s="35"/>
      <c r="DVT576" s="35"/>
      <c r="DVU576" s="35"/>
      <c r="DVV576" s="35"/>
      <c r="DVW576" s="35"/>
      <c r="DVX576" s="35"/>
      <c r="DVY576" s="35"/>
      <c r="DVZ576" s="35"/>
      <c r="DWA576" s="35"/>
      <c r="DWB576" s="35"/>
      <c r="DWC576" s="35"/>
      <c r="DWD576" s="35"/>
      <c r="DWE576" s="35"/>
      <c r="DWF576" s="35"/>
      <c r="DWG576" s="35"/>
      <c r="DWH576" s="35"/>
      <c r="DWI576" s="35"/>
      <c r="DWJ576" s="35"/>
      <c r="DWK576" s="35"/>
      <c r="DWL576" s="35"/>
      <c r="DWM576" s="35"/>
      <c r="DWN576" s="35"/>
      <c r="DWO576" s="35"/>
      <c r="DWP576" s="35"/>
      <c r="DWQ576" s="35"/>
      <c r="DWR576" s="35"/>
      <c r="DWS576" s="35"/>
      <c r="DWT576" s="35"/>
      <c r="DWU576" s="35"/>
      <c r="DWV576" s="35"/>
      <c r="DWW576" s="35"/>
      <c r="DWX576" s="35"/>
      <c r="DWY576" s="35"/>
      <c r="DWZ576" s="35"/>
      <c r="DXA576" s="35"/>
      <c r="DXB576" s="35"/>
      <c r="DXC576" s="35"/>
      <c r="DXD576" s="35"/>
      <c r="DXE576" s="35"/>
      <c r="DXF576" s="35"/>
      <c r="DXG576" s="35"/>
      <c r="DXH576" s="35"/>
      <c r="DXI576" s="35"/>
      <c r="DXJ576" s="35"/>
      <c r="DXK576" s="35"/>
      <c r="DXL576" s="35"/>
      <c r="DXM576" s="35"/>
      <c r="DXN576" s="35"/>
      <c r="DXO576" s="35"/>
      <c r="DXP576" s="35"/>
      <c r="DXQ576" s="35"/>
      <c r="DXR576" s="35"/>
      <c r="DXS576" s="35"/>
      <c r="DXT576" s="35"/>
      <c r="DXU576" s="35"/>
      <c r="DXV576" s="35"/>
      <c r="DXW576" s="35"/>
      <c r="DXX576" s="35"/>
      <c r="DXY576" s="35"/>
      <c r="DXZ576" s="35"/>
      <c r="DYA576" s="35"/>
      <c r="DYB576" s="35"/>
      <c r="DYC576" s="35"/>
      <c r="DYD576" s="35"/>
      <c r="DYE576" s="35"/>
      <c r="DYF576" s="35"/>
      <c r="DYG576" s="35"/>
      <c r="DYH576" s="35"/>
      <c r="DYI576" s="35"/>
      <c r="DYJ576" s="35"/>
      <c r="DYK576" s="35"/>
      <c r="DYL576" s="35"/>
      <c r="DYM576" s="35"/>
      <c r="DYN576" s="35"/>
      <c r="DYO576" s="35"/>
      <c r="DYP576" s="35"/>
      <c r="DYQ576" s="35"/>
      <c r="DYR576" s="35"/>
      <c r="DYS576" s="35"/>
      <c r="DYT576" s="35"/>
      <c r="DYU576" s="35"/>
      <c r="DYV576" s="35"/>
      <c r="DYW576" s="35"/>
      <c r="DYX576" s="35"/>
      <c r="DYY576" s="35"/>
      <c r="DYZ576" s="35"/>
      <c r="DZA576" s="35"/>
      <c r="DZB576" s="35"/>
      <c r="DZC576" s="35"/>
      <c r="DZD576" s="35"/>
      <c r="DZE576" s="35"/>
      <c r="DZF576" s="35"/>
      <c r="DZG576" s="35"/>
      <c r="DZH576" s="35"/>
      <c r="DZI576" s="35"/>
      <c r="DZJ576" s="35"/>
      <c r="DZK576" s="35"/>
      <c r="DZL576" s="35"/>
      <c r="DZM576" s="35"/>
      <c r="DZN576" s="35"/>
      <c r="DZO576" s="35"/>
      <c r="DZP576" s="35"/>
      <c r="DZQ576" s="35"/>
      <c r="DZR576" s="35"/>
      <c r="DZS576" s="35"/>
      <c r="DZT576" s="35"/>
      <c r="DZU576" s="35"/>
      <c r="DZV576" s="35"/>
      <c r="DZW576" s="35"/>
      <c r="DZX576" s="35"/>
      <c r="DZY576" s="35"/>
      <c r="DZZ576" s="35"/>
      <c r="EAA576" s="35"/>
      <c r="EAB576" s="35"/>
      <c r="EAC576" s="35"/>
      <c r="EAD576" s="35"/>
      <c r="EAE576" s="35"/>
      <c r="EAF576" s="35"/>
      <c r="EAG576" s="35"/>
      <c r="EAH576" s="35"/>
      <c r="EAI576" s="35"/>
      <c r="EAJ576" s="35"/>
      <c r="EAK576" s="35"/>
      <c r="EAL576" s="35"/>
      <c r="EAM576" s="35"/>
      <c r="EAN576" s="35"/>
      <c r="EAO576" s="35"/>
      <c r="EAP576" s="35"/>
      <c r="EAQ576" s="35"/>
      <c r="EAR576" s="35"/>
      <c r="EAS576" s="35"/>
      <c r="EAT576" s="35"/>
      <c r="EAU576" s="35"/>
      <c r="EAV576" s="35"/>
      <c r="EAW576" s="35"/>
      <c r="EAX576" s="35"/>
      <c r="EAY576" s="35"/>
      <c r="EAZ576" s="35"/>
      <c r="EBA576" s="35"/>
      <c r="EBB576" s="35"/>
      <c r="EBC576" s="35"/>
      <c r="EBD576" s="35"/>
      <c r="EBE576" s="35"/>
      <c r="EBF576" s="35"/>
      <c r="EBG576" s="35"/>
      <c r="EBH576" s="35"/>
      <c r="EBI576" s="35"/>
      <c r="EBJ576" s="35"/>
      <c r="EBK576" s="35"/>
      <c r="EBL576" s="35"/>
      <c r="EBM576" s="35"/>
      <c r="EBN576" s="35"/>
      <c r="EBO576" s="35"/>
      <c r="EBP576" s="35"/>
      <c r="EBQ576" s="35"/>
      <c r="EBR576" s="35"/>
      <c r="EBS576" s="35"/>
      <c r="EBT576" s="35"/>
      <c r="EBU576" s="35"/>
      <c r="EBV576" s="35"/>
      <c r="EBW576" s="35"/>
      <c r="EBX576" s="35"/>
      <c r="EBY576" s="35"/>
      <c r="EBZ576" s="35"/>
      <c r="ECA576" s="35"/>
      <c r="ECB576" s="35"/>
      <c r="ECC576" s="35"/>
      <c r="ECD576" s="35"/>
      <c r="ECE576" s="35"/>
      <c r="ECF576" s="35"/>
      <c r="ECG576" s="35"/>
      <c r="ECH576" s="35"/>
      <c r="ECI576" s="35"/>
      <c r="ECJ576" s="35"/>
      <c r="ECK576" s="35"/>
      <c r="ECL576" s="35"/>
      <c r="ECM576" s="35"/>
      <c r="ECN576" s="35"/>
      <c r="ECO576" s="35"/>
      <c r="ECP576" s="35"/>
      <c r="ECQ576" s="35"/>
      <c r="ECR576" s="35"/>
      <c r="ECS576" s="35"/>
      <c r="ECT576" s="35"/>
      <c r="ECU576" s="35"/>
      <c r="ECV576" s="35"/>
      <c r="ECW576" s="35"/>
      <c r="ECX576" s="35"/>
      <c r="ECY576" s="35"/>
      <c r="ECZ576" s="35"/>
      <c r="EDA576" s="35"/>
      <c r="EDB576" s="35"/>
      <c r="EDC576" s="35"/>
      <c r="EDD576" s="35"/>
      <c r="EDE576" s="35"/>
      <c r="EDF576" s="35"/>
      <c r="EDG576" s="35"/>
      <c r="EDH576" s="35"/>
      <c r="EDI576" s="35"/>
      <c r="EDJ576" s="35"/>
      <c r="EDK576" s="35"/>
      <c r="EDL576" s="35"/>
      <c r="EDM576" s="35"/>
      <c r="EDN576" s="35"/>
      <c r="EDO576" s="35"/>
      <c r="EDP576" s="35"/>
      <c r="EDQ576" s="35"/>
      <c r="EDR576" s="35"/>
      <c r="EDS576" s="35"/>
      <c r="EDT576" s="35"/>
      <c r="EDU576" s="35"/>
      <c r="EDV576" s="35"/>
      <c r="EDW576" s="35"/>
      <c r="EDX576" s="35"/>
      <c r="EDY576" s="35"/>
      <c r="EDZ576" s="35"/>
      <c r="EEA576" s="35"/>
      <c r="EEB576" s="35"/>
      <c r="EEC576" s="35"/>
      <c r="EED576" s="35"/>
      <c r="EEE576" s="35"/>
      <c r="EEF576" s="35"/>
      <c r="EEG576" s="35"/>
      <c r="EEH576" s="35"/>
      <c r="EEI576" s="35"/>
      <c r="EEJ576" s="35"/>
      <c r="EEK576" s="35"/>
      <c r="EEL576" s="35"/>
      <c r="EEM576" s="35"/>
      <c r="EEN576" s="35"/>
      <c r="EEO576" s="35"/>
      <c r="EEP576" s="35"/>
      <c r="EEQ576" s="35"/>
      <c r="EER576" s="35"/>
      <c r="EES576" s="35"/>
      <c r="EET576" s="35"/>
      <c r="EEU576" s="35"/>
      <c r="EEV576" s="35"/>
      <c r="EEW576" s="35"/>
      <c r="EEX576" s="35"/>
      <c r="EEY576" s="35"/>
      <c r="EEZ576" s="35"/>
      <c r="EFA576" s="35"/>
      <c r="EFB576" s="35"/>
      <c r="EFC576" s="35"/>
      <c r="EFD576" s="35"/>
      <c r="EFE576" s="35"/>
      <c r="EFF576" s="35"/>
      <c r="EFG576" s="35"/>
      <c r="EFH576" s="35"/>
      <c r="EFI576" s="35"/>
      <c r="EFJ576" s="35"/>
      <c r="EFK576" s="35"/>
      <c r="EFL576" s="35"/>
      <c r="EFM576" s="35"/>
      <c r="EFN576" s="35"/>
      <c r="EFO576" s="35"/>
      <c r="EFP576" s="35"/>
      <c r="EFQ576" s="35"/>
      <c r="EFR576" s="35"/>
      <c r="EFS576" s="35"/>
      <c r="EFT576" s="35"/>
      <c r="EFU576" s="35"/>
      <c r="EFV576" s="35"/>
      <c r="EFW576" s="35"/>
      <c r="EFX576" s="35"/>
      <c r="EFY576" s="35"/>
      <c r="EFZ576" s="35"/>
      <c r="EGA576" s="35"/>
      <c r="EGB576" s="35"/>
      <c r="EGC576" s="35"/>
      <c r="EGD576" s="35"/>
      <c r="EGE576" s="35"/>
      <c r="EGF576" s="35"/>
      <c r="EGG576" s="35"/>
      <c r="EGH576" s="35"/>
      <c r="EGI576" s="35"/>
      <c r="EGJ576" s="35"/>
      <c r="EGK576" s="35"/>
      <c r="EGL576" s="35"/>
      <c r="EGM576" s="35"/>
      <c r="EGN576" s="35"/>
      <c r="EGO576" s="35"/>
      <c r="EGP576" s="35"/>
      <c r="EGQ576" s="35"/>
      <c r="EGR576" s="35"/>
      <c r="EGS576" s="35"/>
      <c r="EGT576" s="35"/>
      <c r="EGU576" s="35"/>
      <c r="EGV576" s="35"/>
      <c r="EGW576" s="35"/>
      <c r="EGX576" s="35"/>
      <c r="EGY576" s="35"/>
      <c r="EGZ576" s="35"/>
      <c r="EHA576" s="35"/>
      <c r="EHB576" s="35"/>
      <c r="EHC576" s="35"/>
      <c r="EHD576" s="35"/>
      <c r="EHE576" s="35"/>
      <c r="EHF576" s="35"/>
      <c r="EHG576" s="35"/>
      <c r="EHH576" s="35"/>
      <c r="EHI576" s="35"/>
      <c r="EHJ576" s="35"/>
      <c r="EHK576" s="35"/>
      <c r="EHL576" s="35"/>
      <c r="EHM576" s="35"/>
      <c r="EHN576" s="35"/>
      <c r="EHO576" s="35"/>
      <c r="EHP576" s="35"/>
      <c r="EHQ576" s="35"/>
      <c r="EHR576" s="35"/>
      <c r="EHS576" s="35"/>
      <c r="EHT576" s="35"/>
      <c r="EHU576" s="35"/>
      <c r="EHV576" s="35"/>
      <c r="EHW576" s="35"/>
      <c r="EHX576" s="35"/>
      <c r="EHY576" s="35"/>
      <c r="EHZ576" s="35"/>
      <c r="EIA576" s="35"/>
      <c r="EIB576" s="35"/>
      <c r="EIC576" s="35"/>
      <c r="EID576" s="35"/>
      <c r="EIE576" s="35"/>
      <c r="EIF576" s="35"/>
      <c r="EIG576" s="35"/>
      <c r="EIH576" s="35"/>
      <c r="EII576" s="35"/>
      <c r="EIJ576" s="35"/>
      <c r="EIK576" s="35"/>
      <c r="EIL576" s="35"/>
      <c r="EIM576" s="35"/>
      <c r="EIN576" s="35"/>
      <c r="EIO576" s="35"/>
      <c r="EIP576" s="35"/>
      <c r="EIQ576" s="35"/>
      <c r="EIR576" s="35"/>
      <c r="EIS576" s="35"/>
      <c r="EIT576" s="35"/>
      <c r="EIU576" s="35"/>
      <c r="EIV576" s="35"/>
      <c r="EIW576" s="35"/>
      <c r="EIX576" s="35"/>
      <c r="EIY576" s="35"/>
      <c r="EIZ576" s="35"/>
      <c r="EJA576" s="35"/>
      <c r="EJB576" s="35"/>
      <c r="EJC576" s="35"/>
      <c r="EJD576" s="35"/>
      <c r="EJE576" s="35"/>
      <c r="EJF576" s="35"/>
      <c r="EJG576" s="35"/>
      <c r="EJH576" s="35"/>
      <c r="EJI576" s="35"/>
      <c r="EJJ576" s="35"/>
      <c r="EJK576" s="35"/>
      <c r="EJL576" s="35"/>
      <c r="EJM576" s="35"/>
      <c r="EJN576" s="35"/>
      <c r="EJO576" s="35"/>
      <c r="EJP576" s="35"/>
      <c r="EJQ576" s="35"/>
      <c r="EJR576" s="35"/>
      <c r="EJS576" s="35"/>
      <c r="EJT576" s="35"/>
      <c r="EJU576" s="35"/>
      <c r="EJV576" s="35"/>
      <c r="EJW576" s="35"/>
      <c r="EJX576" s="35"/>
      <c r="EJY576" s="35"/>
      <c r="EJZ576" s="35"/>
      <c r="EKA576" s="35"/>
      <c r="EKB576" s="35"/>
      <c r="EKC576" s="35"/>
      <c r="EKD576" s="35"/>
      <c r="EKE576" s="35"/>
      <c r="EKF576" s="35"/>
      <c r="EKG576" s="35"/>
      <c r="EKH576" s="35"/>
      <c r="EKI576" s="35"/>
      <c r="EKJ576" s="35"/>
      <c r="EKK576" s="35"/>
      <c r="EKL576" s="35"/>
      <c r="EKM576" s="35"/>
      <c r="EKN576" s="35"/>
      <c r="EKO576" s="35"/>
      <c r="EKP576" s="35"/>
      <c r="EKQ576" s="35"/>
      <c r="EKR576" s="35"/>
      <c r="EKS576" s="35"/>
      <c r="EKT576" s="35"/>
      <c r="EKU576" s="35"/>
      <c r="EKV576" s="35"/>
      <c r="EKW576" s="35"/>
      <c r="EKX576" s="35"/>
      <c r="EKY576" s="35"/>
      <c r="EKZ576" s="35"/>
      <c r="ELA576" s="35"/>
      <c r="ELB576" s="35"/>
      <c r="ELC576" s="35"/>
      <c r="ELD576" s="35"/>
      <c r="ELE576" s="35"/>
      <c r="ELF576" s="35"/>
      <c r="ELG576" s="35"/>
      <c r="ELH576" s="35"/>
      <c r="ELI576" s="35"/>
      <c r="ELJ576" s="35"/>
      <c r="ELK576" s="35"/>
      <c r="ELL576" s="35"/>
      <c r="ELM576" s="35"/>
      <c r="ELN576" s="35"/>
      <c r="ELO576" s="35"/>
      <c r="ELP576" s="35"/>
      <c r="ELQ576" s="35"/>
      <c r="ELR576" s="35"/>
      <c r="ELS576" s="35"/>
      <c r="ELT576" s="35"/>
      <c r="ELU576" s="35"/>
      <c r="ELV576" s="35"/>
      <c r="ELW576" s="35"/>
      <c r="ELX576" s="35"/>
      <c r="ELY576" s="35"/>
      <c r="ELZ576" s="35"/>
      <c r="EMA576" s="35"/>
      <c r="EMB576" s="35"/>
      <c r="EMC576" s="35"/>
      <c r="EMD576" s="35"/>
      <c r="EME576" s="35"/>
      <c r="EMF576" s="35"/>
      <c r="EMG576" s="35"/>
      <c r="EMH576" s="35"/>
      <c r="EMI576" s="35"/>
      <c r="EMJ576" s="35"/>
      <c r="EMK576" s="35"/>
      <c r="EML576" s="35"/>
      <c r="EMM576" s="35"/>
      <c r="EMN576" s="35"/>
      <c r="EMO576" s="35"/>
      <c r="EMP576" s="35"/>
      <c r="EMQ576" s="35"/>
      <c r="EMR576" s="35"/>
      <c r="EMS576" s="35"/>
      <c r="EMT576" s="35"/>
      <c r="EMU576" s="35"/>
      <c r="EMV576" s="35"/>
      <c r="EMW576" s="35"/>
      <c r="EMX576" s="35"/>
      <c r="EMY576" s="35"/>
      <c r="EMZ576" s="35"/>
      <c r="ENA576" s="35"/>
      <c r="ENB576" s="35"/>
      <c r="ENC576" s="35"/>
      <c r="END576" s="35"/>
      <c r="ENE576" s="35"/>
      <c r="ENF576" s="35"/>
      <c r="ENG576" s="35"/>
      <c r="ENH576" s="35"/>
      <c r="ENI576" s="35"/>
      <c r="ENJ576" s="35"/>
      <c r="ENK576" s="35"/>
      <c r="ENL576" s="35"/>
      <c r="ENM576" s="35"/>
      <c r="ENN576" s="35"/>
      <c r="ENO576" s="35"/>
      <c r="ENP576" s="35"/>
      <c r="ENQ576" s="35"/>
      <c r="ENR576" s="35"/>
      <c r="ENS576" s="35"/>
      <c r="ENT576" s="35"/>
      <c r="ENU576" s="35"/>
      <c r="ENV576" s="35"/>
      <c r="ENW576" s="35"/>
      <c r="ENX576" s="35"/>
      <c r="ENY576" s="35"/>
      <c r="ENZ576" s="35"/>
      <c r="EOA576" s="35"/>
      <c r="EOB576" s="35"/>
      <c r="EOC576" s="35"/>
      <c r="EOD576" s="35"/>
      <c r="EOE576" s="35"/>
      <c r="EOF576" s="35"/>
      <c r="EOG576" s="35"/>
      <c r="EOH576" s="35"/>
      <c r="EOI576" s="35"/>
      <c r="EOJ576" s="35"/>
      <c r="EOK576" s="35"/>
      <c r="EOL576" s="35"/>
      <c r="EOM576" s="35"/>
      <c r="EON576" s="35"/>
      <c r="EOO576" s="35"/>
      <c r="EOP576" s="35"/>
      <c r="EOQ576" s="35"/>
      <c r="EOR576" s="35"/>
      <c r="EOS576" s="35"/>
      <c r="EOT576" s="35"/>
      <c r="EOU576" s="35"/>
      <c r="EOV576" s="35"/>
      <c r="EOW576" s="35"/>
      <c r="EOX576" s="35"/>
      <c r="EOY576" s="35"/>
      <c r="EOZ576" s="35"/>
      <c r="EPA576" s="35"/>
      <c r="EPB576" s="35"/>
      <c r="EPC576" s="35"/>
      <c r="EPD576" s="35"/>
      <c r="EPE576" s="35"/>
      <c r="EPF576" s="35"/>
      <c r="EPG576" s="35"/>
      <c r="EPH576" s="35"/>
      <c r="EPI576" s="35"/>
      <c r="EPJ576" s="35"/>
      <c r="EPK576" s="35"/>
      <c r="EPL576" s="35"/>
      <c r="EPM576" s="35"/>
      <c r="EPN576" s="35"/>
      <c r="EPO576" s="35"/>
      <c r="EPP576" s="35"/>
      <c r="EPQ576" s="35"/>
      <c r="EPR576" s="35"/>
      <c r="EPS576" s="35"/>
      <c r="EPT576" s="35"/>
      <c r="EPU576" s="35"/>
      <c r="EPV576" s="35"/>
      <c r="EPW576" s="35"/>
      <c r="EPX576" s="35"/>
      <c r="EPY576" s="35"/>
      <c r="EPZ576" s="35"/>
      <c r="EQA576" s="35"/>
      <c r="EQB576" s="35"/>
      <c r="EQC576" s="35"/>
      <c r="EQD576" s="35"/>
      <c r="EQE576" s="35"/>
      <c r="EQF576" s="35"/>
      <c r="EQG576" s="35"/>
      <c r="EQH576" s="35"/>
      <c r="EQI576" s="35"/>
      <c r="EQJ576" s="35"/>
      <c r="EQK576" s="35"/>
      <c r="EQL576" s="35"/>
      <c r="EQM576" s="35"/>
      <c r="EQN576" s="35"/>
      <c r="EQO576" s="35"/>
      <c r="EQP576" s="35"/>
      <c r="EQQ576" s="35"/>
      <c r="EQR576" s="35"/>
      <c r="EQS576" s="35"/>
      <c r="EQT576" s="35"/>
      <c r="EQU576" s="35"/>
      <c r="EQV576" s="35"/>
      <c r="EQW576" s="35"/>
      <c r="EQX576" s="35"/>
      <c r="EQY576" s="35"/>
      <c r="EQZ576" s="35"/>
      <c r="ERA576" s="35"/>
      <c r="ERB576" s="35"/>
      <c r="ERC576" s="35"/>
      <c r="ERD576" s="35"/>
      <c r="ERE576" s="35"/>
      <c r="ERF576" s="35"/>
      <c r="ERG576" s="35"/>
      <c r="ERH576" s="35"/>
      <c r="ERI576" s="35"/>
      <c r="ERJ576" s="35"/>
      <c r="ERK576" s="35"/>
      <c r="ERL576" s="35"/>
      <c r="ERM576" s="35"/>
      <c r="ERN576" s="35"/>
      <c r="ERO576" s="35"/>
      <c r="ERP576" s="35"/>
      <c r="ERQ576" s="35"/>
      <c r="ERR576" s="35"/>
      <c r="ERS576" s="35"/>
      <c r="ERT576" s="35"/>
      <c r="ERU576" s="35"/>
      <c r="ERV576" s="35"/>
      <c r="ERW576" s="35"/>
      <c r="ERX576" s="35"/>
      <c r="ERY576" s="35"/>
      <c r="ERZ576" s="35"/>
      <c r="ESA576" s="35"/>
      <c r="ESB576" s="35"/>
      <c r="ESC576" s="35"/>
      <c r="ESD576" s="35"/>
      <c r="ESE576" s="35"/>
      <c r="ESF576" s="35"/>
      <c r="ESG576" s="35"/>
      <c r="ESH576" s="35"/>
      <c r="ESI576" s="35"/>
      <c r="ESJ576" s="35"/>
      <c r="ESK576" s="35"/>
      <c r="ESL576" s="35"/>
      <c r="ESM576" s="35"/>
      <c r="ESN576" s="35"/>
      <c r="ESO576" s="35"/>
      <c r="ESP576" s="35"/>
      <c r="ESQ576" s="35"/>
      <c r="ESR576" s="35"/>
      <c r="ESS576" s="35"/>
      <c r="EST576" s="35"/>
      <c r="ESU576" s="35"/>
      <c r="ESV576" s="35"/>
      <c r="ESW576" s="35"/>
      <c r="ESX576" s="35"/>
      <c r="ESY576" s="35"/>
      <c r="ESZ576" s="35"/>
      <c r="ETA576" s="35"/>
      <c r="ETB576" s="35"/>
      <c r="ETC576" s="35"/>
      <c r="ETD576" s="35"/>
      <c r="ETE576" s="35"/>
      <c r="ETF576" s="35"/>
      <c r="ETG576" s="35"/>
      <c r="ETH576" s="35"/>
      <c r="ETI576" s="35"/>
      <c r="ETJ576" s="35"/>
      <c r="ETK576" s="35"/>
      <c r="ETL576" s="35"/>
      <c r="ETM576" s="35"/>
      <c r="ETN576" s="35"/>
      <c r="ETO576" s="35"/>
      <c r="ETP576" s="35"/>
      <c r="ETQ576" s="35"/>
      <c r="ETR576" s="35"/>
      <c r="ETS576" s="35"/>
      <c r="ETT576" s="35"/>
      <c r="ETU576" s="35"/>
      <c r="ETV576" s="35"/>
      <c r="ETW576" s="35"/>
      <c r="ETX576" s="35"/>
      <c r="ETY576" s="35"/>
      <c r="ETZ576" s="35"/>
      <c r="EUA576" s="35"/>
      <c r="EUB576" s="35"/>
      <c r="EUC576" s="35"/>
      <c r="EUD576" s="35"/>
      <c r="EUE576" s="35"/>
      <c r="EUF576" s="35"/>
      <c r="EUG576" s="35"/>
      <c r="EUH576" s="35"/>
      <c r="EUI576" s="35"/>
      <c r="EUJ576" s="35"/>
      <c r="EUK576" s="35"/>
      <c r="EUL576" s="35"/>
      <c r="EUM576" s="35"/>
      <c r="EUN576" s="35"/>
      <c r="EUO576" s="35"/>
      <c r="EUP576" s="35"/>
      <c r="EUQ576" s="35"/>
      <c r="EUR576" s="35"/>
      <c r="EUS576" s="35"/>
      <c r="EUT576" s="35"/>
      <c r="EUU576" s="35"/>
      <c r="EUV576" s="35"/>
      <c r="EUW576" s="35"/>
      <c r="EUX576" s="35"/>
      <c r="EUY576" s="35"/>
      <c r="EUZ576" s="35"/>
      <c r="EVA576" s="35"/>
      <c r="EVB576" s="35"/>
      <c r="EVC576" s="35"/>
      <c r="EVD576" s="35"/>
      <c r="EVE576" s="35"/>
      <c r="EVF576" s="35"/>
      <c r="EVG576" s="35"/>
      <c r="EVH576" s="35"/>
      <c r="EVI576" s="35"/>
      <c r="EVJ576" s="35"/>
      <c r="EVK576" s="35"/>
      <c r="EVL576" s="35"/>
      <c r="EVM576" s="35"/>
      <c r="EVN576" s="35"/>
      <c r="EVO576" s="35"/>
      <c r="EVP576" s="35"/>
      <c r="EVQ576" s="35"/>
      <c r="EVR576" s="35"/>
      <c r="EVS576" s="35"/>
      <c r="EVT576" s="35"/>
      <c r="EVU576" s="35"/>
      <c r="EVV576" s="35"/>
      <c r="EVW576" s="35"/>
      <c r="EVX576" s="35"/>
      <c r="EVY576" s="35"/>
      <c r="EVZ576" s="35"/>
      <c r="EWA576" s="35"/>
      <c r="EWB576" s="35"/>
      <c r="EWC576" s="35"/>
      <c r="EWD576" s="35"/>
      <c r="EWE576" s="35"/>
      <c r="EWF576" s="35"/>
      <c r="EWG576" s="35"/>
      <c r="EWH576" s="35"/>
      <c r="EWI576" s="35"/>
      <c r="EWJ576" s="35"/>
      <c r="EWK576" s="35"/>
      <c r="EWL576" s="35"/>
      <c r="EWM576" s="35"/>
      <c r="EWN576" s="35"/>
      <c r="EWO576" s="35"/>
      <c r="EWP576" s="35"/>
      <c r="EWQ576" s="35"/>
      <c r="EWR576" s="35"/>
      <c r="EWS576" s="35"/>
      <c r="EWT576" s="35"/>
      <c r="EWU576" s="35"/>
      <c r="EWV576" s="35"/>
      <c r="EWW576" s="35"/>
      <c r="EWX576" s="35"/>
      <c r="EWY576" s="35"/>
      <c r="EWZ576" s="35"/>
      <c r="EXA576" s="35"/>
      <c r="EXB576" s="35"/>
      <c r="EXC576" s="35"/>
      <c r="EXD576" s="35"/>
      <c r="EXE576" s="35"/>
      <c r="EXF576" s="35"/>
      <c r="EXG576" s="35"/>
      <c r="EXH576" s="35"/>
      <c r="EXI576" s="35"/>
      <c r="EXJ576" s="35"/>
      <c r="EXK576" s="35"/>
      <c r="EXL576" s="35"/>
      <c r="EXM576" s="35"/>
      <c r="EXN576" s="35"/>
      <c r="EXO576" s="35"/>
      <c r="EXP576" s="35"/>
      <c r="EXQ576" s="35"/>
      <c r="EXR576" s="35"/>
      <c r="EXS576" s="35"/>
      <c r="EXT576" s="35"/>
      <c r="EXU576" s="35"/>
      <c r="EXV576" s="35"/>
      <c r="EXW576" s="35"/>
      <c r="EXX576" s="35"/>
      <c r="EXY576" s="35"/>
      <c r="EXZ576" s="35"/>
      <c r="EYA576" s="35"/>
      <c r="EYB576" s="35"/>
      <c r="EYC576" s="35"/>
      <c r="EYD576" s="35"/>
      <c r="EYE576" s="35"/>
      <c r="EYF576" s="35"/>
      <c r="EYG576" s="35"/>
      <c r="EYH576" s="35"/>
      <c r="EYI576" s="35"/>
      <c r="EYJ576" s="35"/>
      <c r="EYK576" s="35"/>
      <c r="EYL576" s="35"/>
      <c r="EYM576" s="35"/>
      <c r="EYN576" s="35"/>
      <c r="EYO576" s="35"/>
      <c r="EYP576" s="35"/>
      <c r="EYQ576" s="35"/>
      <c r="EYR576" s="35"/>
      <c r="EYS576" s="35"/>
      <c r="EYT576" s="35"/>
      <c r="EYU576" s="35"/>
      <c r="EYV576" s="35"/>
      <c r="EYW576" s="35"/>
      <c r="EYX576" s="35"/>
      <c r="EYY576" s="35"/>
      <c r="EYZ576" s="35"/>
      <c r="EZA576" s="35"/>
      <c r="EZB576" s="35"/>
      <c r="EZC576" s="35"/>
      <c r="EZD576" s="35"/>
      <c r="EZE576" s="35"/>
      <c r="EZF576" s="35"/>
      <c r="EZG576" s="35"/>
      <c r="EZH576" s="35"/>
      <c r="EZI576" s="35"/>
      <c r="EZJ576" s="35"/>
      <c r="EZK576" s="35"/>
      <c r="EZL576" s="35"/>
      <c r="EZM576" s="35"/>
      <c r="EZN576" s="35"/>
      <c r="EZO576" s="35"/>
      <c r="EZP576" s="35"/>
      <c r="EZQ576" s="35"/>
      <c r="EZR576" s="35"/>
      <c r="EZS576" s="35"/>
      <c r="EZT576" s="35"/>
      <c r="EZU576" s="35"/>
      <c r="EZV576" s="35"/>
      <c r="EZW576" s="35"/>
      <c r="EZX576" s="35"/>
      <c r="EZY576" s="35"/>
      <c r="EZZ576" s="35"/>
      <c r="FAA576" s="35"/>
      <c r="FAB576" s="35"/>
      <c r="FAC576" s="35"/>
      <c r="FAD576" s="35"/>
      <c r="FAE576" s="35"/>
      <c r="FAF576" s="35"/>
      <c r="FAG576" s="35"/>
      <c r="FAH576" s="35"/>
      <c r="FAI576" s="35"/>
      <c r="FAJ576" s="35"/>
      <c r="FAK576" s="35"/>
      <c r="FAL576" s="35"/>
      <c r="FAM576" s="35"/>
      <c r="FAN576" s="35"/>
      <c r="FAO576" s="35"/>
      <c r="FAP576" s="35"/>
      <c r="FAQ576" s="35"/>
      <c r="FAR576" s="35"/>
      <c r="FAS576" s="35"/>
      <c r="FAT576" s="35"/>
      <c r="FAU576" s="35"/>
      <c r="FAV576" s="35"/>
      <c r="FAW576" s="35"/>
      <c r="FAX576" s="35"/>
      <c r="FAY576" s="35"/>
      <c r="FAZ576" s="35"/>
      <c r="FBA576" s="35"/>
      <c r="FBB576" s="35"/>
      <c r="FBC576" s="35"/>
      <c r="FBD576" s="35"/>
      <c r="FBE576" s="35"/>
      <c r="FBF576" s="35"/>
      <c r="FBG576" s="35"/>
      <c r="FBH576" s="35"/>
      <c r="FBI576" s="35"/>
      <c r="FBJ576" s="35"/>
      <c r="FBK576" s="35"/>
      <c r="FBL576" s="35"/>
      <c r="FBM576" s="35"/>
      <c r="FBN576" s="35"/>
      <c r="FBO576" s="35"/>
      <c r="FBP576" s="35"/>
      <c r="FBQ576" s="35"/>
      <c r="FBR576" s="35"/>
      <c r="FBS576" s="35"/>
      <c r="FBT576" s="35"/>
      <c r="FBU576" s="35"/>
      <c r="FBV576" s="35"/>
      <c r="FBW576" s="35"/>
      <c r="FBX576" s="35"/>
      <c r="FBY576" s="35"/>
      <c r="FBZ576" s="35"/>
      <c r="FCA576" s="35"/>
      <c r="FCB576" s="35"/>
      <c r="FCC576" s="35"/>
      <c r="FCD576" s="35"/>
      <c r="FCE576" s="35"/>
      <c r="FCF576" s="35"/>
      <c r="FCG576" s="35"/>
      <c r="FCH576" s="35"/>
      <c r="FCI576" s="35"/>
      <c r="FCJ576" s="35"/>
      <c r="FCK576" s="35"/>
      <c r="FCL576" s="35"/>
      <c r="FCM576" s="35"/>
      <c r="FCN576" s="35"/>
      <c r="FCO576" s="35"/>
      <c r="FCP576" s="35"/>
      <c r="FCQ576" s="35"/>
      <c r="FCR576" s="35"/>
      <c r="FCS576" s="35"/>
      <c r="FCT576" s="35"/>
      <c r="FCU576" s="35"/>
      <c r="FCV576" s="35"/>
      <c r="FCW576" s="35"/>
      <c r="FCX576" s="35"/>
      <c r="FCY576" s="35"/>
      <c r="FCZ576" s="35"/>
      <c r="FDA576" s="35"/>
      <c r="FDB576" s="35"/>
      <c r="FDC576" s="35"/>
      <c r="FDD576" s="35"/>
      <c r="FDE576" s="35"/>
      <c r="FDF576" s="35"/>
      <c r="FDG576" s="35"/>
      <c r="FDH576" s="35"/>
      <c r="FDI576" s="35"/>
      <c r="FDJ576" s="35"/>
      <c r="FDK576" s="35"/>
      <c r="FDL576" s="35"/>
      <c r="FDM576" s="35"/>
      <c r="FDN576" s="35"/>
      <c r="FDO576" s="35"/>
      <c r="FDP576" s="35"/>
      <c r="FDQ576" s="35"/>
      <c r="FDR576" s="35"/>
      <c r="FDS576" s="35"/>
      <c r="FDT576" s="35"/>
      <c r="FDU576" s="35"/>
      <c r="FDV576" s="35"/>
      <c r="FDW576" s="35"/>
      <c r="FDX576" s="35"/>
      <c r="FDY576" s="35"/>
      <c r="FDZ576" s="35"/>
      <c r="FEA576" s="35"/>
      <c r="FEB576" s="35"/>
      <c r="FEC576" s="35"/>
      <c r="FED576" s="35"/>
      <c r="FEE576" s="35"/>
      <c r="FEF576" s="35"/>
      <c r="FEG576" s="35"/>
      <c r="FEH576" s="35"/>
      <c r="FEI576" s="35"/>
      <c r="FEJ576" s="35"/>
      <c r="FEK576" s="35"/>
      <c r="FEL576" s="35"/>
      <c r="FEM576" s="35"/>
      <c r="FEN576" s="35"/>
      <c r="FEO576" s="35"/>
      <c r="FEP576" s="35"/>
      <c r="FEQ576" s="35"/>
      <c r="FER576" s="35"/>
      <c r="FES576" s="35"/>
      <c r="FET576" s="35"/>
      <c r="FEU576" s="35"/>
      <c r="FEV576" s="35"/>
      <c r="FEW576" s="35"/>
      <c r="FEX576" s="35"/>
      <c r="FEY576" s="35"/>
      <c r="FEZ576" s="35"/>
      <c r="FFA576" s="35"/>
      <c r="FFB576" s="35"/>
      <c r="FFC576" s="35"/>
      <c r="FFD576" s="35"/>
      <c r="FFE576" s="35"/>
      <c r="FFF576" s="35"/>
      <c r="FFG576" s="35"/>
      <c r="FFH576" s="35"/>
      <c r="FFI576" s="35"/>
      <c r="FFJ576" s="35"/>
      <c r="FFK576" s="35"/>
      <c r="FFL576" s="35"/>
      <c r="FFM576" s="35"/>
      <c r="FFN576" s="35"/>
      <c r="FFO576" s="35"/>
      <c r="FFP576" s="35"/>
      <c r="FFQ576" s="35"/>
      <c r="FFR576" s="35"/>
      <c r="FFS576" s="35"/>
      <c r="FFT576" s="35"/>
      <c r="FFU576" s="35"/>
      <c r="FFV576" s="35"/>
      <c r="FFW576" s="35"/>
      <c r="FFX576" s="35"/>
      <c r="FFY576" s="35"/>
      <c r="FFZ576" s="35"/>
      <c r="FGA576" s="35"/>
      <c r="FGB576" s="35"/>
      <c r="FGC576" s="35"/>
      <c r="FGD576" s="35"/>
      <c r="FGE576" s="35"/>
      <c r="FGF576" s="35"/>
      <c r="FGG576" s="35"/>
      <c r="FGH576" s="35"/>
      <c r="FGI576" s="35"/>
      <c r="FGJ576" s="35"/>
      <c r="FGK576" s="35"/>
      <c r="FGL576" s="35"/>
      <c r="FGM576" s="35"/>
      <c r="FGN576" s="35"/>
      <c r="FGO576" s="35"/>
      <c r="FGP576" s="35"/>
      <c r="FGQ576" s="35"/>
      <c r="FGR576" s="35"/>
      <c r="FGS576" s="35"/>
      <c r="FGT576" s="35"/>
      <c r="FGU576" s="35"/>
      <c r="FGV576" s="35"/>
      <c r="FGW576" s="35"/>
      <c r="FGX576" s="35"/>
      <c r="FGY576" s="35"/>
      <c r="FGZ576" s="35"/>
      <c r="FHA576" s="35"/>
      <c r="FHB576" s="35"/>
      <c r="FHC576" s="35"/>
      <c r="FHD576" s="35"/>
      <c r="FHE576" s="35"/>
      <c r="FHF576" s="35"/>
      <c r="FHG576" s="35"/>
      <c r="FHH576" s="35"/>
      <c r="FHI576" s="35"/>
      <c r="FHJ576" s="35"/>
      <c r="FHK576" s="35"/>
      <c r="FHL576" s="35"/>
      <c r="FHM576" s="35"/>
      <c r="FHN576" s="35"/>
      <c r="FHO576" s="35"/>
      <c r="FHP576" s="35"/>
      <c r="FHQ576" s="35"/>
      <c r="FHR576" s="35"/>
      <c r="FHS576" s="35"/>
      <c r="FHT576" s="35"/>
      <c r="FHU576" s="35"/>
      <c r="FHV576" s="35"/>
      <c r="FHW576" s="35"/>
      <c r="FHX576" s="35"/>
      <c r="FHY576" s="35"/>
      <c r="FHZ576" s="35"/>
      <c r="FIA576" s="35"/>
      <c r="FIB576" s="35"/>
      <c r="FIC576" s="35"/>
      <c r="FID576" s="35"/>
      <c r="FIE576" s="35"/>
      <c r="FIF576" s="35"/>
      <c r="FIG576" s="35"/>
      <c r="FIH576" s="35"/>
      <c r="FII576" s="35"/>
      <c r="FIJ576" s="35"/>
      <c r="FIK576" s="35"/>
      <c r="FIL576" s="35"/>
      <c r="FIM576" s="35"/>
      <c r="FIN576" s="35"/>
      <c r="FIO576" s="35"/>
      <c r="FIP576" s="35"/>
      <c r="FIQ576" s="35"/>
      <c r="FIR576" s="35"/>
      <c r="FIS576" s="35"/>
      <c r="FIT576" s="35"/>
      <c r="FIU576" s="35"/>
      <c r="FIV576" s="35"/>
      <c r="FIW576" s="35"/>
      <c r="FIX576" s="35"/>
      <c r="FIY576" s="35"/>
      <c r="FIZ576" s="35"/>
      <c r="FJA576" s="35"/>
      <c r="FJB576" s="35"/>
      <c r="FJC576" s="35"/>
      <c r="FJD576" s="35"/>
      <c r="FJE576" s="35"/>
      <c r="FJF576" s="35"/>
      <c r="FJG576" s="35"/>
      <c r="FJH576" s="35"/>
      <c r="FJI576" s="35"/>
      <c r="FJJ576" s="35"/>
      <c r="FJK576" s="35"/>
      <c r="FJL576" s="35"/>
      <c r="FJM576" s="35"/>
      <c r="FJN576" s="35"/>
      <c r="FJO576" s="35"/>
      <c r="FJP576" s="35"/>
      <c r="FJQ576" s="35"/>
      <c r="FJR576" s="35"/>
      <c r="FJS576" s="35"/>
      <c r="FJT576" s="35"/>
      <c r="FJU576" s="35"/>
      <c r="FJV576" s="35"/>
      <c r="FJW576" s="35"/>
      <c r="FJX576" s="35"/>
      <c r="FJY576" s="35"/>
      <c r="FJZ576" s="35"/>
      <c r="FKA576" s="35"/>
      <c r="FKB576" s="35"/>
      <c r="FKC576" s="35"/>
      <c r="FKD576" s="35"/>
      <c r="FKE576" s="35"/>
      <c r="FKF576" s="35"/>
      <c r="FKG576" s="35"/>
      <c r="FKH576" s="35"/>
      <c r="FKI576" s="35"/>
      <c r="FKJ576" s="35"/>
      <c r="FKK576" s="35"/>
      <c r="FKL576" s="35"/>
      <c r="FKM576" s="35"/>
      <c r="FKN576" s="35"/>
      <c r="FKO576" s="35"/>
      <c r="FKP576" s="35"/>
      <c r="FKQ576" s="35"/>
      <c r="FKR576" s="35"/>
      <c r="FKS576" s="35"/>
      <c r="FKT576" s="35"/>
      <c r="FKU576" s="35"/>
      <c r="FKV576" s="35"/>
      <c r="FKW576" s="35"/>
      <c r="FKX576" s="35"/>
      <c r="FKY576" s="35"/>
      <c r="FKZ576" s="35"/>
      <c r="FLA576" s="35"/>
      <c r="FLB576" s="35"/>
      <c r="FLC576" s="35"/>
      <c r="FLD576" s="35"/>
      <c r="FLE576" s="35"/>
      <c r="FLF576" s="35"/>
      <c r="FLG576" s="35"/>
      <c r="FLH576" s="35"/>
      <c r="FLI576" s="35"/>
      <c r="FLJ576" s="35"/>
      <c r="FLK576" s="35"/>
      <c r="FLL576" s="35"/>
      <c r="FLM576" s="35"/>
      <c r="FLN576" s="35"/>
      <c r="FLO576" s="35"/>
      <c r="FLP576" s="35"/>
      <c r="FLQ576" s="35"/>
      <c r="FLR576" s="35"/>
      <c r="FLS576" s="35"/>
      <c r="FLT576" s="35"/>
      <c r="FLU576" s="35"/>
      <c r="FLV576" s="35"/>
      <c r="FLW576" s="35"/>
      <c r="FLX576" s="35"/>
      <c r="FLY576" s="35"/>
      <c r="FLZ576" s="35"/>
      <c r="FMA576" s="35"/>
      <c r="FMB576" s="35"/>
      <c r="FMC576" s="35"/>
      <c r="FMD576" s="35"/>
      <c r="FME576" s="35"/>
      <c r="FMF576" s="35"/>
      <c r="FMG576" s="35"/>
      <c r="FMH576" s="35"/>
      <c r="FMI576" s="35"/>
      <c r="FMJ576" s="35"/>
      <c r="FMK576" s="35"/>
      <c r="FML576" s="35"/>
      <c r="FMM576" s="35"/>
      <c r="FMN576" s="35"/>
      <c r="FMO576" s="35"/>
      <c r="FMP576" s="35"/>
      <c r="FMQ576" s="35"/>
      <c r="FMR576" s="35"/>
      <c r="FMS576" s="35"/>
      <c r="FMT576" s="35"/>
      <c r="FMU576" s="35"/>
      <c r="FMV576" s="35"/>
      <c r="FMW576" s="35"/>
      <c r="FMX576" s="35"/>
      <c r="FMY576" s="35"/>
      <c r="FMZ576" s="35"/>
      <c r="FNA576" s="35"/>
      <c r="FNB576" s="35"/>
      <c r="FNC576" s="35"/>
      <c r="FND576" s="35"/>
      <c r="FNE576" s="35"/>
      <c r="FNF576" s="35"/>
      <c r="FNG576" s="35"/>
      <c r="FNH576" s="35"/>
      <c r="FNI576" s="35"/>
      <c r="FNJ576" s="35"/>
      <c r="FNK576" s="35"/>
      <c r="FNL576" s="35"/>
      <c r="FNM576" s="35"/>
      <c r="FNN576" s="35"/>
      <c r="FNO576" s="35"/>
      <c r="FNP576" s="35"/>
      <c r="FNQ576" s="35"/>
      <c r="FNR576" s="35"/>
      <c r="FNS576" s="35"/>
      <c r="FNT576" s="35"/>
      <c r="FNU576" s="35"/>
      <c r="FNV576" s="35"/>
      <c r="FNW576" s="35"/>
      <c r="FNX576" s="35"/>
      <c r="FNY576" s="35"/>
      <c r="FNZ576" s="35"/>
      <c r="FOA576" s="35"/>
      <c r="FOB576" s="35"/>
      <c r="FOC576" s="35"/>
      <c r="FOD576" s="35"/>
      <c r="FOE576" s="35"/>
      <c r="FOF576" s="35"/>
      <c r="FOG576" s="35"/>
      <c r="FOH576" s="35"/>
      <c r="FOI576" s="35"/>
      <c r="FOJ576" s="35"/>
      <c r="FOK576" s="35"/>
      <c r="FOL576" s="35"/>
      <c r="FOM576" s="35"/>
      <c r="FON576" s="35"/>
      <c r="FOO576" s="35"/>
      <c r="FOP576" s="35"/>
      <c r="FOQ576" s="35"/>
      <c r="FOR576" s="35"/>
      <c r="FOS576" s="35"/>
      <c r="FOT576" s="35"/>
      <c r="FOU576" s="35"/>
      <c r="FOV576" s="35"/>
      <c r="FOW576" s="35"/>
      <c r="FOX576" s="35"/>
      <c r="FOY576" s="35"/>
      <c r="FOZ576" s="35"/>
      <c r="FPA576" s="35"/>
      <c r="FPB576" s="35"/>
      <c r="FPC576" s="35"/>
      <c r="FPD576" s="35"/>
      <c r="FPE576" s="35"/>
      <c r="FPF576" s="35"/>
      <c r="FPG576" s="35"/>
      <c r="FPH576" s="35"/>
      <c r="FPI576" s="35"/>
      <c r="FPJ576" s="35"/>
      <c r="FPK576" s="35"/>
      <c r="FPL576" s="35"/>
      <c r="FPM576" s="35"/>
      <c r="FPN576" s="35"/>
      <c r="FPO576" s="35"/>
      <c r="FPP576" s="35"/>
      <c r="FPQ576" s="35"/>
      <c r="FPR576" s="35"/>
      <c r="FPS576" s="35"/>
      <c r="FPT576" s="35"/>
      <c r="FPU576" s="35"/>
      <c r="FPV576" s="35"/>
      <c r="FPW576" s="35"/>
      <c r="FPX576" s="35"/>
      <c r="FPY576" s="35"/>
      <c r="FPZ576" s="35"/>
      <c r="FQA576" s="35"/>
      <c r="FQB576" s="35"/>
      <c r="FQC576" s="35"/>
      <c r="FQD576" s="35"/>
      <c r="FQE576" s="35"/>
      <c r="FQF576" s="35"/>
      <c r="FQG576" s="35"/>
      <c r="FQH576" s="35"/>
      <c r="FQI576" s="35"/>
      <c r="FQJ576" s="35"/>
      <c r="FQK576" s="35"/>
      <c r="FQL576" s="35"/>
      <c r="FQM576" s="35"/>
      <c r="FQN576" s="35"/>
      <c r="FQO576" s="35"/>
      <c r="FQP576" s="35"/>
      <c r="FQQ576" s="35"/>
      <c r="FQR576" s="35"/>
      <c r="FQS576" s="35"/>
      <c r="FQT576" s="35"/>
      <c r="FQU576" s="35"/>
      <c r="FQV576" s="35"/>
      <c r="FQW576" s="35"/>
      <c r="FQX576" s="35"/>
      <c r="FQY576" s="35"/>
      <c r="FQZ576" s="35"/>
      <c r="FRA576" s="35"/>
      <c r="FRB576" s="35"/>
      <c r="FRC576" s="35"/>
      <c r="FRD576" s="35"/>
      <c r="FRE576" s="35"/>
      <c r="FRF576" s="35"/>
      <c r="FRG576" s="35"/>
      <c r="FRH576" s="35"/>
      <c r="FRI576" s="35"/>
      <c r="FRJ576" s="35"/>
      <c r="FRK576" s="35"/>
      <c r="FRL576" s="35"/>
      <c r="FRM576" s="35"/>
      <c r="FRN576" s="35"/>
      <c r="FRO576" s="35"/>
      <c r="FRP576" s="35"/>
      <c r="FRQ576" s="35"/>
      <c r="FRR576" s="35"/>
      <c r="FRS576" s="35"/>
      <c r="FRT576" s="35"/>
      <c r="FRU576" s="35"/>
      <c r="FRV576" s="35"/>
      <c r="FRW576" s="35"/>
      <c r="FRX576" s="35"/>
      <c r="FRY576" s="35"/>
      <c r="FRZ576" s="35"/>
      <c r="FSA576" s="35"/>
      <c r="FSB576" s="35"/>
      <c r="FSC576" s="35"/>
      <c r="FSD576" s="35"/>
      <c r="FSE576" s="35"/>
      <c r="FSF576" s="35"/>
      <c r="FSG576" s="35"/>
      <c r="FSH576" s="35"/>
      <c r="FSI576" s="35"/>
      <c r="FSJ576" s="35"/>
      <c r="FSK576" s="35"/>
      <c r="FSL576" s="35"/>
      <c r="FSM576" s="35"/>
      <c r="FSN576" s="35"/>
      <c r="FSO576" s="35"/>
      <c r="FSP576" s="35"/>
      <c r="FSQ576" s="35"/>
      <c r="FSR576" s="35"/>
      <c r="FSS576" s="35"/>
      <c r="FST576" s="35"/>
      <c r="FSU576" s="35"/>
      <c r="FSV576" s="35"/>
      <c r="FSW576" s="35"/>
      <c r="FSX576" s="35"/>
      <c r="FSY576" s="35"/>
      <c r="FSZ576" s="35"/>
      <c r="FTA576" s="35"/>
      <c r="FTB576" s="35"/>
      <c r="FTC576" s="35"/>
      <c r="FTD576" s="35"/>
      <c r="FTE576" s="35"/>
      <c r="FTF576" s="35"/>
      <c r="FTG576" s="35"/>
      <c r="FTH576" s="35"/>
      <c r="FTI576" s="35"/>
      <c r="FTJ576" s="35"/>
      <c r="FTK576" s="35"/>
      <c r="FTL576" s="35"/>
      <c r="FTM576" s="35"/>
      <c r="FTN576" s="35"/>
      <c r="FTO576" s="35"/>
      <c r="FTP576" s="35"/>
      <c r="FTQ576" s="35"/>
      <c r="FTR576" s="35"/>
      <c r="FTS576" s="35"/>
      <c r="FTT576" s="35"/>
      <c r="FTU576" s="35"/>
      <c r="FTV576" s="35"/>
      <c r="FTW576" s="35"/>
      <c r="FTX576" s="35"/>
      <c r="FTY576" s="35"/>
      <c r="FTZ576" s="35"/>
      <c r="FUA576" s="35"/>
      <c r="FUB576" s="35"/>
      <c r="FUC576" s="35"/>
      <c r="FUD576" s="35"/>
      <c r="FUE576" s="35"/>
      <c r="FUF576" s="35"/>
      <c r="FUG576" s="35"/>
      <c r="FUH576" s="35"/>
      <c r="FUI576" s="35"/>
      <c r="FUJ576" s="35"/>
      <c r="FUK576" s="35"/>
      <c r="FUL576" s="35"/>
      <c r="FUM576" s="35"/>
      <c r="FUN576" s="35"/>
      <c r="FUO576" s="35"/>
      <c r="FUP576" s="35"/>
      <c r="FUQ576" s="35"/>
      <c r="FUR576" s="35"/>
      <c r="FUS576" s="35"/>
      <c r="FUT576" s="35"/>
      <c r="FUU576" s="35"/>
      <c r="FUV576" s="35"/>
      <c r="FUW576" s="35"/>
      <c r="FUX576" s="35"/>
      <c r="FUY576" s="35"/>
      <c r="FUZ576" s="35"/>
      <c r="FVA576" s="35"/>
      <c r="FVB576" s="35"/>
      <c r="FVC576" s="35"/>
      <c r="FVD576" s="35"/>
      <c r="FVE576" s="35"/>
      <c r="FVF576" s="35"/>
      <c r="FVG576" s="35"/>
      <c r="FVH576" s="35"/>
      <c r="FVI576" s="35"/>
      <c r="FVJ576" s="35"/>
      <c r="FVK576" s="35"/>
      <c r="FVL576" s="35"/>
      <c r="FVM576" s="35"/>
      <c r="FVN576" s="35"/>
      <c r="FVO576" s="35"/>
      <c r="FVP576" s="35"/>
      <c r="FVQ576" s="35"/>
      <c r="FVR576" s="35"/>
      <c r="FVS576" s="35"/>
      <c r="FVT576" s="35"/>
      <c r="FVU576" s="35"/>
      <c r="FVV576" s="35"/>
      <c r="FVW576" s="35"/>
      <c r="FVX576" s="35"/>
      <c r="FVY576" s="35"/>
      <c r="FVZ576" s="35"/>
      <c r="FWA576" s="35"/>
      <c r="FWB576" s="35"/>
      <c r="FWC576" s="35"/>
      <c r="FWD576" s="35"/>
      <c r="FWE576" s="35"/>
      <c r="FWF576" s="35"/>
      <c r="FWG576" s="35"/>
      <c r="FWH576" s="35"/>
      <c r="FWI576" s="35"/>
      <c r="FWJ576" s="35"/>
      <c r="FWK576" s="35"/>
      <c r="FWL576" s="35"/>
      <c r="FWM576" s="35"/>
      <c r="FWN576" s="35"/>
      <c r="FWO576" s="35"/>
      <c r="FWP576" s="35"/>
      <c r="FWQ576" s="35"/>
      <c r="FWR576" s="35"/>
      <c r="FWS576" s="35"/>
      <c r="FWT576" s="35"/>
      <c r="FWU576" s="35"/>
      <c r="FWV576" s="35"/>
      <c r="FWW576" s="35"/>
      <c r="FWX576" s="35"/>
      <c r="FWY576" s="35"/>
      <c r="FWZ576" s="35"/>
      <c r="FXA576" s="35"/>
      <c r="FXB576" s="35"/>
      <c r="FXC576" s="35"/>
      <c r="FXD576" s="35"/>
      <c r="FXE576" s="35"/>
      <c r="FXF576" s="35"/>
      <c r="FXG576" s="35"/>
      <c r="FXH576" s="35"/>
      <c r="FXI576" s="35"/>
      <c r="FXJ576" s="35"/>
      <c r="FXK576" s="35"/>
      <c r="FXL576" s="35"/>
      <c r="FXM576" s="35"/>
      <c r="FXN576" s="35"/>
      <c r="FXO576" s="35"/>
      <c r="FXP576" s="35"/>
      <c r="FXQ576" s="35"/>
      <c r="FXR576" s="35"/>
      <c r="FXS576" s="35"/>
      <c r="FXT576" s="35"/>
      <c r="FXU576" s="35"/>
      <c r="FXV576" s="35"/>
      <c r="FXW576" s="35"/>
      <c r="FXX576" s="35"/>
      <c r="FXY576" s="35"/>
      <c r="FXZ576" s="35"/>
      <c r="FYA576" s="35"/>
      <c r="FYB576" s="35"/>
      <c r="FYC576" s="35"/>
      <c r="FYD576" s="35"/>
      <c r="FYE576" s="35"/>
      <c r="FYF576" s="35"/>
      <c r="FYG576" s="35"/>
      <c r="FYH576" s="35"/>
      <c r="FYI576" s="35"/>
      <c r="FYJ576" s="35"/>
      <c r="FYK576" s="35"/>
      <c r="FYL576" s="35"/>
      <c r="FYM576" s="35"/>
      <c r="FYN576" s="35"/>
      <c r="FYO576" s="35"/>
      <c r="FYP576" s="35"/>
      <c r="FYQ576" s="35"/>
      <c r="FYR576" s="35"/>
      <c r="FYS576" s="35"/>
      <c r="FYT576" s="35"/>
      <c r="FYU576" s="35"/>
      <c r="FYV576" s="35"/>
      <c r="FYW576" s="35"/>
      <c r="FYX576" s="35"/>
      <c r="FYY576" s="35"/>
      <c r="FYZ576" s="35"/>
      <c r="FZA576" s="35"/>
      <c r="FZB576" s="35"/>
      <c r="FZC576" s="35"/>
      <c r="FZD576" s="35"/>
      <c r="FZE576" s="35"/>
      <c r="FZF576" s="35"/>
      <c r="FZG576" s="35"/>
      <c r="FZH576" s="35"/>
      <c r="FZI576" s="35"/>
      <c r="FZJ576" s="35"/>
      <c r="FZK576" s="35"/>
      <c r="FZL576" s="35"/>
      <c r="FZM576" s="35"/>
      <c r="FZN576" s="35"/>
      <c r="FZO576" s="35"/>
      <c r="FZP576" s="35"/>
      <c r="FZQ576" s="35"/>
      <c r="FZR576" s="35"/>
      <c r="FZS576" s="35"/>
      <c r="FZT576" s="35"/>
      <c r="FZU576" s="35"/>
      <c r="FZV576" s="35"/>
      <c r="FZW576" s="35"/>
      <c r="FZX576" s="35"/>
      <c r="FZY576" s="35"/>
      <c r="FZZ576" s="35"/>
      <c r="GAA576" s="35"/>
      <c r="GAB576" s="35"/>
      <c r="GAC576" s="35"/>
      <c r="GAD576" s="35"/>
      <c r="GAE576" s="35"/>
      <c r="GAF576" s="35"/>
      <c r="GAG576" s="35"/>
      <c r="GAH576" s="35"/>
      <c r="GAI576" s="35"/>
      <c r="GAJ576" s="35"/>
      <c r="GAK576" s="35"/>
      <c r="GAL576" s="35"/>
      <c r="GAM576" s="35"/>
      <c r="GAN576" s="35"/>
      <c r="GAO576" s="35"/>
      <c r="GAP576" s="35"/>
      <c r="GAQ576" s="35"/>
      <c r="GAR576" s="35"/>
      <c r="GAS576" s="35"/>
      <c r="GAT576" s="35"/>
      <c r="GAU576" s="35"/>
      <c r="GAV576" s="35"/>
      <c r="GAW576" s="35"/>
      <c r="GAX576" s="35"/>
      <c r="GAY576" s="35"/>
      <c r="GAZ576" s="35"/>
      <c r="GBA576" s="35"/>
      <c r="GBB576" s="35"/>
      <c r="GBC576" s="35"/>
      <c r="GBD576" s="35"/>
      <c r="GBE576" s="35"/>
      <c r="GBF576" s="35"/>
      <c r="GBG576" s="35"/>
      <c r="GBH576" s="35"/>
      <c r="GBI576" s="35"/>
      <c r="GBJ576" s="35"/>
      <c r="GBK576" s="35"/>
      <c r="GBL576" s="35"/>
      <c r="GBM576" s="35"/>
      <c r="GBN576" s="35"/>
      <c r="GBO576" s="35"/>
      <c r="GBP576" s="35"/>
      <c r="GBQ576" s="35"/>
      <c r="GBR576" s="35"/>
      <c r="GBS576" s="35"/>
      <c r="GBT576" s="35"/>
      <c r="GBU576" s="35"/>
      <c r="GBV576" s="35"/>
      <c r="GBW576" s="35"/>
      <c r="GBX576" s="35"/>
      <c r="GBY576" s="35"/>
      <c r="GBZ576" s="35"/>
      <c r="GCA576" s="35"/>
      <c r="GCB576" s="35"/>
      <c r="GCC576" s="35"/>
      <c r="GCD576" s="35"/>
      <c r="GCE576" s="35"/>
      <c r="GCF576" s="35"/>
      <c r="GCG576" s="35"/>
      <c r="GCH576" s="35"/>
      <c r="GCI576" s="35"/>
      <c r="GCJ576" s="35"/>
      <c r="GCK576" s="35"/>
      <c r="GCL576" s="35"/>
      <c r="GCM576" s="35"/>
      <c r="GCN576" s="35"/>
      <c r="GCO576" s="35"/>
      <c r="GCP576" s="35"/>
      <c r="GCQ576" s="35"/>
      <c r="GCR576" s="35"/>
      <c r="GCS576" s="35"/>
      <c r="GCT576" s="35"/>
      <c r="GCU576" s="35"/>
      <c r="GCV576" s="35"/>
      <c r="GCW576" s="35"/>
      <c r="GCX576" s="35"/>
      <c r="GCY576" s="35"/>
      <c r="GCZ576" s="35"/>
      <c r="GDA576" s="35"/>
      <c r="GDB576" s="35"/>
      <c r="GDC576" s="35"/>
      <c r="GDD576" s="35"/>
      <c r="GDE576" s="35"/>
      <c r="GDF576" s="35"/>
      <c r="GDG576" s="35"/>
      <c r="GDH576" s="35"/>
      <c r="GDI576" s="35"/>
      <c r="GDJ576" s="35"/>
      <c r="GDK576" s="35"/>
      <c r="GDL576" s="35"/>
      <c r="GDM576" s="35"/>
      <c r="GDN576" s="35"/>
      <c r="GDO576" s="35"/>
      <c r="GDP576" s="35"/>
      <c r="GDQ576" s="35"/>
      <c r="GDR576" s="35"/>
      <c r="GDS576" s="35"/>
      <c r="GDT576" s="35"/>
      <c r="GDU576" s="35"/>
      <c r="GDV576" s="35"/>
      <c r="GDW576" s="35"/>
      <c r="GDX576" s="35"/>
      <c r="GDY576" s="35"/>
      <c r="GDZ576" s="35"/>
      <c r="GEA576" s="35"/>
      <c r="GEB576" s="35"/>
      <c r="GEC576" s="35"/>
      <c r="GED576" s="35"/>
      <c r="GEE576" s="35"/>
      <c r="GEF576" s="35"/>
      <c r="GEG576" s="35"/>
      <c r="GEH576" s="35"/>
      <c r="GEI576" s="35"/>
      <c r="GEJ576" s="35"/>
      <c r="GEK576" s="35"/>
      <c r="GEL576" s="35"/>
      <c r="GEM576" s="35"/>
      <c r="GEN576" s="35"/>
      <c r="GEO576" s="35"/>
      <c r="GEP576" s="35"/>
      <c r="GEQ576" s="35"/>
      <c r="GER576" s="35"/>
      <c r="GES576" s="35"/>
      <c r="GET576" s="35"/>
      <c r="GEU576" s="35"/>
      <c r="GEV576" s="35"/>
      <c r="GEW576" s="35"/>
      <c r="GEX576" s="35"/>
      <c r="GEY576" s="35"/>
      <c r="GEZ576" s="35"/>
      <c r="GFA576" s="35"/>
      <c r="GFB576" s="35"/>
      <c r="GFC576" s="35"/>
      <c r="GFD576" s="35"/>
      <c r="GFE576" s="35"/>
      <c r="GFF576" s="35"/>
      <c r="GFG576" s="35"/>
      <c r="GFH576" s="35"/>
      <c r="GFI576" s="35"/>
      <c r="GFJ576" s="35"/>
      <c r="GFK576" s="35"/>
      <c r="GFL576" s="35"/>
      <c r="GFM576" s="35"/>
      <c r="GFN576" s="35"/>
      <c r="GFO576" s="35"/>
      <c r="GFP576" s="35"/>
      <c r="GFQ576" s="35"/>
      <c r="GFR576" s="35"/>
      <c r="GFS576" s="35"/>
      <c r="GFT576" s="35"/>
      <c r="GFU576" s="35"/>
      <c r="GFV576" s="35"/>
      <c r="GFW576" s="35"/>
      <c r="GFX576" s="35"/>
      <c r="GFY576" s="35"/>
      <c r="GFZ576" s="35"/>
      <c r="GGA576" s="35"/>
      <c r="GGB576" s="35"/>
      <c r="GGC576" s="35"/>
      <c r="GGD576" s="35"/>
      <c r="GGE576" s="35"/>
      <c r="GGF576" s="35"/>
      <c r="GGG576" s="35"/>
      <c r="GGH576" s="35"/>
      <c r="GGI576" s="35"/>
      <c r="GGJ576" s="35"/>
      <c r="GGK576" s="35"/>
      <c r="GGL576" s="35"/>
      <c r="GGM576" s="35"/>
      <c r="GGN576" s="35"/>
      <c r="GGO576" s="35"/>
      <c r="GGP576" s="35"/>
      <c r="GGQ576" s="35"/>
      <c r="GGR576" s="35"/>
      <c r="GGS576" s="35"/>
      <c r="GGT576" s="35"/>
      <c r="GGU576" s="35"/>
      <c r="GGV576" s="35"/>
      <c r="GGW576" s="35"/>
      <c r="GGX576" s="35"/>
      <c r="GGY576" s="35"/>
      <c r="GGZ576" s="35"/>
      <c r="GHA576" s="35"/>
      <c r="GHB576" s="35"/>
      <c r="GHC576" s="35"/>
      <c r="GHD576" s="35"/>
      <c r="GHE576" s="35"/>
      <c r="GHF576" s="35"/>
      <c r="GHG576" s="35"/>
      <c r="GHH576" s="35"/>
      <c r="GHI576" s="35"/>
      <c r="GHJ576" s="35"/>
      <c r="GHK576" s="35"/>
      <c r="GHL576" s="35"/>
      <c r="GHM576" s="35"/>
      <c r="GHN576" s="35"/>
      <c r="GHO576" s="35"/>
      <c r="GHP576" s="35"/>
      <c r="GHQ576" s="35"/>
      <c r="GHR576" s="35"/>
      <c r="GHS576" s="35"/>
      <c r="GHT576" s="35"/>
      <c r="GHU576" s="35"/>
      <c r="GHV576" s="35"/>
      <c r="GHW576" s="35"/>
      <c r="GHX576" s="35"/>
      <c r="GHY576" s="35"/>
      <c r="GHZ576" s="35"/>
      <c r="GIA576" s="35"/>
      <c r="GIB576" s="35"/>
      <c r="GIC576" s="35"/>
      <c r="GID576" s="35"/>
      <c r="GIE576" s="35"/>
      <c r="GIF576" s="35"/>
      <c r="GIG576" s="35"/>
      <c r="GIH576" s="35"/>
      <c r="GII576" s="35"/>
      <c r="GIJ576" s="35"/>
      <c r="GIK576" s="35"/>
      <c r="GIL576" s="35"/>
      <c r="GIM576" s="35"/>
      <c r="GIN576" s="35"/>
      <c r="GIO576" s="35"/>
      <c r="GIP576" s="35"/>
      <c r="GIQ576" s="35"/>
      <c r="GIR576" s="35"/>
      <c r="GIS576" s="35"/>
      <c r="GIT576" s="35"/>
      <c r="GIU576" s="35"/>
      <c r="GIV576" s="35"/>
      <c r="GIW576" s="35"/>
      <c r="GIX576" s="35"/>
      <c r="GIY576" s="35"/>
      <c r="GIZ576" s="35"/>
      <c r="GJA576" s="35"/>
      <c r="GJB576" s="35"/>
      <c r="GJC576" s="35"/>
      <c r="GJD576" s="35"/>
      <c r="GJE576" s="35"/>
      <c r="GJF576" s="35"/>
      <c r="GJG576" s="35"/>
      <c r="GJH576" s="35"/>
      <c r="GJI576" s="35"/>
      <c r="GJJ576" s="35"/>
      <c r="GJK576" s="35"/>
      <c r="GJL576" s="35"/>
      <c r="GJM576" s="35"/>
      <c r="GJN576" s="35"/>
      <c r="GJO576" s="35"/>
      <c r="GJP576" s="35"/>
      <c r="GJQ576" s="35"/>
      <c r="GJR576" s="35"/>
      <c r="GJS576" s="35"/>
      <c r="GJT576" s="35"/>
      <c r="GJU576" s="35"/>
      <c r="GJV576" s="35"/>
      <c r="GJW576" s="35"/>
      <c r="GJX576" s="35"/>
      <c r="GJY576" s="35"/>
      <c r="GJZ576" s="35"/>
      <c r="GKA576" s="35"/>
      <c r="GKB576" s="35"/>
      <c r="GKC576" s="35"/>
      <c r="GKD576" s="35"/>
      <c r="GKE576" s="35"/>
      <c r="GKF576" s="35"/>
      <c r="GKG576" s="35"/>
      <c r="GKH576" s="35"/>
      <c r="GKI576" s="35"/>
      <c r="GKJ576" s="35"/>
      <c r="GKK576" s="35"/>
      <c r="GKL576" s="35"/>
      <c r="GKM576" s="35"/>
      <c r="GKN576" s="35"/>
      <c r="GKO576" s="35"/>
      <c r="GKP576" s="35"/>
      <c r="GKQ576" s="35"/>
      <c r="GKR576" s="35"/>
      <c r="GKS576" s="35"/>
      <c r="GKT576" s="35"/>
      <c r="GKU576" s="35"/>
      <c r="GKV576" s="35"/>
      <c r="GKW576" s="35"/>
      <c r="GKX576" s="35"/>
      <c r="GKY576" s="35"/>
      <c r="GKZ576" s="35"/>
      <c r="GLA576" s="35"/>
      <c r="GLB576" s="35"/>
      <c r="GLC576" s="35"/>
      <c r="GLD576" s="35"/>
      <c r="GLE576" s="35"/>
      <c r="GLF576" s="35"/>
      <c r="GLG576" s="35"/>
      <c r="GLH576" s="35"/>
      <c r="GLI576" s="35"/>
      <c r="GLJ576" s="35"/>
      <c r="GLK576" s="35"/>
      <c r="GLL576" s="35"/>
      <c r="GLM576" s="35"/>
      <c r="GLN576" s="35"/>
      <c r="GLO576" s="35"/>
      <c r="GLP576" s="35"/>
      <c r="GLQ576" s="35"/>
      <c r="GLR576" s="35"/>
      <c r="GLS576" s="35"/>
      <c r="GLT576" s="35"/>
      <c r="GLU576" s="35"/>
      <c r="GLV576" s="35"/>
      <c r="GLW576" s="35"/>
      <c r="GLX576" s="35"/>
      <c r="GLY576" s="35"/>
      <c r="GLZ576" s="35"/>
      <c r="GMA576" s="35"/>
      <c r="GMB576" s="35"/>
      <c r="GMC576" s="35"/>
      <c r="GMD576" s="35"/>
      <c r="GME576" s="35"/>
      <c r="GMF576" s="35"/>
      <c r="GMG576" s="35"/>
      <c r="GMH576" s="35"/>
      <c r="GMI576" s="35"/>
      <c r="GMJ576" s="35"/>
      <c r="GMK576" s="35"/>
      <c r="GML576" s="35"/>
      <c r="GMM576" s="35"/>
      <c r="GMN576" s="35"/>
      <c r="GMO576" s="35"/>
      <c r="GMP576" s="35"/>
      <c r="GMQ576" s="35"/>
      <c r="GMR576" s="35"/>
      <c r="GMS576" s="35"/>
      <c r="GMT576" s="35"/>
      <c r="GMU576" s="35"/>
      <c r="GMV576" s="35"/>
      <c r="GMW576" s="35"/>
      <c r="GMX576" s="35"/>
      <c r="GMY576" s="35"/>
      <c r="GMZ576" s="35"/>
      <c r="GNA576" s="35"/>
      <c r="GNB576" s="35"/>
      <c r="GNC576" s="35"/>
      <c r="GND576" s="35"/>
      <c r="GNE576" s="35"/>
      <c r="GNF576" s="35"/>
      <c r="GNG576" s="35"/>
      <c r="GNH576" s="35"/>
      <c r="GNI576" s="35"/>
      <c r="GNJ576" s="35"/>
      <c r="GNK576" s="35"/>
      <c r="GNL576" s="35"/>
      <c r="GNM576" s="35"/>
      <c r="GNN576" s="35"/>
      <c r="GNO576" s="35"/>
      <c r="GNP576" s="35"/>
      <c r="GNQ576" s="35"/>
      <c r="GNR576" s="35"/>
      <c r="GNS576" s="35"/>
      <c r="GNT576" s="35"/>
      <c r="GNU576" s="35"/>
      <c r="GNV576" s="35"/>
      <c r="GNW576" s="35"/>
      <c r="GNX576" s="35"/>
      <c r="GNY576" s="35"/>
      <c r="GNZ576" s="35"/>
      <c r="GOA576" s="35"/>
      <c r="GOB576" s="35"/>
      <c r="GOC576" s="35"/>
      <c r="GOD576" s="35"/>
      <c r="GOE576" s="35"/>
      <c r="GOF576" s="35"/>
      <c r="GOG576" s="35"/>
      <c r="GOH576" s="35"/>
      <c r="GOI576" s="35"/>
      <c r="GOJ576" s="35"/>
      <c r="GOK576" s="35"/>
      <c r="GOL576" s="35"/>
      <c r="GOM576" s="35"/>
      <c r="GON576" s="35"/>
      <c r="GOO576" s="35"/>
      <c r="GOP576" s="35"/>
      <c r="GOQ576" s="35"/>
      <c r="GOR576" s="35"/>
      <c r="GOS576" s="35"/>
      <c r="GOT576" s="35"/>
      <c r="GOU576" s="35"/>
      <c r="GOV576" s="35"/>
      <c r="GOW576" s="35"/>
      <c r="GOX576" s="35"/>
      <c r="GOY576" s="35"/>
      <c r="GOZ576" s="35"/>
      <c r="GPA576" s="35"/>
      <c r="GPB576" s="35"/>
      <c r="GPC576" s="35"/>
      <c r="GPD576" s="35"/>
      <c r="GPE576" s="35"/>
      <c r="GPF576" s="35"/>
      <c r="GPG576" s="35"/>
      <c r="GPH576" s="35"/>
      <c r="GPI576" s="35"/>
      <c r="GPJ576" s="35"/>
      <c r="GPK576" s="35"/>
      <c r="GPL576" s="35"/>
      <c r="GPM576" s="35"/>
      <c r="GPN576" s="35"/>
      <c r="GPO576" s="35"/>
      <c r="GPP576" s="35"/>
      <c r="GPQ576" s="35"/>
      <c r="GPR576" s="35"/>
      <c r="GPS576" s="35"/>
      <c r="GPT576" s="35"/>
      <c r="GPU576" s="35"/>
      <c r="GPV576" s="35"/>
      <c r="GPW576" s="35"/>
      <c r="GPX576" s="35"/>
      <c r="GPY576" s="35"/>
      <c r="GPZ576" s="35"/>
      <c r="GQA576" s="35"/>
      <c r="GQB576" s="35"/>
      <c r="GQC576" s="35"/>
      <c r="GQD576" s="35"/>
      <c r="GQE576" s="35"/>
      <c r="GQF576" s="35"/>
      <c r="GQG576" s="35"/>
      <c r="GQH576" s="35"/>
      <c r="GQI576" s="35"/>
      <c r="GQJ576" s="35"/>
      <c r="GQK576" s="35"/>
      <c r="GQL576" s="35"/>
      <c r="GQM576" s="35"/>
      <c r="GQN576" s="35"/>
      <c r="GQO576" s="35"/>
      <c r="GQP576" s="35"/>
      <c r="GQQ576" s="35"/>
      <c r="GQR576" s="35"/>
      <c r="GQS576" s="35"/>
      <c r="GQT576" s="35"/>
      <c r="GQU576" s="35"/>
      <c r="GQV576" s="35"/>
      <c r="GQW576" s="35"/>
      <c r="GQX576" s="35"/>
      <c r="GQY576" s="35"/>
      <c r="GQZ576" s="35"/>
      <c r="GRA576" s="35"/>
      <c r="GRB576" s="35"/>
      <c r="GRC576" s="35"/>
      <c r="GRD576" s="35"/>
      <c r="GRE576" s="35"/>
      <c r="GRF576" s="35"/>
      <c r="GRG576" s="35"/>
      <c r="GRH576" s="35"/>
      <c r="GRI576" s="35"/>
      <c r="GRJ576" s="35"/>
      <c r="GRK576" s="35"/>
      <c r="GRL576" s="35"/>
      <c r="GRM576" s="35"/>
      <c r="GRN576" s="35"/>
      <c r="GRO576" s="35"/>
      <c r="GRP576" s="35"/>
      <c r="GRQ576" s="35"/>
      <c r="GRR576" s="35"/>
      <c r="GRS576" s="35"/>
      <c r="GRT576" s="35"/>
      <c r="GRU576" s="35"/>
      <c r="GRV576" s="35"/>
      <c r="GRW576" s="35"/>
      <c r="GRX576" s="35"/>
      <c r="GRY576" s="35"/>
      <c r="GRZ576" s="35"/>
      <c r="GSA576" s="35"/>
      <c r="GSB576" s="35"/>
      <c r="GSC576" s="35"/>
      <c r="GSD576" s="35"/>
      <c r="GSE576" s="35"/>
      <c r="GSF576" s="35"/>
      <c r="GSG576" s="35"/>
      <c r="GSH576" s="35"/>
      <c r="GSI576" s="35"/>
      <c r="GSJ576" s="35"/>
      <c r="GSK576" s="35"/>
      <c r="GSL576" s="35"/>
      <c r="GSM576" s="35"/>
      <c r="GSN576" s="35"/>
      <c r="GSO576" s="35"/>
      <c r="GSP576" s="35"/>
      <c r="GSQ576" s="35"/>
      <c r="GSR576" s="35"/>
      <c r="GSS576" s="35"/>
      <c r="GST576" s="35"/>
      <c r="GSU576" s="35"/>
      <c r="GSV576" s="35"/>
      <c r="GSW576" s="35"/>
      <c r="GSX576" s="35"/>
      <c r="GSY576" s="35"/>
      <c r="GSZ576" s="35"/>
      <c r="GTA576" s="35"/>
      <c r="GTB576" s="35"/>
      <c r="GTC576" s="35"/>
      <c r="GTD576" s="35"/>
      <c r="GTE576" s="35"/>
      <c r="GTF576" s="35"/>
      <c r="GTG576" s="35"/>
      <c r="GTH576" s="35"/>
      <c r="GTI576" s="35"/>
      <c r="GTJ576" s="35"/>
      <c r="GTK576" s="35"/>
      <c r="GTL576" s="35"/>
      <c r="GTM576" s="35"/>
      <c r="GTN576" s="35"/>
      <c r="GTO576" s="35"/>
      <c r="GTP576" s="35"/>
      <c r="GTQ576" s="35"/>
      <c r="GTR576" s="35"/>
      <c r="GTS576" s="35"/>
      <c r="GTT576" s="35"/>
      <c r="GTU576" s="35"/>
      <c r="GTV576" s="35"/>
      <c r="GTW576" s="35"/>
      <c r="GTX576" s="35"/>
      <c r="GTY576" s="35"/>
      <c r="GTZ576" s="35"/>
      <c r="GUA576" s="35"/>
      <c r="GUB576" s="35"/>
      <c r="GUC576" s="35"/>
      <c r="GUD576" s="35"/>
      <c r="GUE576" s="35"/>
      <c r="GUF576" s="35"/>
      <c r="GUG576" s="35"/>
      <c r="GUH576" s="35"/>
      <c r="GUI576" s="35"/>
      <c r="GUJ576" s="35"/>
      <c r="GUK576" s="35"/>
      <c r="GUL576" s="35"/>
      <c r="GUM576" s="35"/>
      <c r="GUN576" s="35"/>
      <c r="GUO576" s="35"/>
      <c r="GUP576" s="35"/>
      <c r="GUQ576" s="35"/>
      <c r="GUR576" s="35"/>
      <c r="GUS576" s="35"/>
      <c r="GUT576" s="35"/>
      <c r="GUU576" s="35"/>
      <c r="GUV576" s="35"/>
      <c r="GUW576" s="35"/>
      <c r="GUX576" s="35"/>
      <c r="GUY576" s="35"/>
      <c r="GUZ576" s="35"/>
      <c r="GVA576" s="35"/>
      <c r="GVB576" s="35"/>
      <c r="GVC576" s="35"/>
      <c r="GVD576" s="35"/>
      <c r="GVE576" s="35"/>
      <c r="GVF576" s="35"/>
      <c r="GVG576" s="35"/>
      <c r="GVH576" s="35"/>
      <c r="GVI576" s="35"/>
      <c r="GVJ576" s="35"/>
      <c r="GVK576" s="35"/>
      <c r="GVL576" s="35"/>
      <c r="GVM576" s="35"/>
      <c r="GVN576" s="35"/>
      <c r="GVO576" s="35"/>
      <c r="GVP576" s="35"/>
      <c r="GVQ576" s="35"/>
      <c r="GVR576" s="35"/>
      <c r="GVS576" s="35"/>
      <c r="GVT576" s="35"/>
      <c r="GVU576" s="35"/>
      <c r="GVV576" s="35"/>
      <c r="GVW576" s="35"/>
      <c r="GVX576" s="35"/>
      <c r="GVY576" s="35"/>
      <c r="GVZ576" s="35"/>
      <c r="GWA576" s="35"/>
      <c r="GWB576" s="35"/>
      <c r="GWC576" s="35"/>
      <c r="GWD576" s="35"/>
      <c r="GWE576" s="35"/>
      <c r="GWF576" s="35"/>
      <c r="GWG576" s="35"/>
      <c r="GWH576" s="35"/>
      <c r="GWI576" s="35"/>
      <c r="GWJ576" s="35"/>
      <c r="GWK576" s="35"/>
      <c r="GWL576" s="35"/>
      <c r="GWM576" s="35"/>
      <c r="GWN576" s="35"/>
      <c r="GWO576" s="35"/>
      <c r="GWP576" s="35"/>
      <c r="GWQ576" s="35"/>
      <c r="GWR576" s="35"/>
      <c r="GWS576" s="35"/>
      <c r="GWT576" s="35"/>
      <c r="GWU576" s="35"/>
      <c r="GWV576" s="35"/>
      <c r="GWW576" s="35"/>
      <c r="GWX576" s="35"/>
      <c r="GWY576" s="35"/>
      <c r="GWZ576" s="35"/>
      <c r="GXA576" s="35"/>
      <c r="GXB576" s="35"/>
      <c r="GXC576" s="35"/>
      <c r="GXD576" s="35"/>
      <c r="GXE576" s="35"/>
      <c r="GXF576" s="35"/>
      <c r="GXG576" s="35"/>
      <c r="GXH576" s="35"/>
      <c r="GXI576" s="35"/>
      <c r="GXJ576" s="35"/>
      <c r="GXK576" s="35"/>
      <c r="GXL576" s="35"/>
      <c r="GXM576" s="35"/>
      <c r="GXN576" s="35"/>
      <c r="GXO576" s="35"/>
      <c r="GXP576" s="35"/>
      <c r="GXQ576" s="35"/>
      <c r="GXR576" s="35"/>
      <c r="GXS576" s="35"/>
      <c r="GXT576" s="35"/>
      <c r="GXU576" s="35"/>
      <c r="GXV576" s="35"/>
      <c r="GXW576" s="35"/>
      <c r="GXX576" s="35"/>
      <c r="GXY576" s="35"/>
      <c r="GXZ576" s="35"/>
      <c r="GYA576" s="35"/>
      <c r="GYB576" s="35"/>
      <c r="GYC576" s="35"/>
      <c r="GYD576" s="35"/>
      <c r="GYE576" s="35"/>
      <c r="GYF576" s="35"/>
      <c r="GYG576" s="35"/>
      <c r="GYH576" s="35"/>
      <c r="GYI576" s="35"/>
      <c r="GYJ576" s="35"/>
      <c r="GYK576" s="35"/>
      <c r="GYL576" s="35"/>
      <c r="GYM576" s="35"/>
      <c r="GYN576" s="35"/>
      <c r="GYO576" s="35"/>
      <c r="GYP576" s="35"/>
      <c r="GYQ576" s="35"/>
      <c r="GYR576" s="35"/>
      <c r="GYS576" s="35"/>
      <c r="GYT576" s="35"/>
      <c r="GYU576" s="35"/>
      <c r="GYV576" s="35"/>
      <c r="GYW576" s="35"/>
      <c r="GYX576" s="35"/>
      <c r="GYY576" s="35"/>
      <c r="GYZ576" s="35"/>
      <c r="GZA576" s="35"/>
      <c r="GZB576" s="35"/>
      <c r="GZC576" s="35"/>
      <c r="GZD576" s="35"/>
      <c r="GZE576" s="35"/>
      <c r="GZF576" s="35"/>
      <c r="GZG576" s="35"/>
      <c r="GZH576" s="35"/>
      <c r="GZI576" s="35"/>
      <c r="GZJ576" s="35"/>
      <c r="GZK576" s="35"/>
      <c r="GZL576" s="35"/>
      <c r="GZM576" s="35"/>
      <c r="GZN576" s="35"/>
      <c r="GZO576" s="35"/>
      <c r="GZP576" s="35"/>
      <c r="GZQ576" s="35"/>
      <c r="GZR576" s="35"/>
      <c r="GZS576" s="35"/>
      <c r="GZT576" s="35"/>
      <c r="GZU576" s="35"/>
      <c r="GZV576" s="35"/>
      <c r="GZW576" s="35"/>
      <c r="GZX576" s="35"/>
      <c r="GZY576" s="35"/>
      <c r="GZZ576" s="35"/>
      <c r="HAA576" s="35"/>
      <c r="HAB576" s="35"/>
      <c r="HAC576" s="35"/>
      <c r="HAD576" s="35"/>
      <c r="HAE576" s="35"/>
      <c r="HAF576" s="35"/>
      <c r="HAG576" s="35"/>
      <c r="HAH576" s="35"/>
      <c r="HAI576" s="35"/>
      <c r="HAJ576" s="35"/>
      <c r="HAK576" s="35"/>
      <c r="HAL576" s="35"/>
      <c r="HAM576" s="35"/>
      <c r="HAN576" s="35"/>
      <c r="HAO576" s="35"/>
      <c r="HAP576" s="35"/>
      <c r="HAQ576" s="35"/>
      <c r="HAR576" s="35"/>
      <c r="HAS576" s="35"/>
      <c r="HAT576" s="35"/>
      <c r="HAU576" s="35"/>
      <c r="HAV576" s="35"/>
      <c r="HAW576" s="35"/>
      <c r="HAX576" s="35"/>
      <c r="HAY576" s="35"/>
      <c r="HAZ576" s="35"/>
      <c r="HBA576" s="35"/>
      <c r="HBB576" s="35"/>
      <c r="HBC576" s="35"/>
      <c r="HBD576" s="35"/>
      <c r="HBE576" s="35"/>
      <c r="HBF576" s="35"/>
      <c r="HBG576" s="35"/>
      <c r="HBH576" s="35"/>
      <c r="HBI576" s="35"/>
      <c r="HBJ576" s="35"/>
      <c r="HBK576" s="35"/>
      <c r="HBL576" s="35"/>
      <c r="HBM576" s="35"/>
      <c r="HBN576" s="35"/>
      <c r="HBO576" s="35"/>
      <c r="HBP576" s="35"/>
      <c r="HBQ576" s="35"/>
      <c r="HBR576" s="35"/>
      <c r="HBS576" s="35"/>
      <c r="HBT576" s="35"/>
      <c r="HBU576" s="35"/>
      <c r="HBV576" s="35"/>
      <c r="HBW576" s="35"/>
      <c r="HBX576" s="35"/>
      <c r="HBY576" s="35"/>
      <c r="HBZ576" s="35"/>
      <c r="HCA576" s="35"/>
      <c r="HCB576" s="35"/>
      <c r="HCC576" s="35"/>
      <c r="HCD576" s="35"/>
      <c r="HCE576" s="35"/>
      <c r="HCF576" s="35"/>
      <c r="HCG576" s="35"/>
      <c r="HCH576" s="35"/>
      <c r="HCI576" s="35"/>
      <c r="HCJ576" s="35"/>
      <c r="HCK576" s="35"/>
      <c r="HCL576" s="35"/>
      <c r="HCM576" s="35"/>
      <c r="HCN576" s="35"/>
      <c r="HCO576" s="35"/>
      <c r="HCP576" s="35"/>
      <c r="HCQ576" s="35"/>
      <c r="HCR576" s="35"/>
      <c r="HCS576" s="35"/>
      <c r="HCT576" s="35"/>
      <c r="HCU576" s="35"/>
      <c r="HCV576" s="35"/>
      <c r="HCW576" s="35"/>
      <c r="HCX576" s="35"/>
      <c r="HCY576" s="35"/>
      <c r="HCZ576" s="35"/>
      <c r="HDA576" s="35"/>
      <c r="HDB576" s="35"/>
      <c r="HDC576" s="35"/>
      <c r="HDD576" s="35"/>
      <c r="HDE576" s="35"/>
      <c r="HDF576" s="35"/>
      <c r="HDG576" s="35"/>
      <c r="HDH576" s="35"/>
      <c r="HDI576" s="35"/>
      <c r="HDJ576" s="35"/>
      <c r="HDK576" s="35"/>
      <c r="HDL576" s="35"/>
      <c r="HDM576" s="35"/>
      <c r="HDN576" s="35"/>
      <c r="HDO576" s="35"/>
      <c r="HDP576" s="35"/>
      <c r="HDQ576" s="35"/>
      <c r="HDR576" s="35"/>
      <c r="HDS576" s="35"/>
      <c r="HDT576" s="35"/>
      <c r="HDU576" s="35"/>
      <c r="HDV576" s="35"/>
      <c r="HDW576" s="35"/>
      <c r="HDX576" s="35"/>
      <c r="HDY576" s="35"/>
      <c r="HDZ576" s="35"/>
      <c r="HEA576" s="35"/>
      <c r="HEB576" s="35"/>
      <c r="HEC576" s="35"/>
      <c r="HED576" s="35"/>
      <c r="HEE576" s="35"/>
      <c r="HEF576" s="35"/>
      <c r="HEG576" s="35"/>
      <c r="HEH576" s="35"/>
      <c r="HEI576" s="35"/>
      <c r="HEJ576" s="35"/>
      <c r="HEK576" s="35"/>
      <c r="HEL576" s="35"/>
      <c r="HEM576" s="35"/>
      <c r="HEN576" s="35"/>
      <c r="HEO576" s="35"/>
      <c r="HEP576" s="35"/>
      <c r="HEQ576" s="35"/>
      <c r="HER576" s="35"/>
      <c r="HES576" s="35"/>
      <c r="HET576" s="35"/>
      <c r="HEU576" s="35"/>
      <c r="HEV576" s="35"/>
      <c r="HEW576" s="35"/>
      <c r="HEX576" s="35"/>
      <c r="HEY576" s="35"/>
      <c r="HEZ576" s="35"/>
      <c r="HFA576" s="35"/>
      <c r="HFB576" s="35"/>
      <c r="HFC576" s="35"/>
      <c r="HFD576" s="35"/>
      <c r="HFE576" s="35"/>
      <c r="HFF576" s="35"/>
      <c r="HFG576" s="35"/>
      <c r="HFH576" s="35"/>
      <c r="HFI576" s="35"/>
      <c r="HFJ576" s="35"/>
      <c r="HFK576" s="35"/>
      <c r="HFL576" s="35"/>
      <c r="HFM576" s="35"/>
      <c r="HFN576" s="35"/>
      <c r="HFO576" s="35"/>
      <c r="HFP576" s="35"/>
      <c r="HFQ576" s="35"/>
      <c r="HFR576" s="35"/>
      <c r="HFS576" s="35"/>
      <c r="HFT576" s="35"/>
      <c r="HFU576" s="35"/>
      <c r="HFV576" s="35"/>
      <c r="HFW576" s="35"/>
      <c r="HFX576" s="35"/>
      <c r="HFY576" s="35"/>
      <c r="HFZ576" s="35"/>
      <c r="HGA576" s="35"/>
      <c r="HGB576" s="35"/>
      <c r="HGC576" s="35"/>
      <c r="HGD576" s="35"/>
      <c r="HGE576" s="35"/>
      <c r="HGF576" s="35"/>
      <c r="HGG576" s="35"/>
      <c r="HGH576" s="35"/>
      <c r="HGI576" s="35"/>
      <c r="HGJ576" s="35"/>
      <c r="HGK576" s="35"/>
      <c r="HGL576" s="35"/>
      <c r="HGM576" s="35"/>
      <c r="HGN576" s="35"/>
      <c r="HGO576" s="35"/>
      <c r="HGP576" s="35"/>
      <c r="HGQ576" s="35"/>
      <c r="HGR576" s="35"/>
      <c r="HGS576" s="35"/>
      <c r="HGT576" s="35"/>
      <c r="HGU576" s="35"/>
      <c r="HGV576" s="35"/>
      <c r="HGW576" s="35"/>
      <c r="HGX576" s="35"/>
      <c r="HGY576" s="35"/>
      <c r="HGZ576" s="35"/>
      <c r="HHA576" s="35"/>
      <c r="HHB576" s="35"/>
      <c r="HHC576" s="35"/>
      <c r="HHD576" s="35"/>
      <c r="HHE576" s="35"/>
      <c r="HHF576" s="35"/>
      <c r="HHG576" s="35"/>
      <c r="HHH576" s="35"/>
      <c r="HHI576" s="35"/>
      <c r="HHJ576" s="35"/>
      <c r="HHK576" s="35"/>
      <c r="HHL576" s="35"/>
      <c r="HHM576" s="35"/>
      <c r="HHN576" s="35"/>
      <c r="HHO576" s="35"/>
      <c r="HHP576" s="35"/>
      <c r="HHQ576" s="35"/>
      <c r="HHR576" s="35"/>
      <c r="HHS576" s="35"/>
      <c r="HHT576" s="35"/>
      <c r="HHU576" s="35"/>
      <c r="HHV576" s="35"/>
      <c r="HHW576" s="35"/>
      <c r="HHX576" s="35"/>
      <c r="HHY576" s="35"/>
      <c r="HHZ576" s="35"/>
      <c r="HIA576" s="35"/>
      <c r="HIB576" s="35"/>
      <c r="HIC576" s="35"/>
      <c r="HID576" s="35"/>
      <c r="HIE576" s="35"/>
      <c r="HIF576" s="35"/>
      <c r="HIG576" s="35"/>
      <c r="HIH576" s="35"/>
      <c r="HII576" s="35"/>
      <c r="HIJ576" s="35"/>
      <c r="HIK576" s="35"/>
      <c r="HIL576" s="35"/>
      <c r="HIM576" s="35"/>
      <c r="HIN576" s="35"/>
      <c r="HIO576" s="35"/>
      <c r="HIP576" s="35"/>
      <c r="HIQ576" s="35"/>
      <c r="HIR576" s="35"/>
      <c r="HIS576" s="35"/>
      <c r="HIT576" s="35"/>
      <c r="HIU576" s="35"/>
      <c r="HIV576" s="35"/>
      <c r="HIW576" s="35"/>
      <c r="HIX576" s="35"/>
      <c r="HIY576" s="35"/>
      <c r="HIZ576" s="35"/>
      <c r="HJA576" s="35"/>
      <c r="HJB576" s="35"/>
      <c r="HJC576" s="35"/>
      <c r="HJD576" s="35"/>
      <c r="HJE576" s="35"/>
      <c r="HJF576" s="35"/>
      <c r="HJG576" s="35"/>
      <c r="HJH576" s="35"/>
      <c r="HJI576" s="35"/>
      <c r="HJJ576" s="35"/>
      <c r="HJK576" s="35"/>
      <c r="HJL576" s="35"/>
      <c r="HJM576" s="35"/>
      <c r="HJN576" s="35"/>
      <c r="HJO576" s="35"/>
      <c r="HJP576" s="35"/>
      <c r="HJQ576" s="35"/>
      <c r="HJR576" s="35"/>
      <c r="HJS576" s="35"/>
      <c r="HJT576" s="35"/>
      <c r="HJU576" s="35"/>
      <c r="HJV576" s="35"/>
      <c r="HJW576" s="35"/>
      <c r="HJX576" s="35"/>
      <c r="HJY576" s="35"/>
      <c r="HJZ576" s="35"/>
      <c r="HKA576" s="35"/>
      <c r="HKB576" s="35"/>
      <c r="HKC576" s="35"/>
      <c r="HKD576" s="35"/>
      <c r="HKE576" s="35"/>
      <c r="HKF576" s="35"/>
      <c r="HKG576" s="35"/>
      <c r="HKH576" s="35"/>
      <c r="HKI576" s="35"/>
      <c r="HKJ576" s="35"/>
      <c r="HKK576" s="35"/>
      <c r="HKL576" s="35"/>
      <c r="HKM576" s="35"/>
      <c r="HKN576" s="35"/>
      <c r="HKO576" s="35"/>
      <c r="HKP576" s="35"/>
      <c r="HKQ576" s="35"/>
      <c r="HKR576" s="35"/>
      <c r="HKS576" s="35"/>
      <c r="HKT576" s="35"/>
      <c r="HKU576" s="35"/>
      <c r="HKV576" s="35"/>
      <c r="HKW576" s="35"/>
      <c r="HKX576" s="35"/>
      <c r="HKY576" s="35"/>
      <c r="HKZ576" s="35"/>
      <c r="HLA576" s="35"/>
      <c r="HLB576" s="35"/>
      <c r="HLC576" s="35"/>
      <c r="HLD576" s="35"/>
      <c r="HLE576" s="35"/>
      <c r="HLF576" s="35"/>
      <c r="HLG576" s="35"/>
      <c r="HLH576" s="35"/>
      <c r="HLI576" s="35"/>
      <c r="HLJ576" s="35"/>
      <c r="HLK576" s="35"/>
      <c r="HLL576" s="35"/>
      <c r="HLM576" s="35"/>
      <c r="HLN576" s="35"/>
      <c r="HLO576" s="35"/>
      <c r="HLP576" s="35"/>
      <c r="HLQ576" s="35"/>
      <c r="HLR576" s="35"/>
      <c r="HLS576" s="35"/>
      <c r="HLT576" s="35"/>
      <c r="HLU576" s="35"/>
      <c r="HLV576" s="35"/>
      <c r="HLW576" s="35"/>
      <c r="HLX576" s="35"/>
      <c r="HLY576" s="35"/>
      <c r="HLZ576" s="35"/>
      <c r="HMA576" s="35"/>
      <c r="HMB576" s="35"/>
      <c r="HMC576" s="35"/>
      <c r="HMD576" s="35"/>
      <c r="HME576" s="35"/>
      <c r="HMF576" s="35"/>
      <c r="HMG576" s="35"/>
      <c r="HMH576" s="35"/>
      <c r="HMI576" s="35"/>
      <c r="HMJ576" s="35"/>
      <c r="HMK576" s="35"/>
      <c r="HML576" s="35"/>
      <c r="HMM576" s="35"/>
      <c r="HMN576" s="35"/>
      <c r="HMO576" s="35"/>
      <c r="HMP576" s="35"/>
      <c r="HMQ576" s="35"/>
      <c r="HMR576" s="35"/>
      <c r="HMS576" s="35"/>
      <c r="HMT576" s="35"/>
      <c r="HMU576" s="35"/>
      <c r="HMV576" s="35"/>
      <c r="HMW576" s="35"/>
      <c r="HMX576" s="35"/>
      <c r="HMY576" s="35"/>
      <c r="HMZ576" s="35"/>
      <c r="HNA576" s="35"/>
      <c r="HNB576" s="35"/>
      <c r="HNC576" s="35"/>
      <c r="HND576" s="35"/>
      <c r="HNE576" s="35"/>
      <c r="HNF576" s="35"/>
      <c r="HNG576" s="35"/>
      <c r="HNH576" s="35"/>
      <c r="HNI576" s="35"/>
      <c r="HNJ576" s="35"/>
      <c r="HNK576" s="35"/>
      <c r="HNL576" s="35"/>
      <c r="HNM576" s="35"/>
      <c r="HNN576" s="35"/>
      <c r="HNO576" s="35"/>
      <c r="HNP576" s="35"/>
      <c r="HNQ576" s="35"/>
      <c r="HNR576" s="35"/>
      <c r="HNS576" s="35"/>
      <c r="HNT576" s="35"/>
      <c r="HNU576" s="35"/>
      <c r="HNV576" s="35"/>
      <c r="HNW576" s="35"/>
      <c r="HNX576" s="35"/>
      <c r="HNY576" s="35"/>
      <c r="HNZ576" s="35"/>
      <c r="HOA576" s="35"/>
      <c r="HOB576" s="35"/>
      <c r="HOC576" s="35"/>
      <c r="HOD576" s="35"/>
      <c r="HOE576" s="35"/>
      <c r="HOF576" s="35"/>
      <c r="HOG576" s="35"/>
      <c r="HOH576" s="35"/>
      <c r="HOI576" s="35"/>
      <c r="HOJ576" s="35"/>
      <c r="HOK576" s="35"/>
      <c r="HOL576" s="35"/>
      <c r="HOM576" s="35"/>
      <c r="HON576" s="35"/>
      <c r="HOO576" s="35"/>
      <c r="HOP576" s="35"/>
      <c r="HOQ576" s="35"/>
      <c r="HOR576" s="35"/>
      <c r="HOS576" s="35"/>
      <c r="HOT576" s="35"/>
      <c r="HOU576" s="35"/>
      <c r="HOV576" s="35"/>
      <c r="HOW576" s="35"/>
      <c r="HOX576" s="35"/>
      <c r="HOY576" s="35"/>
      <c r="HOZ576" s="35"/>
      <c r="HPA576" s="35"/>
      <c r="HPB576" s="35"/>
      <c r="HPC576" s="35"/>
      <c r="HPD576" s="35"/>
      <c r="HPE576" s="35"/>
      <c r="HPF576" s="35"/>
      <c r="HPG576" s="35"/>
      <c r="HPH576" s="35"/>
      <c r="HPI576" s="35"/>
      <c r="HPJ576" s="35"/>
      <c r="HPK576" s="35"/>
      <c r="HPL576" s="35"/>
      <c r="HPM576" s="35"/>
      <c r="HPN576" s="35"/>
      <c r="HPO576" s="35"/>
      <c r="HPP576" s="35"/>
      <c r="HPQ576" s="35"/>
      <c r="HPR576" s="35"/>
      <c r="HPS576" s="35"/>
      <c r="HPT576" s="35"/>
      <c r="HPU576" s="35"/>
      <c r="HPV576" s="35"/>
      <c r="HPW576" s="35"/>
      <c r="HPX576" s="35"/>
      <c r="HPY576" s="35"/>
      <c r="HPZ576" s="35"/>
      <c r="HQA576" s="35"/>
      <c r="HQB576" s="35"/>
      <c r="HQC576" s="35"/>
      <c r="HQD576" s="35"/>
      <c r="HQE576" s="35"/>
      <c r="HQF576" s="35"/>
      <c r="HQG576" s="35"/>
      <c r="HQH576" s="35"/>
      <c r="HQI576" s="35"/>
      <c r="HQJ576" s="35"/>
      <c r="HQK576" s="35"/>
      <c r="HQL576" s="35"/>
      <c r="HQM576" s="35"/>
      <c r="HQN576" s="35"/>
      <c r="HQO576" s="35"/>
      <c r="HQP576" s="35"/>
      <c r="HQQ576" s="35"/>
      <c r="HQR576" s="35"/>
      <c r="HQS576" s="35"/>
      <c r="HQT576" s="35"/>
      <c r="HQU576" s="35"/>
      <c r="HQV576" s="35"/>
      <c r="HQW576" s="35"/>
      <c r="HQX576" s="35"/>
      <c r="HQY576" s="35"/>
      <c r="HQZ576" s="35"/>
      <c r="HRA576" s="35"/>
      <c r="HRB576" s="35"/>
      <c r="HRC576" s="35"/>
      <c r="HRD576" s="35"/>
      <c r="HRE576" s="35"/>
      <c r="HRF576" s="35"/>
      <c r="HRG576" s="35"/>
      <c r="HRH576" s="35"/>
      <c r="HRI576" s="35"/>
      <c r="HRJ576" s="35"/>
      <c r="HRK576" s="35"/>
      <c r="HRL576" s="35"/>
      <c r="HRM576" s="35"/>
      <c r="HRN576" s="35"/>
      <c r="HRO576" s="35"/>
      <c r="HRP576" s="35"/>
      <c r="HRQ576" s="35"/>
      <c r="HRR576" s="35"/>
      <c r="HRS576" s="35"/>
      <c r="HRT576" s="35"/>
      <c r="HRU576" s="35"/>
      <c r="HRV576" s="35"/>
      <c r="HRW576" s="35"/>
      <c r="HRX576" s="35"/>
      <c r="HRY576" s="35"/>
      <c r="HRZ576" s="35"/>
      <c r="HSA576" s="35"/>
      <c r="HSB576" s="35"/>
      <c r="HSC576" s="35"/>
      <c r="HSD576" s="35"/>
      <c r="HSE576" s="35"/>
      <c r="HSF576" s="35"/>
      <c r="HSG576" s="35"/>
      <c r="HSH576" s="35"/>
      <c r="HSI576" s="35"/>
      <c r="HSJ576" s="35"/>
      <c r="HSK576" s="35"/>
      <c r="HSL576" s="35"/>
      <c r="HSM576" s="35"/>
      <c r="HSN576" s="35"/>
      <c r="HSO576" s="35"/>
      <c r="HSP576" s="35"/>
      <c r="HSQ576" s="35"/>
      <c r="HSR576" s="35"/>
      <c r="HSS576" s="35"/>
      <c r="HST576" s="35"/>
      <c r="HSU576" s="35"/>
      <c r="HSV576" s="35"/>
      <c r="HSW576" s="35"/>
      <c r="HSX576" s="35"/>
      <c r="HSY576" s="35"/>
      <c r="HSZ576" s="35"/>
      <c r="HTA576" s="35"/>
      <c r="HTB576" s="35"/>
      <c r="HTC576" s="35"/>
      <c r="HTD576" s="35"/>
      <c r="HTE576" s="35"/>
      <c r="HTF576" s="35"/>
      <c r="HTG576" s="35"/>
      <c r="HTH576" s="35"/>
      <c r="HTI576" s="35"/>
      <c r="HTJ576" s="35"/>
      <c r="HTK576" s="35"/>
      <c r="HTL576" s="35"/>
      <c r="HTM576" s="35"/>
      <c r="HTN576" s="35"/>
      <c r="HTO576" s="35"/>
      <c r="HTP576" s="35"/>
      <c r="HTQ576" s="35"/>
      <c r="HTR576" s="35"/>
      <c r="HTS576" s="35"/>
      <c r="HTT576" s="35"/>
      <c r="HTU576" s="35"/>
      <c r="HTV576" s="35"/>
      <c r="HTW576" s="35"/>
      <c r="HTX576" s="35"/>
      <c r="HTY576" s="35"/>
      <c r="HTZ576" s="35"/>
      <c r="HUA576" s="35"/>
      <c r="HUB576" s="35"/>
      <c r="HUC576" s="35"/>
      <c r="HUD576" s="35"/>
      <c r="HUE576" s="35"/>
      <c r="HUF576" s="35"/>
      <c r="HUG576" s="35"/>
      <c r="HUH576" s="35"/>
      <c r="HUI576" s="35"/>
      <c r="HUJ576" s="35"/>
      <c r="HUK576" s="35"/>
      <c r="HUL576" s="35"/>
      <c r="HUM576" s="35"/>
      <c r="HUN576" s="35"/>
      <c r="HUO576" s="35"/>
      <c r="HUP576" s="35"/>
      <c r="HUQ576" s="35"/>
      <c r="HUR576" s="35"/>
      <c r="HUS576" s="35"/>
      <c r="HUT576" s="35"/>
      <c r="HUU576" s="35"/>
      <c r="HUV576" s="35"/>
      <c r="HUW576" s="35"/>
      <c r="HUX576" s="35"/>
      <c r="HUY576" s="35"/>
      <c r="HUZ576" s="35"/>
      <c r="HVA576" s="35"/>
      <c r="HVB576" s="35"/>
      <c r="HVC576" s="35"/>
      <c r="HVD576" s="35"/>
      <c r="HVE576" s="35"/>
      <c r="HVF576" s="35"/>
      <c r="HVG576" s="35"/>
      <c r="HVH576" s="35"/>
      <c r="HVI576" s="35"/>
      <c r="HVJ576" s="35"/>
      <c r="HVK576" s="35"/>
      <c r="HVL576" s="35"/>
      <c r="HVM576" s="35"/>
      <c r="HVN576" s="35"/>
      <c r="HVO576" s="35"/>
      <c r="HVP576" s="35"/>
      <c r="HVQ576" s="35"/>
      <c r="HVR576" s="35"/>
      <c r="HVS576" s="35"/>
      <c r="HVT576" s="35"/>
      <c r="HVU576" s="35"/>
      <c r="HVV576" s="35"/>
      <c r="HVW576" s="35"/>
      <c r="HVX576" s="35"/>
      <c r="HVY576" s="35"/>
      <c r="HVZ576" s="35"/>
      <c r="HWA576" s="35"/>
      <c r="HWB576" s="35"/>
      <c r="HWC576" s="35"/>
      <c r="HWD576" s="35"/>
      <c r="HWE576" s="35"/>
      <c r="HWF576" s="35"/>
      <c r="HWG576" s="35"/>
      <c r="HWH576" s="35"/>
      <c r="HWI576" s="35"/>
      <c r="HWJ576" s="35"/>
      <c r="HWK576" s="35"/>
      <c r="HWL576" s="35"/>
      <c r="HWM576" s="35"/>
      <c r="HWN576" s="35"/>
      <c r="HWO576" s="35"/>
      <c r="HWP576" s="35"/>
      <c r="HWQ576" s="35"/>
      <c r="HWR576" s="35"/>
      <c r="HWS576" s="35"/>
      <c r="HWT576" s="35"/>
      <c r="HWU576" s="35"/>
      <c r="HWV576" s="35"/>
      <c r="HWW576" s="35"/>
      <c r="HWX576" s="35"/>
      <c r="HWY576" s="35"/>
      <c r="HWZ576" s="35"/>
      <c r="HXA576" s="35"/>
      <c r="HXB576" s="35"/>
      <c r="HXC576" s="35"/>
      <c r="HXD576" s="35"/>
      <c r="HXE576" s="35"/>
      <c r="HXF576" s="35"/>
      <c r="HXG576" s="35"/>
      <c r="HXH576" s="35"/>
      <c r="HXI576" s="35"/>
      <c r="HXJ576" s="35"/>
      <c r="HXK576" s="35"/>
      <c r="HXL576" s="35"/>
      <c r="HXM576" s="35"/>
      <c r="HXN576" s="35"/>
      <c r="HXO576" s="35"/>
      <c r="HXP576" s="35"/>
      <c r="HXQ576" s="35"/>
      <c r="HXR576" s="35"/>
      <c r="HXS576" s="35"/>
      <c r="HXT576" s="35"/>
      <c r="HXU576" s="35"/>
      <c r="HXV576" s="35"/>
      <c r="HXW576" s="35"/>
      <c r="HXX576" s="35"/>
      <c r="HXY576" s="35"/>
      <c r="HXZ576" s="35"/>
      <c r="HYA576" s="35"/>
      <c r="HYB576" s="35"/>
      <c r="HYC576" s="35"/>
      <c r="HYD576" s="35"/>
      <c r="HYE576" s="35"/>
      <c r="HYF576" s="35"/>
      <c r="HYG576" s="35"/>
      <c r="HYH576" s="35"/>
      <c r="HYI576" s="35"/>
      <c r="HYJ576" s="35"/>
      <c r="HYK576" s="35"/>
      <c r="HYL576" s="35"/>
      <c r="HYM576" s="35"/>
      <c r="HYN576" s="35"/>
      <c r="HYO576" s="35"/>
      <c r="HYP576" s="35"/>
      <c r="HYQ576" s="35"/>
      <c r="HYR576" s="35"/>
      <c r="HYS576" s="35"/>
      <c r="HYT576" s="35"/>
      <c r="HYU576" s="35"/>
      <c r="HYV576" s="35"/>
      <c r="HYW576" s="35"/>
      <c r="HYX576" s="35"/>
      <c r="HYY576" s="35"/>
      <c r="HYZ576" s="35"/>
      <c r="HZA576" s="35"/>
      <c r="HZB576" s="35"/>
      <c r="HZC576" s="35"/>
      <c r="HZD576" s="35"/>
      <c r="HZE576" s="35"/>
      <c r="HZF576" s="35"/>
      <c r="HZG576" s="35"/>
      <c r="HZH576" s="35"/>
      <c r="HZI576" s="35"/>
      <c r="HZJ576" s="35"/>
      <c r="HZK576" s="35"/>
      <c r="HZL576" s="35"/>
      <c r="HZM576" s="35"/>
      <c r="HZN576" s="35"/>
      <c r="HZO576" s="35"/>
      <c r="HZP576" s="35"/>
      <c r="HZQ576" s="35"/>
      <c r="HZR576" s="35"/>
      <c r="HZS576" s="35"/>
      <c r="HZT576" s="35"/>
      <c r="HZU576" s="35"/>
      <c r="HZV576" s="35"/>
      <c r="HZW576" s="35"/>
      <c r="HZX576" s="35"/>
      <c r="HZY576" s="35"/>
      <c r="HZZ576" s="35"/>
      <c r="IAA576" s="35"/>
      <c r="IAB576" s="35"/>
      <c r="IAC576" s="35"/>
      <c r="IAD576" s="35"/>
      <c r="IAE576" s="35"/>
      <c r="IAF576" s="35"/>
      <c r="IAG576" s="35"/>
      <c r="IAH576" s="35"/>
      <c r="IAI576" s="35"/>
      <c r="IAJ576" s="35"/>
      <c r="IAK576" s="35"/>
      <c r="IAL576" s="35"/>
      <c r="IAM576" s="35"/>
      <c r="IAN576" s="35"/>
      <c r="IAO576" s="35"/>
      <c r="IAP576" s="35"/>
      <c r="IAQ576" s="35"/>
      <c r="IAR576" s="35"/>
      <c r="IAS576" s="35"/>
      <c r="IAT576" s="35"/>
      <c r="IAU576" s="35"/>
      <c r="IAV576" s="35"/>
      <c r="IAW576" s="35"/>
      <c r="IAX576" s="35"/>
      <c r="IAY576" s="35"/>
      <c r="IAZ576" s="35"/>
      <c r="IBA576" s="35"/>
      <c r="IBB576" s="35"/>
      <c r="IBC576" s="35"/>
      <c r="IBD576" s="35"/>
      <c r="IBE576" s="35"/>
      <c r="IBF576" s="35"/>
      <c r="IBG576" s="35"/>
      <c r="IBH576" s="35"/>
      <c r="IBI576" s="35"/>
      <c r="IBJ576" s="35"/>
      <c r="IBK576" s="35"/>
      <c r="IBL576" s="35"/>
      <c r="IBM576" s="35"/>
      <c r="IBN576" s="35"/>
      <c r="IBO576" s="35"/>
      <c r="IBP576" s="35"/>
      <c r="IBQ576" s="35"/>
      <c r="IBR576" s="35"/>
      <c r="IBS576" s="35"/>
      <c r="IBT576" s="35"/>
      <c r="IBU576" s="35"/>
      <c r="IBV576" s="35"/>
      <c r="IBW576" s="35"/>
      <c r="IBX576" s="35"/>
      <c r="IBY576" s="35"/>
      <c r="IBZ576" s="35"/>
      <c r="ICA576" s="35"/>
      <c r="ICB576" s="35"/>
      <c r="ICC576" s="35"/>
      <c r="ICD576" s="35"/>
      <c r="ICE576" s="35"/>
      <c r="ICF576" s="35"/>
      <c r="ICG576" s="35"/>
      <c r="ICH576" s="35"/>
      <c r="ICI576" s="35"/>
      <c r="ICJ576" s="35"/>
      <c r="ICK576" s="35"/>
      <c r="ICL576" s="35"/>
      <c r="ICM576" s="35"/>
      <c r="ICN576" s="35"/>
      <c r="ICO576" s="35"/>
      <c r="ICP576" s="35"/>
      <c r="ICQ576" s="35"/>
      <c r="ICR576" s="35"/>
      <c r="ICS576" s="35"/>
      <c r="ICT576" s="35"/>
      <c r="ICU576" s="35"/>
      <c r="ICV576" s="35"/>
      <c r="ICW576" s="35"/>
      <c r="ICX576" s="35"/>
      <c r="ICY576" s="35"/>
      <c r="ICZ576" s="35"/>
      <c r="IDA576" s="35"/>
      <c r="IDB576" s="35"/>
      <c r="IDC576" s="35"/>
      <c r="IDD576" s="35"/>
      <c r="IDE576" s="35"/>
      <c r="IDF576" s="35"/>
      <c r="IDG576" s="35"/>
      <c r="IDH576" s="35"/>
      <c r="IDI576" s="35"/>
      <c r="IDJ576" s="35"/>
      <c r="IDK576" s="35"/>
      <c r="IDL576" s="35"/>
      <c r="IDM576" s="35"/>
      <c r="IDN576" s="35"/>
      <c r="IDO576" s="35"/>
      <c r="IDP576" s="35"/>
      <c r="IDQ576" s="35"/>
      <c r="IDR576" s="35"/>
      <c r="IDS576" s="35"/>
      <c r="IDT576" s="35"/>
      <c r="IDU576" s="35"/>
      <c r="IDV576" s="35"/>
      <c r="IDW576" s="35"/>
      <c r="IDX576" s="35"/>
      <c r="IDY576" s="35"/>
      <c r="IDZ576" s="35"/>
      <c r="IEA576" s="35"/>
      <c r="IEB576" s="35"/>
      <c r="IEC576" s="35"/>
      <c r="IED576" s="35"/>
      <c r="IEE576" s="35"/>
      <c r="IEF576" s="35"/>
      <c r="IEG576" s="35"/>
      <c r="IEH576" s="35"/>
      <c r="IEI576" s="35"/>
      <c r="IEJ576" s="35"/>
      <c r="IEK576" s="35"/>
      <c r="IEL576" s="35"/>
      <c r="IEM576" s="35"/>
      <c r="IEN576" s="35"/>
      <c r="IEO576" s="35"/>
      <c r="IEP576" s="35"/>
      <c r="IEQ576" s="35"/>
      <c r="IER576" s="35"/>
      <c r="IES576" s="35"/>
      <c r="IET576" s="35"/>
      <c r="IEU576" s="35"/>
      <c r="IEV576" s="35"/>
      <c r="IEW576" s="35"/>
      <c r="IEX576" s="35"/>
      <c r="IEY576" s="35"/>
      <c r="IEZ576" s="35"/>
      <c r="IFA576" s="35"/>
      <c r="IFB576" s="35"/>
      <c r="IFC576" s="35"/>
      <c r="IFD576" s="35"/>
      <c r="IFE576" s="35"/>
      <c r="IFF576" s="35"/>
      <c r="IFG576" s="35"/>
      <c r="IFH576" s="35"/>
      <c r="IFI576" s="35"/>
      <c r="IFJ576" s="35"/>
      <c r="IFK576" s="35"/>
      <c r="IFL576" s="35"/>
      <c r="IFM576" s="35"/>
      <c r="IFN576" s="35"/>
      <c r="IFO576" s="35"/>
      <c r="IFP576" s="35"/>
      <c r="IFQ576" s="35"/>
      <c r="IFR576" s="35"/>
      <c r="IFS576" s="35"/>
      <c r="IFT576" s="35"/>
      <c r="IFU576" s="35"/>
      <c r="IFV576" s="35"/>
      <c r="IFW576" s="35"/>
      <c r="IFX576" s="35"/>
      <c r="IFY576" s="35"/>
      <c r="IFZ576" s="35"/>
      <c r="IGA576" s="35"/>
      <c r="IGB576" s="35"/>
      <c r="IGC576" s="35"/>
      <c r="IGD576" s="35"/>
      <c r="IGE576" s="35"/>
      <c r="IGF576" s="35"/>
      <c r="IGG576" s="35"/>
      <c r="IGH576" s="35"/>
      <c r="IGI576" s="35"/>
      <c r="IGJ576" s="35"/>
      <c r="IGK576" s="35"/>
      <c r="IGL576" s="35"/>
      <c r="IGM576" s="35"/>
      <c r="IGN576" s="35"/>
      <c r="IGO576" s="35"/>
      <c r="IGP576" s="35"/>
      <c r="IGQ576" s="35"/>
      <c r="IGR576" s="35"/>
      <c r="IGS576" s="35"/>
      <c r="IGT576" s="35"/>
      <c r="IGU576" s="35"/>
      <c r="IGV576" s="35"/>
      <c r="IGW576" s="35"/>
      <c r="IGX576" s="35"/>
      <c r="IGY576" s="35"/>
      <c r="IGZ576" s="35"/>
      <c r="IHA576" s="35"/>
      <c r="IHB576" s="35"/>
      <c r="IHC576" s="35"/>
      <c r="IHD576" s="35"/>
      <c r="IHE576" s="35"/>
      <c r="IHF576" s="35"/>
      <c r="IHG576" s="35"/>
      <c r="IHH576" s="35"/>
      <c r="IHI576" s="35"/>
      <c r="IHJ576" s="35"/>
      <c r="IHK576" s="35"/>
      <c r="IHL576" s="35"/>
      <c r="IHM576" s="35"/>
      <c r="IHN576" s="35"/>
      <c r="IHO576" s="35"/>
      <c r="IHP576" s="35"/>
      <c r="IHQ576" s="35"/>
      <c r="IHR576" s="35"/>
      <c r="IHS576" s="35"/>
      <c r="IHT576" s="35"/>
      <c r="IHU576" s="35"/>
      <c r="IHV576" s="35"/>
      <c r="IHW576" s="35"/>
      <c r="IHX576" s="35"/>
      <c r="IHY576" s="35"/>
      <c r="IHZ576" s="35"/>
      <c r="IIA576" s="35"/>
      <c r="IIB576" s="35"/>
      <c r="IIC576" s="35"/>
      <c r="IID576" s="35"/>
      <c r="IIE576" s="35"/>
      <c r="IIF576" s="35"/>
      <c r="IIG576" s="35"/>
      <c r="IIH576" s="35"/>
      <c r="III576" s="35"/>
      <c r="IIJ576" s="35"/>
      <c r="IIK576" s="35"/>
      <c r="IIL576" s="35"/>
      <c r="IIM576" s="35"/>
      <c r="IIN576" s="35"/>
      <c r="IIO576" s="35"/>
      <c r="IIP576" s="35"/>
      <c r="IIQ576" s="35"/>
      <c r="IIR576" s="35"/>
      <c r="IIS576" s="35"/>
      <c r="IIT576" s="35"/>
      <c r="IIU576" s="35"/>
      <c r="IIV576" s="35"/>
      <c r="IIW576" s="35"/>
      <c r="IIX576" s="35"/>
      <c r="IIY576" s="35"/>
      <c r="IIZ576" s="35"/>
      <c r="IJA576" s="35"/>
      <c r="IJB576" s="35"/>
      <c r="IJC576" s="35"/>
      <c r="IJD576" s="35"/>
      <c r="IJE576" s="35"/>
      <c r="IJF576" s="35"/>
      <c r="IJG576" s="35"/>
      <c r="IJH576" s="35"/>
      <c r="IJI576" s="35"/>
      <c r="IJJ576" s="35"/>
      <c r="IJK576" s="35"/>
      <c r="IJL576" s="35"/>
      <c r="IJM576" s="35"/>
      <c r="IJN576" s="35"/>
      <c r="IJO576" s="35"/>
      <c r="IJP576" s="35"/>
      <c r="IJQ576" s="35"/>
      <c r="IJR576" s="35"/>
      <c r="IJS576" s="35"/>
      <c r="IJT576" s="35"/>
      <c r="IJU576" s="35"/>
      <c r="IJV576" s="35"/>
      <c r="IJW576" s="35"/>
      <c r="IJX576" s="35"/>
      <c r="IJY576" s="35"/>
      <c r="IJZ576" s="35"/>
      <c r="IKA576" s="35"/>
      <c r="IKB576" s="35"/>
      <c r="IKC576" s="35"/>
      <c r="IKD576" s="35"/>
      <c r="IKE576" s="35"/>
      <c r="IKF576" s="35"/>
      <c r="IKG576" s="35"/>
      <c r="IKH576" s="35"/>
      <c r="IKI576" s="35"/>
      <c r="IKJ576" s="35"/>
      <c r="IKK576" s="35"/>
      <c r="IKL576" s="35"/>
      <c r="IKM576" s="35"/>
      <c r="IKN576" s="35"/>
      <c r="IKO576" s="35"/>
      <c r="IKP576" s="35"/>
      <c r="IKQ576" s="35"/>
      <c r="IKR576" s="35"/>
      <c r="IKS576" s="35"/>
      <c r="IKT576" s="35"/>
      <c r="IKU576" s="35"/>
      <c r="IKV576" s="35"/>
      <c r="IKW576" s="35"/>
      <c r="IKX576" s="35"/>
      <c r="IKY576" s="35"/>
      <c r="IKZ576" s="35"/>
      <c r="ILA576" s="35"/>
      <c r="ILB576" s="35"/>
      <c r="ILC576" s="35"/>
      <c r="ILD576" s="35"/>
      <c r="ILE576" s="35"/>
      <c r="ILF576" s="35"/>
      <c r="ILG576" s="35"/>
      <c r="ILH576" s="35"/>
      <c r="ILI576" s="35"/>
      <c r="ILJ576" s="35"/>
      <c r="ILK576" s="35"/>
      <c r="ILL576" s="35"/>
      <c r="ILM576" s="35"/>
      <c r="ILN576" s="35"/>
      <c r="ILO576" s="35"/>
      <c r="ILP576" s="35"/>
      <c r="ILQ576" s="35"/>
      <c r="ILR576" s="35"/>
      <c r="ILS576" s="35"/>
      <c r="ILT576" s="35"/>
      <c r="ILU576" s="35"/>
      <c r="ILV576" s="35"/>
      <c r="ILW576" s="35"/>
      <c r="ILX576" s="35"/>
      <c r="ILY576" s="35"/>
      <c r="ILZ576" s="35"/>
      <c r="IMA576" s="35"/>
      <c r="IMB576" s="35"/>
      <c r="IMC576" s="35"/>
      <c r="IMD576" s="35"/>
      <c r="IME576" s="35"/>
      <c r="IMF576" s="35"/>
      <c r="IMG576" s="35"/>
      <c r="IMH576" s="35"/>
      <c r="IMI576" s="35"/>
      <c r="IMJ576" s="35"/>
      <c r="IMK576" s="35"/>
      <c r="IML576" s="35"/>
      <c r="IMM576" s="35"/>
      <c r="IMN576" s="35"/>
      <c r="IMO576" s="35"/>
      <c r="IMP576" s="35"/>
      <c r="IMQ576" s="35"/>
      <c r="IMR576" s="35"/>
      <c r="IMS576" s="35"/>
      <c r="IMT576" s="35"/>
      <c r="IMU576" s="35"/>
      <c r="IMV576" s="35"/>
      <c r="IMW576" s="35"/>
      <c r="IMX576" s="35"/>
      <c r="IMY576" s="35"/>
      <c r="IMZ576" s="35"/>
      <c r="INA576" s="35"/>
      <c r="INB576" s="35"/>
      <c r="INC576" s="35"/>
      <c r="IND576" s="35"/>
      <c r="INE576" s="35"/>
      <c r="INF576" s="35"/>
      <c r="ING576" s="35"/>
      <c r="INH576" s="35"/>
      <c r="INI576" s="35"/>
      <c r="INJ576" s="35"/>
      <c r="INK576" s="35"/>
      <c r="INL576" s="35"/>
      <c r="INM576" s="35"/>
      <c r="INN576" s="35"/>
      <c r="INO576" s="35"/>
      <c r="INP576" s="35"/>
      <c r="INQ576" s="35"/>
      <c r="INR576" s="35"/>
      <c r="INS576" s="35"/>
      <c r="INT576" s="35"/>
      <c r="INU576" s="35"/>
      <c r="INV576" s="35"/>
      <c r="INW576" s="35"/>
      <c r="INX576" s="35"/>
      <c r="INY576" s="35"/>
      <c r="INZ576" s="35"/>
      <c r="IOA576" s="35"/>
      <c r="IOB576" s="35"/>
      <c r="IOC576" s="35"/>
      <c r="IOD576" s="35"/>
      <c r="IOE576" s="35"/>
      <c r="IOF576" s="35"/>
      <c r="IOG576" s="35"/>
      <c r="IOH576" s="35"/>
      <c r="IOI576" s="35"/>
      <c r="IOJ576" s="35"/>
      <c r="IOK576" s="35"/>
      <c r="IOL576" s="35"/>
      <c r="IOM576" s="35"/>
      <c r="ION576" s="35"/>
      <c r="IOO576" s="35"/>
      <c r="IOP576" s="35"/>
      <c r="IOQ576" s="35"/>
      <c r="IOR576" s="35"/>
      <c r="IOS576" s="35"/>
      <c r="IOT576" s="35"/>
      <c r="IOU576" s="35"/>
      <c r="IOV576" s="35"/>
      <c r="IOW576" s="35"/>
      <c r="IOX576" s="35"/>
      <c r="IOY576" s="35"/>
      <c r="IOZ576" s="35"/>
      <c r="IPA576" s="35"/>
      <c r="IPB576" s="35"/>
      <c r="IPC576" s="35"/>
      <c r="IPD576" s="35"/>
      <c r="IPE576" s="35"/>
      <c r="IPF576" s="35"/>
      <c r="IPG576" s="35"/>
      <c r="IPH576" s="35"/>
      <c r="IPI576" s="35"/>
      <c r="IPJ576" s="35"/>
      <c r="IPK576" s="35"/>
      <c r="IPL576" s="35"/>
      <c r="IPM576" s="35"/>
      <c r="IPN576" s="35"/>
      <c r="IPO576" s="35"/>
      <c r="IPP576" s="35"/>
      <c r="IPQ576" s="35"/>
      <c r="IPR576" s="35"/>
      <c r="IPS576" s="35"/>
      <c r="IPT576" s="35"/>
      <c r="IPU576" s="35"/>
      <c r="IPV576" s="35"/>
      <c r="IPW576" s="35"/>
      <c r="IPX576" s="35"/>
      <c r="IPY576" s="35"/>
      <c r="IPZ576" s="35"/>
      <c r="IQA576" s="35"/>
      <c r="IQB576" s="35"/>
      <c r="IQC576" s="35"/>
      <c r="IQD576" s="35"/>
      <c r="IQE576" s="35"/>
      <c r="IQF576" s="35"/>
      <c r="IQG576" s="35"/>
      <c r="IQH576" s="35"/>
      <c r="IQI576" s="35"/>
      <c r="IQJ576" s="35"/>
      <c r="IQK576" s="35"/>
      <c r="IQL576" s="35"/>
      <c r="IQM576" s="35"/>
      <c r="IQN576" s="35"/>
      <c r="IQO576" s="35"/>
      <c r="IQP576" s="35"/>
      <c r="IQQ576" s="35"/>
      <c r="IQR576" s="35"/>
      <c r="IQS576" s="35"/>
      <c r="IQT576" s="35"/>
      <c r="IQU576" s="35"/>
      <c r="IQV576" s="35"/>
      <c r="IQW576" s="35"/>
      <c r="IQX576" s="35"/>
      <c r="IQY576" s="35"/>
      <c r="IQZ576" s="35"/>
      <c r="IRA576" s="35"/>
      <c r="IRB576" s="35"/>
      <c r="IRC576" s="35"/>
      <c r="IRD576" s="35"/>
      <c r="IRE576" s="35"/>
      <c r="IRF576" s="35"/>
      <c r="IRG576" s="35"/>
      <c r="IRH576" s="35"/>
      <c r="IRI576" s="35"/>
      <c r="IRJ576" s="35"/>
      <c r="IRK576" s="35"/>
      <c r="IRL576" s="35"/>
      <c r="IRM576" s="35"/>
      <c r="IRN576" s="35"/>
      <c r="IRO576" s="35"/>
      <c r="IRP576" s="35"/>
      <c r="IRQ576" s="35"/>
      <c r="IRR576" s="35"/>
      <c r="IRS576" s="35"/>
      <c r="IRT576" s="35"/>
      <c r="IRU576" s="35"/>
      <c r="IRV576" s="35"/>
      <c r="IRW576" s="35"/>
      <c r="IRX576" s="35"/>
      <c r="IRY576" s="35"/>
      <c r="IRZ576" s="35"/>
      <c r="ISA576" s="35"/>
      <c r="ISB576" s="35"/>
      <c r="ISC576" s="35"/>
      <c r="ISD576" s="35"/>
      <c r="ISE576" s="35"/>
      <c r="ISF576" s="35"/>
      <c r="ISG576" s="35"/>
      <c r="ISH576" s="35"/>
      <c r="ISI576" s="35"/>
      <c r="ISJ576" s="35"/>
      <c r="ISK576" s="35"/>
      <c r="ISL576" s="35"/>
      <c r="ISM576" s="35"/>
      <c r="ISN576" s="35"/>
      <c r="ISO576" s="35"/>
      <c r="ISP576" s="35"/>
      <c r="ISQ576" s="35"/>
      <c r="ISR576" s="35"/>
      <c r="ISS576" s="35"/>
      <c r="IST576" s="35"/>
      <c r="ISU576" s="35"/>
      <c r="ISV576" s="35"/>
      <c r="ISW576" s="35"/>
      <c r="ISX576" s="35"/>
      <c r="ISY576" s="35"/>
      <c r="ISZ576" s="35"/>
      <c r="ITA576" s="35"/>
      <c r="ITB576" s="35"/>
      <c r="ITC576" s="35"/>
      <c r="ITD576" s="35"/>
      <c r="ITE576" s="35"/>
      <c r="ITF576" s="35"/>
      <c r="ITG576" s="35"/>
      <c r="ITH576" s="35"/>
      <c r="ITI576" s="35"/>
      <c r="ITJ576" s="35"/>
      <c r="ITK576" s="35"/>
      <c r="ITL576" s="35"/>
      <c r="ITM576" s="35"/>
      <c r="ITN576" s="35"/>
      <c r="ITO576" s="35"/>
      <c r="ITP576" s="35"/>
      <c r="ITQ576" s="35"/>
      <c r="ITR576" s="35"/>
      <c r="ITS576" s="35"/>
      <c r="ITT576" s="35"/>
      <c r="ITU576" s="35"/>
      <c r="ITV576" s="35"/>
      <c r="ITW576" s="35"/>
      <c r="ITX576" s="35"/>
      <c r="ITY576" s="35"/>
      <c r="ITZ576" s="35"/>
      <c r="IUA576" s="35"/>
      <c r="IUB576" s="35"/>
      <c r="IUC576" s="35"/>
      <c r="IUD576" s="35"/>
      <c r="IUE576" s="35"/>
      <c r="IUF576" s="35"/>
      <c r="IUG576" s="35"/>
      <c r="IUH576" s="35"/>
      <c r="IUI576" s="35"/>
      <c r="IUJ576" s="35"/>
      <c r="IUK576" s="35"/>
      <c r="IUL576" s="35"/>
      <c r="IUM576" s="35"/>
      <c r="IUN576" s="35"/>
      <c r="IUO576" s="35"/>
      <c r="IUP576" s="35"/>
      <c r="IUQ576" s="35"/>
      <c r="IUR576" s="35"/>
      <c r="IUS576" s="35"/>
      <c r="IUT576" s="35"/>
      <c r="IUU576" s="35"/>
      <c r="IUV576" s="35"/>
      <c r="IUW576" s="35"/>
      <c r="IUX576" s="35"/>
      <c r="IUY576" s="35"/>
      <c r="IUZ576" s="35"/>
      <c r="IVA576" s="35"/>
      <c r="IVB576" s="35"/>
      <c r="IVC576" s="35"/>
      <c r="IVD576" s="35"/>
      <c r="IVE576" s="35"/>
      <c r="IVF576" s="35"/>
      <c r="IVG576" s="35"/>
      <c r="IVH576" s="35"/>
      <c r="IVI576" s="35"/>
      <c r="IVJ576" s="35"/>
      <c r="IVK576" s="35"/>
      <c r="IVL576" s="35"/>
      <c r="IVM576" s="35"/>
      <c r="IVN576" s="35"/>
      <c r="IVO576" s="35"/>
      <c r="IVP576" s="35"/>
      <c r="IVQ576" s="35"/>
      <c r="IVR576" s="35"/>
      <c r="IVS576" s="35"/>
      <c r="IVT576" s="35"/>
      <c r="IVU576" s="35"/>
      <c r="IVV576" s="35"/>
      <c r="IVW576" s="35"/>
      <c r="IVX576" s="35"/>
      <c r="IVY576" s="35"/>
      <c r="IVZ576" s="35"/>
      <c r="IWA576" s="35"/>
      <c r="IWB576" s="35"/>
      <c r="IWC576" s="35"/>
      <c r="IWD576" s="35"/>
      <c r="IWE576" s="35"/>
      <c r="IWF576" s="35"/>
      <c r="IWG576" s="35"/>
      <c r="IWH576" s="35"/>
      <c r="IWI576" s="35"/>
      <c r="IWJ576" s="35"/>
      <c r="IWK576" s="35"/>
      <c r="IWL576" s="35"/>
      <c r="IWM576" s="35"/>
      <c r="IWN576" s="35"/>
      <c r="IWO576" s="35"/>
      <c r="IWP576" s="35"/>
      <c r="IWQ576" s="35"/>
      <c r="IWR576" s="35"/>
      <c r="IWS576" s="35"/>
      <c r="IWT576" s="35"/>
      <c r="IWU576" s="35"/>
      <c r="IWV576" s="35"/>
      <c r="IWW576" s="35"/>
      <c r="IWX576" s="35"/>
      <c r="IWY576" s="35"/>
      <c r="IWZ576" s="35"/>
      <c r="IXA576" s="35"/>
      <c r="IXB576" s="35"/>
      <c r="IXC576" s="35"/>
      <c r="IXD576" s="35"/>
      <c r="IXE576" s="35"/>
      <c r="IXF576" s="35"/>
      <c r="IXG576" s="35"/>
      <c r="IXH576" s="35"/>
      <c r="IXI576" s="35"/>
      <c r="IXJ576" s="35"/>
      <c r="IXK576" s="35"/>
      <c r="IXL576" s="35"/>
      <c r="IXM576" s="35"/>
      <c r="IXN576" s="35"/>
      <c r="IXO576" s="35"/>
      <c r="IXP576" s="35"/>
      <c r="IXQ576" s="35"/>
      <c r="IXR576" s="35"/>
      <c r="IXS576" s="35"/>
      <c r="IXT576" s="35"/>
      <c r="IXU576" s="35"/>
      <c r="IXV576" s="35"/>
      <c r="IXW576" s="35"/>
      <c r="IXX576" s="35"/>
      <c r="IXY576" s="35"/>
      <c r="IXZ576" s="35"/>
      <c r="IYA576" s="35"/>
      <c r="IYB576" s="35"/>
      <c r="IYC576" s="35"/>
      <c r="IYD576" s="35"/>
      <c r="IYE576" s="35"/>
      <c r="IYF576" s="35"/>
      <c r="IYG576" s="35"/>
      <c r="IYH576" s="35"/>
      <c r="IYI576" s="35"/>
      <c r="IYJ576" s="35"/>
      <c r="IYK576" s="35"/>
      <c r="IYL576" s="35"/>
      <c r="IYM576" s="35"/>
      <c r="IYN576" s="35"/>
      <c r="IYO576" s="35"/>
      <c r="IYP576" s="35"/>
      <c r="IYQ576" s="35"/>
      <c r="IYR576" s="35"/>
      <c r="IYS576" s="35"/>
      <c r="IYT576" s="35"/>
      <c r="IYU576" s="35"/>
      <c r="IYV576" s="35"/>
      <c r="IYW576" s="35"/>
      <c r="IYX576" s="35"/>
      <c r="IYY576" s="35"/>
      <c r="IYZ576" s="35"/>
      <c r="IZA576" s="35"/>
      <c r="IZB576" s="35"/>
      <c r="IZC576" s="35"/>
      <c r="IZD576" s="35"/>
      <c r="IZE576" s="35"/>
      <c r="IZF576" s="35"/>
      <c r="IZG576" s="35"/>
      <c r="IZH576" s="35"/>
      <c r="IZI576" s="35"/>
      <c r="IZJ576" s="35"/>
      <c r="IZK576" s="35"/>
      <c r="IZL576" s="35"/>
      <c r="IZM576" s="35"/>
      <c r="IZN576" s="35"/>
      <c r="IZO576" s="35"/>
      <c r="IZP576" s="35"/>
      <c r="IZQ576" s="35"/>
      <c r="IZR576" s="35"/>
      <c r="IZS576" s="35"/>
      <c r="IZT576" s="35"/>
      <c r="IZU576" s="35"/>
      <c r="IZV576" s="35"/>
      <c r="IZW576" s="35"/>
      <c r="IZX576" s="35"/>
      <c r="IZY576" s="35"/>
      <c r="IZZ576" s="35"/>
      <c r="JAA576" s="35"/>
      <c r="JAB576" s="35"/>
      <c r="JAC576" s="35"/>
      <c r="JAD576" s="35"/>
      <c r="JAE576" s="35"/>
      <c r="JAF576" s="35"/>
      <c r="JAG576" s="35"/>
      <c r="JAH576" s="35"/>
      <c r="JAI576" s="35"/>
      <c r="JAJ576" s="35"/>
      <c r="JAK576" s="35"/>
      <c r="JAL576" s="35"/>
      <c r="JAM576" s="35"/>
      <c r="JAN576" s="35"/>
      <c r="JAO576" s="35"/>
      <c r="JAP576" s="35"/>
      <c r="JAQ576" s="35"/>
      <c r="JAR576" s="35"/>
      <c r="JAS576" s="35"/>
      <c r="JAT576" s="35"/>
      <c r="JAU576" s="35"/>
      <c r="JAV576" s="35"/>
      <c r="JAW576" s="35"/>
      <c r="JAX576" s="35"/>
      <c r="JAY576" s="35"/>
      <c r="JAZ576" s="35"/>
      <c r="JBA576" s="35"/>
      <c r="JBB576" s="35"/>
      <c r="JBC576" s="35"/>
      <c r="JBD576" s="35"/>
      <c r="JBE576" s="35"/>
      <c r="JBF576" s="35"/>
      <c r="JBG576" s="35"/>
      <c r="JBH576" s="35"/>
      <c r="JBI576" s="35"/>
      <c r="JBJ576" s="35"/>
      <c r="JBK576" s="35"/>
      <c r="JBL576" s="35"/>
      <c r="JBM576" s="35"/>
      <c r="JBN576" s="35"/>
      <c r="JBO576" s="35"/>
      <c r="JBP576" s="35"/>
      <c r="JBQ576" s="35"/>
      <c r="JBR576" s="35"/>
      <c r="JBS576" s="35"/>
      <c r="JBT576" s="35"/>
      <c r="JBU576" s="35"/>
      <c r="JBV576" s="35"/>
      <c r="JBW576" s="35"/>
      <c r="JBX576" s="35"/>
      <c r="JBY576" s="35"/>
      <c r="JBZ576" s="35"/>
      <c r="JCA576" s="35"/>
      <c r="JCB576" s="35"/>
      <c r="JCC576" s="35"/>
      <c r="JCD576" s="35"/>
      <c r="JCE576" s="35"/>
      <c r="JCF576" s="35"/>
      <c r="JCG576" s="35"/>
      <c r="JCH576" s="35"/>
      <c r="JCI576" s="35"/>
      <c r="JCJ576" s="35"/>
      <c r="JCK576" s="35"/>
      <c r="JCL576" s="35"/>
      <c r="JCM576" s="35"/>
      <c r="JCN576" s="35"/>
      <c r="JCO576" s="35"/>
      <c r="JCP576" s="35"/>
      <c r="JCQ576" s="35"/>
      <c r="JCR576" s="35"/>
      <c r="JCS576" s="35"/>
      <c r="JCT576" s="35"/>
      <c r="JCU576" s="35"/>
      <c r="JCV576" s="35"/>
      <c r="JCW576" s="35"/>
      <c r="JCX576" s="35"/>
      <c r="JCY576" s="35"/>
      <c r="JCZ576" s="35"/>
      <c r="JDA576" s="35"/>
      <c r="JDB576" s="35"/>
      <c r="JDC576" s="35"/>
      <c r="JDD576" s="35"/>
      <c r="JDE576" s="35"/>
      <c r="JDF576" s="35"/>
      <c r="JDG576" s="35"/>
      <c r="JDH576" s="35"/>
      <c r="JDI576" s="35"/>
      <c r="JDJ576" s="35"/>
      <c r="JDK576" s="35"/>
      <c r="JDL576" s="35"/>
      <c r="JDM576" s="35"/>
      <c r="JDN576" s="35"/>
      <c r="JDO576" s="35"/>
      <c r="JDP576" s="35"/>
      <c r="JDQ576" s="35"/>
      <c r="JDR576" s="35"/>
      <c r="JDS576" s="35"/>
      <c r="JDT576" s="35"/>
      <c r="JDU576" s="35"/>
      <c r="JDV576" s="35"/>
      <c r="JDW576" s="35"/>
      <c r="JDX576" s="35"/>
      <c r="JDY576" s="35"/>
      <c r="JDZ576" s="35"/>
      <c r="JEA576" s="35"/>
      <c r="JEB576" s="35"/>
      <c r="JEC576" s="35"/>
      <c r="JED576" s="35"/>
      <c r="JEE576" s="35"/>
      <c r="JEF576" s="35"/>
      <c r="JEG576" s="35"/>
      <c r="JEH576" s="35"/>
      <c r="JEI576" s="35"/>
      <c r="JEJ576" s="35"/>
      <c r="JEK576" s="35"/>
      <c r="JEL576" s="35"/>
      <c r="JEM576" s="35"/>
      <c r="JEN576" s="35"/>
      <c r="JEO576" s="35"/>
      <c r="JEP576" s="35"/>
      <c r="JEQ576" s="35"/>
      <c r="JER576" s="35"/>
      <c r="JES576" s="35"/>
      <c r="JET576" s="35"/>
      <c r="JEU576" s="35"/>
      <c r="JEV576" s="35"/>
      <c r="JEW576" s="35"/>
      <c r="JEX576" s="35"/>
      <c r="JEY576" s="35"/>
      <c r="JEZ576" s="35"/>
      <c r="JFA576" s="35"/>
      <c r="JFB576" s="35"/>
      <c r="JFC576" s="35"/>
      <c r="JFD576" s="35"/>
      <c r="JFE576" s="35"/>
      <c r="JFF576" s="35"/>
      <c r="JFG576" s="35"/>
      <c r="JFH576" s="35"/>
      <c r="JFI576" s="35"/>
      <c r="JFJ576" s="35"/>
      <c r="JFK576" s="35"/>
      <c r="JFL576" s="35"/>
      <c r="JFM576" s="35"/>
      <c r="JFN576" s="35"/>
      <c r="JFO576" s="35"/>
      <c r="JFP576" s="35"/>
      <c r="JFQ576" s="35"/>
      <c r="JFR576" s="35"/>
      <c r="JFS576" s="35"/>
      <c r="JFT576" s="35"/>
      <c r="JFU576" s="35"/>
      <c r="JFV576" s="35"/>
      <c r="JFW576" s="35"/>
      <c r="JFX576" s="35"/>
      <c r="JFY576" s="35"/>
      <c r="JFZ576" s="35"/>
      <c r="JGA576" s="35"/>
      <c r="JGB576" s="35"/>
      <c r="JGC576" s="35"/>
      <c r="JGD576" s="35"/>
      <c r="JGE576" s="35"/>
      <c r="JGF576" s="35"/>
      <c r="JGG576" s="35"/>
      <c r="JGH576" s="35"/>
      <c r="JGI576" s="35"/>
      <c r="JGJ576" s="35"/>
      <c r="JGK576" s="35"/>
      <c r="JGL576" s="35"/>
      <c r="JGM576" s="35"/>
      <c r="JGN576" s="35"/>
      <c r="JGO576" s="35"/>
      <c r="JGP576" s="35"/>
      <c r="JGQ576" s="35"/>
      <c r="JGR576" s="35"/>
      <c r="JGS576" s="35"/>
      <c r="JGT576" s="35"/>
      <c r="JGU576" s="35"/>
      <c r="JGV576" s="35"/>
      <c r="JGW576" s="35"/>
      <c r="JGX576" s="35"/>
      <c r="JGY576" s="35"/>
      <c r="JGZ576" s="35"/>
      <c r="JHA576" s="35"/>
      <c r="JHB576" s="35"/>
      <c r="JHC576" s="35"/>
      <c r="JHD576" s="35"/>
      <c r="JHE576" s="35"/>
      <c r="JHF576" s="35"/>
      <c r="JHG576" s="35"/>
      <c r="JHH576" s="35"/>
      <c r="JHI576" s="35"/>
      <c r="JHJ576" s="35"/>
      <c r="JHK576" s="35"/>
      <c r="JHL576" s="35"/>
      <c r="JHM576" s="35"/>
      <c r="JHN576" s="35"/>
      <c r="JHO576" s="35"/>
      <c r="JHP576" s="35"/>
      <c r="JHQ576" s="35"/>
      <c r="JHR576" s="35"/>
      <c r="JHS576" s="35"/>
      <c r="JHT576" s="35"/>
      <c r="JHU576" s="35"/>
      <c r="JHV576" s="35"/>
      <c r="JHW576" s="35"/>
      <c r="JHX576" s="35"/>
      <c r="JHY576" s="35"/>
      <c r="JHZ576" s="35"/>
      <c r="JIA576" s="35"/>
      <c r="JIB576" s="35"/>
      <c r="JIC576" s="35"/>
      <c r="JID576" s="35"/>
      <c r="JIE576" s="35"/>
      <c r="JIF576" s="35"/>
      <c r="JIG576" s="35"/>
      <c r="JIH576" s="35"/>
      <c r="JII576" s="35"/>
      <c r="JIJ576" s="35"/>
      <c r="JIK576" s="35"/>
      <c r="JIL576" s="35"/>
      <c r="JIM576" s="35"/>
      <c r="JIN576" s="35"/>
      <c r="JIO576" s="35"/>
      <c r="JIP576" s="35"/>
      <c r="JIQ576" s="35"/>
      <c r="JIR576" s="35"/>
      <c r="JIS576" s="35"/>
      <c r="JIT576" s="35"/>
      <c r="JIU576" s="35"/>
      <c r="JIV576" s="35"/>
      <c r="JIW576" s="35"/>
      <c r="JIX576" s="35"/>
      <c r="JIY576" s="35"/>
      <c r="JIZ576" s="35"/>
      <c r="JJA576" s="35"/>
      <c r="JJB576" s="35"/>
      <c r="JJC576" s="35"/>
      <c r="JJD576" s="35"/>
      <c r="JJE576" s="35"/>
      <c r="JJF576" s="35"/>
      <c r="JJG576" s="35"/>
      <c r="JJH576" s="35"/>
      <c r="JJI576" s="35"/>
      <c r="JJJ576" s="35"/>
      <c r="JJK576" s="35"/>
      <c r="JJL576" s="35"/>
      <c r="JJM576" s="35"/>
      <c r="JJN576" s="35"/>
      <c r="JJO576" s="35"/>
      <c r="JJP576" s="35"/>
      <c r="JJQ576" s="35"/>
      <c r="JJR576" s="35"/>
      <c r="JJS576" s="35"/>
      <c r="JJT576" s="35"/>
      <c r="JJU576" s="35"/>
      <c r="JJV576" s="35"/>
      <c r="JJW576" s="35"/>
      <c r="JJX576" s="35"/>
      <c r="JJY576" s="35"/>
      <c r="JJZ576" s="35"/>
      <c r="JKA576" s="35"/>
      <c r="JKB576" s="35"/>
      <c r="JKC576" s="35"/>
      <c r="JKD576" s="35"/>
      <c r="JKE576" s="35"/>
      <c r="JKF576" s="35"/>
      <c r="JKG576" s="35"/>
      <c r="JKH576" s="35"/>
      <c r="JKI576" s="35"/>
      <c r="JKJ576" s="35"/>
      <c r="JKK576" s="35"/>
      <c r="JKL576" s="35"/>
      <c r="JKM576" s="35"/>
      <c r="JKN576" s="35"/>
      <c r="JKO576" s="35"/>
      <c r="JKP576" s="35"/>
      <c r="JKQ576" s="35"/>
      <c r="JKR576" s="35"/>
      <c r="JKS576" s="35"/>
      <c r="JKT576" s="35"/>
      <c r="JKU576" s="35"/>
      <c r="JKV576" s="35"/>
      <c r="JKW576" s="35"/>
      <c r="JKX576" s="35"/>
      <c r="JKY576" s="35"/>
      <c r="JKZ576" s="35"/>
      <c r="JLA576" s="35"/>
      <c r="JLB576" s="35"/>
      <c r="JLC576" s="35"/>
      <c r="JLD576" s="35"/>
      <c r="JLE576" s="35"/>
      <c r="JLF576" s="35"/>
      <c r="JLG576" s="35"/>
      <c r="JLH576" s="35"/>
      <c r="JLI576" s="35"/>
      <c r="JLJ576" s="35"/>
      <c r="JLK576" s="35"/>
      <c r="JLL576" s="35"/>
      <c r="JLM576" s="35"/>
      <c r="JLN576" s="35"/>
      <c r="JLO576" s="35"/>
      <c r="JLP576" s="35"/>
      <c r="JLQ576" s="35"/>
      <c r="JLR576" s="35"/>
      <c r="JLS576" s="35"/>
      <c r="JLT576" s="35"/>
      <c r="JLU576" s="35"/>
      <c r="JLV576" s="35"/>
      <c r="JLW576" s="35"/>
      <c r="JLX576" s="35"/>
      <c r="JLY576" s="35"/>
      <c r="JLZ576" s="35"/>
      <c r="JMA576" s="35"/>
      <c r="JMB576" s="35"/>
      <c r="JMC576" s="35"/>
      <c r="JMD576" s="35"/>
      <c r="JME576" s="35"/>
      <c r="JMF576" s="35"/>
      <c r="JMG576" s="35"/>
      <c r="JMH576" s="35"/>
      <c r="JMI576" s="35"/>
      <c r="JMJ576" s="35"/>
      <c r="JMK576" s="35"/>
      <c r="JML576" s="35"/>
      <c r="JMM576" s="35"/>
      <c r="JMN576" s="35"/>
      <c r="JMO576" s="35"/>
      <c r="JMP576" s="35"/>
      <c r="JMQ576" s="35"/>
      <c r="JMR576" s="35"/>
      <c r="JMS576" s="35"/>
      <c r="JMT576" s="35"/>
      <c r="JMU576" s="35"/>
      <c r="JMV576" s="35"/>
      <c r="JMW576" s="35"/>
      <c r="JMX576" s="35"/>
      <c r="JMY576" s="35"/>
      <c r="JMZ576" s="35"/>
      <c r="JNA576" s="35"/>
      <c r="JNB576" s="35"/>
      <c r="JNC576" s="35"/>
      <c r="JND576" s="35"/>
      <c r="JNE576" s="35"/>
      <c r="JNF576" s="35"/>
      <c r="JNG576" s="35"/>
      <c r="JNH576" s="35"/>
      <c r="JNI576" s="35"/>
      <c r="JNJ576" s="35"/>
      <c r="JNK576" s="35"/>
      <c r="JNL576" s="35"/>
      <c r="JNM576" s="35"/>
      <c r="JNN576" s="35"/>
      <c r="JNO576" s="35"/>
      <c r="JNP576" s="35"/>
      <c r="JNQ576" s="35"/>
      <c r="JNR576" s="35"/>
      <c r="JNS576" s="35"/>
      <c r="JNT576" s="35"/>
      <c r="JNU576" s="35"/>
      <c r="JNV576" s="35"/>
      <c r="JNW576" s="35"/>
      <c r="JNX576" s="35"/>
      <c r="JNY576" s="35"/>
      <c r="JNZ576" s="35"/>
      <c r="JOA576" s="35"/>
      <c r="JOB576" s="35"/>
      <c r="JOC576" s="35"/>
      <c r="JOD576" s="35"/>
      <c r="JOE576" s="35"/>
      <c r="JOF576" s="35"/>
      <c r="JOG576" s="35"/>
      <c r="JOH576" s="35"/>
      <c r="JOI576" s="35"/>
      <c r="JOJ576" s="35"/>
      <c r="JOK576" s="35"/>
      <c r="JOL576" s="35"/>
      <c r="JOM576" s="35"/>
      <c r="JON576" s="35"/>
      <c r="JOO576" s="35"/>
      <c r="JOP576" s="35"/>
      <c r="JOQ576" s="35"/>
      <c r="JOR576" s="35"/>
      <c r="JOS576" s="35"/>
      <c r="JOT576" s="35"/>
      <c r="JOU576" s="35"/>
      <c r="JOV576" s="35"/>
      <c r="JOW576" s="35"/>
      <c r="JOX576" s="35"/>
      <c r="JOY576" s="35"/>
      <c r="JOZ576" s="35"/>
      <c r="JPA576" s="35"/>
      <c r="JPB576" s="35"/>
      <c r="JPC576" s="35"/>
      <c r="JPD576" s="35"/>
      <c r="JPE576" s="35"/>
      <c r="JPF576" s="35"/>
      <c r="JPG576" s="35"/>
      <c r="JPH576" s="35"/>
      <c r="JPI576" s="35"/>
      <c r="JPJ576" s="35"/>
      <c r="JPK576" s="35"/>
      <c r="JPL576" s="35"/>
      <c r="JPM576" s="35"/>
      <c r="JPN576" s="35"/>
      <c r="JPO576" s="35"/>
      <c r="JPP576" s="35"/>
      <c r="JPQ576" s="35"/>
      <c r="JPR576" s="35"/>
      <c r="JPS576" s="35"/>
      <c r="JPT576" s="35"/>
      <c r="JPU576" s="35"/>
      <c r="JPV576" s="35"/>
      <c r="JPW576" s="35"/>
      <c r="JPX576" s="35"/>
      <c r="JPY576" s="35"/>
      <c r="JPZ576" s="35"/>
      <c r="JQA576" s="35"/>
      <c r="JQB576" s="35"/>
      <c r="JQC576" s="35"/>
      <c r="JQD576" s="35"/>
      <c r="JQE576" s="35"/>
      <c r="JQF576" s="35"/>
      <c r="JQG576" s="35"/>
      <c r="JQH576" s="35"/>
      <c r="JQI576" s="35"/>
      <c r="JQJ576" s="35"/>
      <c r="JQK576" s="35"/>
      <c r="JQL576" s="35"/>
      <c r="JQM576" s="35"/>
      <c r="JQN576" s="35"/>
      <c r="JQO576" s="35"/>
      <c r="JQP576" s="35"/>
      <c r="JQQ576" s="35"/>
      <c r="JQR576" s="35"/>
      <c r="JQS576" s="35"/>
      <c r="JQT576" s="35"/>
      <c r="JQU576" s="35"/>
      <c r="JQV576" s="35"/>
      <c r="JQW576" s="35"/>
      <c r="JQX576" s="35"/>
      <c r="JQY576" s="35"/>
      <c r="JQZ576" s="35"/>
      <c r="JRA576" s="35"/>
      <c r="JRB576" s="35"/>
      <c r="JRC576" s="35"/>
      <c r="JRD576" s="35"/>
      <c r="JRE576" s="35"/>
      <c r="JRF576" s="35"/>
      <c r="JRG576" s="35"/>
      <c r="JRH576" s="35"/>
      <c r="JRI576" s="35"/>
      <c r="JRJ576" s="35"/>
      <c r="JRK576" s="35"/>
      <c r="JRL576" s="35"/>
      <c r="JRM576" s="35"/>
      <c r="JRN576" s="35"/>
      <c r="JRO576" s="35"/>
      <c r="JRP576" s="35"/>
      <c r="JRQ576" s="35"/>
      <c r="JRR576" s="35"/>
      <c r="JRS576" s="35"/>
      <c r="JRT576" s="35"/>
      <c r="JRU576" s="35"/>
      <c r="JRV576" s="35"/>
      <c r="JRW576" s="35"/>
      <c r="JRX576" s="35"/>
      <c r="JRY576" s="35"/>
      <c r="JRZ576" s="35"/>
      <c r="JSA576" s="35"/>
      <c r="JSB576" s="35"/>
      <c r="JSC576" s="35"/>
      <c r="JSD576" s="35"/>
      <c r="JSE576" s="35"/>
      <c r="JSF576" s="35"/>
      <c r="JSG576" s="35"/>
      <c r="JSH576" s="35"/>
      <c r="JSI576" s="35"/>
      <c r="JSJ576" s="35"/>
      <c r="JSK576" s="35"/>
      <c r="JSL576" s="35"/>
      <c r="JSM576" s="35"/>
      <c r="JSN576" s="35"/>
      <c r="JSO576" s="35"/>
      <c r="JSP576" s="35"/>
      <c r="JSQ576" s="35"/>
      <c r="JSR576" s="35"/>
      <c r="JSS576" s="35"/>
      <c r="JST576" s="35"/>
      <c r="JSU576" s="35"/>
      <c r="JSV576" s="35"/>
      <c r="JSW576" s="35"/>
      <c r="JSX576" s="35"/>
      <c r="JSY576" s="35"/>
      <c r="JSZ576" s="35"/>
      <c r="JTA576" s="35"/>
      <c r="JTB576" s="35"/>
      <c r="JTC576" s="35"/>
      <c r="JTD576" s="35"/>
      <c r="JTE576" s="35"/>
      <c r="JTF576" s="35"/>
      <c r="JTG576" s="35"/>
      <c r="JTH576" s="35"/>
      <c r="JTI576" s="35"/>
      <c r="JTJ576" s="35"/>
      <c r="JTK576" s="35"/>
      <c r="JTL576" s="35"/>
      <c r="JTM576" s="35"/>
      <c r="JTN576" s="35"/>
      <c r="JTO576" s="35"/>
      <c r="JTP576" s="35"/>
      <c r="JTQ576" s="35"/>
      <c r="JTR576" s="35"/>
      <c r="JTS576" s="35"/>
      <c r="JTT576" s="35"/>
      <c r="JTU576" s="35"/>
      <c r="JTV576" s="35"/>
      <c r="JTW576" s="35"/>
      <c r="JTX576" s="35"/>
      <c r="JTY576" s="35"/>
      <c r="JTZ576" s="35"/>
      <c r="JUA576" s="35"/>
      <c r="JUB576" s="35"/>
      <c r="JUC576" s="35"/>
      <c r="JUD576" s="35"/>
      <c r="JUE576" s="35"/>
      <c r="JUF576" s="35"/>
      <c r="JUG576" s="35"/>
      <c r="JUH576" s="35"/>
      <c r="JUI576" s="35"/>
      <c r="JUJ576" s="35"/>
      <c r="JUK576" s="35"/>
      <c r="JUL576" s="35"/>
      <c r="JUM576" s="35"/>
      <c r="JUN576" s="35"/>
      <c r="JUO576" s="35"/>
      <c r="JUP576" s="35"/>
      <c r="JUQ576" s="35"/>
      <c r="JUR576" s="35"/>
      <c r="JUS576" s="35"/>
      <c r="JUT576" s="35"/>
      <c r="JUU576" s="35"/>
      <c r="JUV576" s="35"/>
      <c r="JUW576" s="35"/>
      <c r="JUX576" s="35"/>
      <c r="JUY576" s="35"/>
      <c r="JUZ576" s="35"/>
      <c r="JVA576" s="35"/>
      <c r="JVB576" s="35"/>
      <c r="JVC576" s="35"/>
      <c r="JVD576" s="35"/>
      <c r="JVE576" s="35"/>
      <c r="JVF576" s="35"/>
      <c r="JVG576" s="35"/>
      <c r="JVH576" s="35"/>
      <c r="JVI576" s="35"/>
      <c r="JVJ576" s="35"/>
      <c r="JVK576" s="35"/>
      <c r="JVL576" s="35"/>
      <c r="JVM576" s="35"/>
      <c r="JVN576" s="35"/>
      <c r="JVO576" s="35"/>
      <c r="JVP576" s="35"/>
      <c r="JVQ576" s="35"/>
      <c r="JVR576" s="35"/>
      <c r="JVS576" s="35"/>
      <c r="JVT576" s="35"/>
      <c r="JVU576" s="35"/>
      <c r="JVV576" s="35"/>
      <c r="JVW576" s="35"/>
      <c r="JVX576" s="35"/>
      <c r="JVY576" s="35"/>
      <c r="JVZ576" s="35"/>
      <c r="JWA576" s="35"/>
      <c r="JWB576" s="35"/>
      <c r="JWC576" s="35"/>
      <c r="JWD576" s="35"/>
      <c r="JWE576" s="35"/>
      <c r="JWF576" s="35"/>
      <c r="JWG576" s="35"/>
      <c r="JWH576" s="35"/>
      <c r="JWI576" s="35"/>
      <c r="JWJ576" s="35"/>
      <c r="JWK576" s="35"/>
      <c r="JWL576" s="35"/>
      <c r="JWM576" s="35"/>
      <c r="JWN576" s="35"/>
      <c r="JWO576" s="35"/>
      <c r="JWP576" s="35"/>
      <c r="JWQ576" s="35"/>
      <c r="JWR576" s="35"/>
      <c r="JWS576" s="35"/>
      <c r="JWT576" s="35"/>
      <c r="JWU576" s="35"/>
      <c r="JWV576" s="35"/>
      <c r="JWW576" s="35"/>
      <c r="JWX576" s="35"/>
      <c r="JWY576" s="35"/>
      <c r="JWZ576" s="35"/>
      <c r="JXA576" s="35"/>
      <c r="JXB576" s="35"/>
      <c r="JXC576" s="35"/>
      <c r="JXD576" s="35"/>
      <c r="JXE576" s="35"/>
      <c r="JXF576" s="35"/>
      <c r="JXG576" s="35"/>
      <c r="JXH576" s="35"/>
      <c r="JXI576" s="35"/>
      <c r="JXJ576" s="35"/>
      <c r="JXK576" s="35"/>
      <c r="JXL576" s="35"/>
      <c r="JXM576" s="35"/>
      <c r="JXN576" s="35"/>
      <c r="JXO576" s="35"/>
      <c r="JXP576" s="35"/>
      <c r="JXQ576" s="35"/>
      <c r="JXR576" s="35"/>
      <c r="JXS576" s="35"/>
      <c r="JXT576" s="35"/>
      <c r="JXU576" s="35"/>
      <c r="JXV576" s="35"/>
      <c r="JXW576" s="35"/>
      <c r="JXX576" s="35"/>
      <c r="JXY576" s="35"/>
      <c r="JXZ576" s="35"/>
      <c r="JYA576" s="35"/>
      <c r="JYB576" s="35"/>
      <c r="JYC576" s="35"/>
      <c r="JYD576" s="35"/>
      <c r="JYE576" s="35"/>
      <c r="JYF576" s="35"/>
      <c r="JYG576" s="35"/>
      <c r="JYH576" s="35"/>
      <c r="JYI576" s="35"/>
      <c r="JYJ576" s="35"/>
      <c r="JYK576" s="35"/>
      <c r="JYL576" s="35"/>
      <c r="JYM576" s="35"/>
      <c r="JYN576" s="35"/>
      <c r="JYO576" s="35"/>
      <c r="JYP576" s="35"/>
      <c r="JYQ576" s="35"/>
      <c r="JYR576" s="35"/>
      <c r="JYS576" s="35"/>
      <c r="JYT576" s="35"/>
      <c r="JYU576" s="35"/>
      <c r="JYV576" s="35"/>
      <c r="JYW576" s="35"/>
      <c r="JYX576" s="35"/>
      <c r="JYY576" s="35"/>
      <c r="JYZ576" s="35"/>
      <c r="JZA576" s="35"/>
      <c r="JZB576" s="35"/>
      <c r="JZC576" s="35"/>
      <c r="JZD576" s="35"/>
      <c r="JZE576" s="35"/>
      <c r="JZF576" s="35"/>
      <c r="JZG576" s="35"/>
      <c r="JZH576" s="35"/>
      <c r="JZI576" s="35"/>
      <c r="JZJ576" s="35"/>
      <c r="JZK576" s="35"/>
      <c r="JZL576" s="35"/>
      <c r="JZM576" s="35"/>
      <c r="JZN576" s="35"/>
      <c r="JZO576" s="35"/>
      <c r="JZP576" s="35"/>
      <c r="JZQ576" s="35"/>
      <c r="JZR576" s="35"/>
      <c r="JZS576" s="35"/>
      <c r="JZT576" s="35"/>
      <c r="JZU576" s="35"/>
      <c r="JZV576" s="35"/>
      <c r="JZW576" s="35"/>
      <c r="JZX576" s="35"/>
      <c r="JZY576" s="35"/>
      <c r="JZZ576" s="35"/>
      <c r="KAA576" s="35"/>
      <c r="KAB576" s="35"/>
      <c r="KAC576" s="35"/>
      <c r="KAD576" s="35"/>
      <c r="KAE576" s="35"/>
      <c r="KAF576" s="35"/>
      <c r="KAG576" s="35"/>
      <c r="KAH576" s="35"/>
      <c r="KAI576" s="35"/>
      <c r="KAJ576" s="35"/>
      <c r="KAK576" s="35"/>
      <c r="KAL576" s="35"/>
      <c r="KAM576" s="35"/>
      <c r="KAN576" s="35"/>
      <c r="KAO576" s="35"/>
      <c r="KAP576" s="35"/>
      <c r="KAQ576" s="35"/>
      <c r="KAR576" s="35"/>
      <c r="KAS576" s="35"/>
      <c r="KAT576" s="35"/>
      <c r="KAU576" s="35"/>
      <c r="KAV576" s="35"/>
      <c r="KAW576" s="35"/>
      <c r="KAX576" s="35"/>
      <c r="KAY576" s="35"/>
      <c r="KAZ576" s="35"/>
      <c r="KBA576" s="35"/>
      <c r="KBB576" s="35"/>
      <c r="KBC576" s="35"/>
      <c r="KBD576" s="35"/>
      <c r="KBE576" s="35"/>
      <c r="KBF576" s="35"/>
      <c r="KBG576" s="35"/>
      <c r="KBH576" s="35"/>
      <c r="KBI576" s="35"/>
      <c r="KBJ576" s="35"/>
      <c r="KBK576" s="35"/>
      <c r="KBL576" s="35"/>
      <c r="KBM576" s="35"/>
      <c r="KBN576" s="35"/>
      <c r="KBO576" s="35"/>
      <c r="KBP576" s="35"/>
      <c r="KBQ576" s="35"/>
      <c r="KBR576" s="35"/>
      <c r="KBS576" s="35"/>
      <c r="KBT576" s="35"/>
      <c r="KBU576" s="35"/>
      <c r="KBV576" s="35"/>
      <c r="KBW576" s="35"/>
      <c r="KBX576" s="35"/>
      <c r="KBY576" s="35"/>
      <c r="KBZ576" s="35"/>
      <c r="KCA576" s="35"/>
      <c r="KCB576" s="35"/>
      <c r="KCC576" s="35"/>
      <c r="KCD576" s="35"/>
      <c r="KCE576" s="35"/>
      <c r="KCF576" s="35"/>
      <c r="KCG576" s="35"/>
      <c r="KCH576" s="35"/>
      <c r="KCI576" s="35"/>
      <c r="KCJ576" s="35"/>
      <c r="KCK576" s="35"/>
      <c r="KCL576" s="35"/>
      <c r="KCM576" s="35"/>
      <c r="KCN576" s="35"/>
      <c r="KCO576" s="35"/>
      <c r="KCP576" s="35"/>
      <c r="KCQ576" s="35"/>
      <c r="KCR576" s="35"/>
      <c r="KCS576" s="35"/>
      <c r="KCT576" s="35"/>
      <c r="KCU576" s="35"/>
      <c r="KCV576" s="35"/>
      <c r="KCW576" s="35"/>
      <c r="KCX576" s="35"/>
      <c r="KCY576" s="35"/>
      <c r="KCZ576" s="35"/>
      <c r="KDA576" s="35"/>
      <c r="KDB576" s="35"/>
      <c r="KDC576" s="35"/>
      <c r="KDD576" s="35"/>
      <c r="KDE576" s="35"/>
      <c r="KDF576" s="35"/>
      <c r="KDG576" s="35"/>
      <c r="KDH576" s="35"/>
      <c r="KDI576" s="35"/>
      <c r="KDJ576" s="35"/>
      <c r="KDK576" s="35"/>
      <c r="KDL576" s="35"/>
      <c r="KDM576" s="35"/>
      <c r="KDN576" s="35"/>
      <c r="KDO576" s="35"/>
      <c r="KDP576" s="35"/>
      <c r="KDQ576" s="35"/>
      <c r="KDR576" s="35"/>
      <c r="KDS576" s="35"/>
      <c r="KDT576" s="35"/>
      <c r="KDU576" s="35"/>
      <c r="KDV576" s="35"/>
      <c r="KDW576" s="35"/>
      <c r="KDX576" s="35"/>
      <c r="KDY576" s="35"/>
      <c r="KDZ576" s="35"/>
      <c r="KEA576" s="35"/>
      <c r="KEB576" s="35"/>
      <c r="KEC576" s="35"/>
      <c r="KED576" s="35"/>
      <c r="KEE576" s="35"/>
      <c r="KEF576" s="35"/>
      <c r="KEG576" s="35"/>
      <c r="KEH576" s="35"/>
      <c r="KEI576" s="35"/>
      <c r="KEJ576" s="35"/>
      <c r="KEK576" s="35"/>
      <c r="KEL576" s="35"/>
      <c r="KEM576" s="35"/>
      <c r="KEN576" s="35"/>
      <c r="KEO576" s="35"/>
      <c r="KEP576" s="35"/>
      <c r="KEQ576" s="35"/>
      <c r="KER576" s="35"/>
      <c r="KES576" s="35"/>
      <c r="KET576" s="35"/>
      <c r="KEU576" s="35"/>
      <c r="KEV576" s="35"/>
      <c r="KEW576" s="35"/>
      <c r="KEX576" s="35"/>
      <c r="KEY576" s="35"/>
      <c r="KEZ576" s="35"/>
      <c r="KFA576" s="35"/>
      <c r="KFB576" s="35"/>
      <c r="KFC576" s="35"/>
      <c r="KFD576" s="35"/>
      <c r="KFE576" s="35"/>
      <c r="KFF576" s="35"/>
      <c r="KFG576" s="35"/>
      <c r="KFH576" s="35"/>
      <c r="KFI576" s="35"/>
      <c r="KFJ576" s="35"/>
      <c r="KFK576" s="35"/>
      <c r="KFL576" s="35"/>
      <c r="KFM576" s="35"/>
      <c r="KFN576" s="35"/>
      <c r="KFO576" s="35"/>
      <c r="KFP576" s="35"/>
      <c r="KFQ576" s="35"/>
      <c r="KFR576" s="35"/>
      <c r="KFS576" s="35"/>
      <c r="KFT576" s="35"/>
      <c r="KFU576" s="35"/>
      <c r="KFV576" s="35"/>
      <c r="KFW576" s="35"/>
      <c r="KFX576" s="35"/>
      <c r="KFY576" s="35"/>
      <c r="KFZ576" s="35"/>
      <c r="KGA576" s="35"/>
      <c r="KGB576" s="35"/>
      <c r="KGC576" s="35"/>
      <c r="KGD576" s="35"/>
      <c r="KGE576" s="35"/>
      <c r="KGF576" s="35"/>
      <c r="KGG576" s="35"/>
      <c r="KGH576" s="35"/>
      <c r="KGI576" s="35"/>
      <c r="KGJ576" s="35"/>
      <c r="KGK576" s="35"/>
      <c r="KGL576" s="35"/>
      <c r="KGM576" s="35"/>
      <c r="KGN576" s="35"/>
      <c r="KGO576" s="35"/>
      <c r="KGP576" s="35"/>
      <c r="KGQ576" s="35"/>
      <c r="KGR576" s="35"/>
      <c r="KGS576" s="35"/>
      <c r="KGT576" s="35"/>
      <c r="KGU576" s="35"/>
      <c r="KGV576" s="35"/>
      <c r="KGW576" s="35"/>
      <c r="KGX576" s="35"/>
      <c r="KGY576" s="35"/>
      <c r="KGZ576" s="35"/>
      <c r="KHA576" s="35"/>
      <c r="KHB576" s="35"/>
      <c r="KHC576" s="35"/>
      <c r="KHD576" s="35"/>
      <c r="KHE576" s="35"/>
      <c r="KHF576" s="35"/>
      <c r="KHG576" s="35"/>
      <c r="KHH576" s="35"/>
      <c r="KHI576" s="35"/>
      <c r="KHJ576" s="35"/>
      <c r="KHK576" s="35"/>
      <c r="KHL576" s="35"/>
      <c r="KHM576" s="35"/>
      <c r="KHN576" s="35"/>
      <c r="KHO576" s="35"/>
      <c r="KHP576" s="35"/>
      <c r="KHQ576" s="35"/>
      <c r="KHR576" s="35"/>
      <c r="KHS576" s="35"/>
      <c r="KHT576" s="35"/>
      <c r="KHU576" s="35"/>
      <c r="KHV576" s="35"/>
      <c r="KHW576" s="35"/>
      <c r="KHX576" s="35"/>
      <c r="KHY576" s="35"/>
      <c r="KHZ576" s="35"/>
      <c r="KIA576" s="35"/>
      <c r="KIB576" s="35"/>
      <c r="KIC576" s="35"/>
      <c r="KID576" s="35"/>
      <c r="KIE576" s="35"/>
      <c r="KIF576" s="35"/>
      <c r="KIG576" s="35"/>
      <c r="KIH576" s="35"/>
      <c r="KII576" s="35"/>
      <c r="KIJ576" s="35"/>
      <c r="KIK576" s="35"/>
      <c r="KIL576" s="35"/>
      <c r="KIM576" s="35"/>
      <c r="KIN576" s="35"/>
      <c r="KIO576" s="35"/>
      <c r="KIP576" s="35"/>
      <c r="KIQ576" s="35"/>
      <c r="KIR576" s="35"/>
      <c r="KIS576" s="35"/>
      <c r="KIT576" s="35"/>
      <c r="KIU576" s="35"/>
      <c r="KIV576" s="35"/>
      <c r="KIW576" s="35"/>
      <c r="KIX576" s="35"/>
      <c r="KIY576" s="35"/>
      <c r="KIZ576" s="35"/>
      <c r="KJA576" s="35"/>
      <c r="KJB576" s="35"/>
      <c r="KJC576" s="35"/>
      <c r="KJD576" s="35"/>
      <c r="KJE576" s="35"/>
      <c r="KJF576" s="35"/>
      <c r="KJG576" s="35"/>
      <c r="KJH576" s="35"/>
      <c r="KJI576" s="35"/>
      <c r="KJJ576" s="35"/>
      <c r="KJK576" s="35"/>
      <c r="KJL576" s="35"/>
      <c r="KJM576" s="35"/>
      <c r="KJN576" s="35"/>
      <c r="KJO576" s="35"/>
      <c r="KJP576" s="35"/>
      <c r="KJQ576" s="35"/>
      <c r="KJR576" s="35"/>
      <c r="KJS576" s="35"/>
      <c r="KJT576" s="35"/>
      <c r="KJU576" s="35"/>
      <c r="KJV576" s="35"/>
      <c r="KJW576" s="35"/>
      <c r="KJX576" s="35"/>
      <c r="KJY576" s="35"/>
      <c r="KJZ576" s="35"/>
      <c r="KKA576" s="35"/>
      <c r="KKB576" s="35"/>
      <c r="KKC576" s="35"/>
      <c r="KKD576" s="35"/>
      <c r="KKE576" s="35"/>
      <c r="KKF576" s="35"/>
      <c r="KKG576" s="35"/>
      <c r="KKH576" s="35"/>
      <c r="KKI576" s="35"/>
      <c r="KKJ576" s="35"/>
      <c r="KKK576" s="35"/>
      <c r="KKL576" s="35"/>
      <c r="KKM576" s="35"/>
      <c r="KKN576" s="35"/>
      <c r="KKO576" s="35"/>
      <c r="KKP576" s="35"/>
      <c r="KKQ576" s="35"/>
      <c r="KKR576" s="35"/>
      <c r="KKS576" s="35"/>
      <c r="KKT576" s="35"/>
      <c r="KKU576" s="35"/>
      <c r="KKV576" s="35"/>
      <c r="KKW576" s="35"/>
      <c r="KKX576" s="35"/>
      <c r="KKY576" s="35"/>
      <c r="KKZ576" s="35"/>
      <c r="KLA576" s="35"/>
      <c r="KLB576" s="35"/>
      <c r="KLC576" s="35"/>
      <c r="KLD576" s="35"/>
      <c r="KLE576" s="35"/>
      <c r="KLF576" s="35"/>
      <c r="KLG576" s="35"/>
      <c r="KLH576" s="35"/>
      <c r="KLI576" s="35"/>
      <c r="KLJ576" s="35"/>
      <c r="KLK576" s="35"/>
      <c r="KLL576" s="35"/>
      <c r="KLM576" s="35"/>
      <c r="KLN576" s="35"/>
      <c r="KLO576" s="35"/>
      <c r="KLP576" s="35"/>
      <c r="KLQ576" s="35"/>
      <c r="KLR576" s="35"/>
      <c r="KLS576" s="35"/>
      <c r="KLT576" s="35"/>
      <c r="KLU576" s="35"/>
      <c r="KLV576" s="35"/>
      <c r="KLW576" s="35"/>
      <c r="KLX576" s="35"/>
      <c r="KLY576" s="35"/>
      <c r="KLZ576" s="35"/>
      <c r="KMA576" s="35"/>
      <c r="KMB576" s="35"/>
      <c r="KMC576" s="35"/>
      <c r="KMD576" s="35"/>
      <c r="KME576" s="35"/>
      <c r="KMF576" s="35"/>
      <c r="KMG576" s="35"/>
      <c r="KMH576" s="35"/>
      <c r="KMI576" s="35"/>
      <c r="KMJ576" s="35"/>
      <c r="KMK576" s="35"/>
      <c r="KML576" s="35"/>
      <c r="KMM576" s="35"/>
      <c r="KMN576" s="35"/>
      <c r="KMO576" s="35"/>
      <c r="KMP576" s="35"/>
      <c r="KMQ576" s="35"/>
      <c r="KMR576" s="35"/>
      <c r="KMS576" s="35"/>
      <c r="KMT576" s="35"/>
      <c r="KMU576" s="35"/>
      <c r="KMV576" s="35"/>
      <c r="KMW576" s="35"/>
      <c r="KMX576" s="35"/>
      <c r="KMY576" s="35"/>
      <c r="KMZ576" s="35"/>
      <c r="KNA576" s="35"/>
      <c r="KNB576" s="35"/>
      <c r="KNC576" s="35"/>
      <c r="KND576" s="35"/>
      <c r="KNE576" s="35"/>
      <c r="KNF576" s="35"/>
      <c r="KNG576" s="35"/>
      <c r="KNH576" s="35"/>
      <c r="KNI576" s="35"/>
      <c r="KNJ576" s="35"/>
      <c r="KNK576" s="35"/>
      <c r="KNL576" s="35"/>
      <c r="KNM576" s="35"/>
      <c r="KNN576" s="35"/>
      <c r="KNO576" s="35"/>
      <c r="KNP576" s="35"/>
      <c r="KNQ576" s="35"/>
      <c r="KNR576" s="35"/>
      <c r="KNS576" s="35"/>
      <c r="KNT576" s="35"/>
      <c r="KNU576" s="35"/>
      <c r="KNV576" s="35"/>
      <c r="KNW576" s="35"/>
      <c r="KNX576" s="35"/>
      <c r="KNY576" s="35"/>
      <c r="KNZ576" s="35"/>
      <c r="KOA576" s="35"/>
      <c r="KOB576" s="35"/>
      <c r="KOC576" s="35"/>
      <c r="KOD576" s="35"/>
      <c r="KOE576" s="35"/>
      <c r="KOF576" s="35"/>
      <c r="KOG576" s="35"/>
      <c r="KOH576" s="35"/>
      <c r="KOI576" s="35"/>
      <c r="KOJ576" s="35"/>
      <c r="KOK576" s="35"/>
      <c r="KOL576" s="35"/>
      <c r="KOM576" s="35"/>
      <c r="KON576" s="35"/>
      <c r="KOO576" s="35"/>
      <c r="KOP576" s="35"/>
      <c r="KOQ576" s="35"/>
      <c r="KOR576" s="35"/>
      <c r="KOS576" s="35"/>
      <c r="KOT576" s="35"/>
      <c r="KOU576" s="35"/>
      <c r="KOV576" s="35"/>
      <c r="KOW576" s="35"/>
      <c r="KOX576" s="35"/>
      <c r="KOY576" s="35"/>
      <c r="KOZ576" s="35"/>
      <c r="KPA576" s="35"/>
      <c r="KPB576" s="35"/>
      <c r="KPC576" s="35"/>
      <c r="KPD576" s="35"/>
      <c r="KPE576" s="35"/>
      <c r="KPF576" s="35"/>
      <c r="KPG576" s="35"/>
      <c r="KPH576" s="35"/>
      <c r="KPI576" s="35"/>
      <c r="KPJ576" s="35"/>
      <c r="KPK576" s="35"/>
      <c r="KPL576" s="35"/>
      <c r="KPM576" s="35"/>
      <c r="KPN576" s="35"/>
      <c r="KPO576" s="35"/>
      <c r="KPP576" s="35"/>
      <c r="KPQ576" s="35"/>
      <c r="KPR576" s="35"/>
      <c r="KPS576" s="35"/>
      <c r="KPT576" s="35"/>
      <c r="KPU576" s="35"/>
      <c r="KPV576" s="35"/>
      <c r="KPW576" s="35"/>
      <c r="KPX576" s="35"/>
      <c r="KPY576" s="35"/>
      <c r="KPZ576" s="35"/>
      <c r="KQA576" s="35"/>
      <c r="KQB576" s="35"/>
      <c r="KQC576" s="35"/>
      <c r="KQD576" s="35"/>
      <c r="KQE576" s="35"/>
      <c r="KQF576" s="35"/>
      <c r="KQG576" s="35"/>
      <c r="KQH576" s="35"/>
      <c r="KQI576" s="35"/>
      <c r="KQJ576" s="35"/>
      <c r="KQK576" s="35"/>
      <c r="KQL576" s="35"/>
      <c r="KQM576" s="35"/>
      <c r="KQN576" s="35"/>
      <c r="KQO576" s="35"/>
      <c r="KQP576" s="35"/>
      <c r="KQQ576" s="35"/>
      <c r="KQR576" s="35"/>
      <c r="KQS576" s="35"/>
      <c r="KQT576" s="35"/>
      <c r="KQU576" s="35"/>
      <c r="KQV576" s="35"/>
      <c r="KQW576" s="35"/>
      <c r="KQX576" s="35"/>
      <c r="KQY576" s="35"/>
      <c r="KQZ576" s="35"/>
      <c r="KRA576" s="35"/>
      <c r="KRB576" s="35"/>
      <c r="KRC576" s="35"/>
      <c r="KRD576" s="35"/>
      <c r="KRE576" s="35"/>
      <c r="KRF576" s="35"/>
      <c r="KRG576" s="35"/>
      <c r="KRH576" s="35"/>
      <c r="KRI576" s="35"/>
      <c r="KRJ576" s="35"/>
      <c r="KRK576" s="35"/>
      <c r="KRL576" s="35"/>
      <c r="KRM576" s="35"/>
      <c r="KRN576" s="35"/>
      <c r="KRO576" s="35"/>
      <c r="KRP576" s="35"/>
      <c r="KRQ576" s="35"/>
      <c r="KRR576" s="35"/>
      <c r="KRS576" s="35"/>
      <c r="KRT576" s="35"/>
      <c r="KRU576" s="35"/>
      <c r="KRV576" s="35"/>
      <c r="KRW576" s="35"/>
      <c r="KRX576" s="35"/>
      <c r="KRY576" s="35"/>
      <c r="KRZ576" s="35"/>
      <c r="KSA576" s="35"/>
      <c r="KSB576" s="35"/>
      <c r="KSC576" s="35"/>
      <c r="KSD576" s="35"/>
      <c r="KSE576" s="35"/>
      <c r="KSF576" s="35"/>
      <c r="KSG576" s="35"/>
      <c r="KSH576" s="35"/>
      <c r="KSI576" s="35"/>
      <c r="KSJ576" s="35"/>
      <c r="KSK576" s="35"/>
      <c r="KSL576" s="35"/>
      <c r="KSM576" s="35"/>
      <c r="KSN576" s="35"/>
      <c r="KSO576" s="35"/>
      <c r="KSP576" s="35"/>
      <c r="KSQ576" s="35"/>
      <c r="KSR576" s="35"/>
      <c r="KSS576" s="35"/>
      <c r="KST576" s="35"/>
      <c r="KSU576" s="35"/>
      <c r="KSV576" s="35"/>
      <c r="KSW576" s="35"/>
      <c r="KSX576" s="35"/>
      <c r="KSY576" s="35"/>
      <c r="KSZ576" s="35"/>
      <c r="KTA576" s="35"/>
      <c r="KTB576" s="35"/>
      <c r="KTC576" s="35"/>
      <c r="KTD576" s="35"/>
      <c r="KTE576" s="35"/>
      <c r="KTF576" s="35"/>
      <c r="KTG576" s="35"/>
      <c r="KTH576" s="35"/>
      <c r="KTI576" s="35"/>
      <c r="KTJ576" s="35"/>
      <c r="KTK576" s="35"/>
      <c r="KTL576" s="35"/>
      <c r="KTM576" s="35"/>
      <c r="KTN576" s="35"/>
      <c r="KTO576" s="35"/>
      <c r="KTP576" s="35"/>
      <c r="KTQ576" s="35"/>
      <c r="KTR576" s="35"/>
      <c r="KTS576" s="35"/>
      <c r="KTT576" s="35"/>
      <c r="KTU576" s="35"/>
      <c r="KTV576" s="35"/>
      <c r="KTW576" s="35"/>
      <c r="KTX576" s="35"/>
      <c r="KTY576" s="35"/>
      <c r="KTZ576" s="35"/>
      <c r="KUA576" s="35"/>
      <c r="KUB576" s="35"/>
      <c r="KUC576" s="35"/>
      <c r="KUD576" s="35"/>
      <c r="KUE576" s="35"/>
      <c r="KUF576" s="35"/>
      <c r="KUG576" s="35"/>
      <c r="KUH576" s="35"/>
      <c r="KUI576" s="35"/>
      <c r="KUJ576" s="35"/>
      <c r="KUK576" s="35"/>
      <c r="KUL576" s="35"/>
      <c r="KUM576" s="35"/>
      <c r="KUN576" s="35"/>
      <c r="KUO576" s="35"/>
      <c r="KUP576" s="35"/>
      <c r="KUQ576" s="35"/>
      <c r="KUR576" s="35"/>
      <c r="KUS576" s="35"/>
      <c r="KUT576" s="35"/>
      <c r="KUU576" s="35"/>
      <c r="KUV576" s="35"/>
      <c r="KUW576" s="35"/>
      <c r="KUX576" s="35"/>
      <c r="KUY576" s="35"/>
      <c r="KUZ576" s="35"/>
      <c r="KVA576" s="35"/>
      <c r="KVB576" s="35"/>
      <c r="KVC576" s="35"/>
      <c r="KVD576" s="35"/>
      <c r="KVE576" s="35"/>
      <c r="KVF576" s="35"/>
      <c r="KVG576" s="35"/>
      <c r="KVH576" s="35"/>
      <c r="KVI576" s="35"/>
      <c r="KVJ576" s="35"/>
      <c r="KVK576" s="35"/>
      <c r="KVL576" s="35"/>
      <c r="KVM576" s="35"/>
      <c r="KVN576" s="35"/>
      <c r="KVO576" s="35"/>
      <c r="KVP576" s="35"/>
      <c r="KVQ576" s="35"/>
      <c r="KVR576" s="35"/>
      <c r="KVS576" s="35"/>
      <c r="KVT576" s="35"/>
      <c r="KVU576" s="35"/>
      <c r="KVV576" s="35"/>
      <c r="KVW576" s="35"/>
      <c r="KVX576" s="35"/>
      <c r="KVY576" s="35"/>
      <c r="KVZ576" s="35"/>
      <c r="KWA576" s="35"/>
      <c r="KWB576" s="35"/>
      <c r="KWC576" s="35"/>
      <c r="KWD576" s="35"/>
      <c r="KWE576" s="35"/>
      <c r="KWF576" s="35"/>
      <c r="KWG576" s="35"/>
      <c r="KWH576" s="35"/>
      <c r="KWI576" s="35"/>
      <c r="KWJ576" s="35"/>
      <c r="KWK576" s="35"/>
      <c r="KWL576" s="35"/>
      <c r="KWM576" s="35"/>
      <c r="KWN576" s="35"/>
      <c r="KWO576" s="35"/>
      <c r="KWP576" s="35"/>
      <c r="KWQ576" s="35"/>
      <c r="KWR576" s="35"/>
      <c r="KWS576" s="35"/>
      <c r="KWT576" s="35"/>
      <c r="KWU576" s="35"/>
      <c r="KWV576" s="35"/>
      <c r="KWW576" s="35"/>
      <c r="KWX576" s="35"/>
      <c r="KWY576" s="35"/>
      <c r="KWZ576" s="35"/>
      <c r="KXA576" s="35"/>
      <c r="KXB576" s="35"/>
      <c r="KXC576" s="35"/>
      <c r="KXD576" s="35"/>
      <c r="KXE576" s="35"/>
      <c r="KXF576" s="35"/>
      <c r="KXG576" s="35"/>
      <c r="KXH576" s="35"/>
      <c r="KXI576" s="35"/>
      <c r="KXJ576" s="35"/>
      <c r="KXK576" s="35"/>
      <c r="KXL576" s="35"/>
      <c r="KXM576" s="35"/>
      <c r="KXN576" s="35"/>
      <c r="KXO576" s="35"/>
      <c r="KXP576" s="35"/>
      <c r="KXQ576" s="35"/>
      <c r="KXR576" s="35"/>
      <c r="KXS576" s="35"/>
      <c r="KXT576" s="35"/>
      <c r="KXU576" s="35"/>
      <c r="KXV576" s="35"/>
      <c r="KXW576" s="35"/>
      <c r="KXX576" s="35"/>
      <c r="KXY576" s="35"/>
      <c r="KXZ576" s="35"/>
      <c r="KYA576" s="35"/>
      <c r="KYB576" s="35"/>
      <c r="KYC576" s="35"/>
      <c r="KYD576" s="35"/>
      <c r="KYE576" s="35"/>
      <c r="KYF576" s="35"/>
      <c r="KYG576" s="35"/>
      <c r="KYH576" s="35"/>
      <c r="KYI576" s="35"/>
      <c r="KYJ576" s="35"/>
      <c r="KYK576" s="35"/>
      <c r="KYL576" s="35"/>
      <c r="KYM576" s="35"/>
      <c r="KYN576" s="35"/>
      <c r="KYO576" s="35"/>
      <c r="KYP576" s="35"/>
      <c r="KYQ576" s="35"/>
      <c r="KYR576" s="35"/>
      <c r="KYS576" s="35"/>
      <c r="KYT576" s="35"/>
      <c r="KYU576" s="35"/>
      <c r="KYV576" s="35"/>
      <c r="KYW576" s="35"/>
      <c r="KYX576" s="35"/>
      <c r="KYY576" s="35"/>
      <c r="KYZ576" s="35"/>
      <c r="KZA576" s="35"/>
      <c r="KZB576" s="35"/>
      <c r="KZC576" s="35"/>
      <c r="KZD576" s="35"/>
      <c r="KZE576" s="35"/>
      <c r="KZF576" s="35"/>
      <c r="KZG576" s="35"/>
      <c r="KZH576" s="35"/>
      <c r="KZI576" s="35"/>
      <c r="KZJ576" s="35"/>
      <c r="KZK576" s="35"/>
      <c r="KZL576" s="35"/>
      <c r="KZM576" s="35"/>
      <c r="KZN576" s="35"/>
      <c r="KZO576" s="35"/>
      <c r="KZP576" s="35"/>
      <c r="KZQ576" s="35"/>
      <c r="KZR576" s="35"/>
      <c r="KZS576" s="35"/>
      <c r="KZT576" s="35"/>
      <c r="KZU576" s="35"/>
      <c r="KZV576" s="35"/>
      <c r="KZW576" s="35"/>
      <c r="KZX576" s="35"/>
      <c r="KZY576" s="35"/>
      <c r="KZZ576" s="35"/>
      <c r="LAA576" s="35"/>
      <c r="LAB576" s="35"/>
      <c r="LAC576" s="35"/>
      <c r="LAD576" s="35"/>
      <c r="LAE576" s="35"/>
      <c r="LAF576" s="35"/>
      <c r="LAG576" s="35"/>
      <c r="LAH576" s="35"/>
      <c r="LAI576" s="35"/>
      <c r="LAJ576" s="35"/>
      <c r="LAK576" s="35"/>
      <c r="LAL576" s="35"/>
      <c r="LAM576" s="35"/>
      <c r="LAN576" s="35"/>
      <c r="LAO576" s="35"/>
      <c r="LAP576" s="35"/>
      <c r="LAQ576" s="35"/>
      <c r="LAR576" s="35"/>
      <c r="LAS576" s="35"/>
      <c r="LAT576" s="35"/>
      <c r="LAU576" s="35"/>
      <c r="LAV576" s="35"/>
      <c r="LAW576" s="35"/>
      <c r="LAX576" s="35"/>
      <c r="LAY576" s="35"/>
      <c r="LAZ576" s="35"/>
      <c r="LBA576" s="35"/>
      <c r="LBB576" s="35"/>
      <c r="LBC576" s="35"/>
      <c r="LBD576" s="35"/>
      <c r="LBE576" s="35"/>
      <c r="LBF576" s="35"/>
      <c r="LBG576" s="35"/>
      <c r="LBH576" s="35"/>
      <c r="LBI576" s="35"/>
      <c r="LBJ576" s="35"/>
      <c r="LBK576" s="35"/>
      <c r="LBL576" s="35"/>
      <c r="LBM576" s="35"/>
      <c r="LBN576" s="35"/>
      <c r="LBO576" s="35"/>
      <c r="LBP576" s="35"/>
      <c r="LBQ576" s="35"/>
      <c r="LBR576" s="35"/>
      <c r="LBS576" s="35"/>
      <c r="LBT576" s="35"/>
      <c r="LBU576" s="35"/>
      <c r="LBV576" s="35"/>
      <c r="LBW576" s="35"/>
      <c r="LBX576" s="35"/>
      <c r="LBY576" s="35"/>
      <c r="LBZ576" s="35"/>
      <c r="LCA576" s="35"/>
      <c r="LCB576" s="35"/>
      <c r="LCC576" s="35"/>
      <c r="LCD576" s="35"/>
      <c r="LCE576" s="35"/>
      <c r="LCF576" s="35"/>
      <c r="LCG576" s="35"/>
      <c r="LCH576" s="35"/>
      <c r="LCI576" s="35"/>
      <c r="LCJ576" s="35"/>
      <c r="LCK576" s="35"/>
      <c r="LCL576" s="35"/>
      <c r="LCM576" s="35"/>
      <c r="LCN576" s="35"/>
      <c r="LCO576" s="35"/>
      <c r="LCP576" s="35"/>
      <c r="LCQ576" s="35"/>
      <c r="LCR576" s="35"/>
      <c r="LCS576" s="35"/>
      <c r="LCT576" s="35"/>
      <c r="LCU576" s="35"/>
      <c r="LCV576" s="35"/>
      <c r="LCW576" s="35"/>
      <c r="LCX576" s="35"/>
      <c r="LCY576" s="35"/>
      <c r="LCZ576" s="35"/>
      <c r="LDA576" s="35"/>
      <c r="LDB576" s="35"/>
      <c r="LDC576" s="35"/>
      <c r="LDD576" s="35"/>
      <c r="LDE576" s="35"/>
      <c r="LDF576" s="35"/>
      <c r="LDG576" s="35"/>
      <c r="LDH576" s="35"/>
      <c r="LDI576" s="35"/>
      <c r="LDJ576" s="35"/>
      <c r="LDK576" s="35"/>
      <c r="LDL576" s="35"/>
      <c r="LDM576" s="35"/>
      <c r="LDN576" s="35"/>
      <c r="LDO576" s="35"/>
      <c r="LDP576" s="35"/>
      <c r="LDQ576" s="35"/>
      <c r="LDR576" s="35"/>
      <c r="LDS576" s="35"/>
      <c r="LDT576" s="35"/>
      <c r="LDU576" s="35"/>
      <c r="LDV576" s="35"/>
      <c r="LDW576" s="35"/>
      <c r="LDX576" s="35"/>
      <c r="LDY576" s="35"/>
      <c r="LDZ576" s="35"/>
      <c r="LEA576" s="35"/>
      <c r="LEB576" s="35"/>
      <c r="LEC576" s="35"/>
      <c r="LED576" s="35"/>
      <c r="LEE576" s="35"/>
      <c r="LEF576" s="35"/>
      <c r="LEG576" s="35"/>
      <c r="LEH576" s="35"/>
      <c r="LEI576" s="35"/>
      <c r="LEJ576" s="35"/>
      <c r="LEK576" s="35"/>
      <c r="LEL576" s="35"/>
      <c r="LEM576" s="35"/>
      <c r="LEN576" s="35"/>
      <c r="LEO576" s="35"/>
      <c r="LEP576" s="35"/>
      <c r="LEQ576" s="35"/>
      <c r="LER576" s="35"/>
      <c r="LES576" s="35"/>
      <c r="LET576" s="35"/>
      <c r="LEU576" s="35"/>
      <c r="LEV576" s="35"/>
      <c r="LEW576" s="35"/>
      <c r="LEX576" s="35"/>
      <c r="LEY576" s="35"/>
      <c r="LEZ576" s="35"/>
      <c r="LFA576" s="35"/>
      <c r="LFB576" s="35"/>
      <c r="LFC576" s="35"/>
      <c r="LFD576" s="35"/>
      <c r="LFE576" s="35"/>
      <c r="LFF576" s="35"/>
      <c r="LFG576" s="35"/>
      <c r="LFH576" s="35"/>
      <c r="LFI576" s="35"/>
      <c r="LFJ576" s="35"/>
      <c r="LFK576" s="35"/>
      <c r="LFL576" s="35"/>
      <c r="LFM576" s="35"/>
      <c r="LFN576" s="35"/>
      <c r="LFO576" s="35"/>
      <c r="LFP576" s="35"/>
      <c r="LFQ576" s="35"/>
      <c r="LFR576" s="35"/>
      <c r="LFS576" s="35"/>
      <c r="LFT576" s="35"/>
      <c r="LFU576" s="35"/>
      <c r="LFV576" s="35"/>
      <c r="LFW576" s="35"/>
      <c r="LFX576" s="35"/>
      <c r="LFY576" s="35"/>
      <c r="LFZ576" s="35"/>
      <c r="LGA576" s="35"/>
      <c r="LGB576" s="35"/>
      <c r="LGC576" s="35"/>
      <c r="LGD576" s="35"/>
      <c r="LGE576" s="35"/>
      <c r="LGF576" s="35"/>
      <c r="LGG576" s="35"/>
      <c r="LGH576" s="35"/>
      <c r="LGI576" s="35"/>
      <c r="LGJ576" s="35"/>
      <c r="LGK576" s="35"/>
      <c r="LGL576" s="35"/>
      <c r="LGM576" s="35"/>
      <c r="LGN576" s="35"/>
      <c r="LGO576" s="35"/>
      <c r="LGP576" s="35"/>
      <c r="LGQ576" s="35"/>
      <c r="LGR576" s="35"/>
      <c r="LGS576" s="35"/>
      <c r="LGT576" s="35"/>
      <c r="LGU576" s="35"/>
      <c r="LGV576" s="35"/>
      <c r="LGW576" s="35"/>
      <c r="LGX576" s="35"/>
      <c r="LGY576" s="35"/>
      <c r="LGZ576" s="35"/>
      <c r="LHA576" s="35"/>
      <c r="LHB576" s="35"/>
      <c r="LHC576" s="35"/>
      <c r="LHD576" s="35"/>
      <c r="LHE576" s="35"/>
      <c r="LHF576" s="35"/>
      <c r="LHG576" s="35"/>
      <c r="LHH576" s="35"/>
      <c r="LHI576" s="35"/>
      <c r="LHJ576" s="35"/>
      <c r="LHK576" s="35"/>
      <c r="LHL576" s="35"/>
      <c r="LHM576" s="35"/>
      <c r="LHN576" s="35"/>
      <c r="LHO576" s="35"/>
      <c r="LHP576" s="35"/>
      <c r="LHQ576" s="35"/>
      <c r="LHR576" s="35"/>
      <c r="LHS576" s="35"/>
      <c r="LHT576" s="35"/>
      <c r="LHU576" s="35"/>
      <c r="LHV576" s="35"/>
      <c r="LHW576" s="35"/>
      <c r="LHX576" s="35"/>
      <c r="LHY576" s="35"/>
      <c r="LHZ576" s="35"/>
      <c r="LIA576" s="35"/>
      <c r="LIB576" s="35"/>
      <c r="LIC576" s="35"/>
      <c r="LID576" s="35"/>
      <c r="LIE576" s="35"/>
      <c r="LIF576" s="35"/>
      <c r="LIG576" s="35"/>
      <c r="LIH576" s="35"/>
      <c r="LII576" s="35"/>
      <c r="LIJ576" s="35"/>
      <c r="LIK576" s="35"/>
      <c r="LIL576" s="35"/>
      <c r="LIM576" s="35"/>
      <c r="LIN576" s="35"/>
      <c r="LIO576" s="35"/>
      <c r="LIP576" s="35"/>
      <c r="LIQ576" s="35"/>
      <c r="LIR576" s="35"/>
      <c r="LIS576" s="35"/>
      <c r="LIT576" s="35"/>
      <c r="LIU576" s="35"/>
      <c r="LIV576" s="35"/>
      <c r="LIW576" s="35"/>
      <c r="LIX576" s="35"/>
      <c r="LIY576" s="35"/>
      <c r="LIZ576" s="35"/>
      <c r="LJA576" s="35"/>
      <c r="LJB576" s="35"/>
      <c r="LJC576" s="35"/>
      <c r="LJD576" s="35"/>
      <c r="LJE576" s="35"/>
      <c r="LJF576" s="35"/>
      <c r="LJG576" s="35"/>
      <c r="LJH576" s="35"/>
      <c r="LJI576" s="35"/>
      <c r="LJJ576" s="35"/>
      <c r="LJK576" s="35"/>
      <c r="LJL576" s="35"/>
      <c r="LJM576" s="35"/>
      <c r="LJN576" s="35"/>
      <c r="LJO576" s="35"/>
      <c r="LJP576" s="35"/>
      <c r="LJQ576" s="35"/>
      <c r="LJR576" s="35"/>
      <c r="LJS576" s="35"/>
      <c r="LJT576" s="35"/>
      <c r="LJU576" s="35"/>
      <c r="LJV576" s="35"/>
      <c r="LJW576" s="35"/>
      <c r="LJX576" s="35"/>
      <c r="LJY576" s="35"/>
      <c r="LJZ576" s="35"/>
      <c r="LKA576" s="35"/>
      <c r="LKB576" s="35"/>
      <c r="LKC576" s="35"/>
      <c r="LKD576" s="35"/>
      <c r="LKE576" s="35"/>
      <c r="LKF576" s="35"/>
      <c r="LKG576" s="35"/>
      <c r="LKH576" s="35"/>
      <c r="LKI576" s="35"/>
      <c r="LKJ576" s="35"/>
      <c r="LKK576" s="35"/>
      <c r="LKL576" s="35"/>
      <c r="LKM576" s="35"/>
      <c r="LKN576" s="35"/>
      <c r="LKO576" s="35"/>
      <c r="LKP576" s="35"/>
      <c r="LKQ576" s="35"/>
      <c r="LKR576" s="35"/>
      <c r="LKS576" s="35"/>
      <c r="LKT576" s="35"/>
      <c r="LKU576" s="35"/>
      <c r="LKV576" s="35"/>
      <c r="LKW576" s="35"/>
      <c r="LKX576" s="35"/>
      <c r="LKY576" s="35"/>
      <c r="LKZ576" s="35"/>
      <c r="LLA576" s="35"/>
      <c r="LLB576" s="35"/>
      <c r="LLC576" s="35"/>
      <c r="LLD576" s="35"/>
      <c r="LLE576" s="35"/>
      <c r="LLF576" s="35"/>
      <c r="LLG576" s="35"/>
      <c r="LLH576" s="35"/>
      <c r="LLI576" s="35"/>
      <c r="LLJ576" s="35"/>
      <c r="LLK576" s="35"/>
      <c r="LLL576" s="35"/>
      <c r="LLM576" s="35"/>
      <c r="LLN576" s="35"/>
      <c r="LLO576" s="35"/>
      <c r="LLP576" s="35"/>
      <c r="LLQ576" s="35"/>
      <c r="LLR576" s="35"/>
      <c r="LLS576" s="35"/>
      <c r="LLT576" s="35"/>
      <c r="LLU576" s="35"/>
      <c r="LLV576" s="35"/>
      <c r="LLW576" s="35"/>
      <c r="LLX576" s="35"/>
      <c r="LLY576" s="35"/>
      <c r="LLZ576" s="35"/>
      <c r="LMA576" s="35"/>
      <c r="LMB576" s="35"/>
      <c r="LMC576" s="35"/>
      <c r="LMD576" s="35"/>
      <c r="LME576" s="35"/>
      <c r="LMF576" s="35"/>
      <c r="LMG576" s="35"/>
      <c r="LMH576" s="35"/>
      <c r="LMI576" s="35"/>
      <c r="LMJ576" s="35"/>
      <c r="LMK576" s="35"/>
      <c r="LML576" s="35"/>
      <c r="LMM576" s="35"/>
      <c r="LMN576" s="35"/>
      <c r="LMO576" s="35"/>
      <c r="LMP576" s="35"/>
      <c r="LMQ576" s="35"/>
      <c r="LMR576" s="35"/>
      <c r="LMS576" s="35"/>
      <c r="LMT576" s="35"/>
      <c r="LMU576" s="35"/>
      <c r="LMV576" s="35"/>
      <c r="LMW576" s="35"/>
      <c r="LMX576" s="35"/>
      <c r="LMY576" s="35"/>
      <c r="LMZ576" s="35"/>
      <c r="LNA576" s="35"/>
      <c r="LNB576" s="35"/>
      <c r="LNC576" s="35"/>
      <c r="LND576" s="35"/>
      <c r="LNE576" s="35"/>
      <c r="LNF576" s="35"/>
      <c r="LNG576" s="35"/>
      <c r="LNH576" s="35"/>
      <c r="LNI576" s="35"/>
      <c r="LNJ576" s="35"/>
      <c r="LNK576" s="35"/>
      <c r="LNL576" s="35"/>
      <c r="LNM576" s="35"/>
      <c r="LNN576" s="35"/>
      <c r="LNO576" s="35"/>
      <c r="LNP576" s="35"/>
      <c r="LNQ576" s="35"/>
      <c r="LNR576" s="35"/>
      <c r="LNS576" s="35"/>
      <c r="LNT576" s="35"/>
      <c r="LNU576" s="35"/>
      <c r="LNV576" s="35"/>
      <c r="LNW576" s="35"/>
      <c r="LNX576" s="35"/>
      <c r="LNY576" s="35"/>
      <c r="LNZ576" s="35"/>
      <c r="LOA576" s="35"/>
      <c r="LOB576" s="35"/>
      <c r="LOC576" s="35"/>
      <c r="LOD576" s="35"/>
      <c r="LOE576" s="35"/>
      <c r="LOF576" s="35"/>
      <c r="LOG576" s="35"/>
      <c r="LOH576" s="35"/>
      <c r="LOI576" s="35"/>
      <c r="LOJ576" s="35"/>
      <c r="LOK576" s="35"/>
      <c r="LOL576" s="35"/>
      <c r="LOM576" s="35"/>
      <c r="LON576" s="35"/>
      <c r="LOO576" s="35"/>
      <c r="LOP576" s="35"/>
      <c r="LOQ576" s="35"/>
      <c r="LOR576" s="35"/>
      <c r="LOS576" s="35"/>
      <c r="LOT576" s="35"/>
      <c r="LOU576" s="35"/>
      <c r="LOV576" s="35"/>
      <c r="LOW576" s="35"/>
      <c r="LOX576" s="35"/>
      <c r="LOY576" s="35"/>
      <c r="LOZ576" s="35"/>
      <c r="LPA576" s="35"/>
      <c r="LPB576" s="35"/>
      <c r="LPC576" s="35"/>
      <c r="LPD576" s="35"/>
      <c r="LPE576" s="35"/>
      <c r="LPF576" s="35"/>
      <c r="LPG576" s="35"/>
      <c r="LPH576" s="35"/>
      <c r="LPI576" s="35"/>
      <c r="LPJ576" s="35"/>
      <c r="LPK576" s="35"/>
      <c r="LPL576" s="35"/>
      <c r="LPM576" s="35"/>
      <c r="LPN576" s="35"/>
      <c r="LPO576" s="35"/>
      <c r="LPP576" s="35"/>
      <c r="LPQ576" s="35"/>
      <c r="LPR576" s="35"/>
      <c r="LPS576" s="35"/>
      <c r="LPT576" s="35"/>
      <c r="LPU576" s="35"/>
      <c r="LPV576" s="35"/>
      <c r="LPW576" s="35"/>
      <c r="LPX576" s="35"/>
      <c r="LPY576" s="35"/>
      <c r="LPZ576" s="35"/>
      <c r="LQA576" s="35"/>
      <c r="LQB576" s="35"/>
      <c r="LQC576" s="35"/>
      <c r="LQD576" s="35"/>
      <c r="LQE576" s="35"/>
      <c r="LQF576" s="35"/>
      <c r="LQG576" s="35"/>
      <c r="LQH576" s="35"/>
      <c r="LQI576" s="35"/>
      <c r="LQJ576" s="35"/>
      <c r="LQK576" s="35"/>
      <c r="LQL576" s="35"/>
      <c r="LQM576" s="35"/>
      <c r="LQN576" s="35"/>
      <c r="LQO576" s="35"/>
      <c r="LQP576" s="35"/>
      <c r="LQQ576" s="35"/>
      <c r="LQR576" s="35"/>
      <c r="LQS576" s="35"/>
      <c r="LQT576" s="35"/>
      <c r="LQU576" s="35"/>
      <c r="LQV576" s="35"/>
      <c r="LQW576" s="35"/>
      <c r="LQX576" s="35"/>
      <c r="LQY576" s="35"/>
      <c r="LQZ576" s="35"/>
      <c r="LRA576" s="35"/>
      <c r="LRB576" s="35"/>
      <c r="LRC576" s="35"/>
      <c r="LRD576" s="35"/>
      <c r="LRE576" s="35"/>
      <c r="LRF576" s="35"/>
      <c r="LRG576" s="35"/>
      <c r="LRH576" s="35"/>
      <c r="LRI576" s="35"/>
      <c r="LRJ576" s="35"/>
      <c r="LRK576" s="35"/>
      <c r="LRL576" s="35"/>
      <c r="LRM576" s="35"/>
      <c r="LRN576" s="35"/>
      <c r="LRO576" s="35"/>
      <c r="LRP576" s="35"/>
      <c r="LRQ576" s="35"/>
      <c r="LRR576" s="35"/>
      <c r="LRS576" s="35"/>
      <c r="LRT576" s="35"/>
      <c r="LRU576" s="35"/>
      <c r="LRV576" s="35"/>
      <c r="LRW576" s="35"/>
      <c r="LRX576" s="35"/>
      <c r="LRY576" s="35"/>
      <c r="LRZ576" s="35"/>
      <c r="LSA576" s="35"/>
      <c r="LSB576" s="35"/>
      <c r="LSC576" s="35"/>
      <c r="LSD576" s="35"/>
      <c r="LSE576" s="35"/>
      <c r="LSF576" s="35"/>
      <c r="LSG576" s="35"/>
      <c r="LSH576" s="35"/>
      <c r="LSI576" s="35"/>
      <c r="LSJ576" s="35"/>
      <c r="LSK576" s="35"/>
      <c r="LSL576" s="35"/>
      <c r="LSM576" s="35"/>
      <c r="LSN576" s="35"/>
      <c r="LSO576" s="35"/>
      <c r="LSP576" s="35"/>
      <c r="LSQ576" s="35"/>
      <c r="LSR576" s="35"/>
      <c r="LSS576" s="35"/>
      <c r="LST576" s="35"/>
      <c r="LSU576" s="35"/>
      <c r="LSV576" s="35"/>
      <c r="LSW576" s="35"/>
      <c r="LSX576" s="35"/>
      <c r="LSY576" s="35"/>
      <c r="LSZ576" s="35"/>
      <c r="LTA576" s="35"/>
      <c r="LTB576" s="35"/>
      <c r="LTC576" s="35"/>
      <c r="LTD576" s="35"/>
      <c r="LTE576" s="35"/>
      <c r="LTF576" s="35"/>
      <c r="LTG576" s="35"/>
      <c r="LTH576" s="35"/>
      <c r="LTI576" s="35"/>
      <c r="LTJ576" s="35"/>
      <c r="LTK576" s="35"/>
      <c r="LTL576" s="35"/>
      <c r="LTM576" s="35"/>
      <c r="LTN576" s="35"/>
      <c r="LTO576" s="35"/>
      <c r="LTP576" s="35"/>
      <c r="LTQ576" s="35"/>
      <c r="LTR576" s="35"/>
      <c r="LTS576" s="35"/>
      <c r="LTT576" s="35"/>
      <c r="LTU576" s="35"/>
      <c r="LTV576" s="35"/>
      <c r="LTW576" s="35"/>
      <c r="LTX576" s="35"/>
      <c r="LTY576" s="35"/>
      <c r="LTZ576" s="35"/>
      <c r="LUA576" s="35"/>
      <c r="LUB576" s="35"/>
      <c r="LUC576" s="35"/>
      <c r="LUD576" s="35"/>
      <c r="LUE576" s="35"/>
      <c r="LUF576" s="35"/>
      <c r="LUG576" s="35"/>
      <c r="LUH576" s="35"/>
      <c r="LUI576" s="35"/>
      <c r="LUJ576" s="35"/>
      <c r="LUK576" s="35"/>
      <c r="LUL576" s="35"/>
      <c r="LUM576" s="35"/>
      <c r="LUN576" s="35"/>
      <c r="LUO576" s="35"/>
      <c r="LUP576" s="35"/>
      <c r="LUQ576" s="35"/>
      <c r="LUR576" s="35"/>
      <c r="LUS576" s="35"/>
      <c r="LUT576" s="35"/>
      <c r="LUU576" s="35"/>
      <c r="LUV576" s="35"/>
      <c r="LUW576" s="35"/>
      <c r="LUX576" s="35"/>
      <c r="LUY576" s="35"/>
      <c r="LUZ576" s="35"/>
      <c r="LVA576" s="35"/>
      <c r="LVB576" s="35"/>
      <c r="LVC576" s="35"/>
      <c r="LVD576" s="35"/>
      <c r="LVE576" s="35"/>
      <c r="LVF576" s="35"/>
      <c r="LVG576" s="35"/>
      <c r="LVH576" s="35"/>
      <c r="LVI576" s="35"/>
      <c r="LVJ576" s="35"/>
      <c r="LVK576" s="35"/>
      <c r="LVL576" s="35"/>
      <c r="LVM576" s="35"/>
      <c r="LVN576" s="35"/>
      <c r="LVO576" s="35"/>
      <c r="LVP576" s="35"/>
      <c r="LVQ576" s="35"/>
      <c r="LVR576" s="35"/>
      <c r="LVS576" s="35"/>
      <c r="LVT576" s="35"/>
      <c r="LVU576" s="35"/>
      <c r="LVV576" s="35"/>
      <c r="LVW576" s="35"/>
      <c r="LVX576" s="35"/>
      <c r="LVY576" s="35"/>
      <c r="LVZ576" s="35"/>
      <c r="LWA576" s="35"/>
      <c r="LWB576" s="35"/>
      <c r="LWC576" s="35"/>
      <c r="LWD576" s="35"/>
      <c r="LWE576" s="35"/>
      <c r="LWF576" s="35"/>
      <c r="LWG576" s="35"/>
      <c r="LWH576" s="35"/>
      <c r="LWI576" s="35"/>
      <c r="LWJ576" s="35"/>
      <c r="LWK576" s="35"/>
      <c r="LWL576" s="35"/>
      <c r="LWM576" s="35"/>
      <c r="LWN576" s="35"/>
      <c r="LWO576" s="35"/>
      <c r="LWP576" s="35"/>
      <c r="LWQ576" s="35"/>
      <c r="LWR576" s="35"/>
      <c r="LWS576" s="35"/>
      <c r="LWT576" s="35"/>
      <c r="LWU576" s="35"/>
      <c r="LWV576" s="35"/>
      <c r="LWW576" s="35"/>
      <c r="LWX576" s="35"/>
      <c r="LWY576" s="35"/>
      <c r="LWZ576" s="35"/>
      <c r="LXA576" s="35"/>
      <c r="LXB576" s="35"/>
      <c r="LXC576" s="35"/>
      <c r="LXD576" s="35"/>
      <c r="LXE576" s="35"/>
      <c r="LXF576" s="35"/>
      <c r="LXG576" s="35"/>
      <c r="LXH576" s="35"/>
      <c r="LXI576" s="35"/>
      <c r="LXJ576" s="35"/>
      <c r="LXK576" s="35"/>
      <c r="LXL576" s="35"/>
      <c r="LXM576" s="35"/>
      <c r="LXN576" s="35"/>
      <c r="LXO576" s="35"/>
      <c r="LXP576" s="35"/>
      <c r="LXQ576" s="35"/>
      <c r="LXR576" s="35"/>
      <c r="LXS576" s="35"/>
      <c r="LXT576" s="35"/>
      <c r="LXU576" s="35"/>
      <c r="LXV576" s="35"/>
      <c r="LXW576" s="35"/>
      <c r="LXX576" s="35"/>
      <c r="LXY576" s="35"/>
      <c r="LXZ576" s="35"/>
      <c r="LYA576" s="35"/>
      <c r="LYB576" s="35"/>
      <c r="LYC576" s="35"/>
      <c r="LYD576" s="35"/>
      <c r="LYE576" s="35"/>
      <c r="LYF576" s="35"/>
      <c r="LYG576" s="35"/>
      <c r="LYH576" s="35"/>
      <c r="LYI576" s="35"/>
      <c r="LYJ576" s="35"/>
      <c r="LYK576" s="35"/>
      <c r="LYL576" s="35"/>
      <c r="LYM576" s="35"/>
      <c r="LYN576" s="35"/>
      <c r="LYO576" s="35"/>
      <c r="LYP576" s="35"/>
      <c r="LYQ576" s="35"/>
      <c r="LYR576" s="35"/>
      <c r="LYS576" s="35"/>
      <c r="LYT576" s="35"/>
      <c r="LYU576" s="35"/>
      <c r="LYV576" s="35"/>
      <c r="LYW576" s="35"/>
      <c r="LYX576" s="35"/>
      <c r="LYY576" s="35"/>
      <c r="LYZ576" s="35"/>
      <c r="LZA576" s="35"/>
      <c r="LZB576" s="35"/>
      <c r="LZC576" s="35"/>
      <c r="LZD576" s="35"/>
      <c r="LZE576" s="35"/>
      <c r="LZF576" s="35"/>
      <c r="LZG576" s="35"/>
      <c r="LZH576" s="35"/>
      <c r="LZI576" s="35"/>
      <c r="LZJ576" s="35"/>
      <c r="LZK576" s="35"/>
      <c r="LZL576" s="35"/>
      <c r="LZM576" s="35"/>
      <c r="LZN576" s="35"/>
      <c r="LZO576" s="35"/>
      <c r="LZP576" s="35"/>
      <c r="LZQ576" s="35"/>
      <c r="LZR576" s="35"/>
      <c r="LZS576" s="35"/>
      <c r="LZT576" s="35"/>
      <c r="LZU576" s="35"/>
      <c r="LZV576" s="35"/>
      <c r="LZW576" s="35"/>
      <c r="LZX576" s="35"/>
      <c r="LZY576" s="35"/>
      <c r="LZZ576" s="35"/>
      <c r="MAA576" s="35"/>
      <c r="MAB576" s="35"/>
      <c r="MAC576" s="35"/>
      <c r="MAD576" s="35"/>
      <c r="MAE576" s="35"/>
      <c r="MAF576" s="35"/>
      <c r="MAG576" s="35"/>
      <c r="MAH576" s="35"/>
      <c r="MAI576" s="35"/>
      <c r="MAJ576" s="35"/>
      <c r="MAK576" s="35"/>
      <c r="MAL576" s="35"/>
      <c r="MAM576" s="35"/>
      <c r="MAN576" s="35"/>
      <c r="MAO576" s="35"/>
      <c r="MAP576" s="35"/>
      <c r="MAQ576" s="35"/>
      <c r="MAR576" s="35"/>
      <c r="MAS576" s="35"/>
      <c r="MAT576" s="35"/>
      <c r="MAU576" s="35"/>
      <c r="MAV576" s="35"/>
      <c r="MAW576" s="35"/>
      <c r="MAX576" s="35"/>
      <c r="MAY576" s="35"/>
      <c r="MAZ576" s="35"/>
      <c r="MBA576" s="35"/>
      <c r="MBB576" s="35"/>
      <c r="MBC576" s="35"/>
      <c r="MBD576" s="35"/>
      <c r="MBE576" s="35"/>
      <c r="MBF576" s="35"/>
      <c r="MBG576" s="35"/>
      <c r="MBH576" s="35"/>
      <c r="MBI576" s="35"/>
      <c r="MBJ576" s="35"/>
      <c r="MBK576" s="35"/>
      <c r="MBL576" s="35"/>
      <c r="MBM576" s="35"/>
      <c r="MBN576" s="35"/>
      <c r="MBO576" s="35"/>
      <c r="MBP576" s="35"/>
      <c r="MBQ576" s="35"/>
      <c r="MBR576" s="35"/>
      <c r="MBS576" s="35"/>
      <c r="MBT576" s="35"/>
      <c r="MBU576" s="35"/>
      <c r="MBV576" s="35"/>
      <c r="MBW576" s="35"/>
      <c r="MBX576" s="35"/>
      <c r="MBY576" s="35"/>
      <c r="MBZ576" s="35"/>
      <c r="MCA576" s="35"/>
      <c r="MCB576" s="35"/>
      <c r="MCC576" s="35"/>
      <c r="MCD576" s="35"/>
      <c r="MCE576" s="35"/>
      <c r="MCF576" s="35"/>
      <c r="MCG576" s="35"/>
      <c r="MCH576" s="35"/>
      <c r="MCI576" s="35"/>
      <c r="MCJ576" s="35"/>
      <c r="MCK576" s="35"/>
      <c r="MCL576" s="35"/>
      <c r="MCM576" s="35"/>
      <c r="MCN576" s="35"/>
      <c r="MCO576" s="35"/>
      <c r="MCP576" s="35"/>
      <c r="MCQ576" s="35"/>
      <c r="MCR576" s="35"/>
      <c r="MCS576" s="35"/>
      <c r="MCT576" s="35"/>
      <c r="MCU576" s="35"/>
      <c r="MCV576" s="35"/>
      <c r="MCW576" s="35"/>
      <c r="MCX576" s="35"/>
      <c r="MCY576" s="35"/>
      <c r="MCZ576" s="35"/>
      <c r="MDA576" s="35"/>
      <c r="MDB576" s="35"/>
      <c r="MDC576" s="35"/>
      <c r="MDD576" s="35"/>
      <c r="MDE576" s="35"/>
      <c r="MDF576" s="35"/>
      <c r="MDG576" s="35"/>
      <c r="MDH576" s="35"/>
      <c r="MDI576" s="35"/>
      <c r="MDJ576" s="35"/>
      <c r="MDK576" s="35"/>
      <c r="MDL576" s="35"/>
      <c r="MDM576" s="35"/>
      <c r="MDN576" s="35"/>
      <c r="MDO576" s="35"/>
      <c r="MDP576" s="35"/>
      <c r="MDQ576" s="35"/>
      <c r="MDR576" s="35"/>
      <c r="MDS576" s="35"/>
      <c r="MDT576" s="35"/>
      <c r="MDU576" s="35"/>
      <c r="MDV576" s="35"/>
      <c r="MDW576" s="35"/>
      <c r="MDX576" s="35"/>
      <c r="MDY576" s="35"/>
      <c r="MDZ576" s="35"/>
      <c r="MEA576" s="35"/>
      <c r="MEB576" s="35"/>
      <c r="MEC576" s="35"/>
      <c r="MED576" s="35"/>
      <c r="MEE576" s="35"/>
      <c r="MEF576" s="35"/>
      <c r="MEG576" s="35"/>
      <c r="MEH576" s="35"/>
      <c r="MEI576" s="35"/>
      <c r="MEJ576" s="35"/>
      <c r="MEK576" s="35"/>
      <c r="MEL576" s="35"/>
      <c r="MEM576" s="35"/>
      <c r="MEN576" s="35"/>
      <c r="MEO576" s="35"/>
      <c r="MEP576" s="35"/>
      <c r="MEQ576" s="35"/>
      <c r="MER576" s="35"/>
      <c r="MES576" s="35"/>
      <c r="MET576" s="35"/>
      <c r="MEU576" s="35"/>
      <c r="MEV576" s="35"/>
      <c r="MEW576" s="35"/>
      <c r="MEX576" s="35"/>
      <c r="MEY576" s="35"/>
      <c r="MEZ576" s="35"/>
      <c r="MFA576" s="35"/>
      <c r="MFB576" s="35"/>
      <c r="MFC576" s="35"/>
      <c r="MFD576" s="35"/>
      <c r="MFE576" s="35"/>
      <c r="MFF576" s="35"/>
      <c r="MFG576" s="35"/>
      <c r="MFH576" s="35"/>
      <c r="MFI576" s="35"/>
      <c r="MFJ576" s="35"/>
      <c r="MFK576" s="35"/>
      <c r="MFL576" s="35"/>
      <c r="MFM576" s="35"/>
      <c r="MFN576" s="35"/>
      <c r="MFO576" s="35"/>
      <c r="MFP576" s="35"/>
      <c r="MFQ576" s="35"/>
      <c r="MFR576" s="35"/>
      <c r="MFS576" s="35"/>
      <c r="MFT576" s="35"/>
      <c r="MFU576" s="35"/>
      <c r="MFV576" s="35"/>
      <c r="MFW576" s="35"/>
      <c r="MFX576" s="35"/>
      <c r="MFY576" s="35"/>
      <c r="MFZ576" s="35"/>
      <c r="MGA576" s="35"/>
      <c r="MGB576" s="35"/>
      <c r="MGC576" s="35"/>
      <c r="MGD576" s="35"/>
      <c r="MGE576" s="35"/>
      <c r="MGF576" s="35"/>
      <c r="MGG576" s="35"/>
      <c r="MGH576" s="35"/>
      <c r="MGI576" s="35"/>
      <c r="MGJ576" s="35"/>
      <c r="MGK576" s="35"/>
      <c r="MGL576" s="35"/>
      <c r="MGM576" s="35"/>
      <c r="MGN576" s="35"/>
      <c r="MGO576" s="35"/>
      <c r="MGP576" s="35"/>
      <c r="MGQ576" s="35"/>
      <c r="MGR576" s="35"/>
      <c r="MGS576" s="35"/>
      <c r="MGT576" s="35"/>
      <c r="MGU576" s="35"/>
      <c r="MGV576" s="35"/>
      <c r="MGW576" s="35"/>
      <c r="MGX576" s="35"/>
      <c r="MGY576" s="35"/>
      <c r="MGZ576" s="35"/>
      <c r="MHA576" s="35"/>
      <c r="MHB576" s="35"/>
      <c r="MHC576" s="35"/>
      <c r="MHD576" s="35"/>
      <c r="MHE576" s="35"/>
      <c r="MHF576" s="35"/>
      <c r="MHG576" s="35"/>
      <c r="MHH576" s="35"/>
      <c r="MHI576" s="35"/>
      <c r="MHJ576" s="35"/>
      <c r="MHK576" s="35"/>
      <c r="MHL576" s="35"/>
      <c r="MHM576" s="35"/>
      <c r="MHN576" s="35"/>
      <c r="MHO576" s="35"/>
      <c r="MHP576" s="35"/>
      <c r="MHQ576" s="35"/>
      <c r="MHR576" s="35"/>
      <c r="MHS576" s="35"/>
      <c r="MHT576" s="35"/>
      <c r="MHU576" s="35"/>
      <c r="MHV576" s="35"/>
      <c r="MHW576" s="35"/>
      <c r="MHX576" s="35"/>
      <c r="MHY576" s="35"/>
      <c r="MHZ576" s="35"/>
      <c r="MIA576" s="35"/>
      <c r="MIB576" s="35"/>
      <c r="MIC576" s="35"/>
      <c r="MID576" s="35"/>
      <c r="MIE576" s="35"/>
      <c r="MIF576" s="35"/>
      <c r="MIG576" s="35"/>
      <c r="MIH576" s="35"/>
      <c r="MII576" s="35"/>
      <c r="MIJ576" s="35"/>
      <c r="MIK576" s="35"/>
      <c r="MIL576" s="35"/>
      <c r="MIM576" s="35"/>
      <c r="MIN576" s="35"/>
      <c r="MIO576" s="35"/>
      <c r="MIP576" s="35"/>
      <c r="MIQ576" s="35"/>
      <c r="MIR576" s="35"/>
      <c r="MIS576" s="35"/>
      <c r="MIT576" s="35"/>
      <c r="MIU576" s="35"/>
      <c r="MIV576" s="35"/>
      <c r="MIW576" s="35"/>
      <c r="MIX576" s="35"/>
      <c r="MIY576" s="35"/>
      <c r="MIZ576" s="35"/>
      <c r="MJA576" s="35"/>
      <c r="MJB576" s="35"/>
      <c r="MJC576" s="35"/>
      <c r="MJD576" s="35"/>
      <c r="MJE576" s="35"/>
      <c r="MJF576" s="35"/>
      <c r="MJG576" s="35"/>
      <c r="MJH576" s="35"/>
      <c r="MJI576" s="35"/>
      <c r="MJJ576" s="35"/>
      <c r="MJK576" s="35"/>
      <c r="MJL576" s="35"/>
      <c r="MJM576" s="35"/>
      <c r="MJN576" s="35"/>
      <c r="MJO576" s="35"/>
      <c r="MJP576" s="35"/>
      <c r="MJQ576" s="35"/>
      <c r="MJR576" s="35"/>
      <c r="MJS576" s="35"/>
      <c r="MJT576" s="35"/>
      <c r="MJU576" s="35"/>
      <c r="MJV576" s="35"/>
      <c r="MJW576" s="35"/>
      <c r="MJX576" s="35"/>
      <c r="MJY576" s="35"/>
      <c r="MJZ576" s="35"/>
      <c r="MKA576" s="35"/>
      <c r="MKB576" s="35"/>
      <c r="MKC576" s="35"/>
      <c r="MKD576" s="35"/>
      <c r="MKE576" s="35"/>
      <c r="MKF576" s="35"/>
      <c r="MKG576" s="35"/>
      <c r="MKH576" s="35"/>
      <c r="MKI576" s="35"/>
      <c r="MKJ576" s="35"/>
      <c r="MKK576" s="35"/>
      <c r="MKL576" s="35"/>
      <c r="MKM576" s="35"/>
      <c r="MKN576" s="35"/>
      <c r="MKO576" s="35"/>
      <c r="MKP576" s="35"/>
      <c r="MKQ576" s="35"/>
      <c r="MKR576" s="35"/>
      <c r="MKS576" s="35"/>
      <c r="MKT576" s="35"/>
      <c r="MKU576" s="35"/>
      <c r="MKV576" s="35"/>
      <c r="MKW576" s="35"/>
      <c r="MKX576" s="35"/>
      <c r="MKY576" s="35"/>
      <c r="MKZ576" s="35"/>
      <c r="MLA576" s="35"/>
      <c r="MLB576" s="35"/>
      <c r="MLC576" s="35"/>
      <c r="MLD576" s="35"/>
      <c r="MLE576" s="35"/>
      <c r="MLF576" s="35"/>
      <c r="MLG576" s="35"/>
      <c r="MLH576" s="35"/>
      <c r="MLI576" s="35"/>
      <c r="MLJ576" s="35"/>
      <c r="MLK576" s="35"/>
      <c r="MLL576" s="35"/>
      <c r="MLM576" s="35"/>
      <c r="MLN576" s="35"/>
      <c r="MLO576" s="35"/>
      <c r="MLP576" s="35"/>
      <c r="MLQ576" s="35"/>
      <c r="MLR576" s="35"/>
      <c r="MLS576" s="35"/>
      <c r="MLT576" s="35"/>
      <c r="MLU576" s="35"/>
      <c r="MLV576" s="35"/>
      <c r="MLW576" s="35"/>
      <c r="MLX576" s="35"/>
      <c r="MLY576" s="35"/>
      <c r="MLZ576" s="35"/>
      <c r="MMA576" s="35"/>
      <c r="MMB576" s="35"/>
      <c r="MMC576" s="35"/>
      <c r="MMD576" s="35"/>
      <c r="MME576" s="35"/>
      <c r="MMF576" s="35"/>
      <c r="MMG576" s="35"/>
      <c r="MMH576" s="35"/>
      <c r="MMI576" s="35"/>
      <c r="MMJ576" s="35"/>
      <c r="MMK576" s="35"/>
      <c r="MML576" s="35"/>
      <c r="MMM576" s="35"/>
      <c r="MMN576" s="35"/>
      <c r="MMO576" s="35"/>
      <c r="MMP576" s="35"/>
      <c r="MMQ576" s="35"/>
      <c r="MMR576" s="35"/>
      <c r="MMS576" s="35"/>
      <c r="MMT576" s="35"/>
      <c r="MMU576" s="35"/>
      <c r="MMV576" s="35"/>
      <c r="MMW576" s="35"/>
      <c r="MMX576" s="35"/>
      <c r="MMY576" s="35"/>
      <c r="MMZ576" s="35"/>
      <c r="MNA576" s="35"/>
      <c r="MNB576" s="35"/>
      <c r="MNC576" s="35"/>
      <c r="MND576" s="35"/>
      <c r="MNE576" s="35"/>
      <c r="MNF576" s="35"/>
      <c r="MNG576" s="35"/>
      <c r="MNH576" s="35"/>
      <c r="MNI576" s="35"/>
      <c r="MNJ576" s="35"/>
      <c r="MNK576" s="35"/>
      <c r="MNL576" s="35"/>
      <c r="MNM576" s="35"/>
      <c r="MNN576" s="35"/>
      <c r="MNO576" s="35"/>
      <c r="MNP576" s="35"/>
      <c r="MNQ576" s="35"/>
      <c r="MNR576" s="35"/>
      <c r="MNS576" s="35"/>
      <c r="MNT576" s="35"/>
      <c r="MNU576" s="35"/>
      <c r="MNV576" s="35"/>
      <c r="MNW576" s="35"/>
      <c r="MNX576" s="35"/>
      <c r="MNY576" s="35"/>
      <c r="MNZ576" s="35"/>
      <c r="MOA576" s="35"/>
      <c r="MOB576" s="35"/>
      <c r="MOC576" s="35"/>
      <c r="MOD576" s="35"/>
      <c r="MOE576" s="35"/>
      <c r="MOF576" s="35"/>
      <c r="MOG576" s="35"/>
      <c r="MOH576" s="35"/>
      <c r="MOI576" s="35"/>
      <c r="MOJ576" s="35"/>
      <c r="MOK576" s="35"/>
      <c r="MOL576" s="35"/>
      <c r="MOM576" s="35"/>
      <c r="MON576" s="35"/>
      <c r="MOO576" s="35"/>
      <c r="MOP576" s="35"/>
      <c r="MOQ576" s="35"/>
      <c r="MOR576" s="35"/>
      <c r="MOS576" s="35"/>
      <c r="MOT576" s="35"/>
      <c r="MOU576" s="35"/>
      <c r="MOV576" s="35"/>
      <c r="MOW576" s="35"/>
      <c r="MOX576" s="35"/>
      <c r="MOY576" s="35"/>
      <c r="MOZ576" s="35"/>
      <c r="MPA576" s="35"/>
      <c r="MPB576" s="35"/>
      <c r="MPC576" s="35"/>
      <c r="MPD576" s="35"/>
      <c r="MPE576" s="35"/>
      <c r="MPF576" s="35"/>
      <c r="MPG576" s="35"/>
      <c r="MPH576" s="35"/>
      <c r="MPI576" s="35"/>
      <c r="MPJ576" s="35"/>
      <c r="MPK576" s="35"/>
      <c r="MPL576" s="35"/>
      <c r="MPM576" s="35"/>
      <c r="MPN576" s="35"/>
      <c r="MPO576" s="35"/>
      <c r="MPP576" s="35"/>
      <c r="MPQ576" s="35"/>
      <c r="MPR576" s="35"/>
      <c r="MPS576" s="35"/>
      <c r="MPT576" s="35"/>
      <c r="MPU576" s="35"/>
      <c r="MPV576" s="35"/>
      <c r="MPW576" s="35"/>
      <c r="MPX576" s="35"/>
      <c r="MPY576" s="35"/>
      <c r="MPZ576" s="35"/>
      <c r="MQA576" s="35"/>
      <c r="MQB576" s="35"/>
      <c r="MQC576" s="35"/>
      <c r="MQD576" s="35"/>
      <c r="MQE576" s="35"/>
      <c r="MQF576" s="35"/>
      <c r="MQG576" s="35"/>
      <c r="MQH576" s="35"/>
      <c r="MQI576" s="35"/>
      <c r="MQJ576" s="35"/>
      <c r="MQK576" s="35"/>
      <c r="MQL576" s="35"/>
      <c r="MQM576" s="35"/>
      <c r="MQN576" s="35"/>
      <c r="MQO576" s="35"/>
      <c r="MQP576" s="35"/>
      <c r="MQQ576" s="35"/>
      <c r="MQR576" s="35"/>
      <c r="MQS576" s="35"/>
      <c r="MQT576" s="35"/>
      <c r="MQU576" s="35"/>
      <c r="MQV576" s="35"/>
      <c r="MQW576" s="35"/>
      <c r="MQX576" s="35"/>
      <c r="MQY576" s="35"/>
      <c r="MQZ576" s="35"/>
      <c r="MRA576" s="35"/>
      <c r="MRB576" s="35"/>
      <c r="MRC576" s="35"/>
      <c r="MRD576" s="35"/>
      <c r="MRE576" s="35"/>
      <c r="MRF576" s="35"/>
      <c r="MRG576" s="35"/>
      <c r="MRH576" s="35"/>
      <c r="MRI576" s="35"/>
      <c r="MRJ576" s="35"/>
      <c r="MRK576" s="35"/>
      <c r="MRL576" s="35"/>
      <c r="MRM576" s="35"/>
      <c r="MRN576" s="35"/>
      <c r="MRO576" s="35"/>
      <c r="MRP576" s="35"/>
      <c r="MRQ576" s="35"/>
      <c r="MRR576" s="35"/>
      <c r="MRS576" s="35"/>
      <c r="MRT576" s="35"/>
      <c r="MRU576" s="35"/>
      <c r="MRV576" s="35"/>
      <c r="MRW576" s="35"/>
      <c r="MRX576" s="35"/>
      <c r="MRY576" s="35"/>
      <c r="MRZ576" s="35"/>
      <c r="MSA576" s="35"/>
      <c r="MSB576" s="35"/>
      <c r="MSC576" s="35"/>
      <c r="MSD576" s="35"/>
      <c r="MSE576" s="35"/>
      <c r="MSF576" s="35"/>
      <c r="MSG576" s="35"/>
      <c r="MSH576" s="35"/>
      <c r="MSI576" s="35"/>
      <c r="MSJ576" s="35"/>
      <c r="MSK576" s="35"/>
      <c r="MSL576" s="35"/>
      <c r="MSM576" s="35"/>
      <c r="MSN576" s="35"/>
      <c r="MSO576" s="35"/>
      <c r="MSP576" s="35"/>
      <c r="MSQ576" s="35"/>
      <c r="MSR576" s="35"/>
      <c r="MSS576" s="35"/>
      <c r="MST576" s="35"/>
      <c r="MSU576" s="35"/>
      <c r="MSV576" s="35"/>
      <c r="MSW576" s="35"/>
      <c r="MSX576" s="35"/>
      <c r="MSY576" s="35"/>
      <c r="MSZ576" s="35"/>
      <c r="MTA576" s="35"/>
      <c r="MTB576" s="35"/>
      <c r="MTC576" s="35"/>
      <c r="MTD576" s="35"/>
      <c r="MTE576" s="35"/>
      <c r="MTF576" s="35"/>
      <c r="MTG576" s="35"/>
      <c r="MTH576" s="35"/>
      <c r="MTI576" s="35"/>
      <c r="MTJ576" s="35"/>
      <c r="MTK576" s="35"/>
      <c r="MTL576" s="35"/>
      <c r="MTM576" s="35"/>
      <c r="MTN576" s="35"/>
      <c r="MTO576" s="35"/>
      <c r="MTP576" s="35"/>
      <c r="MTQ576" s="35"/>
      <c r="MTR576" s="35"/>
      <c r="MTS576" s="35"/>
      <c r="MTT576" s="35"/>
      <c r="MTU576" s="35"/>
      <c r="MTV576" s="35"/>
      <c r="MTW576" s="35"/>
      <c r="MTX576" s="35"/>
      <c r="MTY576" s="35"/>
      <c r="MTZ576" s="35"/>
      <c r="MUA576" s="35"/>
      <c r="MUB576" s="35"/>
      <c r="MUC576" s="35"/>
      <c r="MUD576" s="35"/>
      <c r="MUE576" s="35"/>
      <c r="MUF576" s="35"/>
      <c r="MUG576" s="35"/>
      <c r="MUH576" s="35"/>
      <c r="MUI576" s="35"/>
      <c r="MUJ576" s="35"/>
      <c r="MUK576" s="35"/>
      <c r="MUL576" s="35"/>
      <c r="MUM576" s="35"/>
      <c r="MUN576" s="35"/>
      <c r="MUO576" s="35"/>
      <c r="MUP576" s="35"/>
      <c r="MUQ576" s="35"/>
      <c r="MUR576" s="35"/>
      <c r="MUS576" s="35"/>
      <c r="MUT576" s="35"/>
      <c r="MUU576" s="35"/>
      <c r="MUV576" s="35"/>
      <c r="MUW576" s="35"/>
      <c r="MUX576" s="35"/>
      <c r="MUY576" s="35"/>
      <c r="MUZ576" s="35"/>
      <c r="MVA576" s="35"/>
      <c r="MVB576" s="35"/>
      <c r="MVC576" s="35"/>
      <c r="MVD576" s="35"/>
      <c r="MVE576" s="35"/>
      <c r="MVF576" s="35"/>
      <c r="MVG576" s="35"/>
      <c r="MVH576" s="35"/>
      <c r="MVI576" s="35"/>
      <c r="MVJ576" s="35"/>
      <c r="MVK576" s="35"/>
      <c r="MVL576" s="35"/>
      <c r="MVM576" s="35"/>
      <c r="MVN576" s="35"/>
      <c r="MVO576" s="35"/>
      <c r="MVP576" s="35"/>
      <c r="MVQ576" s="35"/>
      <c r="MVR576" s="35"/>
      <c r="MVS576" s="35"/>
      <c r="MVT576" s="35"/>
      <c r="MVU576" s="35"/>
      <c r="MVV576" s="35"/>
      <c r="MVW576" s="35"/>
      <c r="MVX576" s="35"/>
      <c r="MVY576" s="35"/>
      <c r="MVZ576" s="35"/>
      <c r="MWA576" s="35"/>
      <c r="MWB576" s="35"/>
      <c r="MWC576" s="35"/>
      <c r="MWD576" s="35"/>
      <c r="MWE576" s="35"/>
      <c r="MWF576" s="35"/>
      <c r="MWG576" s="35"/>
      <c r="MWH576" s="35"/>
      <c r="MWI576" s="35"/>
      <c r="MWJ576" s="35"/>
      <c r="MWK576" s="35"/>
      <c r="MWL576" s="35"/>
      <c r="MWM576" s="35"/>
      <c r="MWN576" s="35"/>
      <c r="MWO576" s="35"/>
      <c r="MWP576" s="35"/>
      <c r="MWQ576" s="35"/>
      <c r="MWR576" s="35"/>
      <c r="MWS576" s="35"/>
      <c r="MWT576" s="35"/>
      <c r="MWU576" s="35"/>
      <c r="MWV576" s="35"/>
      <c r="MWW576" s="35"/>
      <c r="MWX576" s="35"/>
      <c r="MWY576" s="35"/>
      <c r="MWZ576" s="35"/>
      <c r="MXA576" s="35"/>
      <c r="MXB576" s="35"/>
      <c r="MXC576" s="35"/>
      <c r="MXD576" s="35"/>
      <c r="MXE576" s="35"/>
      <c r="MXF576" s="35"/>
      <c r="MXG576" s="35"/>
      <c r="MXH576" s="35"/>
      <c r="MXI576" s="35"/>
      <c r="MXJ576" s="35"/>
      <c r="MXK576" s="35"/>
      <c r="MXL576" s="35"/>
      <c r="MXM576" s="35"/>
      <c r="MXN576" s="35"/>
      <c r="MXO576" s="35"/>
      <c r="MXP576" s="35"/>
      <c r="MXQ576" s="35"/>
      <c r="MXR576" s="35"/>
      <c r="MXS576" s="35"/>
      <c r="MXT576" s="35"/>
      <c r="MXU576" s="35"/>
      <c r="MXV576" s="35"/>
      <c r="MXW576" s="35"/>
      <c r="MXX576" s="35"/>
      <c r="MXY576" s="35"/>
      <c r="MXZ576" s="35"/>
      <c r="MYA576" s="35"/>
      <c r="MYB576" s="35"/>
      <c r="MYC576" s="35"/>
      <c r="MYD576" s="35"/>
      <c r="MYE576" s="35"/>
      <c r="MYF576" s="35"/>
      <c r="MYG576" s="35"/>
      <c r="MYH576" s="35"/>
      <c r="MYI576" s="35"/>
      <c r="MYJ576" s="35"/>
      <c r="MYK576" s="35"/>
      <c r="MYL576" s="35"/>
      <c r="MYM576" s="35"/>
      <c r="MYN576" s="35"/>
      <c r="MYO576" s="35"/>
      <c r="MYP576" s="35"/>
      <c r="MYQ576" s="35"/>
      <c r="MYR576" s="35"/>
      <c r="MYS576" s="35"/>
      <c r="MYT576" s="35"/>
      <c r="MYU576" s="35"/>
      <c r="MYV576" s="35"/>
      <c r="MYW576" s="35"/>
      <c r="MYX576" s="35"/>
      <c r="MYY576" s="35"/>
      <c r="MYZ576" s="35"/>
      <c r="MZA576" s="35"/>
      <c r="MZB576" s="35"/>
      <c r="MZC576" s="35"/>
      <c r="MZD576" s="35"/>
      <c r="MZE576" s="35"/>
      <c r="MZF576" s="35"/>
      <c r="MZG576" s="35"/>
      <c r="MZH576" s="35"/>
      <c r="MZI576" s="35"/>
      <c r="MZJ576" s="35"/>
      <c r="MZK576" s="35"/>
      <c r="MZL576" s="35"/>
      <c r="MZM576" s="35"/>
      <c r="MZN576" s="35"/>
      <c r="MZO576" s="35"/>
      <c r="MZP576" s="35"/>
      <c r="MZQ576" s="35"/>
      <c r="MZR576" s="35"/>
      <c r="MZS576" s="35"/>
      <c r="MZT576" s="35"/>
      <c r="MZU576" s="35"/>
      <c r="MZV576" s="35"/>
      <c r="MZW576" s="35"/>
      <c r="MZX576" s="35"/>
      <c r="MZY576" s="35"/>
      <c r="MZZ576" s="35"/>
      <c r="NAA576" s="35"/>
      <c r="NAB576" s="35"/>
      <c r="NAC576" s="35"/>
      <c r="NAD576" s="35"/>
      <c r="NAE576" s="35"/>
      <c r="NAF576" s="35"/>
      <c r="NAG576" s="35"/>
      <c r="NAH576" s="35"/>
      <c r="NAI576" s="35"/>
      <c r="NAJ576" s="35"/>
      <c r="NAK576" s="35"/>
      <c r="NAL576" s="35"/>
      <c r="NAM576" s="35"/>
      <c r="NAN576" s="35"/>
      <c r="NAO576" s="35"/>
      <c r="NAP576" s="35"/>
      <c r="NAQ576" s="35"/>
      <c r="NAR576" s="35"/>
      <c r="NAS576" s="35"/>
      <c r="NAT576" s="35"/>
      <c r="NAU576" s="35"/>
      <c r="NAV576" s="35"/>
      <c r="NAW576" s="35"/>
      <c r="NAX576" s="35"/>
      <c r="NAY576" s="35"/>
      <c r="NAZ576" s="35"/>
      <c r="NBA576" s="35"/>
      <c r="NBB576" s="35"/>
      <c r="NBC576" s="35"/>
      <c r="NBD576" s="35"/>
      <c r="NBE576" s="35"/>
      <c r="NBF576" s="35"/>
      <c r="NBG576" s="35"/>
      <c r="NBH576" s="35"/>
      <c r="NBI576" s="35"/>
      <c r="NBJ576" s="35"/>
      <c r="NBK576" s="35"/>
      <c r="NBL576" s="35"/>
      <c r="NBM576" s="35"/>
      <c r="NBN576" s="35"/>
      <c r="NBO576" s="35"/>
      <c r="NBP576" s="35"/>
      <c r="NBQ576" s="35"/>
      <c r="NBR576" s="35"/>
      <c r="NBS576" s="35"/>
      <c r="NBT576" s="35"/>
      <c r="NBU576" s="35"/>
      <c r="NBV576" s="35"/>
      <c r="NBW576" s="35"/>
      <c r="NBX576" s="35"/>
      <c r="NBY576" s="35"/>
      <c r="NBZ576" s="35"/>
      <c r="NCA576" s="35"/>
      <c r="NCB576" s="35"/>
      <c r="NCC576" s="35"/>
      <c r="NCD576" s="35"/>
      <c r="NCE576" s="35"/>
      <c r="NCF576" s="35"/>
      <c r="NCG576" s="35"/>
      <c r="NCH576" s="35"/>
      <c r="NCI576" s="35"/>
      <c r="NCJ576" s="35"/>
      <c r="NCK576" s="35"/>
      <c r="NCL576" s="35"/>
      <c r="NCM576" s="35"/>
      <c r="NCN576" s="35"/>
      <c r="NCO576" s="35"/>
      <c r="NCP576" s="35"/>
      <c r="NCQ576" s="35"/>
      <c r="NCR576" s="35"/>
      <c r="NCS576" s="35"/>
      <c r="NCT576" s="35"/>
      <c r="NCU576" s="35"/>
      <c r="NCV576" s="35"/>
      <c r="NCW576" s="35"/>
      <c r="NCX576" s="35"/>
      <c r="NCY576" s="35"/>
      <c r="NCZ576" s="35"/>
      <c r="NDA576" s="35"/>
      <c r="NDB576" s="35"/>
      <c r="NDC576" s="35"/>
      <c r="NDD576" s="35"/>
      <c r="NDE576" s="35"/>
      <c r="NDF576" s="35"/>
      <c r="NDG576" s="35"/>
      <c r="NDH576" s="35"/>
      <c r="NDI576" s="35"/>
      <c r="NDJ576" s="35"/>
      <c r="NDK576" s="35"/>
      <c r="NDL576" s="35"/>
      <c r="NDM576" s="35"/>
      <c r="NDN576" s="35"/>
      <c r="NDO576" s="35"/>
      <c r="NDP576" s="35"/>
      <c r="NDQ576" s="35"/>
      <c r="NDR576" s="35"/>
      <c r="NDS576" s="35"/>
      <c r="NDT576" s="35"/>
      <c r="NDU576" s="35"/>
      <c r="NDV576" s="35"/>
      <c r="NDW576" s="35"/>
      <c r="NDX576" s="35"/>
      <c r="NDY576" s="35"/>
      <c r="NDZ576" s="35"/>
      <c r="NEA576" s="35"/>
      <c r="NEB576" s="35"/>
      <c r="NEC576" s="35"/>
      <c r="NED576" s="35"/>
      <c r="NEE576" s="35"/>
      <c r="NEF576" s="35"/>
      <c r="NEG576" s="35"/>
      <c r="NEH576" s="35"/>
      <c r="NEI576" s="35"/>
      <c r="NEJ576" s="35"/>
      <c r="NEK576" s="35"/>
      <c r="NEL576" s="35"/>
      <c r="NEM576" s="35"/>
      <c r="NEN576" s="35"/>
      <c r="NEO576" s="35"/>
      <c r="NEP576" s="35"/>
      <c r="NEQ576" s="35"/>
      <c r="NER576" s="35"/>
      <c r="NES576" s="35"/>
      <c r="NET576" s="35"/>
      <c r="NEU576" s="35"/>
      <c r="NEV576" s="35"/>
      <c r="NEW576" s="35"/>
      <c r="NEX576" s="35"/>
      <c r="NEY576" s="35"/>
      <c r="NEZ576" s="35"/>
      <c r="NFA576" s="35"/>
      <c r="NFB576" s="35"/>
      <c r="NFC576" s="35"/>
      <c r="NFD576" s="35"/>
      <c r="NFE576" s="35"/>
      <c r="NFF576" s="35"/>
      <c r="NFG576" s="35"/>
      <c r="NFH576" s="35"/>
      <c r="NFI576" s="35"/>
      <c r="NFJ576" s="35"/>
      <c r="NFK576" s="35"/>
      <c r="NFL576" s="35"/>
      <c r="NFM576" s="35"/>
      <c r="NFN576" s="35"/>
      <c r="NFO576" s="35"/>
      <c r="NFP576" s="35"/>
      <c r="NFQ576" s="35"/>
      <c r="NFR576" s="35"/>
      <c r="NFS576" s="35"/>
      <c r="NFT576" s="35"/>
      <c r="NFU576" s="35"/>
      <c r="NFV576" s="35"/>
      <c r="NFW576" s="35"/>
      <c r="NFX576" s="35"/>
      <c r="NFY576" s="35"/>
      <c r="NFZ576" s="35"/>
      <c r="NGA576" s="35"/>
      <c r="NGB576" s="35"/>
      <c r="NGC576" s="35"/>
      <c r="NGD576" s="35"/>
      <c r="NGE576" s="35"/>
      <c r="NGF576" s="35"/>
      <c r="NGG576" s="35"/>
      <c r="NGH576" s="35"/>
      <c r="NGI576" s="35"/>
      <c r="NGJ576" s="35"/>
      <c r="NGK576" s="35"/>
      <c r="NGL576" s="35"/>
      <c r="NGM576" s="35"/>
      <c r="NGN576" s="35"/>
      <c r="NGO576" s="35"/>
      <c r="NGP576" s="35"/>
      <c r="NGQ576" s="35"/>
      <c r="NGR576" s="35"/>
      <c r="NGS576" s="35"/>
      <c r="NGT576" s="35"/>
      <c r="NGU576" s="35"/>
      <c r="NGV576" s="35"/>
      <c r="NGW576" s="35"/>
      <c r="NGX576" s="35"/>
      <c r="NGY576" s="35"/>
      <c r="NGZ576" s="35"/>
      <c r="NHA576" s="35"/>
      <c r="NHB576" s="35"/>
      <c r="NHC576" s="35"/>
      <c r="NHD576" s="35"/>
      <c r="NHE576" s="35"/>
      <c r="NHF576" s="35"/>
      <c r="NHG576" s="35"/>
      <c r="NHH576" s="35"/>
      <c r="NHI576" s="35"/>
      <c r="NHJ576" s="35"/>
      <c r="NHK576" s="35"/>
      <c r="NHL576" s="35"/>
      <c r="NHM576" s="35"/>
      <c r="NHN576" s="35"/>
      <c r="NHO576" s="35"/>
      <c r="NHP576" s="35"/>
      <c r="NHQ576" s="35"/>
      <c r="NHR576" s="35"/>
      <c r="NHS576" s="35"/>
      <c r="NHT576" s="35"/>
      <c r="NHU576" s="35"/>
      <c r="NHV576" s="35"/>
      <c r="NHW576" s="35"/>
      <c r="NHX576" s="35"/>
      <c r="NHY576" s="35"/>
      <c r="NHZ576" s="35"/>
      <c r="NIA576" s="35"/>
      <c r="NIB576" s="35"/>
      <c r="NIC576" s="35"/>
      <c r="NID576" s="35"/>
      <c r="NIE576" s="35"/>
      <c r="NIF576" s="35"/>
      <c r="NIG576" s="35"/>
      <c r="NIH576" s="35"/>
      <c r="NII576" s="35"/>
      <c r="NIJ576" s="35"/>
      <c r="NIK576" s="35"/>
      <c r="NIL576" s="35"/>
      <c r="NIM576" s="35"/>
      <c r="NIN576" s="35"/>
      <c r="NIO576" s="35"/>
      <c r="NIP576" s="35"/>
      <c r="NIQ576" s="35"/>
      <c r="NIR576" s="35"/>
      <c r="NIS576" s="35"/>
      <c r="NIT576" s="35"/>
      <c r="NIU576" s="35"/>
      <c r="NIV576" s="35"/>
      <c r="NIW576" s="35"/>
      <c r="NIX576" s="35"/>
      <c r="NIY576" s="35"/>
      <c r="NIZ576" s="35"/>
      <c r="NJA576" s="35"/>
      <c r="NJB576" s="35"/>
      <c r="NJC576" s="35"/>
      <c r="NJD576" s="35"/>
      <c r="NJE576" s="35"/>
      <c r="NJF576" s="35"/>
      <c r="NJG576" s="35"/>
      <c r="NJH576" s="35"/>
      <c r="NJI576" s="35"/>
      <c r="NJJ576" s="35"/>
      <c r="NJK576" s="35"/>
      <c r="NJL576" s="35"/>
      <c r="NJM576" s="35"/>
      <c r="NJN576" s="35"/>
      <c r="NJO576" s="35"/>
      <c r="NJP576" s="35"/>
      <c r="NJQ576" s="35"/>
      <c r="NJR576" s="35"/>
      <c r="NJS576" s="35"/>
      <c r="NJT576" s="35"/>
      <c r="NJU576" s="35"/>
      <c r="NJV576" s="35"/>
      <c r="NJW576" s="35"/>
      <c r="NJX576" s="35"/>
      <c r="NJY576" s="35"/>
      <c r="NJZ576" s="35"/>
      <c r="NKA576" s="35"/>
      <c r="NKB576" s="35"/>
      <c r="NKC576" s="35"/>
      <c r="NKD576" s="35"/>
      <c r="NKE576" s="35"/>
      <c r="NKF576" s="35"/>
      <c r="NKG576" s="35"/>
      <c r="NKH576" s="35"/>
      <c r="NKI576" s="35"/>
      <c r="NKJ576" s="35"/>
      <c r="NKK576" s="35"/>
      <c r="NKL576" s="35"/>
      <c r="NKM576" s="35"/>
      <c r="NKN576" s="35"/>
      <c r="NKO576" s="35"/>
      <c r="NKP576" s="35"/>
      <c r="NKQ576" s="35"/>
      <c r="NKR576" s="35"/>
      <c r="NKS576" s="35"/>
      <c r="NKT576" s="35"/>
      <c r="NKU576" s="35"/>
      <c r="NKV576" s="35"/>
      <c r="NKW576" s="35"/>
      <c r="NKX576" s="35"/>
      <c r="NKY576" s="35"/>
      <c r="NKZ576" s="35"/>
      <c r="NLA576" s="35"/>
      <c r="NLB576" s="35"/>
      <c r="NLC576" s="35"/>
      <c r="NLD576" s="35"/>
      <c r="NLE576" s="35"/>
      <c r="NLF576" s="35"/>
      <c r="NLG576" s="35"/>
      <c r="NLH576" s="35"/>
      <c r="NLI576" s="35"/>
      <c r="NLJ576" s="35"/>
      <c r="NLK576" s="35"/>
      <c r="NLL576" s="35"/>
      <c r="NLM576" s="35"/>
      <c r="NLN576" s="35"/>
      <c r="NLO576" s="35"/>
      <c r="NLP576" s="35"/>
      <c r="NLQ576" s="35"/>
      <c r="NLR576" s="35"/>
      <c r="NLS576" s="35"/>
      <c r="NLT576" s="35"/>
      <c r="NLU576" s="35"/>
      <c r="NLV576" s="35"/>
      <c r="NLW576" s="35"/>
      <c r="NLX576" s="35"/>
      <c r="NLY576" s="35"/>
      <c r="NLZ576" s="35"/>
      <c r="NMA576" s="35"/>
      <c r="NMB576" s="35"/>
      <c r="NMC576" s="35"/>
      <c r="NMD576" s="35"/>
      <c r="NME576" s="35"/>
      <c r="NMF576" s="35"/>
      <c r="NMG576" s="35"/>
      <c r="NMH576" s="35"/>
      <c r="NMI576" s="35"/>
      <c r="NMJ576" s="35"/>
      <c r="NMK576" s="35"/>
      <c r="NML576" s="35"/>
      <c r="NMM576" s="35"/>
      <c r="NMN576" s="35"/>
      <c r="NMO576" s="35"/>
      <c r="NMP576" s="35"/>
      <c r="NMQ576" s="35"/>
      <c r="NMR576" s="35"/>
      <c r="NMS576" s="35"/>
      <c r="NMT576" s="35"/>
      <c r="NMU576" s="35"/>
      <c r="NMV576" s="35"/>
      <c r="NMW576" s="35"/>
      <c r="NMX576" s="35"/>
      <c r="NMY576" s="35"/>
      <c r="NMZ576" s="35"/>
      <c r="NNA576" s="35"/>
      <c r="NNB576" s="35"/>
      <c r="NNC576" s="35"/>
      <c r="NND576" s="35"/>
      <c r="NNE576" s="35"/>
      <c r="NNF576" s="35"/>
      <c r="NNG576" s="35"/>
      <c r="NNH576" s="35"/>
      <c r="NNI576" s="35"/>
      <c r="NNJ576" s="35"/>
      <c r="NNK576" s="35"/>
      <c r="NNL576" s="35"/>
      <c r="NNM576" s="35"/>
      <c r="NNN576" s="35"/>
      <c r="NNO576" s="35"/>
      <c r="NNP576" s="35"/>
      <c r="NNQ576" s="35"/>
      <c r="NNR576" s="35"/>
      <c r="NNS576" s="35"/>
      <c r="NNT576" s="35"/>
      <c r="NNU576" s="35"/>
      <c r="NNV576" s="35"/>
      <c r="NNW576" s="35"/>
      <c r="NNX576" s="35"/>
      <c r="NNY576" s="35"/>
      <c r="NNZ576" s="35"/>
      <c r="NOA576" s="35"/>
      <c r="NOB576" s="35"/>
      <c r="NOC576" s="35"/>
      <c r="NOD576" s="35"/>
      <c r="NOE576" s="35"/>
      <c r="NOF576" s="35"/>
      <c r="NOG576" s="35"/>
      <c r="NOH576" s="35"/>
      <c r="NOI576" s="35"/>
      <c r="NOJ576" s="35"/>
      <c r="NOK576" s="35"/>
      <c r="NOL576" s="35"/>
      <c r="NOM576" s="35"/>
      <c r="NON576" s="35"/>
      <c r="NOO576" s="35"/>
      <c r="NOP576" s="35"/>
      <c r="NOQ576" s="35"/>
      <c r="NOR576" s="35"/>
      <c r="NOS576" s="35"/>
      <c r="NOT576" s="35"/>
      <c r="NOU576" s="35"/>
      <c r="NOV576" s="35"/>
      <c r="NOW576" s="35"/>
      <c r="NOX576" s="35"/>
      <c r="NOY576" s="35"/>
      <c r="NOZ576" s="35"/>
      <c r="NPA576" s="35"/>
      <c r="NPB576" s="35"/>
      <c r="NPC576" s="35"/>
      <c r="NPD576" s="35"/>
      <c r="NPE576" s="35"/>
      <c r="NPF576" s="35"/>
      <c r="NPG576" s="35"/>
      <c r="NPH576" s="35"/>
      <c r="NPI576" s="35"/>
      <c r="NPJ576" s="35"/>
      <c r="NPK576" s="35"/>
      <c r="NPL576" s="35"/>
      <c r="NPM576" s="35"/>
      <c r="NPN576" s="35"/>
      <c r="NPO576" s="35"/>
      <c r="NPP576" s="35"/>
      <c r="NPQ576" s="35"/>
      <c r="NPR576" s="35"/>
      <c r="NPS576" s="35"/>
      <c r="NPT576" s="35"/>
      <c r="NPU576" s="35"/>
      <c r="NPV576" s="35"/>
      <c r="NPW576" s="35"/>
      <c r="NPX576" s="35"/>
      <c r="NPY576" s="35"/>
      <c r="NPZ576" s="35"/>
      <c r="NQA576" s="35"/>
      <c r="NQB576" s="35"/>
      <c r="NQC576" s="35"/>
      <c r="NQD576" s="35"/>
      <c r="NQE576" s="35"/>
      <c r="NQF576" s="35"/>
      <c r="NQG576" s="35"/>
      <c r="NQH576" s="35"/>
      <c r="NQI576" s="35"/>
      <c r="NQJ576" s="35"/>
      <c r="NQK576" s="35"/>
      <c r="NQL576" s="35"/>
      <c r="NQM576" s="35"/>
      <c r="NQN576" s="35"/>
      <c r="NQO576" s="35"/>
      <c r="NQP576" s="35"/>
      <c r="NQQ576" s="35"/>
      <c r="NQR576" s="35"/>
      <c r="NQS576" s="35"/>
      <c r="NQT576" s="35"/>
      <c r="NQU576" s="35"/>
      <c r="NQV576" s="35"/>
      <c r="NQW576" s="35"/>
      <c r="NQX576" s="35"/>
      <c r="NQY576" s="35"/>
      <c r="NQZ576" s="35"/>
      <c r="NRA576" s="35"/>
      <c r="NRB576" s="35"/>
      <c r="NRC576" s="35"/>
      <c r="NRD576" s="35"/>
      <c r="NRE576" s="35"/>
      <c r="NRF576" s="35"/>
      <c r="NRG576" s="35"/>
      <c r="NRH576" s="35"/>
      <c r="NRI576" s="35"/>
      <c r="NRJ576" s="35"/>
      <c r="NRK576" s="35"/>
      <c r="NRL576" s="35"/>
      <c r="NRM576" s="35"/>
      <c r="NRN576" s="35"/>
      <c r="NRO576" s="35"/>
      <c r="NRP576" s="35"/>
      <c r="NRQ576" s="35"/>
      <c r="NRR576" s="35"/>
      <c r="NRS576" s="35"/>
      <c r="NRT576" s="35"/>
      <c r="NRU576" s="35"/>
      <c r="NRV576" s="35"/>
      <c r="NRW576" s="35"/>
      <c r="NRX576" s="35"/>
      <c r="NRY576" s="35"/>
      <c r="NRZ576" s="35"/>
      <c r="NSA576" s="35"/>
      <c r="NSB576" s="35"/>
      <c r="NSC576" s="35"/>
      <c r="NSD576" s="35"/>
      <c r="NSE576" s="35"/>
      <c r="NSF576" s="35"/>
      <c r="NSG576" s="35"/>
      <c r="NSH576" s="35"/>
      <c r="NSI576" s="35"/>
      <c r="NSJ576" s="35"/>
      <c r="NSK576" s="35"/>
      <c r="NSL576" s="35"/>
      <c r="NSM576" s="35"/>
      <c r="NSN576" s="35"/>
      <c r="NSO576" s="35"/>
      <c r="NSP576" s="35"/>
      <c r="NSQ576" s="35"/>
      <c r="NSR576" s="35"/>
      <c r="NSS576" s="35"/>
      <c r="NST576" s="35"/>
      <c r="NSU576" s="35"/>
      <c r="NSV576" s="35"/>
      <c r="NSW576" s="35"/>
      <c r="NSX576" s="35"/>
      <c r="NSY576" s="35"/>
      <c r="NSZ576" s="35"/>
      <c r="NTA576" s="35"/>
      <c r="NTB576" s="35"/>
      <c r="NTC576" s="35"/>
      <c r="NTD576" s="35"/>
      <c r="NTE576" s="35"/>
      <c r="NTF576" s="35"/>
      <c r="NTG576" s="35"/>
      <c r="NTH576" s="35"/>
      <c r="NTI576" s="35"/>
      <c r="NTJ576" s="35"/>
      <c r="NTK576" s="35"/>
      <c r="NTL576" s="35"/>
      <c r="NTM576" s="35"/>
      <c r="NTN576" s="35"/>
      <c r="NTO576" s="35"/>
      <c r="NTP576" s="35"/>
      <c r="NTQ576" s="35"/>
      <c r="NTR576" s="35"/>
      <c r="NTS576" s="35"/>
      <c r="NTT576" s="35"/>
      <c r="NTU576" s="35"/>
      <c r="NTV576" s="35"/>
      <c r="NTW576" s="35"/>
      <c r="NTX576" s="35"/>
      <c r="NTY576" s="35"/>
      <c r="NTZ576" s="35"/>
      <c r="NUA576" s="35"/>
      <c r="NUB576" s="35"/>
      <c r="NUC576" s="35"/>
      <c r="NUD576" s="35"/>
      <c r="NUE576" s="35"/>
      <c r="NUF576" s="35"/>
      <c r="NUG576" s="35"/>
      <c r="NUH576" s="35"/>
      <c r="NUI576" s="35"/>
      <c r="NUJ576" s="35"/>
      <c r="NUK576" s="35"/>
      <c r="NUL576" s="35"/>
      <c r="NUM576" s="35"/>
      <c r="NUN576" s="35"/>
      <c r="NUO576" s="35"/>
      <c r="NUP576" s="35"/>
      <c r="NUQ576" s="35"/>
      <c r="NUR576" s="35"/>
      <c r="NUS576" s="35"/>
      <c r="NUT576" s="35"/>
      <c r="NUU576" s="35"/>
      <c r="NUV576" s="35"/>
      <c r="NUW576" s="35"/>
      <c r="NUX576" s="35"/>
      <c r="NUY576" s="35"/>
      <c r="NUZ576" s="35"/>
      <c r="NVA576" s="35"/>
      <c r="NVB576" s="35"/>
      <c r="NVC576" s="35"/>
      <c r="NVD576" s="35"/>
      <c r="NVE576" s="35"/>
      <c r="NVF576" s="35"/>
      <c r="NVG576" s="35"/>
      <c r="NVH576" s="35"/>
      <c r="NVI576" s="35"/>
      <c r="NVJ576" s="35"/>
      <c r="NVK576" s="35"/>
      <c r="NVL576" s="35"/>
      <c r="NVM576" s="35"/>
      <c r="NVN576" s="35"/>
      <c r="NVO576" s="35"/>
      <c r="NVP576" s="35"/>
      <c r="NVQ576" s="35"/>
      <c r="NVR576" s="35"/>
      <c r="NVS576" s="35"/>
      <c r="NVT576" s="35"/>
      <c r="NVU576" s="35"/>
      <c r="NVV576" s="35"/>
      <c r="NVW576" s="35"/>
      <c r="NVX576" s="35"/>
      <c r="NVY576" s="35"/>
      <c r="NVZ576" s="35"/>
      <c r="NWA576" s="35"/>
      <c r="NWB576" s="35"/>
      <c r="NWC576" s="35"/>
      <c r="NWD576" s="35"/>
      <c r="NWE576" s="35"/>
      <c r="NWF576" s="35"/>
      <c r="NWG576" s="35"/>
      <c r="NWH576" s="35"/>
      <c r="NWI576" s="35"/>
      <c r="NWJ576" s="35"/>
      <c r="NWK576" s="35"/>
      <c r="NWL576" s="35"/>
      <c r="NWM576" s="35"/>
      <c r="NWN576" s="35"/>
      <c r="NWO576" s="35"/>
      <c r="NWP576" s="35"/>
      <c r="NWQ576" s="35"/>
      <c r="NWR576" s="35"/>
      <c r="NWS576" s="35"/>
      <c r="NWT576" s="35"/>
      <c r="NWU576" s="35"/>
      <c r="NWV576" s="35"/>
      <c r="NWW576" s="35"/>
      <c r="NWX576" s="35"/>
      <c r="NWY576" s="35"/>
      <c r="NWZ576" s="35"/>
      <c r="NXA576" s="35"/>
      <c r="NXB576" s="35"/>
      <c r="NXC576" s="35"/>
      <c r="NXD576" s="35"/>
      <c r="NXE576" s="35"/>
      <c r="NXF576" s="35"/>
      <c r="NXG576" s="35"/>
      <c r="NXH576" s="35"/>
      <c r="NXI576" s="35"/>
      <c r="NXJ576" s="35"/>
      <c r="NXK576" s="35"/>
      <c r="NXL576" s="35"/>
      <c r="NXM576" s="35"/>
      <c r="NXN576" s="35"/>
      <c r="NXO576" s="35"/>
      <c r="NXP576" s="35"/>
      <c r="NXQ576" s="35"/>
      <c r="NXR576" s="35"/>
      <c r="NXS576" s="35"/>
      <c r="NXT576" s="35"/>
      <c r="NXU576" s="35"/>
      <c r="NXV576" s="35"/>
      <c r="NXW576" s="35"/>
      <c r="NXX576" s="35"/>
      <c r="NXY576" s="35"/>
      <c r="NXZ576" s="35"/>
      <c r="NYA576" s="35"/>
      <c r="NYB576" s="35"/>
      <c r="NYC576" s="35"/>
      <c r="NYD576" s="35"/>
      <c r="NYE576" s="35"/>
      <c r="NYF576" s="35"/>
      <c r="NYG576" s="35"/>
      <c r="NYH576" s="35"/>
      <c r="NYI576" s="35"/>
      <c r="NYJ576" s="35"/>
      <c r="NYK576" s="35"/>
      <c r="NYL576" s="35"/>
      <c r="NYM576" s="35"/>
      <c r="NYN576" s="35"/>
      <c r="NYO576" s="35"/>
      <c r="NYP576" s="35"/>
      <c r="NYQ576" s="35"/>
      <c r="NYR576" s="35"/>
      <c r="NYS576" s="35"/>
      <c r="NYT576" s="35"/>
      <c r="NYU576" s="35"/>
      <c r="NYV576" s="35"/>
      <c r="NYW576" s="35"/>
      <c r="NYX576" s="35"/>
      <c r="NYY576" s="35"/>
      <c r="NYZ576" s="35"/>
      <c r="NZA576" s="35"/>
      <c r="NZB576" s="35"/>
      <c r="NZC576" s="35"/>
      <c r="NZD576" s="35"/>
      <c r="NZE576" s="35"/>
      <c r="NZF576" s="35"/>
      <c r="NZG576" s="35"/>
      <c r="NZH576" s="35"/>
      <c r="NZI576" s="35"/>
      <c r="NZJ576" s="35"/>
      <c r="NZK576" s="35"/>
      <c r="NZL576" s="35"/>
      <c r="NZM576" s="35"/>
      <c r="NZN576" s="35"/>
      <c r="NZO576" s="35"/>
      <c r="NZP576" s="35"/>
      <c r="NZQ576" s="35"/>
      <c r="NZR576" s="35"/>
      <c r="NZS576" s="35"/>
      <c r="NZT576" s="35"/>
      <c r="NZU576" s="35"/>
      <c r="NZV576" s="35"/>
      <c r="NZW576" s="35"/>
      <c r="NZX576" s="35"/>
      <c r="NZY576" s="35"/>
      <c r="NZZ576" s="35"/>
      <c r="OAA576" s="35"/>
      <c r="OAB576" s="35"/>
      <c r="OAC576" s="35"/>
      <c r="OAD576" s="35"/>
      <c r="OAE576" s="35"/>
      <c r="OAF576" s="35"/>
      <c r="OAG576" s="35"/>
      <c r="OAH576" s="35"/>
      <c r="OAI576" s="35"/>
      <c r="OAJ576" s="35"/>
      <c r="OAK576" s="35"/>
      <c r="OAL576" s="35"/>
      <c r="OAM576" s="35"/>
      <c r="OAN576" s="35"/>
      <c r="OAO576" s="35"/>
      <c r="OAP576" s="35"/>
      <c r="OAQ576" s="35"/>
      <c r="OAR576" s="35"/>
      <c r="OAS576" s="35"/>
      <c r="OAT576" s="35"/>
      <c r="OAU576" s="35"/>
      <c r="OAV576" s="35"/>
      <c r="OAW576" s="35"/>
      <c r="OAX576" s="35"/>
      <c r="OAY576" s="35"/>
      <c r="OAZ576" s="35"/>
      <c r="OBA576" s="35"/>
      <c r="OBB576" s="35"/>
      <c r="OBC576" s="35"/>
      <c r="OBD576" s="35"/>
      <c r="OBE576" s="35"/>
      <c r="OBF576" s="35"/>
      <c r="OBG576" s="35"/>
      <c r="OBH576" s="35"/>
      <c r="OBI576" s="35"/>
      <c r="OBJ576" s="35"/>
      <c r="OBK576" s="35"/>
      <c r="OBL576" s="35"/>
      <c r="OBM576" s="35"/>
      <c r="OBN576" s="35"/>
      <c r="OBO576" s="35"/>
      <c r="OBP576" s="35"/>
      <c r="OBQ576" s="35"/>
      <c r="OBR576" s="35"/>
      <c r="OBS576" s="35"/>
      <c r="OBT576" s="35"/>
      <c r="OBU576" s="35"/>
      <c r="OBV576" s="35"/>
      <c r="OBW576" s="35"/>
      <c r="OBX576" s="35"/>
      <c r="OBY576" s="35"/>
      <c r="OBZ576" s="35"/>
      <c r="OCA576" s="35"/>
      <c r="OCB576" s="35"/>
      <c r="OCC576" s="35"/>
      <c r="OCD576" s="35"/>
      <c r="OCE576" s="35"/>
      <c r="OCF576" s="35"/>
      <c r="OCG576" s="35"/>
      <c r="OCH576" s="35"/>
      <c r="OCI576" s="35"/>
      <c r="OCJ576" s="35"/>
      <c r="OCK576" s="35"/>
      <c r="OCL576" s="35"/>
      <c r="OCM576" s="35"/>
      <c r="OCN576" s="35"/>
      <c r="OCO576" s="35"/>
      <c r="OCP576" s="35"/>
      <c r="OCQ576" s="35"/>
      <c r="OCR576" s="35"/>
      <c r="OCS576" s="35"/>
      <c r="OCT576" s="35"/>
      <c r="OCU576" s="35"/>
      <c r="OCV576" s="35"/>
      <c r="OCW576" s="35"/>
      <c r="OCX576" s="35"/>
      <c r="OCY576" s="35"/>
      <c r="OCZ576" s="35"/>
      <c r="ODA576" s="35"/>
      <c r="ODB576" s="35"/>
      <c r="ODC576" s="35"/>
      <c r="ODD576" s="35"/>
      <c r="ODE576" s="35"/>
      <c r="ODF576" s="35"/>
      <c r="ODG576" s="35"/>
      <c r="ODH576" s="35"/>
      <c r="ODI576" s="35"/>
      <c r="ODJ576" s="35"/>
      <c r="ODK576" s="35"/>
      <c r="ODL576" s="35"/>
      <c r="ODM576" s="35"/>
      <c r="ODN576" s="35"/>
      <c r="ODO576" s="35"/>
      <c r="ODP576" s="35"/>
      <c r="ODQ576" s="35"/>
      <c r="ODR576" s="35"/>
      <c r="ODS576" s="35"/>
      <c r="ODT576" s="35"/>
      <c r="ODU576" s="35"/>
      <c r="ODV576" s="35"/>
      <c r="ODW576" s="35"/>
      <c r="ODX576" s="35"/>
      <c r="ODY576" s="35"/>
      <c r="ODZ576" s="35"/>
      <c r="OEA576" s="35"/>
      <c r="OEB576" s="35"/>
      <c r="OEC576" s="35"/>
      <c r="OED576" s="35"/>
      <c r="OEE576" s="35"/>
      <c r="OEF576" s="35"/>
      <c r="OEG576" s="35"/>
      <c r="OEH576" s="35"/>
      <c r="OEI576" s="35"/>
      <c r="OEJ576" s="35"/>
      <c r="OEK576" s="35"/>
      <c r="OEL576" s="35"/>
      <c r="OEM576" s="35"/>
      <c r="OEN576" s="35"/>
      <c r="OEO576" s="35"/>
      <c r="OEP576" s="35"/>
      <c r="OEQ576" s="35"/>
      <c r="OER576" s="35"/>
      <c r="OES576" s="35"/>
      <c r="OET576" s="35"/>
      <c r="OEU576" s="35"/>
      <c r="OEV576" s="35"/>
      <c r="OEW576" s="35"/>
      <c r="OEX576" s="35"/>
      <c r="OEY576" s="35"/>
      <c r="OEZ576" s="35"/>
      <c r="OFA576" s="35"/>
      <c r="OFB576" s="35"/>
      <c r="OFC576" s="35"/>
      <c r="OFD576" s="35"/>
      <c r="OFE576" s="35"/>
      <c r="OFF576" s="35"/>
      <c r="OFG576" s="35"/>
      <c r="OFH576" s="35"/>
      <c r="OFI576" s="35"/>
      <c r="OFJ576" s="35"/>
      <c r="OFK576" s="35"/>
      <c r="OFL576" s="35"/>
      <c r="OFM576" s="35"/>
      <c r="OFN576" s="35"/>
      <c r="OFO576" s="35"/>
      <c r="OFP576" s="35"/>
      <c r="OFQ576" s="35"/>
      <c r="OFR576" s="35"/>
      <c r="OFS576" s="35"/>
      <c r="OFT576" s="35"/>
      <c r="OFU576" s="35"/>
      <c r="OFV576" s="35"/>
      <c r="OFW576" s="35"/>
      <c r="OFX576" s="35"/>
      <c r="OFY576" s="35"/>
      <c r="OFZ576" s="35"/>
      <c r="OGA576" s="35"/>
      <c r="OGB576" s="35"/>
      <c r="OGC576" s="35"/>
      <c r="OGD576" s="35"/>
      <c r="OGE576" s="35"/>
      <c r="OGF576" s="35"/>
      <c r="OGG576" s="35"/>
      <c r="OGH576" s="35"/>
      <c r="OGI576" s="35"/>
      <c r="OGJ576" s="35"/>
      <c r="OGK576" s="35"/>
      <c r="OGL576" s="35"/>
      <c r="OGM576" s="35"/>
      <c r="OGN576" s="35"/>
      <c r="OGO576" s="35"/>
      <c r="OGP576" s="35"/>
      <c r="OGQ576" s="35"/>
      <c r="OGR576" s="35"/>
      <c r="OGS576" s="35"/>
      <c r="OGT576" s="35"/>
      <c r="OGU576" s="35"/>
      <c r="OGV576" s="35"/>
      <c r="OGW576" s="35"/>
      <c r="OGX576" s="35"/>
      <c r="OGY576" s="35"/>
      <c r="OGZ576" s="35"/>
      <c r="OHA576" s="35"/>
      <c r="OHB576" s="35"/>
      <c r="OHC576" s="35"/>
      <c r="OHD576" s="35"/>
      <c r="OHE576" s="35"/>
      <c r="OHF576" s="35"/>
      <c r="OHG576" s="35"/>
      <c r="OHH576" s="35"/>
      <c r="OHI576" s="35"/>
      <c r="OHJ576" s="35"/>
      <c r="OHK576" s="35"/>
      <c r="OHL576" s="35"/>
      <c r="OHM576" s="35"/>
      <c r="OHN576" s="35"/>
      <c r="OHO576" s="35"/>
      <c r="OHP576" s="35"/>
      <c r="OHQ576" s="35"/>
      <c r="OHR576" s="35"/>
      <c r="OHS576" s="35"/>
      <c r="OHT576" s="35"/>
      <c r="OHU576" s="35"/>
      <c r="OHV576" s="35"/>
      <c r="OHW576" s="35"/>
      <c r="OHX576" s="35"/>
      <c r="OHY576" s="35"/>
      <c r="OHZ576" s="35"/>
      <c r="OIA576" s="35"/>
      <c r="OIB576" s="35"/>
      <c r="OIC576" s="35"/>
      <c r="OID576" s="35"/>
      <c r="OIE576" s="35"/>
      <c r="OIF576" s="35"/>
      <c r="OIG576" s="35"/>
      <c r="OIH576" s="35"/>
      <c r="OII576" s="35"/>
      <c r="OIJ576" s="35"/>
      <c r="OIK576" s="35"/>
      <c r="OIL576" s="35"/>
      <c r="OIM576" s="35"/>
      <c r="OIN576" s="35"/>
      <c r="OIO576" s="35"/>
      <c r="OIP576" s="35"/>
      <c r="OIQ576" s="35"/>
      <c r="OIR576" s="35"/>
      <c r="OIS576" s="35"/>
      <c r="OIT576" s="35"/>
      <c r="OIU576" s="35"/>
      <c r="OIV576" s="35"/>
      <c r="OIW576" s="35"/>
      <c r="OIX576" s="35"/>
      <c r="OIY576" s="35"/>
      <c r="OIZ576" s="35"/>
      <c r="OJA576" s="35"/>
      <c r="OJB576" s="35"/>
      <c r="OJC576" s="35"/>
      <c r="OJD576" s="35"/>
      <c r="OJE576" s="35"/>
      <c r="OJF576" s="35"/>
      <c r="OJG576" s="35"/>
      <c r="OJH576" s="35"/>
      <c r="OJI576" s="35"/>
      <c r="OJJ576" s="35"/>
      <c r="OJK576" s="35"/>
      <c r="OJL576" s="35"/>
      <c r="OJM576" s="35"/>
      <c r="OJN576" s="35"/>
      <c r="OJO576" s="35"/>
      <c r="OJP576" s="35"/>
      <c r="OJQ576" s="35"/>
      <c r="OJR576" s="35"/>
      <c r="OJS576" s="35"/>
      <c r="OJT576" s="35"/>
      <c r="OJU576" s="35"/>
      <c r="OJV576" s="35"/>
      <c r="OJW576" s="35"/>
      <c r="OJX576" s="35"/>
      <c r="OJY576" s="35"/>
      <c r="OJZ576" s="35"/>
      <c r="OKA576" s="35"/>
      <c r="OKB576" s="35"/>
      <c r="OKC576" s="35"/>
      <c r="OKD576" s="35"/>
      <c r="OKE576" s="35"/>
      <c r="OKF576" s="35"/>
      <c r="OKG576" s="35"/>
      <c r="OKH576" s="35"/>
      <c r="OKI576" s="35"/>
      <c r="OKJ576" s="35"/>
      <c r="OKK576" s="35"/>
      <c r="OKL576" s="35"/>
      <c r="OKM576" s="35"/>
      <c r="OKN576" s="35"/>
      <c r="OKO576" s="35"/>
      <c r="OKP576" s="35"/>
      <c r="OKQ576" s="35"/>
      <c r="OKR576" s="35"/>
      <c r="OKS576" s="35"/>
      <c r="OKT576" s="35"/>
      <c r="OKU576" s="35"/>
      <c r="OKV576" s="35"/>
      <c r="OKW576" s="35"/>
      <c r="OKX576" s="35"/>
      <c r="OKY576" s="35"/>
      <c r="OKZ576" s="35"/>
      <c r="OLA576" s="35"/>
      <c r="OLB576" s="35"/>
      <c r="OLC576" s="35"/>
      <c r="OLD576" s="35"/>
      <c r="OLE576" s="35"/>
      <c r="OLF576" s="35"/>
      <c r="OLG576" s="35"/>
      <c r="OLH576" s="35"/>
      <c r="OLI576" s="35"/>
      <c r="OLJ576" s="35"/>
      <c r="OLK576" s="35"/>
      <c r="OLL576" s="35"/>
      <c r="OLM576" s="35"/>
      <c r="OLN576" s="35"/>
      <c r="OLO576" s="35"/>
      <c r="OLP576" s="35"/>
      <c r="OLQ576" s="35"/>
      <c r="OLR576" s="35"/>
      <c r="OLS576" s="35"/>
      <c r="OLT576" s="35"/>
      <c r="OLU576" s="35"/>
      <c r="OLV576" s="35"/>
      <c r="OLW576" s="35"/>
      <c r="OLX576" s="35"/>
      <c r="OLY576" s="35"/>
      <c r="OLZ576" s="35"/>
      <c r="OMA576" s="35"/>
      <c r="OMB576" s="35"/>
      <c r="OMC576" s="35"/>
      <c r="OMD576" s="35"/>
      <c r="OME576" s="35"/>
      <c r="OMF576" s="35"/>
      <c r="OMG576" s="35"/>
      <c r="OMH576" s="35"/>
      <c r="OMI576" s="35"/>
      <c r="OMJ576" s="35"/>
      <c r="OMK576" s="35"/>
      <c r="OML576" s="35"/>
      <c r="OMM576" s="35"/>
      <c r="OMN576" s="35"/>
      <c r="OMO576" s="35"/>
      <c r="OMP576" s="35"/>
      <c r="OMQ576" s="35"/>
      <c r="OMR576" s="35"/>
      <c r="OMS576" s="35"/>
      <c r="OMT576" s="35"/>
      <c r="OMU576" s="35"/>
      <c r="OMV576" s="35"/>
      <c r="OMW576" s="35"/>
      <c r="OMX576" s="35"/>
      <c r="OMY576" s="35"/>
      <c r="OMZ576" s="35"/>
      <c r="ONA576" s="35"/>
      <c r="ONB576" s="35"/>
      <c r="ONC576" s="35"/>
      <c r="OND576" s="35"/>
      <c r="ONE576" s="35"/>
      <c r="ONF576" s="35"/>
      <c r="ONG576" s="35"/>
      <c r="ONH576" s="35"/>
      <c r="ONI576" s="35"/>
      <c r="ONJ576" s="35"/>
      <c r="ONK576" s="35"/>
      <c r="ONL576" s="35"/>
      <c r="ONM576" s="35"/>
      <c r="ONN576" s="35"/>
      <c r="ONO576" s="35"/>
      <c r="ONP576" s="35"/>
      <c r="ONQ576" s="35"/>
      <c r="ONR576" s="35"/>
      <c r="ONS576" s="35"/>
      <c r="ONT576" s="35"/>
      <c r="ONU576" s="35"/>
      <c r="ONV576" s="35"/>
      <c r="ONW576" s="35"/>
      <c r="ONX576" s="35"/>
      <c r="ONY576" s="35"/>
      <c r="ONZ576" s="35"/>
      <c r="OOA576" s="35"/>
      <c r="OOB576" s="35"/>
      <c r="OOC576" s="35"/>
      <c r="OOD576" s="35"/>
      <c r="OOE576" s="35"/>
      <c r="OOF576" s="35"/>
      <c r="OOG576" s="35"/>
      <c r="OOH576" s="35"/>
      <c r="OOI576" s="35"/>
      <c r="OOJ576" s="35"/>
      <c r="OOK576" s="35"/>
      <c r="OOL576" s="35"/>
      <c r="OOM576" s="35"/>
      <c r="OON576" s="35"/>
      <c r="OOO576" s="35"/>
      <c r="OOP576" s="35"/>
      <c r="OOQ576" s="35"/>
      <c r="OOR576" s="35"/>
      <c r="OOS576" s="35"/>
      <c r="OOT576" s="35"/>
      <c r="OOU576" s="35"/>
      <c r="OOV576" s="35"/>
      <c r="OOW576" s="35"/>
      <c r="OOX576" s="35"/>
      <c r="OOY576" s="35"/>
      <c r="OOZ576" s="35"/>
      <c r="OPA576" s="35"/>
      <c r="OPB576" s="35"/>
      <c r="OPC576" s="35"/>
      <c r="OPD576" s="35"/>
      <c r="OPE576" s="35"/>
      <c r="OPF576" s="35"/>
      <c r="OPG576" s="35"/>
      <c r="OPH576" s="35"/>
      <c r="OPI576" s="35"/>
      <c r="OPJ576" s="35"/>
      <c r="OPK576" s="35"/>
      <c r="OPL576" s="35"/>
      <c r="OPM576" s="35"/>
      <c r="OPN576" s="35"/>
      <c r="OPO576" s="35"/>
      <c r="OPP576" s="35"/>
      <c r="OPQ576" s="35"/>
      <c r="OPR576" s="35"/>
      <c r="OPS576" s="35"/>
      <c r="OPT576" s="35"/>
      <c r="OPU576" s="35"/>
      <c r="OPV576" s="35"/>
      <c r="OPW576" s="35"/>
      <c r="OPX576" s="35"/>
      <c r="OPY576" s="35"/>
      <c r="OPZ576" s="35"/>
      <c r="OQA576" s="35"/>
      <c r="OQB576" s="35"/>
      <c r="OQC576" s="35"/>
      <c r="OQD576" s="35"/>
      <c r="OQE576" s="35"/>
      <c r="OQF576" s="35"/>
      <c r="OQG576" s="35"/>
      <c r="OQH576" s="35"/>
      <c r="OQI576" s="35"/>
      <c r="OQJ576" s="35"/>
      <c r="OQK576" s="35"/>
      <c r="OQL576" s="35"/>
      <c r="OQM576" s="35"/>
      <c r="OQN576" s="35"/>
      <c r="OQO576" s="35"/>
      <c r="OQP576" s="35"/>
      <c r="OQQ576" s="35"/>
      <c r="OQR576" s="35"/>
      <c r="OQS576" s="35"/>
      <c r="OQT576" s="35"/>
      <c r="OQU576" s="35"/>
      <c r="OQV576" s="35"/>
      <c r="OQW576" s="35"/>
      <c r="OQX576" s="35"/>
      <c r="OQY576" s="35"/>
      <c r="OQZ576" s="35"/>
      <c r="ORA576" s="35"/>
      <c r="ORB576" s="35"/>
      <c r="ORC576" s="35"/>
      <c r="ORD576" s="35"/>
      <c r="ORE576" s="35"/>
      <c r="ORF576" s="35"/>
      <c r="ORG576" s="35"/>
      <c r="ORH576" s="35"/>
      <c r="ORI576" s="35"/>
      <c r="ORJ576" s="35"/>
      <c r="ORK576" s="35"/>
      <c r="ORL576" s="35"/>
      <c r="ORM576" s="35"/>
      <c r="ORN576" s="35"/>
      <c r="ORO576" s="35"/>
      <c r="ORP576" s="35"/>
      <c r="ORQ576" s="35"/>
      <c r="ORR576" s="35"/>
      <c r="ORS576" s="35"/>
      <c r="ORT576" s="35"/>
      <c r="ORU576" s="35"/>
      <c r="ORV576" s="35"/>
      <c r="ORW576" s="35"/>
      <c r="ORX576" s="35"/>
      <c r="ORY576" s="35"/>
      <c r="ORZ576" s="35"/>
      <c r="OSA576" s="35"/>
      <c r="OSB576" s="35"/>
      <c r="OSC576" s="35"/>
      <c r="OSD576" s="35"/>
      <c r="OSE576" s="35"/>
      <c r="OSF576" s="35"/>
      <c r="OSG576" s="35"/>
      <c r="OSH576" s="35"/>
      <c r="OSI576" s="35"/>
      <c r="OSJ576" s="35"/>
      <c r="OSK576" s="35"/>
      <c r="OSL576" s="35"/>
      <c r="OSM576" s="35"/>
      <c r="OSN576" s="35"/>
      <c r="OSO576" s="35"/>
      <c r="OSP576" s="35"/>
      <c r="OSQ576" s="35"/>
      <c r="OSR576" s="35"/>
      <c r="OSS576" s="35"/>
      <c r="OST576" s="35"/>
      <c r="OSU576" s="35"/>
      <c r="OSV576" s="35"/>
      <c r="OSW576" s="35"/>
      <c r="OSX576" s="35"/>
      <c r="OSY576" s="35"/>
      <c r="OSZ576" s="35"/>
      <c r="OTA576" s="35"/>
      <c r="OTB576" s="35"/>
      <c r="OTC576" s="35"/>
      <c r="OTD576" s="35"/>
      <c r="OTE576" s="35"/>
      <c r="OTF576" s="35"/>
      <c r="OTG576" s="35"/>
      <c r="OTH576" s="35"/>
      <c r="OTI576" s="35"/>
      <c r="OTJ576" s="35"/>
      <c r="OTK576" s="35"/>
      <c r="OTL576" s="35"/>
      <c r="OTM576" s="35"/>
      <c r="OTN576" s="35"/>
      <c r="OTO576" s="35"/>
      <c r="OTP576" s="35"/>
      <c r="OTQ576" s="35"/>
      <c r="OTR576" s="35"/>
      <c r="OTS576" s="35"/>
      <c r="OTT576" s="35"/>
      <c r="OTU576" s="35"/>
      <c r="OTV576" s="35"/>
      <c r="OTW576" s="35"/>
      <c r="OTX576" s="35"/>
      <c r="OTY576" s="35"/>
      <c r="OTZ576" s="35"/>
      <c r="OUA576" s="35"/>
      <c r="OUB576" s="35"/>
      <c r="OUC576" s="35"/>
      <c r="OUD576" s="35"/>
      <c r="OUE576" s="35"/>
      <c r="OUF576" s="35"/>
      <c r="OUG576" s="35"/>
      <c r="OUH576" s="35"/>
      <c r="OUI576" s="35"/>
      <c r="OUJ576" s="35"/>
      <c r="OUK576" s="35"/>
      <c r="OUL576" s="35"/>
      <c r="OUM576" s="35"/>
      <c r="OUN576" s="35"/>
      <c r="OUO576" s="35"/>
      <c r="OUP576" s="35"/>
      <c r="OUQ576" s="35"/>
      <c r="OUR576" s="35"/>
      <c r="OUS576" s="35"/>
      <c r="OUT576" s="35"/>
      <c r="OUU576" s="35"/>
      <c r="OUV576" s="35"/>
      <c r="OUW576" s="35"/>
      <c r="OUX576" s="35"/>
      <c r="OUY576" s="35"/>
      <c r="OUZ576" s="35"/>
      <c r="OVA576" s="35"/>
      <c r="OVB576" s="35"/>
      <c r="OVC576" s="35"/>
      <c r="OVD576" s="35"/>
      <c r="OVE576" s="35"/>
      <c r="OVF576" s="35"/>
      <c r="OVG576" s="35"/>
      <c r="OVH576" s="35"/>
      <c r="OVI576" s="35"/>
      <c r="OVJ576" s="35"/>
      <c r="OVK576" s="35"/>
      <c r="OVL576" s="35"/>
      <c r="OVM576" s="35"/>
      <c r="OVN576" s="35"/>
      <c r="OVO576" s="35"/>
      <c r="OVP576" s="35"/>
      <c r="OVQ576" s="35"/>
      <c r="OVR576" s="35"/>
      <c r="OVS576" s="35"/>
      <c r="OVT576" s="35"/>
      <c r="OVU576" s="35"/>
      <c r="OVV576" s="35"/>
      <c r="OVW576" s="35"/>
      <c r="OVX576" s="35"/>
      <c r="OVY576" s="35"/>
      <c r="OVZ576" s="35"/>
      <c r="OWA576" s="35"/>
      <c r="OWB576" s="35"/>
      <c r="OWC576" s="35"/>
      <c r="OWD576" s="35"/>
      <c r="OWE576" s="35"/>
      <c r="OWF576" s="35"/>
      <c r="OWG576" s="35"/>
      <c r="OWH576" s="35"/>
      <c r="OWI576" s="35"/>
      <c r="OWJ576" s="35"/>
      <c r="OWK576" s="35"/>
      <c r="OWL576" s="35"/>
      <c r="OWM576" s="35"/>
      <c r="OWN576" s="35"/>
      <c r="OWO576" s="35"/>
      <c r="OWP576" s="35"/>
      <c r="OWQ576" s="35"/>
      <c r="OWR576" s="35"/>
      <c r="OWS576" s="35"/>
      <c r="OWT576" s="35"/>
      <c r="OWU576" s="35"/>
      <c r="OWV576" s="35"/>
      <c r="OWW576" s="35"/>
      <c r="OWX576" s="35"/>
      <c r="OWY576" s="35"/>
      <c r="OWZ576" s="35"/>
      <c r="OXA576" s="35"/>
      <c r="OXB576" s="35"/>
      <c r="OXC576" s="35"/>
      <c r="OXD576" s="35"/>
      <c r="OXE576" s="35"/>
      <c r="OXF576" s="35"/>
      <c r="OXG576" s="35"/>
      <c r="OXH576" s="35"/>
      <c r="OXI576" s="35"/>
      <c r="OXJ576" s="35"/>
      <c r="OXK576" s="35"/>
      <c r="OXL576" s="35"/>
      <c r="OXM576" s="35"/>
      <c r="OXN576" s="35"/>
      <c r="OXO576" s="35"/>
      <c r="OXP576" s="35"/>
      <c r="OXQ576" s="35"/>
      <c r="OXR576" s="35"/>
      <c r="OXS576" s="35"/>
      <c r="OXT576" s="35"/>
      <c r="OXU576" s="35"/>
      <c r="OXV576" s="35"/>
      <c r="OXW576" s="35"/>
      <c r="OXX576" s="35"/>
      <c r="OXY576" s="35"/>
      <c r="OXZ576" s="35"/>
      <c r="OYA576" s="35"/>
      <c r="OYB576" s="35"/>
      <c r="OYC576" s="35"/>
      <c r="OYD576" s="35"/>
      <c r="OYE576" s="35"/>
      <c r="OYF576" s="35"/>
      <c r="OYG576" s="35"/>
      <c r="OYH576" s="35"/>
      <c r="OYI576" s="35"/>
      <c r="OYJ576" s="35"/>
      <c r="OYK576" s="35"/>
      <c r="OYL576" s="35"/>
      <c r="OYM576" s="35"/>
      <c r="OYN576" s="35"/>
      <c r="OYO576" s="35"/>
      <c r="OYP576" s="35"/>
      <c r="OYQ576" s="35"/>
      <c r="OYR576" s="35"/>
      <c r="OYS576" s="35"/>
      <c r="OYT576" s="35"/>
      <c r="OYU576" s="35"/>
      <c r="OYV576" s="35"/>
      <c r="OYW576" s="35"/>
      <c r="OYX576" s="35"/>
      <c r="OYY576" s="35"/>
      <c r="OYZ576" s="35"/>
      <c r="OZA576" s="35"/>
      <c r="OZB576" s="35"/>
      <c r="OZC576" s="35"/>
      <c r="OZD576" s="35"/>
      <c r="OZE576" s="35"/>
      <c r="OZF576" s="35"/>
      <c r="OZG576" s="35"/>
      <c r="OZH576" s="35"/>
      <c r="OZI576" s="35"/>
      <c r="OZJ576" s="35"/>
      <c r="OZK576" s="35"/>
      <c r="OZL576" s="35"/>
      <c r="OZM576" s="35"/>
      <c r="OZN576" s="35"/>
      <c r="OZO576" s="35"/>
      <c r="OZP576" s="35"/>
      <c r="OZQ576" s="35"/>
      <c r="OZR576" s="35"/>
      <c r="OZS576" s="35"/>
      <c r="OZT576" s="35"/>
      <c r="OZU576" s="35"/>
      <c r="OZV576" s="35"/>
      <c r="OZW576" s="35"/>
      <c r="OZX576" s="35"/>
      <c r="OZY576" s="35"/>
      <c r="OZZ576" s="35"/>
      <c r="PAA576" s="35"/>
      <c r="PAB576" s="35"/>
      <c r="PAC576" s="35"/>
      <c r="PAD576" s="35"/>
      <c r="PAE576" s="35"/>
      <c r="PAF576" s="35"/>
      <c r="PAG576" s="35"/>
      <c r="PAH576" s="35"/>
      <c r="PAI576" s="35"/>
      <c r="PAJ576" s="35"/>
      <c r="PAK576" s="35"/>
      <c r="PAL576" s="35"/>
      <c r="PAM576" s="35"/>
      <c r="PAN576" s="35"/>
      <c r="PAO576" s="35"/>
      <c r="PAP576" s="35"/>
      <c r="PAQ576" s="35"/>
      <c r="PAR576" s="35"/>
      <c r="PAS576" s="35"/>
      <c r="PAT576" s="35"/>
      <c r="PAU576" s="35"/>
      <c r="PAV576" s="35"/>
      <c r="PAW576" s="35"/>
      <c r="PAX576" s="35"/>
      <c r="PAY576" s="35"/>
      <c r="PAZ576" s="35"/>
      <c r="PBA576" s="35"/>
      <c r="PBB576" s="35"/>
      <c r="PBC576" s="35"/>
      <c r="PBD576" s="35"/>
      <c r="PBE576" s="35"/>
      <c r="PBF576" s="35"/>
      <c r="PBG576" s="35"/>
      <c r="PBH576" s="35"/>
      <c r="PBI576" s="35"/>
      <c r="PBJ576" s="35"/>
      <c r="PBK576" s="35"/>
      <c r="PBL576" s="35"/>
      <c r="PBM576" s="35"/>
      <c r="PBN576" s="35"/>
      <c r="PBO576" s="35"/>
      <c r="PBP576" s="35"/>
      <c r="PBQ576" s="35"/>
      <c r="PBR576" s="35"/>
      <c r="PBS576" s="35"/>
      <c r="PBT576" s="35"/>
      <c r="PBU576" s="35"/>
      <c r="PBV576" s="35"/>
      <c r="PBW576" s="35"/>
      <c r="PBX576" s="35"/>
      <c r="PBY576" s="35"/>
      <c r="PBZ576" s="35"/>
      <c r="PCA576" s="35"/>
      <c r="PCB576" s="35"/>
      <c r="PCC576" s="35"/>
      <c r="PCD576" s="35"/>
      <c r="PCE576" s="35"/>
      <c r="PCF576" s="35"/>
      <c r="PCG576" s="35"/>
      <c r="PCH576" s="35"/>
      <c r="PCI576" s="35"/>
      <c r="PCJ576" s="35"/>
      <c r="PCK576" s="35"/>
      <c r="PCL576" s="35"/>
      <c r="PCM576" s="35"/>
      <c r="PCN576" s="35"/>
      <c r="PCO576" s="35"/>
      <c r="PCP576" s="35"/>
      <c r="PCQ576" s="35"/>
      <c r="PCR576" s="35"/>
      <c r="PCS576" s="35"/>
      <c r="PCT576" s="35"/>
      <c r="PCU576" s="35"/>
      <c r="PCV576" s="35"/>
      <c r="PCW576" s="35"/>
      <c r="PCX576" s="35"/>
      <c r="PCY576" s="35"/>
      <c r="PCZ576" s="35"/>
      <c r="PDA576" s="35"/>
      <c r="PDB576" s="35"/>
      <c r="PDC576" s="35"/>
      <c r="PDD576" s="35"/>
      <c r="PDE576" s="35"/>
      <c r="PDF576" s="35"/>
      <c r="PDG576" s="35"/>
      <c r="PDH576" s="35"/>
      <c r="PDI576" s="35"/>
      <c r="PDJ576" s="35"/>
      <c r="PDK576" s="35"/>
      <c r="PDL576" s="35"/>
      <c r="PDM576" s="35"/>
      <c r="PDN576" s="35"/>
      <c r="PDO576" s="35"/>
      <c r="PDP576" s="35"/>
      <c r="PDQ576" s="35"/>
      <c r="PDR576" s="35"/>
      <c r="PDS576" s="35"/>
      <c r="PDT576" s="35"/>
      <c r="PDU576" s="35"/>
      <c r="PDV576" s="35"/>
      <c r="PDW576" s="35"/>
      <c r="PDX576" s="35"/>
      <c r="PDY576" s="35"/>
      <c r="PDZ576" s="35"/>
      <c r="PEA576" s="35"/>
      <c r="PEB576" s="35"/>
      <c r="PEC576" s="35"/>
      <c r="PED576" s="35"/>
      <c r="PEE576" s="35"/>
      <c r="PEF576" s="35"/>
      <c r="PEG576" s="35"/>
      <c r="PEH576" s="35"/>
      <c r="PEI576" s="35"/>
      <c r="PEJ576" s="35"/>
      <c r="PEK576" s="35"/>
      <c r="PEL576" s="35"/>
      <c r="PEM576" s="35"/>
      <c r="PEN576" s="35"/>
      <c r="PEO576" s="35"/>
      <c r="PEP576" s="35"/>
      <c r="PEQ576" s="35"/>
      <c r="PER576" s="35"/>
      <c r="PES576" s="35"/>
      <c r="PET576" s="35"/>
      <c r="PEU576" s="35"/>
      <c r="PEV576" s="35"/>
      <c r="PEW576" s="35"/>
      <c r="PEX576" s="35"/>
      <c r="PEY576" s="35"/>
      <c r="PEZ576" s="35"/>
      <c r="PFA576" s="35"/>
      <c r="PFB576" s="35"/>
      <c r="PFC576" s="35"/>
      <c r="PFD576" s="35"/>
      <c r="PFE576" s="35"/>
      <c r="PFF576" s="35"/>
      <c r="PFG576" s="35"/>
      <c r="PFH576" s="35"/>
      <c r="PFI576" s="35"/>
      <c r="PFJ576" s="35"/>
      <c r="PFK576" s="35"/>
      <c r="PFL576" s="35"/>
      <c r="PFM576" s="35"/>
      <c r="PFN576" s="35"/>
      <c r="PFO576" s="35"/>
      <c r="PFP576" s="35"/>
      <c r="PFQ576" s="35"/>
      <c r="PFR576" s="35"/>
      <c r="PFS576" s="35"/>
      <c r="PFT576" s="35"/>
      <c r="PFU576" s="35"/>
      <c r="PFV576" s="35"/>
      <c r="PFW576" s="35"/>
      <c r="PFX576" s="35"/>
      <c r="PFY576" s="35"/>
      <c r="PFZ576" s="35"/>
      <c r="PGA576" s="35"/>
      <c r="PGB576" s="35"/>
      <c r="PGC576" s="35"/>
      <c r="PGD576" s="35"/>
      <c r="PGE576" s="35"/>
      <c r="PGF576" s="35"/>
      <c r="PGG576" s="35"/>
      <c r="PGH576" s="35"/>
      <c r="PGI576" s="35"/>
      <c r="PGJ576" s="35"/>
      <c r="PGK576" s="35"/>
      <c r="PGL576" s="35"/>
      <c r="PGM576" s="35"/>
      <c r="PGN576" s="35"/>
      <c r="PGO576" s="35"/>
      <c r="PGP576" s="35"/>
      <c r="PGQ576" s="35"/>
      <c r="PGR576" s="35"/>
      <c r="PGS576" s="35"/>
      <c r="PGT576" s="35"/>
      <c r="PGU576" s="35"/>
      <c r="PGV576" s="35"/>
      <c r="PGW576" s="35"/>
      <c r="PGX576" s="35"/>
      <c r="PGY576" s="35"/>
      <c r="PGZ576" s="35"/>
      <c r="PHA576" s="35"/>
      <c r="PHB576" s="35"/>
      <c r="PHC576" s="35"/>
      <c r="PHD576" s="35"/>
      <c r="PHE576" s="35"/>
      <c r="PHF576" s="35"/>
      <c r="PHG576" s="35"/>
      <c r="PHH576" s="35"/>
      <c r="PHI576" s="35"/>
      <c r="PHJ576" s="35"/>
      <c r="PHK576" s="35"/>
      <c r="PHL576" s="35"/>
      <c r="PHM576" s="35"/>
      <c r="PHN576" s="35"/>
      <c r="PHO576" s="35"/>
      <c r="PHP576" s="35"/>
      <c r="PHQ576" s="35"/>
      <c r="PHR576" s="35"/>
      <c r="PHS576" s="35"/>
      <c r="PHT576" s="35"/>
      <c r="PHU576" s="35"/>
      <c r="PHV576" s="35"/>
      <c r="PHW576" s="35"/>
      <c r="PHX576" s="35"/>
      <c r="PHY576" s="35"/>
      <c r="PHZ576" s="35"/>
      <c r="PIA576" s="35"/>
      <c r="PIB576" s="35"/>
      <c r="PIC576" s="35"/>
      <c r="PID576" s="35"/>
      <c r="PIE576" s="35"/>
      <c r="PIF576" s="35"/>
      <c r="PIG576" s="35"/>
      <c r="PIH576" s="35"/>
      <c r="PII576" s="35"/>
      <c r="PIJ576" s="35"/>
      <c r="PIK576" s="35"/>
      <c r="PIL576" s="35"/>
      <c r="PIM576" s="35"/>
      <c r="PIN576" s="35"/>
      <c r="PIO576" s="35"/>
      <c r="PIP576" s="35"/>
      <c r="PIQ576" s="35"/>
      <c r="PIR576" s="35"/>
      <c r="PIS576" s="35"/>
      <c r="PIT576" s="35"/>
      <c r="PIU576" s="35"/>
      <c r="PIV576" s="35"/>
      <c r="PIW576" s="35"/>
      <c r="PIX576" s="35"/>
      <c r="PIY576" s="35"/>
      <c r="PIZ576" s="35"/>
      <c r="PJA576" s="35"/>
      <c r="PJB576" s="35"/>
      <c r="PJC576" s="35"/>
      <c r="PJD576" s="35"/>
      <c r="PJE576" s="35"/>
      <c r="PJF576" s="35"/>
      <c r="PJG576" s="35"/>
      <c r="PJH576" s="35"/>
      <c r="PJI576" s="35"/>
      <c r="PJJ576" s="35"/>
      <c r="PJK576" s="35"/>
      <c r="PJL576" s="35"/>
      <c r="PJM576" s="35"/>
      <c r="PJN576" s="35"/>
      <c r="PJO576" s="35"/>
      <c r="PJP576" s="35"/>
      <c r="PJQ576" s="35"/>
      <c r="PJR576" s="35"/>
      <c r="PJS576" s="35"/>
      <c r="PJT576" s="35"/>
      <c r="PJU576" s="35"/>
      <c r="PJV576" s="35"/>
      <c r="PJW576" s="35"/>
      <c r="PJX576" s="35"/>
      <c r="PJY576" s="35"/>
      <c r="PJZ576" s="35"/>
      <c r="PKA576" s="35"/>
      <c r="PKB576" s="35"/>
      <c r="PKC576" s="35"/>
      <c r="PKD576" s="35"/>
      <c r="PKE576" s="35"/>
      <c r="PKF576" s="35"/>
      <c r="PKG576" s="35"/>
      <c r="PKH576" s="35"/>
      <c r="PKI576" s="35"/>
      <c r="PKJ576" s="35"/>
      <c r="PKK576" s="35"/>
      <c r="PKL576" s="35"/>
      <c r="PKM576" s="35"/>
      <c r="PKN576" s="35"/>
      <c r="PKO576" s="35"/>
      <c r="PKP576" s="35"/>
      <c r="PKQ576" s="35"/>
      <c r="PKR576" s="35"/>
      <c r="PKS576" s="35"/>
      <c r="PKT576" s="35"/>
      <c r="PKU576" s="35"/>
      <c r="PKV576" s="35"/>
      <c r="PKW576" s="35"/>
      <c r="PKX576" s="35"/>
      <c r="PKY576" s="35"/>
      <c r="PKZ576" s="35"/>
      <c r="PLA576" s="35"/>
      <c r="PLB576" s="35"/>
      <c r="PLC576" s="35"/>
      <c r="PLD576" s="35"/>
      <c r="PLE576" s="35"/>
      <c r="PLF576" s="35"/>
      <c r="PLG576" s="35"/>
      <c r="PLH576" s="35"/>
      <c r="PLI576" s="35"/>
      <c r="PLJ576" s="35"/>
      <c r="PLK576" s="35"/>
      <c r="PLL576" s="35"/>
      <c r="PLM576" s="35"/>
      <c r="PLN576" s="35"/>
      <c r="PLO576" s="35"/>
      <c r="PLP576" s="35"/>
      <c r="PLQ576" s="35"/>
      <c r="PLR576" s="35"/>
      <c r="PLS576" s="35"/>
      <c r="PLT576" s="35"/>
      <c r="PLU576" s="35"/>
      <c r="PLV576" s="35"/>
      <c r="PLW576" s="35"/>
      <c r="PLX576" s="35"/>
      <c r="PLY576" s="35"/>
      <c r="PLZ576" s="35"/>
      <c r="PMA576" s="35"/>
      <c r="PMB576" s="35"/>
      <c r="PMC576" s="35"/>
      <c r="PMD576" s="35"/>
      <c r="PME576" s="35"/>
      <c r="PMF576" s="35"/>
      <c r="PMG576" s="35"/>
      <c r="PMH576" s="35"/>
      <c r="PMI576" s="35"/>
      <c r="PMJ576" s="35"/>
      <c r="PMK576" s="35"/>
      <c r="PML576" s="35"/>
      <c r="PMM576" s="35"/>
      <c r="PMN576" s="35"/>
      <c r="PMO576" s="35"/>
      <c r="PMP576" s="35"/>
      <c r="PMQ576" s="35"/>
      <c r="PMR576" s="35"/>
      <c r="PMS576" s="35"/>
      <c r="PMT576" s="35"/>
      <c r="PMU576" s="35"/>
      <c r="PMV576" s="35"/>
      <c r="PMW576" s="35"/>
      <c r="PMX576" s="35"/>
      <c r="PMY576" s="35"/>
      <c r="PMZ576" s="35"/>
      <c r="PNA576" s="35"/>
      <c r="PNB576" s="35"/>
      <c r="PNC576" s="35"/>
      <c r="PND576" s="35"/>
      <c r="PNE576" s="35"/>
      <c r="PNF576" s="35"/>
      <c r="PNG576" s="35"/>
      <c r="PNH576" s="35"/>
      <c r="PNI576" s="35"/>
      <c r="PNJ576" s="35"/>
      <c r="PNK576" s="35"/>
      <c r="PNL576" s="35"/>
      <c r="PNM576" s="35"/>
      <c r="PNN576" s="35"/>
      <c r="PNO576" s="35"/>
      <c r="PNP576" s="35"/>
      <c r="PNQ576" s="35"/>
      <c r="PNR576" s="35"/>
      <c r="PNS576" s="35"/>
      <c r="PNT576" s="35"/>
      <c r="PNU576" s="35"/>
      <c r="PNV576" s="35"/>
      <c r="PNW576" s="35"/>
      <c r="PNX576" s="35"/>
      <c r="PNY576" s="35"/>
      <c r="PNZ576" s="35"/>
      <c r="POA576" s="35"/>
      <c r="POB576" s="35"/>
      <c r="POC576" s="35"/>
      <c r="POD576" s="35"/>
      <c r="POE576" s="35"/>
      <c r="POF576" s="35"/>
      <c r="POG576" s="35"/>
      <c r="POH576" s="35"/>
      <c r="POI576" s="35"/>
      <c r="POJ576" s="35"/>
      <c r="POK576" s="35"/>
      <c r="POL576" s="35"/>
      <c r="POM576" s="35"/>
      <c r="PON576" s="35"/>
      <c r="POO576" s="35"/>
      <c r="POP576" s="35"/>
      <c r="POQ576" s="35"/>
      <c r="POR576" s="35"/>
      <c r="POS576" s="35"/>
      <c r="POT576" s="35"/>
      <c r="POU576" s="35"/>
      <c r="POV576" s="35"/>
      <c r="POW576" s="35"/>
      <c r="POX576" s="35"/>
      <c r="POY576" s="35"/>
      <c r="POZ576" s="35"/>
      <c r="PPA576" s="35"/>
      <c r="PPB576" s="35"/>
      <c r="PPC576" s="35"/>
      <c r="PPD576" s="35"/>
      <c r="PPE576" s="35"/>
      <c r="PPF576" s="35"/>
      <c r="PPG576" s="35"/>
      <c r="PPH576" s="35"/>
      <c r="PPI576" s="35"/>
      <c r="PPJ576" s="35"/>
      <c r="PPK576" s="35"/>
      <c r="PPL576" s="35"/>
      <c r="PPM576" s="35"/>
      <c r="PPN576" s="35"/>
      <c r="PPO576" s="35"/>
      <c r="PPP576" s="35"/>
      <c r="PPQ576" s="35"/>
      <c r="PPR576" s="35"/>
      <c r="PPS576" s="35"/>
      <c r="PPT576" s="35"/>
      <c r="PPU576" s="35"/>
      <c r="PPV576" s="35"/>
      <c r="PPW576" s="35"/>
      <c r="PPX576" s="35"/>
      <c r="PPY576" s="35"/>
      <c r="PPZ576" s="35"/>
      <c r="PQA576" s="35"/>
      <c r="PQB576" s="35"/>
      <c r="PQC576" s="35"/>
      <c r="PQD576" s="35"/>
      <c r="PQE576" s="35"/>
      <c r="PQF576" s="35"/>
      <c r="PQG576" s="35"/>
      <c r="PQH576" s="35"/>
      <c r="PQI576" s="35"/>
      <c r="PQJ576" s="35"/>
      <c r="PQK576" s="35"/>
      <c r="PQL576" s="35"/>
      <c r="PQM576" s="35"/>
      <c r="PQN576" s="35"/>
      <c r="PQO576" s="35"/>
      <c r="PQP576" s="35"/>
      <c r="PQQ576" s="35"/>
      <c r="PQR576" s="35"/>
      <c r="PQS576" s="35"/>
      <c r="PQT576" s="35"/>
      <c r="PQU576" s="35"/>
      <c r="PQV576" s="35"/>
      <c r="PQW576" s="35"/>
      <c r="PQX576" s="35"/>
      <c r="PQY576" s="35"/>
      <c r="PQZ576" s="35"/>
      <c r="PRA576" s="35"/>
      <c r="PRB576" s="35"/>
      <c r="PRC576" s="35"/>
      <c r="PRD576" s="35"/>
      <c r="PRE576" s="35"/>
      <c r="PRF576" s="35"/>
      <c r="PRG576" s="35"/>
      <c r="PRH576" s="35"/>
      <c r="PRI576" s="35"/>
      <c r="PRJ576" s="35"/>
      <c r="PRK576" s="35"/>
      <c r="PRL576" s="35"/>
      <c r="PRM576" s="35"/>
      <c r="PRN576" s="35"/>
      <c r="PRO576" s="35"/>
      <c r="PRP576" s="35"/>
      <c r="PRQ576" s="35"/>
      <c r="PRR576" s="35"/>
      <c r="PRS576" s="35"/>
      <c r="PRT576" s="35"/>
      <c r="PRU576" s="35"/>
      <c r="PRV576" s="35"/>
      <c r="PRW576" s="35"/>
      <c r="PRX576" s="35"/>
      <c r="PRY576" s="35"/>
      <c r="PRZ576" s="35"/>
      <c r="PSA576" s="35"/>
      <c r="PSB576" s="35"/>
      <c r="PSC576" s="35"/>
      <c r="PSD576" s="35"/>
      <c r="PSE576" s="35"/>
      <c r="PSF576" s="35"/>
      <c r="PSG576" s="35"/>
      <c r="PSH576" s="35"/>
      <c r="PSI576" s="35"/>
      <c r="PSJ576" s="35"/>
      <c r="PSK576" s="35"/>
      <c r="PSL576" s="35"/>
      <c r="PSM576" s="35"/>
      <c r="PSN576" s="35"/>
      <c r="PSO576" s="35"/>
      <c r="PSP576" s="35"/>
      <c r="PSQ576" s="35"/>
      <c r="PSR576" s="35"/>
      <c r="PSS576" s="35"/>
      <c r="PST576" s="35"/>
      <c r="PSU576" s="35"/>
      <c r="PSV576" s="35"/>
      <c r="PSW576" s="35"/>
      <c r="PSX576" s="35"/>
      <c r="PSY576" s="35"/>
      <c r="PSZ576" s="35"/>
      <c r="PTA576" s="35"/>
      <c r="PTB576" s="35"/>
      <c r="PTC576" s="35"/>
      <c r="PTD576" s="35"/>
      <c r="PTE576" s="35"/>
      <c r="PTF576" s="35"/>
      <c r="PTG576" s="35"/>
      <c r="PTH576" s="35"/>
      <c r="PTI576" s="35"/>
      <c r="PTJ576" s="35"/>
      <c r="PTK576" s="35"/>
      <c r="PTL576" s="35"/>
      <c r="PTM576" s="35"/>
      <c r="PTN576" s="35"/>
      <c r="PTO576" s="35"/>
      <c r="PTP576" s="35"/>
      <c r="PTQ576" s="35"/>
      <c r="PTR576" s="35"/>
      <c r="PTS576" s="35"/>
      <c r="PTT576" s="35"/>
      <c r="PTU576" s="35"/>
      <c r="PTV576" s="35"/>
      <c r="PTW576" s="35"/>
      <c r="PTX576" s="35"/>
      <c r="PTY576" s="35"/>
      <c r="PTZ576" s="35"/>
      <c r="PUA576" s="35"/>
      <c r="PUB576" s="35"/>
      <c r="PUC576" s="35"/>
      <c r="PUD576" s="35"/>
      <c r="PUE576" s="35"/>
      <c r="PUF576" s="35"/>
      <c r="PUG576" s="35"/>
      <c r="PUH576" s="35"/>
      <c r="PUI576" s="35"/>
      <c r="PUJ576" s="35"/>
      <c r="PUK576" s="35"/>
      <c r="PUL576" s="35"/>
      <c r="PUM576" s="35"/>
      <c r="PUN576" s="35"/>
      <c r="PUO576" s="35"/>
      <c r="PUP576" s="35"/>
      <c r="PUQ576" s="35"/>
      <c r="PUR576" s="35"/>
      <c r="PUS576" s="35"/>
      <c r="PUT576" s="35"/>
      <c r="PUU576" s="35"/>
      <c r="PUV576" s="35"/>
      <c r="PUW576" s="35"/>
      <c r="PUX576" s="35"/>
      <c r="PUY576" s="35"/>
      <c r="PUZ576" s="35"/>
      <c r="PVA576" s="35"/>
      <c r="PVB576" s="35"/>
      <c r="PVC576" s="35"/>
      <c r="PVD576" s="35"/>
      <c r="PVE576" s="35"/>
      <c r="PVF576" s="35"/>
      <c r="PVG576" s="35"/>
      <c r="PVH576" s="35"/>
      <c r="PVI576" s="35"/>
      <c r="PVJ576" s="35"/>
      <c r="PVK576" s="35"/>
      <c r="PVL576" s="35"/>
      <c r="PVM576" s="35"/>
      <c r="PVN576" s="35"/>
      <c r="PVO576" s="35"/>
      <c r="PVP576" s="35"/>
      <c r="PVQ576" s="35"/>
      <c r="PVR576" s="35"/>
      <c r="PVS576" s="35"/>
      <c r="PVT576" s="35"/>
      <c r="PVU576" s="35"/>
      <c r="PVV576" s="35"/>
      <c r="PVW576" s="35"/>
      <c r="PVX576" s="35"/>
      <c r="PVY576" s="35"/>
      <c r="PVZ576" s="35"/>
      <c r="PWA576" s="35"/>
      <c r="PWB576" s="35"/>
      <c r="PWC576" s="35"/>
      <c r="PWD576" s="35"/>
      <c r="PWE576" s="35"/>
      <c r="PWF576" s="35"/>
      <c r="PWG576" s="35"/>
      <c r="PWH576" s="35"/>
      <c r="PWI576" s="35"/>
      <c r="PWJ576" s="35"/>
      <c r="PWK576" s="35"/>
      <c r="PWL576" s="35"/>
      <c r="PWM576" s="35"/>
      <c r="PWN576" s="35"/>
      <c r="PWO576" s="35"/>
      <c r="PWP576" s="35"/>
      <c r="PWQ576" s="35"/>
      <c r="PWR576" s="35"/>
      <c r="PWS576" s="35"/>
      <c r="PWT576" s="35"/>
      <c r="PWU576" s="35"/>
      <c r="PWV576" s="35"/>
      <c r="PWW576" s="35"/>
      <c r="PWX576" s="35"/>
      <c r="PWY576" s="35"/>
      <c r="PWZ576" s="35"/>
      <c r="PXA576" s="35"/>
      <c r="PXB576" s="35"/>
      <c r="PXC576" s="35"/>
      <c r="PXD576" s="35"/>
      <c r="PXE576" s="35"/>
      <c r="PXF576" s="35"/>
      <c r="PXG576" s="35"/>
      <c r="PXH576" s="35"/>
      <c r="PXI576" s="35"/>
      <c r="PXJ576" s="35"/>
      <c r="PXK576" s="35"/>
      <c r="PXL576" s="35"/>
      <c r="PXM576" s="35"/>
      <c r="PXN576" s="35"/>
      <c r="PXO576" s="35"/>
      <c r="PXP576" s="35"/>
      <c r="PXQ576" s="35"/>
      <c r="PXR576" s="35"/>
      <c r="PXS576" s="35"/>
      <c r="PXT576" s="35"/>
      <c r="PXU576" s="35"/>
      <c r="PXV576" s="35"/>
      <c r="PXW576" s="35"/>
      <c r="PXX576" s="35"/>
      <c r="PXY576" s="35"/>
      <c r="PXZ576" s="35"/>
      <c r="PYA576" s="35"/>
      <c r="PYB576" s="35"/>
      <c r="PYC576" s="35"/>
      <c r="PYD576" s="35"/>
      <c r="PYE576" s="35"/>
      <c r="PYF576" s="35"/>
      <c r="PYG576" s="35"/>
      <c r="PYH576" s="35"/>
      <c r="PYI576" s="35"/>
      <c r="PYJ576" s="35"/>
      <c r="PYK576" s="35"/>
      <c r="PYL576" s="35"/>
      <c r="PYM576" s="35"/>
      <c r="PYN576" s="35"/>
      <c r="PYO576" s="35"/>
      <c r="PYP576" s="35"/>
      <c r="PYQ576" s="35"/>
      <c r="PYR576" s="35"/>
      <c r="PYS576" s="35"/>
      <c r="PYT576" s="35"/>
      <c r="PYU576" s="35"/>
      <c r="PYV576" s="35"/>
      <c r="PYW576" s="35"/>
      <c r="PYX576" s="35"/>
      <c r="PYY576" s="35"/>
      <c r="PYZ576" s="35"/>
      <c r="PZA576" s="35"/>
      <c r="PZB576" s="35"/>
      <c r="PZC576" s="35"/>
      <c r="PZD576" s="35"/>
      <c r="PZE576" s="35"/>
      <c r="PZF576" s="35"/>
      <c r="PZG576" s="35"/>
      <c r="PZH576" s="35"/>
      <c r="PZI576" s="35"/>
      <c r="PZJ576" s="35"/>
      <c r="PZK576" s="35"/>
      <c r="PZL576" s="35"/>
      <c r="PZM576" s="35"/>
      <c r="PZN576" s="35"/>
      <c r="PZO576" s="35"/>
      <c r="PZP576" s="35"/>
      <c r="PZQ576" s="35"/>
      <c r="PZR576" s="35"/>
      <c r="PZS576" s="35"/>
      <c r="PZT576" s="35"/>
      <c r="PZU576" s="35"/>
      <c r="PZV576" s="35"/>
      <c r="PZW576" s="35"/>
      <c r="PZX576" s="35"/>
      <c r="PZY576" s="35"/>
      <c r="PZZ576" s="35"/>
      <c r="QAA576" s="35"/>
      <c r="QAB576" s="35"/>
      <c r="QAC576" s="35"/>
      <c r="QAD576" s="35"/>
      <c r="QAE576" s="35"/>
      <c r="QAF576" s="35"/>
      <c r="QAG576" s="35"/>
      <c r="QAH576" s="35"/>
      <c r="QAI576" s="35"/>
      <c r="QAJ576" s="35"/>
      <c r="QAK576" s="35"/>
      <c r="QAL576" s="35"/>
      <c r="QAM576" s="35"/>
      <c r="QAN576" s="35"/>
      <c r="QAO576" s="35"/>
      <c r="QAP576" s="35"/>
      <c r="QAQ576" s="35"/>
      <c r="QAR576" s="35"/>
      <c r="QAS576" s="35"/>
      <c r="QAT576" s="35"/>
      <c r="QAU576" s="35"/>
      <c r="QAV576" s="35"/>
      <c r="QAW576" s="35"/>
      <c r="QAX576" s="35"/>
      <c r="QAY576" s="35"/>
      <c r="QAZ576" s="35"/>
      <c r="QBA576" s="35"/>
      <c r="QBB576" s="35"/>
      <c r="QBC576" s="35"/>
      <c r="QBD576" s="35"/>
      <c r="QBE576" s="35"/>
      <c r="QBF576" s="35"/>
      <c r="QBG576" s="35"/>
      <c r="QBH576" s="35"/>
      <c r="QBI576" s="35"/>
      <c r="QBJ576" s="35"/>
      <c r="QBK576" s="35"/>
      <c r="QBL576" s="35"/>
      <c r="QBM576" s="35"/>
      <c r="QBN576" s="35"/>
      <c r="QBO576" s="35"/>
      <c r="QBP576" s="35"/>
      <c r="QBQ576" s="35"/>
      <c r="QBR576" s="35"/>
      <c r="QBS576" s="35"/>
      <c r="QBT576" s="35"/>
      <c r="QBU576" s="35"/>
      <c r="QBV576" s="35"/>
      <c r="QBW576" s="35"/>
      <c r="QBX576" s="35"/>
      <c r="QBY576" s="35"/>
      <c r="QBZ576" s="35"/>
      <c r="QCA576" s="35"/>
      <c r="QCB576" s="35"/>
      <c r="QCC576" s="35"/>
      <c r="QCD576" s="35"/>
      <c r="QCE576" s="35"/>
      <c r="QCF576" s="35"/>
      <c r="QCG576" s="35"/>
      <c r="QCH576" s="35"/>
      <c r="QCI576" s="35"/>
      <c r="QCJ576" s="35"/>
      <c r="QCK576" s="35"/>
      <c r="QCL576" s="35"/>
      <c r="QCM576" s="35"/>
      <c r="QCN576" s="35"/>
      <c r="QCO576" s="35"/>
      <c r="QCP576" s="35"/>
      <c r="QCQ576" s="35"/>
      <c r="QCR576" s="35"/>
      <c r="QCS576" s="35"/>
      <c r="QCT576" s="35"/>
      <c r="QCU576" s="35"/>
      <c r="QCV576" s="35"/>
      <c r="QCW576" s="35"/>
      <c r="QCX576" s="35"/>
      <c r="QCY576" s="35"/>
      <c r="QCZ576" s="35"/>
      <c r="QDA576" s="35"/>
      <c r="QDB576" s="35"/>
      <c r="QDC576" s="35"/>
      <c r="QDD576" s="35"/>
      <c r="QDE576" s="35"/>
      <c r="QDF576" s="35"/>
      <c r="QDG576" s="35"/>
      <c r="QDH576" s="35"/>
      <c r="QDI576" s="35"/>
      <c r="QDJ576" s="35"/>
      <c r="QDK576" s="35"/>
      <c r="QDL576" s="35"/>
      <c r="QDM576" s="35"/>
      <c r="QDN576" s="35"/>
      <c r="QDO576" s="35"/>
      <c r="QDP576" s="35"/>
      <c r="QDQ576" s="35"/>
      <c r="QDR576" s="35"/>
      <c r="QDS576" s="35"/>
      <c r="QDT576" s="35"/>
      <c r="QDU576" s="35"/>
      <c r="QDV576" s="35"/>
      <c r="QDW576" s="35"/>
      <c r="QDX576" s="35"/>
      <c r="QDY576" s="35"/>
      <c r="QDZ576" s="35"/>
      <c r="QEA576" s="35"/>
      <c r="QEB576" s="35"/>
      <c r="QEC576" s="35"/>
      <c r="QED576" s="35"/>
      <c r="QEE576" s="35"/>
      <c r="QEF576" s="35"/>
      <c r="QEG576" s="35"/>
      <c r="QEH576" s="35"/>
      <c r="QEI576" s="35"/>
      <c r="QEJ576" s="35"/>
      <c r="QEK576" s="35"/>
      <c r="QEL576" s="35"/>
      <c r="QEM576" s="35"/>
      <c r="QEN576" s="35"/>
      <c r="QEO576" s="35"/>
      <c r="QEP576" s="35"/>
      <c r="QEQ576" s="35"/>
      <c r="QER576" s="35"/>
      <c r="QES576" s="35"/>
      <c r="QET576" s="35"/>
      <c r="QEU576" s="35"/>
      <c r="QEV576" s="35"/>
      <c r="QEW576" s="35"/>
      <c r="QEX576" s="35"/>
      <c r="QEY576" s="35"/>
      <c r="QEZ576" s="35"/>
      <c r="QFA576" s="35"/>
      <c r="QFB576" s="35"/>
      <c r="QFC576" s="35"/>
      <c r="QFD576" s="35"/>
      <c r="QFE576" s="35"/>
      <c r="QFF576" s="35"/>
      <c r="QFG576" s="35"/>
      <c r="QFH576" s="35"/>
      <c r="QFI576" s="35"/>
      <c r="QFJ576" s="35"/>
      <c r="QFK576" s="35"/>
      <c r="QFL576" s="35"/>
      <c r="QFM576" s="35"/>
      <c r="QFN576" s="35"/>
      <c r="QFO576" s="35"/>
      <c r="QFP576" s="35"/>
      <c r="QFQ576" s="35"/>
      <c r="QFR576" s="35"/>
      <c r="QFS576" s="35"/>
      <c r="QFT576" s="35"/>
      <c r="QFU576" s="35"/>
      <c r="QFV576" s="35"/>
      <c r="QFW576" s="35"/>
      <c r="QFX576" s="35"/>
      <c r="QFY576" s="35"/>
      <c r="QFZ576" s="35"/>
      <c r="QGA576" s="35"/>
      <c r="QGB576" s="35"/>
      <c r="QGC576" s="35"/>
      <c r="QGD576" s="35"/>
      <c r="QGE576" s="35"/>
      <c r="QGF576" s="35"/>
      <c r="QGG576" s="35"/>
      <c r="QGH576" s="35"/>
      <c r="QGI576" s="35"/>
      <c r="QGJ576" s="35"/>
      <c r="QGK576" s="35"/>
      <c r="QGL576" s="35"/>
      <c r="QGM576" s="35"/>
      <c r="QGN576" s="35"/>
      <c r="QGO576" s="35"/>
      <c r="QGP576" s="35"/>
      <c r="QGQ576" s="35"/>
      <c r="QGR576" s="35"/>
      <c r="QGS576" s="35"/>
      <c r="QGT576" s="35"/>
      <c r="QGU576" s="35"/>
      <c r="QGV576" s="35"/>
      <c r="QGW576" s="35"/>
      <c r="QGX576" s="35"/>
      <c r="QGY576" s="35"/>
      <c r="QGZ576" s="35"/>
      <c r="QHA576" s="35"/>
      <c r="QHB576" s="35"/>
      <c r="QHC576" s="35"/>
      <c r="QHD576" s="35"/>
      <c r="QHE576" s="35"/>
      <c r="QHF576" s="35"/>
      <c r="QHG576" s="35"/>
      <c r="QHH576" s="35"/>
      <c r="QHI576" s="35"/>
      <c r="QHJ576" s="35"/>
      <c r="QHK576" s="35"/>
      <c r="QHL576" s="35"/>
      <c r="QHM576" s="35"/>
      <c r="QHN576" s="35"/>
      <c r="QHO576" s="35"/>
      <c r="QHP576" s="35"/>
      <c r="QHQ576" s="35"/>
      <c r="QHR576" s="35"/>
      <c r="QHS576" s="35"/>
      <c r="QHT576" s="35"/>
      <c r="QHU576" s="35"/>
      <c r="QHV576" s="35"/>
      <c r="QHW576" s="35"/>
      <c r="QHX576" s="35"/>
      <c r="QHY576" s="35"/>
      <c r="QHZ576" s="35"/>
      <c r="QIA576" s="35"/>
      <c r="QIB576" s="35"/>
      <c r="QIC576" s="35"/>
      <c r="QID576" s="35"/>
      <c r="QIE576" s="35"/>
      <c r="QIF576" s="35"/>
      <c r="QIG576" s="35"/>
      <c r="QIH576" s="35"/>
      <c r="QII576" s="35"/>
      <c r="QIJ576" s="35"/>
      <c r="QIK576" s="35"/>
      <c r="QIL576" s="35"/>
      <c r="QIM576" s="35"/>
      <c r="QIN576" s="35"/>
      <c r="QIO576" s="35"/>
      <c r="QIP576" s="35"/>
      <c r="QIQ576" s="35"/>
      <c r="QIR576" s="35"/>
      <c r="QIS576" s="35"/>
      <c r="QIT576" s="35"/>
      <c r="QIU576" s="35"/>
      <c r="QIV576" s="35"/>
      <c r="QIW576" s="35"/>
      <c r="QIX576" s="35"/>
      <c r="QIY576" s="35"/>
      <c r="QIZ576" s="35"/>
      <c r="QJA576" s="35"/>
      <c r="QJB576" s="35"/>
      <c r="QJC576" s="35"/>
      <c r="QJD576" s="35"/>
      <c r="QJE576" s="35"/>
      <c r="QJF576" s="35"/>
      <c r="QJG576" s="35"/>
      <c r="QJH576" s="35"/>
      <c r="QJI576" s="35"/>
      <c r="QJJ576" s="35"/>
      <c r="QJK576" s="35"/>
      <c r="QJL576" s="35"/>
      <c r="QJM576" s="35"/>
      <c r="QJN576" s="35"/>
      <c r="QJO576" s="35"/>
      <c r="QJP576" s="35"/>
      <c r="QJQ576" s="35"/>
      <c r="QJR576" s="35"/>
      <c r="QJS576" s="35"/>
      <c r="QJT576" s="35"/>
      <c r="QJU576" s="35"/>
      <c r="QJV576" s="35"/>
      <c r="QJW576" s="35"/>
      <c r="QJX576" s="35"/>
      <c r="QJY576" s="35"/>
      <c r="QJZ576" s="35"/>
      <c r="QKA576" s="35"/>
      <c r="QKB576" s="35"/>
      <c r="QKC576" s="35"/>
      <c r="QKD576" s="35"/>
      <c r="QKE576" s="35"/>
      <c r="QKF576" s="35"/>
      <c r="QKG576" s="35"/>
      <c r="QKH576" s="35"/>
      <c r="QKI576" s="35"/>
      <c r="QKJ576" s="35"/>
      <c r="QKK576" s="35"/>
      <c r="QKL576" s="35"/>
      <c r="QKM576" s="35"/>
      <c r="QKN576" s="35"/>
      <c r="QKO576" s="35"/>
      <c r="QKP576" s="35"/>
      <c r="QKQ576" s="35"/>
      <c r="QKR576" s="35"/>
      <c r="QKS576" s="35"/>
      <c r="QKT576" s="35"/>
      <c r="QKU576" s="35"/>
      <c r="QKV576" s="35"/>
      <c r="QKW576" s="35"/>
      <c r="QKX576" s="35"/>
      <c r="QKY576" s="35"/>
      <c r="QKZ576" s="35"/>
      <c r="QLA576" s="35"/>
      <c r="QLB576" s="35"/>
      <c r="QLC576" s="35"/>
      <c r="QLD576" s="35"/>
      <c r="QLE576" s="35"/>
      <c r="QLF576" s="35"/>
      <c r="QLG576" s="35"/>
      <c r="QLH576" s="35"/>
      <c r="QLI576" s="35"/>
      <c r="QLJ576" s="35"/>
      <c r="QLK576" s="35"/>
      <c r="QLL576" s="35"/>
      <c r="QLM576" s="35"/>
      <c r="QLN576" s="35"/>
      <c r="QLO576" s="35"/>
      <c r="QLP576" s="35"/>
      <c r="QLQ576" s="35"/>
      <c r="QLR576" s="35"/>
      <c r="QLS576" s="35"/>
      <c r="QLT576" s="35"/>
      <c r="QLU576" s="35"/>
      <c r="QLV576" s="35"/>
      <c r="QLW576" s="35"/>
      <c r="QLX576" s="35"/>
      <c r="QLY576" s="35"/>
      <c r="QLZ576" s="35"/>
      <c r="QMA576" s="35"/>
      <c r="QMB576" s="35"/>
      <c r="QMC576" s="35"/>
      <c r="QMD576" s="35"/>
      <c r="QME576" s="35"/>
      <c r="QMF576" s="35"/>
      <c r="QMG576" s="35"/>
      <c r="QMH576" s="35"/>
      <c r="QMI576" s="35"/>
      <c r="QMJ576" s="35"/>
      <c r="QMK576" s="35"/>
      <c r="QML576" s="35"/>
      <c r="QMM576" s="35"/>
      <c r="QMN576" s="35"/>
      <c r="QMO576" s="35"/>
      <c r="QMP576" s="35"/>
      <c r="QMQ576" s="35"/>
      <c r="QMR576" s="35"/>
      <c r="QMS576" s="35"/>
      <c r="QMT576" s="35"/>
      <c r="QMU576" s="35"/>
      <c r="QMV576" s="35"/>
      <c r="QMW576" s="35"/>
      <c r="QMX576" s="35"/>
      <c r="QMY576" s="35"/>
      <c r="QMZ576" s="35"/>
      <c r="QNA576" s="35"/>
      <c r="QNB576" s="35"/>
      <c r="QNC576" s="35"/>
      <c r="QND576" s="35"/>
      <c r="QNE576" s="35"/>
      <c r="QNF576" s="35"/>
      <c r="QNG576" s="35"/>
      <c r="QNH576" s="35"/>
      <c r="QNI576" s="35"/>
      <c r="QNJ576" s="35"/>
      <c r="QNK576" s="35"/>
      <c r="QNL576" s="35"/>
      <c r="QNM576" s="35"/>
      <c r="QNN576" s="35"/>
      <c r="QNO576" s="35"/>
      <c r="QNP576" s="35"/>
      <c r="QNQ576" s="35"/>
      <c r="QNR576" s="35"/>
      <c r="QNS576" s="35"/>
      <c r="QNT576" s="35"/>
      <c r="QNU576" s="35"/>
      <c r="QNV576" s="35"/>
      <c r="QNW576" s="35"/>
      <c r="QNX576" s="35"/>
      <c r="QNY576" s="35"/>
      <c r="QNZ576" s="35"/>
      <c r="QOA576" s="35"/>
      <c r="QOB576" s="35"/>
      <c r="QOC576" s="35"/>
      <c r="QOD576" s="35"/>
      <c r="QOE576" s="35"/>
      <c r="QOF576" s="35"/>
      <c r="QOG576" s="35"/>
      <c r="QOH576" s="35"/>
      <c r="QOI576" s="35"/>
      <c r="QOJ576" s="35"/>
      <c r="QOK576" s="35"/>
      <c r="QOL576" s="35"/>
      <c r="QOM576" s="35"/>
      <c r="QON576" s="35"/>
      <c r="QOO576" s="35"/>
      <c r="QOP576" s="35"/>
      <c r="QOQ576" s="35"/>
      <c r="QOR576" s="35"/>
      <c r="QOS576" s="35"/>
      <c r="QOT576" s="35"/>
      <c r="QOU576" s="35"/>
      <c r="QOV576" s="35"/>
      <c r="QOW576" s="35"/>
      <c r="QOX576" s="35"/>
      <c r="QOY576" s="35"/>
      <c r="QOZ576" s="35"/>
      <c r="QPA576" s="35"/>
      <c r="QPB576" s="35"/>
      <c r="QPC576" s="35"/>
      <c r="QPD576" s="35"/>
      <c r="QPE576" s="35"/>
      <c r="QPF576" s="35"/>
      <c r="QPG576" s="35"/>
      <c r="QPH576" s="35"/>
      <c r="QPI576" s="35"/>
      <c r="QPJ576" s="35"/>
      <c r="QPK576" s="35"/>
      <c r="QPL576" s="35"/>
      <c r="QPM576" s="35"/>
      <c r="QPN576" s="35"/>
      <c r="QPO576" s="35"/>
      <c r="QPP576" s="35"/>
      <c r="QPQ576" s="35"/>
      <c r="QPR576" s="35"/>
      <c r="QPS576" s="35"/>
      <c r="QPT576" s="35"/>
      <c r="QPU576" s="35"/>
      <c r="QPV576" s="35"/>
      <c r="QPW576" s="35"/>
      <c r="QPX576" s="35"/>
      <c r="QPY576" s="35"/>
      <c r="QPZ576" s="35"/>
      <c r="QQA576" s="35"/>
      <c r="QQB576" s="35"/>
      <c r="QQC576" s="35"/>
      <c r="QQD576" s="35"/>
      <c r="QQE576" s="35"/>
      <c r="QQF576" s="35"/>
      <c r="QQG576" s="35"/>
      <c r="QQH576" s="35"/>
      <c r="QQI576" s="35"/>
      <c r="QQJ576" s="35"/>
      <c r="QQK576" s="35"/>
      <c r="QQL576" s="35"/>
      <c r="QQM576" s="35"/>
      <c r="QQN576" s="35"/>
      <c r="QQO576" s="35"/>
      <c r="QQP576" s="35"/>
      <c r="QQQ576" s="35"/>
      <c r="QQR576" s="35"/>
      <c r="QQS576" s="35"/>
      <c r="QQT576" s="35"/>
      <c r="QQU576" s="35"/>
      <c r="QQV576" s="35"/>
      <c r="QQW576" s="35"/>
      <c r="QQX576" s="35"/>
      <c r="QQY576" s="35"/>
      <c r="QQZ576" s="35"/>
      <c r="QRA576" s="35"/>
      <c r="QRB576" s="35"/>
      <c r="QRC576" s="35"/>
      <c r="QRD576" s="35"/>
      <c r="QRE576" s="35"/>
      <c r="QRF576" s="35"/>
      <c r="QRG576" s="35"/>
      <c r="QRH576" s="35"/>
      <c r="QRI576" s="35"/>
      <c r="QRJ576" s="35"/>
      <c r="QRK576" s="35"/>
      <c r="QRL576" s="35"/>
      <c r="QRM576" s="35"/>
      <c r="QRN576" s="35"/>
      <c r="QRO576" s="35"/>
      <c r="QRP576" s="35"/>
      <c r="QRQ576" s="35"/>
      <c r="QRR576" s="35"/>
      <c r="QRS576" s="35"/>
      <c r="QRT576" s="35"/>
      <c r="QRU576" s="35"/>
      <c r="QRV576" s="35"/>
      <c r="QRW576" s="35"/>
      <c r="QRX576" s="35"/>
      <c r="QRY576" s="35"/>
      <c r="QRZ576" s="35"/>
      <c r="QSA576" s="35"/>
      <c r="QSB576" s="35"/>
      <c r="QSC576" s="35"/>
      <c r="QSD576" s="35"/>
      <c r="QSE576" s="35"/>
      <c r="QSF576" s="35"/>
      <c r="QSG576" s="35"/>
      <c r="QSH576" s="35"/>
      <c r="QSI576" s="35"/>
      <c r="QSJ576" s="35"/>
      <c r="QSK576" s="35"/>
      <c r="QSL576" s="35"/>
      <c r="QSM576" s="35"/>
      <c r="QSN576" s="35"/>
      <c r="QSO576" s="35"/>
      <c r="QSP576" s="35"/>
      <c r="QSQ576" s="35"/>
      <c r="QSR576" s="35"/>
      <c r="QSS576" s="35"/>
      <c r="QST576" s="35"/>
      <c r="QSU576" s="35"/>
      <c r="QSV576" s="35"/>
      <c r="QSW576" s="35"/>
      <c r="QSX576" s="35"/>
      <c r="QSY576" s="35"/>
      <c r="QSZ576" s="35"/>
      <c r="QTA576" s="35"/>
      <c r="QTB576" s="35"/>
      <c r="QTC576" s="35"/>
      <c r="QTD576" s="35"/>
      <c r="QTE576" s="35"/>
      <c r="QTF576" s="35"/>
      <c r="QTG576" s="35"/>
      <c r="QTH576" s="35"/>
      <c r="QTI576" s="35"/>
      <c r="QTJ576" s="35"/>
      <c r="QTK576" s="35"/>
      <c r="QTL576" s="35"/>
      <c r="QTM576" s="35"/>
      <c r="QTN576" s="35"/>
      <c r="QTO576" s="35"/>
      <c r="QTP576" s="35"/>
      <c r="QTQ576" s="35"/>
      <c r="QTR576" s="35"/>
      <c r="QTS576" s="35"/>
      <c r="QTT576" s="35"/>
      <c r="QTU576" s="35"/>
      <c r="QTV576" s="35"/>
      <c r="QTW576" s="35"/>
      <c r="QTX576" s="35"/>
      <c r="QTY576" s="35"/>
      <c r="QTZ576" s="35"/>
      <c r="QUA576" s="35"/>
      <c r="QUB576" s="35"/>
      <c r="QUC576" s="35"/>
      <c r="QUD576" s="35"/>
      <c r="QUE576" s="35"/>
      <c r="QUF576" s="35"/>
      <c r="QUG576" s="35"/>
      <c r="QUH576" s="35"/>
      <c r="QUI576" s="35"/>
      <c r="QUJ576" s="35"/>
      <c r="QUK576" s="35"/>
      <c r="QUL576" s="35"/>
      <c r="QUM576" s="35"/>
      <c r="QUN576" s="35"/>
      <c r="QUO576" s="35"/>
      <c r="QUP576" s="35"/>
      <c r="QUQ576" s="35"/>
      <c r="QUR576" s="35"/>
      <c r="QUS576" s="35"/>
      <c r="QUT576" s="35"/>
      <c r="QUU576" s="35"/>
      <c r="QUV576" s="35"/>
      <c r="QUW576" s="35"/>
      <c r="QUX576" s="35"/>
      <c r="QUY576" s="35"/>
      <c r="QUZ576" s="35"/>
      <c r="QVA576" s="35"/>
      <c r="QVB576" s="35"/>
      <c r="QVC576" s="35"/>
      <c r="QVD576" s="35"/>
      <c r="QVE576" s="35"/>
      <c r="QVF576" s="35"/>
      <c r="QVG576" s="35"/>
      <c r="QVH576" s="35"/>
      <c r="QVI576" s="35"/>
      <c r="QVJ576" s="35"/>
      <c r="QVK576" s="35"/>
      <c r="QVL576" s="35"/>
      <c r="QVM576" s="35"/>
      <c r="QVN576" s="35"/>
      <c r="QVO576" s="35"/>
      <c r="QVP576" s="35"/>
      <c r="QVQ576" s="35"/>
      <c r="QVR576" s="35"/>
      <c r="QVS576" s="35"/>
      <c r="QVT576" s="35"/>
      <c r="QVU576" s="35"/>
      <c r="QVV576" s="35"/>
      <c r="QVW576" s="35"/>
      <c r="QVX576" s="35"/>
      <c r="QVY576" s="35"/>
      <c r="QVZ576" s="35"/>
      <c r="QWA576" s="35"/>
      <c r="QWB576" s="35"/>
      <c r="QWC576" s="35"/>
      <c r="QWD576" s="35"/>
      <c r="QWE576" s="35"/>
      <c r="QWF576" s="35"/>
      <c r="QWG576" s="35"/>
      <c r="QWH576" s="35"/>
      <c r="QWI576" s="35"/>
      <c r="QWJ576" s="35"/>
      <c r="QWK576" s="35"/>
      <c r="QWL576" s="35"/>
      <c r="QWM576" s="35"/>
      <c r="QWN576" s="35"/>
      <c r="QWO576" s="35"/>
      <c r="QWP576" s="35"/>
      <c r="QWQ576" s="35"/>
      <c r="QWR576" s="35"/>
      <c r="QWS576" s="35"/>
      <c r="QWT576" s="35"/>
      <c r="QWU576" s="35"/>
      <c r="QWV576" s="35"/>
      <c r="QWW576" s="35"/>
      <c r="QWX576" s="35"/>
      <c r="QWY576" s="35"/>
      <c r="QWZ576" s="35"/>
      <c r="QXA576" s="35"/>
      <c r="QXB576" s="35"/>
      <c r="QXC576" s="35"/>
      <c r="QXD576" s="35"/>
      <c r="QXE576" s="35"/>
      <c r="QXF576" s="35"/>
      <c r="QXG576" s="35"/>
      <c r="QXH576" s="35"/>
      <c r="QXI576" s="35"/>
      <c r="QXJ576" s="35"/>
      <c r="QXK576" s="35"/>
      <c r="QXL576" s="35"/>
      <c r="QXM576" s="35"/>
      <c r="QXN576" s="35"/>
      <c r="QXO576" s="35"/>
      <c r="QXP576" s="35"/>
      <c r="QXQ576" s="35"/>
      <c r="QXR576" s="35"/>
      <c r="QXS576" s="35"/>
      <c r="QXT576" s="35"/>
      <c r="QXU576" s="35"/>
      <c r="QXV576" s="35"/>
      <c r="QXW576" s="35"/>
      <c r="QXX576" s="35"/>
      <c r="QXY576" s="35"/>
      <c r="QXZ576" s="35"/>
      <c r="QYA576" s="35"/>
      <c r="QYB576" s="35"/>
      <c r="QYC576" s="35"/>
      <c r="QYD576" s="35"/>
      <c r="QYE576" s="35"/>
      <c r="QYF576" s="35"/>
      <c r="QYG576" s="35"/>
      <c r="QYH576" s="35"/>
      <c r="QYI576" s="35"/>
      <c r="QYJ576" s="35"/>
      <c r="QYK576" s="35"/>
      <c r="QYL576" s="35"/>
      <c r="QYM576" s="35"/>
      <c r="QYN576" s="35"/>
      <c r="QYO576" s="35"/>
      <c r="QYP576" s="35"/>
      <c r="QYQ576" s="35"/>
      <c r="QYR576" s="35"/>
      <c r="QYS576" s="35"/>
      <c r="QYT576" s="35"/>
      <c r="QYU576" s="35"/>
      <c r="QYV576" s="35"/>
      <c r="QYW576" s="35"/>
      <c r="QYX576" s="35"/>
      <c r="QYY576" s="35"/>
      <c r="QYZ576" s="35"/>
      <c r="QZA576" s="35"/>
      <c r="QZB576" s="35"/>
      <c r="QZC576" s="35"/>
      <c r="QZD576" s="35"/>
      <c r="QZE576" s="35"/>
      <c r="QZF576" s="35"/>
      <c r="QZG576" s="35"/>
      <c r="QZH576" s="35"/>
      <c r="QZI576" s="35"/>
      <c r="QZJ576" s="35"/>
      <c r="QZK576" s="35"/>
      <c r="QZL576" s="35"/>
      <c r="QZM576" s="35"/>
      <c r="QZN576" s="35"/>
      <c r="QZO576" s="35"/>
      <c r="QZP576" s="35"/>
      <c r="QZQ576" s="35"/>
      <c r="QZR576" s="35"/>
      <c r="QZS576" s="35"/>
      <c r="QZT576" s="35"/>
      <c r="QZU576" s="35"/>
      <c r="QZV576" s="35"/>
      <c r="QZW576" s="35"/>
      <c r="QZX576" s="35"/>
      <c r="QZY576" s="35"/>
      <c r="QZZ576" s="35"/>
      <c r="RAA576" s="35"/>
      <c r="RAB576" s="35"/>
      <c r="RAC576" s="35"/>
      <c r="RAD576" s="35"/>
      <c r="RAE576" s="35"/>
      <c r="RAF576" s="35"/>
      <c r="RAG576" s="35"/>
      <c r="RAH576" s="35"/>
      <c r="RAI576" s="35"/>
      <c r="RAJ576" s="35"/>
      <c r="RAK576" s="35"/>
      <c r="RAL576" s="35"/>
      <c r="RAM576" s="35"/>
      <c r="RAN576" s="35"/>
      <c r="RAO576" s="35"/>
      <c r="RAP576" s="35"/>
      <c r="RAQ576" s="35"/>
      <c r="RAR576" s="35"/>
      <c r="RAS576" s="35"/>
      <c r="RAT576" s="35"/>
      <c r="RAU576" s="35"/>
      <c r="RAV576" s="35"/>
      <c r="RAW576" s="35"/>
      <c r="RAX576" s="35"/>
      <c r="RAY576" s="35"/>
      <c r="RAZ576" s="35"/>
      <c r="RBA576" s="35"/>
      <c r="RBB576" s="35"/>
      <c r="RBC576" s="35"/>
      <c r="RBD576" s="35"/>
      <c r="RBE576" s="35"/>
      <c r="RBF576" s="35"/>
      <c r="RBG576" s="35"/>
      <c r="RBH576" s="35"/>
      <c r="RBI576" s="35"/>
      <c r="RBJ576" s="35"/>
      <c r="RBK576" s="35"/>
      <c r="RBL576" s="35"/>
      <c r="RBM576" s="35"/>
      <c r="RBN576" s="35"/>
      <c r="RBO576" s="35"/>
      <c r="RBP576" s="35"/>
      <c r="RBQ576" s="35"/>
      <c r="RBR576" s="35"/>
      <c r="RBS576" s="35"/>
      <c r="RBT576" s="35"/>
      <c r="RBU576" s="35"/>
      <c r="RBV576" s="35"/>
      <c r="RBW576" s="35"/>
      <c r="RBX576" s="35"/>
      <c r="RBY576" s="35"/>
      <c r="RBZ576" s="35"/>
      <c r="RCA576" s="35"/>
      <c r="RCB576" s="35"/>
      <c r="RCC576" s="35"/>
      <c r="RCD576" s="35"/>
      <c r="RCE576" s="35"/>
      <c r="RCF576" s="35"/>
      <c r="RCG576" s="35"/>
      <c r="RCH576" s="35"/>
      <c r="RCI576" s="35"/>
      <c r="RCJ576" s="35"/>
      <c r="RCK576" s="35"/>
      <c r="RCL576" s="35"/>
      <c r="RCM576" s="35"/>
      <c r="RCN576" s="35"/>
      <c r="RCO576" s="35"/>
      <c r="RCP576" s="35"/>
      <c r="RCQ576" s="35"/>
      <c r="RCR576" s="35"/>
      <c r="RCS576" s="35"/>
      <c r="RCT576" s="35"/>
      <c r="RCU576" s="35"/>
      <c r="RCV576" s="35"/>
      <c r="RCW576" s="35"/>
      <c r="RCX576" s="35"/>
      <c r="RCY576" s="35"/>
      <c r="RCZ576" s="35"/>
      <c r="RDA576" s="35"/>
      <c r="RDB576" s="35"/>
      <c r="RDC576" s="35"/>
      <c r="RDD576" s="35"/>
      <c r="RDE576" s="35"/>
      <c r="RDF576" s="35"/>
      <c r="RDG576" s="35"/>
      <c r="RDH576" s="35"/>
      <c r="RDI576" s="35"/>
      <c r="RDJ576" s="35"/>
      <c r="RDK576" s="35"/>
      <c r="RDL576" s="35"/>
      <c r="RDM576" s="35"/>
      <c r="RDN576" s="35"/>
      <c r="RDO576" s="35"/>
      <c r="RDP576" s="35"/>
      <c r="RDQ576" s="35"/>
      <c r="RDR576" s="35"/>
      <c r="RDS576" s="35"/>
      <c r="RDT576" s="35"/>
      <c r="RDU576" s="35"/>
      <c r="RDV576" s="35"/>
      <c r="RDW576" s="35"/>
      <c r="RDX576" s="35"/>
      <c r="RDY576" s="35"/>
      <c r="RDZ576" s="35"/>
      <c r="REA576" s="35"/>
      <c r="REB576" s="35"/>
      <c r="REC576" s="35"/>
      <c r="RED576" s="35"/>
      <c r="REE576" s="35"/>
      <c r="REF576" s="35"/>
      <c r="REG576" s="35"/>
      <c r="REH576" s="35"/>
      <c r="REI576" s="35"/>
      <c r="REJ576" s="35"/>
      <c r="REK576" s="35"/>
      <c r="REL576" s="35"/>
      <c r="REM576" s="35"/>
      <c r="REN576" s="35"/>
      <c r="REO576" s="35"/>
      <c r="REP576" s="35"/>
      <c r="REQ576" s="35"/>
      <c r="RER576" s="35"/>
      <c r="RES576" s="35"/>
      <c r="RET576" s="35"/>
      <c r="REU576" s="35"/>
      <c r="REV576" s="35"/>
      <c r="REW576" s="35"/>
      <c r="REX576" s="35"/>
      <c r="REY576" s="35"/>
      <c r="REZ576" s="35"/>
      <c r="RFA576" s="35"/>
      <c r="RFB576" s="35"/>
      <c r="RFC576" s="35"/>
      <c r="RFD576" s="35"/>
      <c r="RFE576" s="35"/>
      <c r="RFF576" s="35"/>
      <c r="RFG576" s="35"/>
      <c r="RFH576" s="35"/>
      <c r="RFI576" s="35"/>
      <c r="RFJ576" s="35"/>
      <c r="RFK576" s="35"/>
      <c r="RFL576" s="35"/>
      <c r="RFM576" s="35"/>
      <c r="RFN576" s="35"/>
      <c r="RFO576" s="35"/>
      <c r="RFP576" s="35"/>
      <c r="RFQ576" s="35"/>
      <c r="RFR576" s="35"/>
      <c r="RFS576" s="35"/>
      <c r="RFT576" s="35"/>
      <c r="RFU576" s="35"/>
      <c r="RFV576" s="35"/>
      <c r="RFW576" s="35"/>
      <c r="RFX576" s="35"/>
      <c r="RFY576" s="35"/>
      <c r="RFZ576" s="35"/>
      <c r="RGA576" s="35"/>
      <c r="RGB576" s="35"/>
      <c r="RGC576" s="35"/>
      <c r="RGD576" s="35"/>
      <c r="RGE576" s="35"/>
      <c r="RGF576" s="35"/>
      <c r="RGG576" s="35"/>
      <c r="RGH576" s="35"/>
      <c r="RGI576" s="35"/>
      <c r="RGJ576" s="35"/>
      <c r="RGK576" s="35"/>
      <c r="RGL576" s="35"/>
      <c r="RGM576" s="35"/>
      <c r="RGN576" s="35"/>
      <c r="RGO576" s="35"/>
      <c r="RGP576" s="35"/>
      <c r="RGQ576" s="35"/>
      <c r="RGR576" s="35"/>
      <c r="RGS576" s="35"/>
      <c r="RGT576" s="35"/>
      <c r="RGU576" s="35"/>
      <c r="RGV576" s="35"/>
      <c r="RGW576" s="35"/>
      <c r="RGX576" s="35"/>
      <c r="RGY576" s="35"/>
      <c r="RGZ576" s="35"/>
      <c r="RHA576" s="35"/>
      <c r="RHB576" s="35"/>
      <c r="RHC576" s="35"/>
      <c r="RHD576" s="35"/>
      <c r="RHE576" s="35"/>
      <c r="RHF576" s="35"/>
      <c r="RHG576" s="35"/>
      <c r="RHH576" s="35"/>
      <c r="RHI576" s="35"/>
      <c r="RHJ576" s="35"/>
      <c r="RHK576" s="35"/>
      <c r="RHL576" s="35"/>
      <c r="RHM576" s="35"/>
      <c r="RHN576" s="35"/>
      <c r="RHO576" s="35"/>
      <c r="RHP576" s="35"/>
      <c r="RHQ576" s="35"/>
      <c r="RHR576" s="35"/>
      <c r="RHS576" s="35"/>
      <c r="RHT576" s="35"/>
      <c r="RHU576" s="35"/>
      <c r="RHV576" s="35"/>
      <c r="RHW576" s="35"/>
      <c r="RHX576" s="35"/>
      <c r="RHY576" s="35"/>
      <c r="RHZ576" s="35"/>
      <c r="RIA576" s="35"/>
      <c r="RIB576" s="35"/>
      <c r="RIC576" s="35"/>
      <c r="RID576" s="35"/>
      <c r="RIE576" s="35"/>
      <c r="RIF576" s="35"/>
      <c r="RIG576" s="35"/>
      <c r="RIH576" s="35"/>
      <c r="RII576" s="35"/>
      <c r="RIJ576" s="35"/>
      <c r="RIK576" s="35"/>
      <c r="RIL576" s="35"/>
      <c r="RIM576" s="35"/>
      <c r="RIN576" s="35"/>
      <c r="RIO576" s="35"/>
      <c r="RIP576" s="35"/>
      <c r="RIQ576" s="35"/>
      <c r="RIR576" s="35"/>
      <c r="RIS576" s="35"/>
      <c r="RIT576" s="35"/>
      <c r="RIU576" s="35"/>
      <c r="RIV576" s="35"/>
      <c r="RIW576" s="35"/>
      <c r="RIX576" s="35"/>
      <c r="RIY576" s="35"/>
      <c r="RIZ576" s="35"/>
      <c r="RJA576" s="35"/>
      <c r="RJB576" s="35"/>
      <c r="RJC576" s="35"/>
      <c r="RJD576" s="35"/>
      <c r="RJE576" s="35"/>
      <c r="RJF576" s="35"/>
      <c r="RJG576" s="35"/>
      <c r="RJH576" s="35"/>
      <c r="RJI576" s="35"/>
      <c r="RJJ576" s="35"/>
      <c r="RJK576" s="35"/>
      <c r="RJL576" s="35"/>
      <c r="RJM576" s="35"/>
      <c r="RJN576" s="35"/>
      <c r="RJO576" s="35"/>
      <c r="RJP576" s="35"/>
      <c r="RJQ576" s="35"/>
      <c r="RJR576" s="35"/>
      <c r="RJS576" s="35"/>
      <c r="RJT576" s="35"/>
      <c r="RJU576" s="35"/>
      <c r="RJV576" s="35"/>
      <c r="RJW576" s="35"/>
      <c r="RJX576" s="35"/>
      <c r="RJY576" s="35"/>
      <c r="RJZ576" s="35"/>
      <c r="RKA576" s="35"/>
      <c r="RKB576" s="35"/>
      <c r="RKC576" s="35"/>
      <c r="RKD576" s="35"/>
      <c r="RKE576" s="35"/>
      <c r="RKF576" s="35"/>
      <c r="RKG576" s="35"/>
      <c r="RKH576" s="35"/>
      <c r="RKI576" s="35"/>
      <c r="RKJ576" s="35"/>
      <c r="RKK576" s="35"/>
      <c r="RKL576" s="35"/>
      <c r="RKM576" s="35"/>
      <c r="RKN576" s="35"/>
      <c r="RKO576" s="35"/>
      <c r="RKP576" s="35"/>
      <c r="RKQ576" s="35"/>
      <c r="RKR576" s="35"/>
      <c r="RKS576" s="35"/>
      <c r="RKT576" s="35"/>
      <c r="RKU576" s="35"/>
      <c r="RKV576" s="35"/>
      <c r="RKW576" s="35"/>
      <c r="RKX576" s="35"/>
      <c r="RKY576" s="35"/>
      <c r="RKZ576" s="35"/>
      <c r="RLA576" s="35"/>
      <c r="RLB576" s="35"/>
      <c r="RLC576" s="35"/>
      <c r="RLD576" s="35"/>
      <c r="RLE576" s="35"/>
      <c r="RLF576" s="35"/>
      <c r="RLG576" s="35"/>
      <c r="RLH576" s="35"/>
      <c r="RLI576" s="35"/>
      <c r="RLJ576" s="35"/>
      <c r="RLK576" s="35"/>
      <c r="RLL576" s="35"/>
      <c r="RLM576" s="35"/>
      <c r="RLN576" s="35"/>
      <c r="RLO576" s="35"/>
      <c r="RLP576" s="35"/>
      <c r="RLQ576" s="35"/>
      <c r="RLR576" s="35"/>
      <c r="RLS576" s="35"/>
      <c r="RLT576" s="35"/>
      <c r="RLU576" s="35"/>
      <c r="RLV576" s="35"/>
      <c r="RLW576" s="35"/>
      <c r="RLX576" s="35"/>
      <c r="RLY576" s="35"/>
      <c r="RLZ576" s="35"/>
      <c r="RMA576" s="35"/>
      <c r="RMB576" s="35"/>
      <c r="RMC576" s="35"/>
      <c r="RMD576" s="35"/>
      <c r="RME576" s="35"/>
      <c r="RMF576" s="35"/>
      <c r="RMG576" s="35"/>
      <c r="RMH576" s="35"/>
      <c r="RMI576" s="35"/>
      <c r="RMJ576" s="35"/>
      <c r="RMK576" s="35"/>
      <c r="RML576" s="35"/>
      <c r="RMM576" s="35"/>
      <c r="RMN576" s="35"/>
      <c r="RMO576" s="35"/>
      <c r="RMP576" s="35"/>
      <c r="RMQ576" s="35"/>
      <c r="RMR576" s="35"/>
      <c r="RMS576" s="35"/>
      <c r="RMT576" s="35"/>
      <c r="RMU576" s="35"/>
      <c r="RMV576" s="35"/>
      <c r="RMW576" s="35"/>
      <c r="RMX576" s="35"/>
      <c r="RMY576" s="35"/>
      <c r="RMZ576" s="35"/>
      <c r="RNA576" s="35"/>
      <c r="RNB576" s="35"/>
      <c r="RNC576" s="35"/>
      <c r="RND576" s="35"/>
      <c r="RNE576" s="35"/>
      <c r="RNF576" s="35"/>
      <c r="RNG576" s="35"/>
      <c r="RNH576" s="35"/>
      <c r="RNI576" s="35"/>
      <c r="RNJ576" s="35"/>
      <c r="RNK576" s="35"/>
      <c r="RNL576" s="35"/>
      <c r="RNM576" s="35"/>
      <c r="RNN576" s="35"/>
      <c r="RNO576" s="35"/>
      <c r="RNP576" s="35"/>
      <c r="RNQ576" s="35"/>
      <c r="RNR576" s="35"/>
      <c r="RNS576" s="35"/>
      <c r="RNT576" s="35"/>
      <c r="RNU576" s="35"/>
      <c r="RNV576" s="35"/>
      <c r="RNW576" s="35"/>
      <c r="RNX576" s="35"/>
      <c r="RNY576" s="35"/>
      <c r="RNZ576" s="35"/>
      <c r="ROA576" s="35"/>
      <c r="ROB576" s="35"/>
      <c r="ROC576" s="35"/>
      <c r="ROD576" s="35"/>
      <c r="ROE576" s="35"/>
      <c r="ROF576" s="35"/>
      <c r="ROG576" s="35"/>
      <c r="ROH576" s="35"/>
      <c r="ROI576" s="35"/>
      <c r="ROJ576" s="35"/>
      <c r="ROK576" s="35"/>
      <c r="ROL576" s="35"/>
      <c r="ROM576" s="35"/>
      <c r="RON576" s="35"/>
      <c r="ROO576" s="35"/>
      <c r="ROP576" s="35"/>
      <c r="ROQ576" s="35"/>
      <c r="ROR576" s="35"/>
      <c r="ROS576" s="35"/>
      <c r="ROT576" s="35"/>
      <c r="ROU576" s="35"/>
      <c r="ROV576" s="35"/>
      <c r="ROW576" s="35"/>
      <c r="ROX576" s="35"/>
      <c r="ROY576" s="35"/>
      <c r="ROZ576" s="35"/>
      <c r="RPA576" s="35"/>
      <c r="RPB576" s="35"/>
      <c r="RPC576" s="35"/>
      <c r="RPD576" s="35"/>
      <c r="RPE576" s="35"/>
      <c r="RPF576" s="35"/>
      <c r="RPG576" s="35"/>
      <c r="RPH576" s="35"/>
      <c r="RPI576" s="35"/>
      <c r="RPJ576" s="35"/>
      <c r="RPK576" s="35"/>
      <c r="RPL576" s="35"/>
      <c r="RPM576" s="35"/>
      <c r="RPN576" s="35"/>
      <c r="RPO576" s="35"/>
      <c r="RPP576" s="35"/>
      <c r="RPQ576" s="35"/>
      <c r="RPR576" s="35"/>
      <c r="RPS576" s="35"/>
      <c r="RPT576" s="35"/>
      <c r="RPU576" s="35"/>
      <c r="RPV576" s="35"/>
      <c r="RPW576" s="35"/>
      <c r="RPX576" s="35"/>
      <c r="RPY576" s="35"/>
      <c r="RPZ576" s="35"/>
      <c r="RQA576" s="35"/>
      <c r="RQB576" s="35"/>
      <c r="RQC576" s="35"/>
      <c r="RQD576" s="35"/>
      <c r="RQE576" s="35"/>
      <c r="RQF576" s="35"/>
      <c r="RQG576" s="35"/>
      <c r="RQH576" s="35"/>
      <c r="RQI576" s="35"/>
      <c r="RQJ576" s="35"/>
      <c r="RQK576" s="35"/>
      <c r="RQL576" s="35"/>
      <c r="RQM576" s="35"/>
      <c r="RQN576" s="35"/>
      <c r="RQO576" s="35"/>
      <c r="RQP576" s="35"/>
      <c r="RQQ576" s="35"/>
      <c r="RQR576" s="35"/>
      <c r="RQS576" s="35"/>
      <c r="RQT576" s="35"/>
      <c r="RQU576" s="35"/>
      <c r="RQV576" s="35"/>
      <c r="RQW576" s="35"/>
      <c r="RQX576" s="35"/>
      <c r="RQY576" s="35"/>
      <c r="RQZ576" s="35"/>
      <c r="RRA576" s="35"/>
      <c r="RRB576" s="35"/>
      <c r="RRC576" s="35"/>
      <c r="RRD576" s="35"/>
      <c r="RRE576" s="35"/>
      <c r="RRF576" s="35"/>
      <c r="RRG576" s="35"/>
      <c r="RRH576" s="35"/>
      <c r="RRI576" s="35"/>
      <c r="RRJ576" s="35"/>
      <c r="RRK576" s="35"/>
      <c r="RRL576" s="35"/>
      <c r="RRM576" s="35"/>
      <c r="RRN576" s="35"/>
      <c r="RRO576" s="35"/>
      <c r="RRP576" s="35"/>
      <c r="RRQ576" s="35"/>
      <c r="RRR576" s="35"/>
      <c r="RRS576" s="35"/>
      <c r="RRT576" s="35"/>
      <c r="RRU576" s="35"/>
      <c r="RRV576" s="35"/>
      <c r="RRW576" s="35"/>
      <c r="RRX576" s="35"/>
      <c r="RRY576" s="35"/>
      <c r="RRZ576" s="35"/>
      <c r="RSA576" s="35"/>
      <c r="RSB576" s="35"/>
      <c r="RSC576" s="35"/>
      <c r="RSD576" s="35"/>
      <c r="RSE576" s="35"/>
      <c r="RSF576" s="35"/>
      <c r="RSG576" s="35"/>
      <c r="RSH576" s="35"/>
      <c r="RSI576" s="35"/>
      <c r="RSJ576" s="35"/>
      <c r="RSK576" s="35"/>
      <c r="RSL576" s="35"/>
      <c r="RSM576" s="35"/>
      <c r="RSN576" s="35"/>
      <c r="RSO576" s="35"/>
      <c r="RSP576" s="35"/>
      <c r="RSQ576" s="35"/>
      <c r="RSR576" s="35"/>
      <c r="RSS576" s="35"/>
      <c r="RST576" s="35"/>
      <c r="RSU576" s="35"/>
      <c r="RSV576" s="35"/>
      <c r="RSW576" s="35"/>
      <c r="RSX576" s="35"/>
      <c r="RSY576" s="35"/>
      <c r="RSZ576" s="35"/>
      <c r="RTA576" s="35"/>
      <c r="RTB576" s="35"/>
      <c r="RTC576" s="35"/>
      <c r="RTD576" s="35"/>
      <c r="RTE576" s="35"/>
      <c r="RTF576" s="35"/>
      <c r="RTG576" s="35"/>
      <c r="RTH576" s="35"/>
      <c r="RTI576" s="35"/>
      <c r="RTJ576" s="35"/>
      <c r="RTK576" s="35"/>
      <c r="RTL576" s="35"/>
      <c r="RTM576" s="35"/>
      <c r="RTN576" s="35"/>
      <c r="RTO576" s="35"/>
      <c r="RTP576" s="35"/>
      <c r="RTQ576" s="35"/>
      <c r="RTR576" s="35"/>
      <c r="RTS576" s="35"/>
      <c r="RTT576" s="35"/>
      <c r="RTU576" s="35"/>
      <c r="RTV576" s="35"/>
      <c r="RTW576" s="35"/>
      <c r="RTX576" s="35"/>
      <c r="RTY576" s="35"/>
      <c r="RTZ576" s="35"/>
      <c r="RUA576" s="35"/>
      <c r="RUB576" s="35"/>
      <c r="RUC576" s="35"/>
      <c r="RUD576" s="35"/>
      <c r="RUE576" s="35"/>
      <c r="RUF576" s="35"/>
      <c r="RUG576" s="35"/>
      <c r="RUH576" s="35"/>
      <c r="RUI576" s="35"/>
      <c r="RUJ576" s="35"/>
      <c r="RUK576" s="35"/>
      <c r="RUL576" s="35"/>
      <c r="RUM576" s="35"/>
      <c r="RUN576" s="35"/>
      <c r="RUO576" s="35"/>
      <c r="RUP576" s="35"/>
      <c r="RUQ576" s="35"/>
      <c r="RUR576" s="35"/>
      <c r="RUS576" s="35"/>
      <c r="RUT576" s="35"/>
      <c r="RUU576" s="35"/>
      <c r="RUV576" s="35"/>
      <c r="RUW576" s="35"/>
      <c r="RUX576" s="35"/>
      <c r="RUY576" s="35"/>
      <c r="RUZ576" s="35"/>
      <c r="RVA576" s="35"/>
      <c r="RVB576" s="35"/>
      <c r="RVC576" s="35"/>
      <c r="RVD576" s="35"/>
      <c r="RVE576" s="35"/>
      <c r="RVF576" s="35"/>
      <c r="RVG576" s="35"/>
      <c r="RVH576" s="35"/>
      <c r="RVI576" s="35"/>
      <c r="RVJ576" s="35"/>
      <c r="RVK576" s="35"/>
      <c r="RVL576" s="35"/>
      <c r="RVM576" s="35"/>
      <c r="RVN576" s="35"/>
      <c r="RVO576" s="35"/>
      <c r="RVP576" s="35"/>
      <c r="RVQ576" s="35"/>
      <c r="RVR576" s="35"/>
      <c r="RVS576" s="35"/>
      <c r="RVT576" s="35"/>
      <c r="RVU576" s="35"/>
      <c r="RVV576" s="35"/>
      <c r="RVW576" s="35"/>
      <c r="RVX576" s="35"/>
      <c r="RVY576" s="35"/>
      <c r="RVZ576" s="35"/>
      <c r="RWA576" s="35"/>
      <c r="RWB576" s="35"/>
      <c r="RWC576" s="35"/>
      <c r="RWD576" s="35"/>
      <c r="RWE576" s="35"/>
      <c r="RWF576" s="35"/>
      <c r="RWG576" s="35"/>
      <c r="RWH576" s="35"/>
      <c r="RWI576" s="35"/>
      <c r="RWJ576" s="35"/>
      <c r="RWK576" s="35"/>
      <c r="RWL576" s="35"/>
      <c r="RWM576" s="35"/>
      <c r="RWN576" s="35"/>
      <c r="RWO576" s="35"/>
      <c r="RWP576" s="35"/>
      <c r="RWQ576" s="35"/>
      <c r="RWR576" s="35"/>
      <c r="RWS576" s="35"/>
      <c r="RWT576" s="35"/>
      <c r="RWU576" s="35"/>
      <c r="RWV576" s="35"/>
      <c r="RWW576" s="35"/>
      <c r="RWX576" s="35"/>
      <c r="RWY576" s="35"/>
      <c r="RWZ576" s="35"/>
      <c r="RXA576" s="35"/>
      <c r="RXB576" s="35"/>
      <c r="RXC576" s="35"/>
      <c r="RXD576" s="35"/>
      <c r="RXE576" s="35"/>
      <c r="RXF576" s="35"/>
      <c r="RXG576" s="35"/>
      <c r="RXH576" s="35"/>
      <c r="RXI576" s="35"/>
      <c r="RXJ576" s="35"/>
      <c r="RXK576" s="35"/>
      <c r="RXL576" s="35"/>
      <c r="RXM576" s="35"/>
      <c r="RXN576" s="35"/>
      <c r="RXO576" s="35"/>
      <c r="RXP576" s="35"/>
      <c r="RXQ576" s="35"/>
      <c r="RXR576" s="35"/>
      <c r="RXS576" s="35"/>
      <c r="RXT576" s="35"/>
      <c r="RXU576" s="35"/>
      <c r="RXV576" s="35"/>
      <c r="RXW576" s="35"/>
      <c r="RXX576" s="35"/>
      <c r="RXY576" s="35"/>
      <c r="RXZ576" s="35"/>
      <c r="RYA576" s="35"/>
      <c r="RYB576" s="35"/>
      <c r="RYC576" s="35"/>
      <c r="RYD576" s="35"/>
      <c r="RYE576" s="35"/>
      <c r="RYF576" s="35"/>
      <c r="RYG576" s="35"/>
      <c r="RYH576" s="35"/>
      <c r="RYI576" s="35"/>
      <c r="RYJ576" s="35"/>
      <c r="RYK576" s="35"/>
      <c r="RYL576" s="35"/>
      <c r="RYM576" s="35"/>
      <c r="RYN576" s="35"/>
      <c r="RYO576" s="35"/>
      <c r="RYP576" s="35"/>
      <c r="RYQ576" s="35"/>
      <c r="RYR576" s="35"/>
      <c r="RYS576" s="35"/>
      <c r="RYT576" s="35"/>
      <c r="RYU576" s="35"/>
      <c r="RYV576" s="35"/>
      <c r="RYW576" s="35"/>
      <c r="RYX576" s="35"/>
      <c r="RYY576" s="35"/>
      <c r="RYZ576" s="35"/>
      <c r="RZA576" s="35"/>
      <c r="RZB576" s="35"/>
      <c r="RZC576" s="35"/>
      <c r="RZD576" s="35"/>
      <c r="RZE576" s="35"/>
      <c r="RZF576" s="35"/>
      <c r="RZG576" s="35"/>
      <c r="RZH576" s="35"/>
      <c r="RZI576" s="35"/>
      <c r="RZJ576" s="35"/>
      <c r="RZK576" s="35"/>
      <c r="RZL576" s="35"/>
      <c r="RZM576" s="35"/>
      <c r="RZN576" s="35"/>
      <c r="RZO576" s="35"/>
      <c r="RZP576" s="35"/>
      <c r="RZQ576" s="35"/>
      <c r="RZR576" s="35"/>
      <c r="RZS576" s="35"/>
      <c r="RZT576" s="35"/>
      <c r="RZU576" s="35"/>
      <c r="RZV576" s="35"/>
      <c r="RZW576" s="35"/>
      <c r="RZX576" s="35"/>
      <c r="RZY576" s="35"/>
      <c r="RZZ576" s="35"/>
      <c r="SAA576" s="35"/>
      <c r="SAB576" s="35"/>
      <c r="SAC576" s="35"/>
      <c r="SAD576" s="35"/>
      <c r="SAE576" s="35"/>
      <c r="SAF576" s="35"/>
      <c r="SAG576" s="35"/>
      <c r="SAH576" s="35"/>
      <c r="SAI576" s="35"/>
      <c r="SAJ576" s="35"/>
      <c r="SAK576" s="35"/>
      <c r="SAL576" s="35"/>
      <c r="SAM576" s="35"/>
      <c r="SAN576" s="35"/>
      <c r="SAO576" s="35"/>
      <c r="SAP576" s="35"/>
      <c r="SAQ576" s="35"/>
      <c r="SAR576" s="35"/>
      <c r="SAS576" s="35"/>
      <c r="SAT576" s="35"/>
      <c r="SAU576" s="35"/>
      <c r="SAV576" s="35"/>
      <c r="SAW576" s="35"/>
      <c r="SAX576" s="35"/>
      <c r="SAY576" s="35"/>
      <c r="SAZ576" s="35"/>
      <c r="SBA576" s="35"/>
      <c r="SBB576" s="35"/>
      <c r="SBC576" s="35"/>
      <c r="SBD576" s="35"/>
      <c r="SBE576" s="35"/>
      <c r="SBF576" s="35"/>
      <c r="SBG576" s="35"/>
      <c r="SBH576" s="35"/>
      <c r="SBI576" s="35"/>
      <c r="SBJ576" s="35"/>
      <c r="SBK576" s="35"/>
      <c r="SBL576" s="35"/>
      <c r="SBM576" s="35"/>
      <c r="SBN576" s="35"/>
      <c r="SBO576" s="35"/>
      <c r="SBP576" s="35"/>
      <c r="SBQ576" s="35"/>
      <c r="SBR576" s="35"/>
      <c r="SBS576" s="35"/>
      <c r="SBT576" s="35"/>
      <c r="SBU576" s="35"/>
      <c r="SBV576" s="35"/>
      <c r="SBW576" s="35"/>
      <c r="SBX576" s="35"/>
      <c r="SBY576" s="35"/>
      <c r="SBZ576" s="35"/>
      <c r="SCA576" s="35"/>
      <c r="SCB576" s="35"/>
      <c r="SCC576" s="35"/>
      <c r="SCD576" s="35"/>
      <c r="SCE576" s="35"/>
      <c r="SCF576" s="35"/>
      <c r="SCG576" s="35"/>
      <c r="SCH576" s="35"/>
      <c r="SCI576" s="35"/>
      <c r="SCJ576" s="35"/>
      <c r="SCK576" s="35"/>
      <c r="SCL576" s="35"/>
      <c r="SCM576" s="35"/>
      <c r="SCN576" s="35"/>
      <c r="SCO576" s="35"/>
      <c r="SCP576" s="35"/>
      <c r="SCQ576" s="35"/>
      <c r="SCR576" s="35"/>
      <c r="SCS576" s="35"/>
      <c r="SCT576" s="35"/>
      <c r="SCU576" s="35"/>
      <c r="SCV576" s="35"/>
      <c r="SCW576" s="35"/>
      <c r="SCX576" s="35"/>
      <c r="SCY576" s="35"/>
      <c r="SCZ576" s="35"/>
      <c r="SDA576" s="35"/>
      <c r="SDB576" s="35"/>
      <c r="SDC576" s="35"/>
      <c r="SDD576" s="35"/>
      <c r="SDE576" s="35"/>
      <c r="SDF576" s="35"/>
      <c r="SDG576" s="35"/>
      <c r="SDH576" s="35"/>
      <c r="SDI576" s="35"/>
      <c r="SDJ576" s="35"/>
      <c r="SDK576" s="35"/>
      <c r="SDL576" s="35"/>
      <c r="SDM576" s="35"/>
      <c r="SDN576" s="35"/>
      <c r="SDO576" s="35"/>
      <c r="SDP576" s="35"/>
      <c r="SDQ576" s="35"/>
      <c r="SDR576" s="35"/>
      <c r="SDS576" s="35"/>
      <c r="SDT576" s="35"/>
      <c r="SDU576" s="35"/>
      <c r="SDV576" s="35"/>
      <c r="SDW576" s="35"/>
      <c r="SDX576" s="35"/>
      <c r="SDY576" s="35"/>
      <c r="SDZ576" s="35"/>
      <c r="SEA576" s="35"/>
      <c r="SEB576" s="35"/>
      <c r="SEC576" s="35"/>
      <c r="SED576" s="35"/>
      <c r="SEE576" s="35"/>
      <c r="SEF576" s="35"/>
      <c r="SEG576" s="35"/>
      <c r="SEH576" s="35"/>
      <c r="SEI576" s="35"/>
      <c r="SEJ576" s="35"/>
      <c r="SEK576" s="35"/>
      <c r="SEL576" s="35"/>
      <c r="SEM576" s="35"/>
      <c r="SEN576" s="35"/>
      <c r="SEO576" s="35"/>
      <c r="SEP576" s="35"/>
      <c r="SEQ576" s="35"/>
      <c r="SER576" s="35"/>
      <c r="SES576" s="35"/>
      <c r="SET576" s="35"/>
      <c r="SEU576" s="35"/>
      <c r="SEV576" s="35"/>
      <c r="SEW576" s="35"/>
      <c r="SEX576" s="35"/>
      <c r="SEY576" s="35"/>
      <c r="SEZ576" s="35"/>
      <c r="SFA576" s="35"/>
      <c r="SFB576" s="35"/>
      <c r="SFC576" s="35"/>
      <c r="SFD576" s="35"/>
      <c r="SFE576" s="35"/>
      <c r="SFF576" s="35"/>
      <c r="SFG576" s="35"/>
      <c r="SFH576" s="35"/>
      <c r="SFI576" s="35"/>
      <c r="SFJ576" s="35"/>
      <c r="SFK576" s="35"/>
      <c r="SFL576" s="35"/>
      <c r="SFM576" s="35"/>
      <c r="SFN576" s="35"/>
      <c r="SFO576" s="35"/>
      <c r="SFP576" s="35"/>
      <c r="SFQ576" s="35"/>
      <c r="SFR576" s="35"/>
      <c r="SFS576" s="35"/>
      <c r="SFT576" s="35"/>
      <c r="SFU576" s="35"/>
      <c r="SFV576" s="35"/>
      <c r="SFW576" s="35"/>
      <c r="SFX576" s="35"/>
      <c r="SFY576" s="35"/>
      <c r="SFZ576" s="35"/>
      <c r="SGA576" s="35"/>
      <c r="SGB576" s="35"/>
      <c r="SGC576" s="35"/>
      <c r="SGD576" s="35"/>
      <c r="SGE576" s="35"/>
      <c r="SGF576" s="35"/>
      <c r="SGG576" s="35"/>
      <c r="SGH576" s="35"/>
      <c r="SGI576" s="35"/>
      <c r="SGJ576" s="35"/>
      <c r="SGK576" s="35"/>
      <c r="SGL576" s="35"/>
      <c r="SGM576" s="35"/>
      <c r="SGN576" s="35"/>
      <c r="SGO576" s="35"/>
      <c r="SGP576" s="35"/>
      <c r="SGQ576" s="35"/>
      <c r="SGR576" s="35"/>
      <c r="SGS576" s="35"/>
      <c r="SGT576" s="35"/>
      <c r="SGU576" s="35"/>
      <c r="SGV576" s="35"/>
      <c r="SGW576" s="35"/>
      <c r="SGX576" s="35"/>
      <c r="SGY576" s="35"/>
      <c r="SGZ576" s="35"/>
      <c r="SHA576" s="35"/>
      <c r="SHB576" s="35"/>
      <c r="SHC576" s="35"/>
      <c r="SHD576" s="35"/>
      <c r="SHE576" s="35"/>
      <c r="SHF576" s="35"/>
      <c r="SHG576" s="35"/>
      <c r="SHH576" s="35"/>
      <c r="SHI576" s="35"/>
      <c r="SHJ576" s="35"/>
      <c r="SHK576" s="35"/>
      <c r="SHL576" s="35"/>
      <c r="SHM576" s="35"/>
      <c r="SHN576" s="35"/>
      <c r="SHO576" s="35"/>
      <c r="SHP576" s="35"/>
      <c r="SHQ576" s="35"/>
      <c r="SHR576" s="35"/>
      <c r="SHS576" s="35"/>
      <c r="SHT576" s="35"/>
      <c r="SHU576" s="35"/>
      <c r="SHV576" s="35"/>
      <c r="SHW576" s="35"/>
      <c r="SHX576" s="35"/>
      <c r="SHY576" s="35"/>
      <c r="SHZ576" s="35"/>
      <c r="SIA576" s="35"/>
      <c r="SIB576" s="35"/>
      <c r="SIC576" s="35"/>
      <c r="SID576" s="35"/>
      <c r="SIE576" s="35"/>
      <c r="SIF576" s="35"/>
      <c r="SIG576" s="35"/>
      <c r="SIH576" s="35"/>
      <c r="SII576" s="35"/>
      <c r="SIJ576" s="35"/>
      <c r="SIK576" s="35"/>
      <c r="SIL576" s="35"/>
      <c r="SIM576" s="35"/>
      <c r="SIN576" s="35"/>
      <c r="SIO576" s="35"/>
      <c r="SIP576" s="35"/>
      <c r="SIQ576" s="35"/>
      <c r="SIR576" s="35"/>
      <c r="SIS576" s="35"/>
      <c r="SIT576" s="35"/>
      <c r="SIU576" s="35"/>
      <c r="SIV576" s="35"/>
      <c r="SIW576" s="35"/>
      <c r="SIX576" s="35"/>
      <c r="SIY576" s="35"/>
      <c r="SIZ576" s="35"/>
      <c r="SJA576" s="35"/>
      <c r="SJB576" s="35"/>
      <c r="SJC576" s="35"/>
      <c r="SJD576" s="35"/>
      <c r="SJE576" s="35"/>
      <c r="SJF576" s="35"/>
      <c r="SJG576" s="35"/>
      <c r="SJH576" s="35"/>
      <c r="SJI576" s="35"/>
      <c r="SJJ576" s="35"/>
      <c r="SJK576" s="35"/>
      <c r="SJL576" s="35"/>
      <c r="SJM576" s="35"/>
      <c r="SJN576" s="35"/>
      <c r="SJO576" s="35"/>
      <c r="SJP576" s="35"/>
      <c r="SJQ576" s="35"/>
      <c r="SJR576" s="35"/>
      <c r="SJS576" s="35"/>
      <c r="SJT576" s="35"/>
      <c r="SJU576" s="35"/>
      <c r="SJV576" s="35"/>
      <c r="SJW576" s="35"/>
      <c r="SJX576" s="35"/>
      <c r="SJY576" s="35"/>
      <c r="SJZ576" s="35"/>
      <c r="SKA576" s="35"/>
      <c r="SKB576" s="35"/>
      <c r="SKC576" s="35"/>
      <c r="SKD576" s="35"/>
      <c r="SKE576" s="35"/>
      <c r="SKF576" s="35"/>
      <c r="SKG576" s="35"/>
      <c r="SKH576" s="35"/>
      <c r="SKI576" s="35"/>
      <c r="SKJ576" s="35"/>
      <c r="SKK576" s="35"/>
      <c r="SKL576" s="35"/>
      <c r="SKM576" s="35"/>
      <c r="SKN576" s="35"/>
      <c r="SKO576" s="35"/>
      <c r="SKP576" s="35"/>
      <c r="SKQ576" s="35"/>
      <c r="SKR576" s="35"/>
      <c r="SKS576" s="35"/>
      <c r="SKT576" s="35"/>
      <c r="SKU576" s="35"/>
      <c r="SKV576" s="35"/>
      <c r="SKW576" s="35"/>
      <c r="SKX576" s="35"/>
      <c r="SKY576" s="35"/>
      <c r="SKZ576" s="35"/>
      <c r="SLA576" s="35"/>
      <c r="SLB576" s="35"/>
      <c r="SLC576" s="35"/>
      <c r="SLD576" s="35"/>
      <c r="SLE576" s="35"/>
      <c r="SLF576" s="35"/>
      <c r="SLG576" s="35"/>
      <c r="SLH576" s="35"/>
      <c r="SLI576" s="35"/>
      <c r="SLJ576" s="35"/>
      <c r="SLK576" s="35"/>
      <c r="SLL576" s="35"/>
      <c r="SLM576" s="35"/>
      <c r="SLN576" s="35"/>
      <c r="SLO576" s="35"/>
      <c r="SLP576" s="35"/>
      <c r="SLQ576" s="35"/>
      <c r="SLR576" s="35"/>
      <c r="SLS576" s="35"/>
      <c r="SLT576" s="35"/>
      <c r="SLU576" s="35"/>
      <c r="SLV576" s="35"/>
      <c r="SLW576" s="35"/>
      <c r="SLX576" s="35"/>
      <c r="SLY576" s="35"/>
      <c r="SLZ576" s="35"/>
      <c r="SMA576" s="35"/>
      <c r="SMB576" s="35"/>
      <c r="SMC576" s="35"/>
      <c r="SMD576" s="35"/>
      <c r="SME576" s="35"/>
      <c r="SMF576" s="35"/>
      <c r="SMG576" s="35"/>
      <c r="SMH576" s="35"/>
      <c r="SMI576" s="35"/>
      <c r="SMJ576" s="35"/>
      <c r="SMK576" s="35"/>
      <c r="SML576" s="35"/>
      <c r="SMM576" s="35"/>
      <c r="SMN576" s="35"/>
      <c r="SMO576" s="35"/>
      <c r="SMP576" s="35"/>
      <c r="SMQ576" s="35"/>
      <c r="SMR576" s="35"/>
      <c r="SMS576" s="35"/>
      <c r="SMT576" s="35"/>
      <c r="SMU576" s="35"/>
      <c r="SMV576" s="35"/>
      <c r="SMW576" s="35"/>
      <c r="SMX576" s="35"/>
      <c r="SMY576" s="35"/>
      <c r="SMZ576" s="35"/>
      <c r="SNA576" s="35"/>
      <c r="SNB576" s="35"/>
      <c r="SNC576" s="35"/>
      <c r="SND576" s="35"/>
      <c r="SNE576" s="35"/>
      <c r="SNF576" s="35"/>
      <c r="SNG576" s="35"/>
      <c r="SNH576" s="35"/>
      <c r="SNI576" s="35"/>
      <c r="SNJ576" s="35"/>
      <c r="SNK576" s="35"/>
      <c r="SNL576" s="35"/>
      <c r="SNM576" s="35"/>
      <c r="SNN576" s="35"/>
      <c r="SNO576" s="35"/>
      <c r="SNP576" s="35"/>
      <c r="SNQ576" s="35"/>
      <c r="SNR576" s="35"/>
      <c r="SNS576" s="35"/>
      <c r="SNT576" s="35"/>
      <c r="SNU576" s="35"/>
      <c r="SNV576" s="35"/>
      <c r="SNW576" s="35"/>
      <c r="SNX576" s="35"/>
      <c r="SNY576" s="35"/>
      <c r="SNZ576" s="35"/>
      <c r="SOA576" s="35"/>
      <c r="SOB576" s="35"/>
      <c r="SOC576" s="35"/>
      <c r="SOD576" s="35"/>
      <c r="SOE576" s="35"/>
      <c r="SOF576" s="35"/>
      <c r="SOG576" s="35"/>
      <c r="SOH576" s="35"/>
      <c r="SOI576" s="35"/>
      <c r="SOJ576" s="35"/>
      <c r="SOK576" s="35"/>
      <c r="SOL576" s="35"/>
      <c r="SOM576" s="35"/>
      <c r="SON576" s="35"/>
      <c r="SOO576" s="35"/>
      <c r="SOP576" s="35"/>
      <c r="SOQ576" s="35"/>
      <c r="SOR576" s="35"/>
      <c r="SOS576" s="35"/>
      <c r="SOT576" s="35"/>
      <c r="SOU576" s="35"/>
      <c r="SOV576" s="35"/>
      <c r="SOW576" s="35"/>
      <c r="SOX576" s="35"/>
      <c r="SOY576" s="35"/>
      <c r="SOZ576" s="35"/>
      <c r="SPA576" s="35"/>
      <c r="SPB576" s="35"/>
      <c r="SPC576" s="35"/>
      <c r="SPD576" s="35"/>
      <c r="SPE576" s="35"/>
      <c r="SPF576" s="35"/>
      <c r="SPG576" s="35"/>
      <c r="SPH576" s="35"/>
      <c r="SPI576" s="35"/>
      <c r="SPJ576" s="35"/>
      <c r="SPK576" s="35"/>
      <c r="SPL576" s="35"/>
      <c r="SPM576" s="35"/>
      <c r="SPN576" s="35"/>
      <c r="SPO576" s="35"/>
      <c r="SPP576" s="35"/>
      <c r="SPQ576" s="35"/>
      <c r="SPR576" s="35"/>
      <c r="SPS576" s="35"/>
      <c r="SPT576" s="35"/>
      <c r="SPU576" s="35"/>
      <c r="SPV576" s="35"/>
      <c r="SPW576" s="35"/>
      <c r="SPX576" s="35"/>
      <c r="SPY576" s="35"/>
      <c r="SPZ576" s="35"/>
      <c r="SQA576" s="35"/>
      <c r="SQB576" s="35"/>
      <c r="SQC576" s="35"/>
      <c r="SQD576" s="35"/>
      <c r="SQE576" s="35"/>
      <c r="SQF576" s="35"/>
      <c r="SQG576" s="35"/>
      <c r="SQH576" s="35"/>
      <c r="SQI576" s="35"/>
      <c r="SQJ576" s="35"/>
      <c r="SQK576" s="35"/>
      <c r="SQL576" s="35"/>
      <c r="SQM576" s="35"/>
      <c r="SQN576" s="35"/>
      <c r="SQO576" s="35"/>
      <c r="SQP576" s="35"/>
      <c r="SQQ576" s="35"/>
      <c r="SQR576" s="35"/>
      <c r="SQS576" s="35"/>
      <c r="SQT576" s="35"/>
      <c r="SQU576" s="35"/>
      <c r="SQV576" s="35"/>
      <c r="SQW576" s="35"/>
      <c r="SQX576" s="35"/>
      <c r="SQY576" s="35"/>
      <c r="SQZ576" s="35"/>
      <c r="SRA576" s="35"/>
      <c r="SRB576" s="35"/>
      <c r="SRC576" s="35"/>
      <c r="SRD576" s="35"/>
      <c r="SRE576" s="35"/>
      <c r="SRF576" s="35"/>
      <c r="SRG576" s="35"/>
      <c r="SRH576" s="35"/>
      <c r="SRI576" s="35"/>
      <c r="SRJ576" s="35"/>
      <c r="SRK576" s="35"/>
      <c r="SRL576" s="35"/>
      <c r="SRM576" s="35"/>
      <c r="SRN576" s="35"/>
      <c r="SRO576" s="35"/>
      <c r="SRP576" s="35"/>
      <c r="SRQ576" s="35"/>
      <c r="SRR576" s="35"/>
      <c r="SRS576" s="35"/>
      <c r="SRT576" s="35"/>
      <c r="SRU576" s="35"/>
      <c r="SRV576" s="35"/>
      <c r="SRW576" s="35"/>
      <c r="SRX576" s="35"/>
      <c r="SRY576" s="35"/>
      <c r="SRZ576" s="35"/>
      <c r="SSA576" s="35"/>
      <c r="SSB576" s="35"/>
      <c r="SSC576" s="35"/>
      <c r="SSD576" s="35"/>
      <c r="SSE576" s="35"/>
      <c r="SSF576" s="35"/>
      <c r="SSG576" s="35"/>
      <c r="SSH576" s="35"/>
      <c r="SSI576" s="35"/>
      <c r="SSJ576" s="35"/>
      <c r="SSK576" s="35"/>
      <c r="SSL576" s="35"/>
      <c r="SSM576" s="35"/>
      <c r="SSN576" s="35"/>
      <c r="SSO576" s="35"/>
      <c r="SSP576" s="35"/>
      <c r="SSQ576" s="35"/>
      <c r="SSR576" s="35"/>
      <c r="SSS576" s="35"/>
      <c r="SST576" s="35"/>
      <c r="SSU576" s="35"/>
      <c r="SSV576" s="35"/>
      <c r="SSW576" s="35"/>
      <c r="SSX576" s="35"/>
      <c r="SSY576" s="35"/>
      <c r="SSZ576" s="35"/>
      <c r="STA576" s="35"/>
      <c r="STB576" s="35"/>
      <c r="STC576" s="35"/>
      <c r="STD576" s="35"/>
      <c r="STE576" s="35"/>
      <c r="STF576" s="35"/>
      <c r="STG576" s="35"/>
      <c r="STH576" s="35"/>
      <c r="STI576" s="35"/>
      <c r="STJ576" s="35"/>
      <c r="STK576" s="35"/>
      <c r="STL576" s="35"/>
      <c r="STM576" s="35"/>
      <c r="STN576" s="35"/>
      <c r="STO576" s="35"/>
      <c r="STP576" s="35"/>
      <c r="STQ576" s="35"/>
      <c r="STR576" s="35"/>
      <c r="STS576" s="35"/>
      <c r="STT576" s="35"/>
      <c r="STU576" s="35"/>
      <c r="STV576" s="35"/>
      <c r="STW576" s="35"/>
      <c r="STX576" s="35"/>
      <c r="STY576" s="35"/>
      <c r="STZ576" s="35"/>
      <c r="SUA576" s="35"/>
      <c r="SUB576" s="35"/>
      <c r="SUC576" s="35"/>
      <c r="SUD576" s="35"/>
      <c r="SUE576" s="35"/>
      <c r="SUF576" s="35"/>
      <c r="SUG576" s="35"/>
      <c r="SUH576" s="35"/>
      <c r="SUI576" s="35"/>
      <c r="SUJ576" s="35"/>
      <c r="SUK576" s="35"/>
      <c r="SUL576" s="35"/>
      <c r="SUM576" s="35"/>
      <c r="SUN576" s="35"/>
      <c r="SUO576" s="35"/>
      <c r="SUP576" s="35"/>
      <c r="SUQ576" s="35"/>
      <c r="SUR576" s="35"/>
      <c r="SUS576" s="35"/>
      <c r="SUT576" s="35"/>
      <c r="SUU576" s="35"/>
      <c r="SUV576" s="35"/>
      <c r="SUW576" s="35"/>
      <c r="SUX576" s="35"/>
      <c r="SUY576" s="35"/>
      <c r="SUZ576" s="35"/>
      <c r="SVA576" s="35"/>
      <c r="SVB576" s="35"/>
      <c r="SVC576" s="35"/>
      <c r="SVD576" s="35"/>
      <c r="SVE576" s="35"/>
      <c r="SVF576" s="35"/>
      <c r="SVG576" s="35"/>
      <c r="SVH576" s="35"/>
      <c r="SVI576" s="35"/>
      <c r="SVJ576" s="35"/>
      <c r="SVK576" s="35"/>
      <c r="SVL576" s="35"/>
      <c r="SVM576" s="35"/>
      <c r="SVN576" s="35"/>
      <c r="SVO576" s="35"/>
      <c r="SVP576" s="35"/>
      <c r="SVQ576" s="35"/>
      <c r="SVR576" s="35"/>
      <c r="SVS576" s="35"/>
      <c r="SVT576" s="35"/>
      <c r="SVU576" s="35"/>
      <c r="SVV576" s="35"/>
      <c r="SVW576" s="35"/>
      <c r="SVX576" s="35"/>
      <c r="SVY576" s="35"/>
      <c r="SVZ576" s="35"/>
      <c r="SWA576" s="35"/>
      <c r="SWB576" s="35"/>
      <c r="SWC576" s="35"/>
      <c r="SWD576" s="35"/>
      <c r="SWE576" s="35"/>
      <c r="SWF576" s="35"/>
      <c r="SWG576" s="35"/>
      <c r="SWH576" s="35"/>
      <c r="SWI576" s="35"/>
      <c r="SWJ576" s="35"/>
      <c r="SWK576" s="35"/>
      <c r="SWL576" s="35"/>
      <c r="SWM576" s="35"/>
      <c r="SWN576" s="35"/>
      <c r="SWO576" s="35"/>
      <c r="SWP576" s="35"/>
      <c r="SWQ576" s="35"/>
      <c r="SWR576" s="35"/>
      <c r="SWS576" s="35"/>
      <c r="SWT576" s="35"/>
      <c r="SWU576" s="35"/>
      <c r="SWV576" s="35"/>
      <c r="SWW576" s="35"/>
      <c r="SWX576" s="35"/>
      <c r="SWY576" s="35"/>
      <c r="SWZ576" s="35"/>
      <c r="SXA576" s="35"/>
      <c r="SXB576" s="35"/>
      <c r="SXC576" s="35"/>
      <c r="SXD576" s="35"/>
      <c r="SXE576" s="35"/>
      <c r="SXF576" s="35"/>
      <c r="SXG576" s="35"/>
      <c r="SXH576" s="35"/>
      <c r="SXI576" s="35"/>
      <c r="SXJ576" s="35"/>
      <c r="SXK576" s="35"/>
      <c r="SXL576" s="35"/>
      <c r="SXM576" s="35"/>
      <c r="SXN576" s="35"/>
      <c r="SXO576" s="35"/>
      <c r="SXP576" s="35"/>
      <c r="SXQ576" s="35"/>
      <c r="SXR576" s="35"/>
      <c r="SXS576" s="35"/>
      <c r="SXT576" s="35"/>
      <c r="SXU576" s="35"/>
      <c r="SXV576" s="35"/>
      <c r="SXW576" s="35"/>
      <c r="SXX576" s="35"/>
      <c r="SXY576" s="35"/>
      <c r="SXZ576" s="35"/>
      <c r="SYA576" s="35"/>
      <c r="SYB576" s="35"/>
      <c r="SYC576" s="35"/>
      <c r="SYD576" s="35"/>
      <c r="SYE576" s="35"/>
      <c r="SYF576" s="35"/>
      <c r="SYG576" s="35"/>
      <c r="SYH576" s="35"/>
      <c r="SYI576" s="35"/>
      <c r="SYJ576" s="35"/>
      <c r="SYK576" s="35"/>
      <c r="SYL576" s="35"/>
      <c r="SYM576" s="35"/>
      <c r="SYN576" s="35"/>
      <c r="SYO576" s="35"/>
      <c r="SYP576" s="35"/>
      <c r="SYQ576" s="35"/>
      <c r="SYR576" s="35"/>
      <c r="SYS576" s="35"/>
      <c r="SYT576" s="35"/>
      <c r="SYU576" s="35"/>
      <c r="SYV576" s="35"/>
      <c r="SYW576" s="35"/>
      <c r="SYX576" s="35"/>
      <c r="SYY576" s="35"/>
      <c r="SYZ576" s="35"/>
      <c r="SZA576" s="35"/>
      <c r="SZB576" s="35"/>
      <c r="SZC576" s="35"/>
      <c r="SZD576" s="35"/>
      <c r="SZE576" s="35"/>
      <c r="SZF576" s="35"/>
      <c r="SZG576" s="35"/>
      <c r="SZH576" s="35"/>
      <c r="SZI576" s="35"/>
      <c r="SZJ576" s="35"/>
      <c r="SZK576" s="35"/>
      <c r="SZL576" s="35"/>
      <c r="SZM576" s="35"/>
      <c r="SZN576" s="35"/>
      <c r="SZO576" s="35"/>
      <c r="SZP576" s="35"/>
      <c r="SZQ576" s="35"/>
      <c r="SZR576" s="35"/>
      <c r="SZS576" s="35"/>
      <c r="SZT576" s="35"/>
      <c r="SZU576" s="35"/>
      <c r="SZV576" s="35"/>
      <c r="SZW576" s="35"/>
      <c r="SZX576" s="35"/>
      <c r="SZY576" s="35"/>
      <c r="SZZ576" s="35"/>
      <c r="TAA576" s="35"/>
      <c r="TAB576" s="35"/>
      <c r="TAC576" s="35"/>
      <c r="TAD576" s="35"/>
      <c r="TAE576" s="35"/>
      <c r="TAF576" s="35"/>
      <c r="TAG576" s="35"/>
      <c r="TAH576" s="35"/>
      <c r="TAI576" s="35"/>
      <c r="TAJ576" s="35"/>
      <c r="TAK576" s="35"/>
      <c r="TAL576" s="35"/>
      <c r="TAM576" s="35"/>
      <c r="TAN576" s="35"/>
      <c r="TAO576" s="35"/>
      <c r="TAP576" s="35"/>
      <c r="TAQ576" s="35"/>
      <c r="TAR576" s="35"/>
      <c r="TAS576" s="35"/>
      <c r="TAT576" s="35"/>
      <c r="TAU576" s="35"/>
      <c r="TAV576" s="35"/>
      <c r="TAW576" s="35"/>
      <c r="TAX576" s="35"/>
      <c r="TAY576" s="35"/>
      <c r="TAZ576" s="35"/>
      <c r="TBA576" s="35"/>
      <c r="TBB576" s="35"/>
      <c r="TBC576" s="35"/>
      <c r="TBD576" s="35"/>
      <c r="TBE576" s="35"/>
      <c r="TBF576" s="35"/>
      <c r="TBG576" s="35"/>
      <c r="TBH576" s="35"/>
      <c r="TBI576" s="35"/>
      <c r="TBJ576" s="35"/>
      <c r="TBK576" s="35"/>
      <c r="TBL576" s="35"/>
      <c r="TBM576" s="35"/>
      <c r="TBN576" s="35"/>
      <c r="TBO576" s="35"/>
      <c r="TBP576" s="35"/>
      <c r="TBQ576" s="35"/>
      <c r="TBR576" s="35"/>
      <c r="TBS576" s="35"/>
      <c r="TBT576" s="35"/>
      <c r="TBU576" s="35"/>
      <c r="TBV576" s="35"/>
      <c r="TBW576" s="35"/>
      <c r="TBX576" s="35"/>
      <c r="TBY576" s="35"/>
      <c r="TBZ576" s="35"/>
      <c r="TCA576" s="35"/>
      <c r="TCB576" s="35"/>
      <c r="TCC576" s="35"/>
      <c r="TCD576" s="35"/>
      <c r="TCE576" s="35"/>
      <c r="TCF576" s="35"/>
      <c r="TCG576" s="35"/>
      <c r="TCH576" s="35"/>
      <c r="TCI576" s="35"/>
      <c r="TCJ576" s="35"/>
      <c r="TCK576" s="35"/>
      <c r="TCL576" s="35"/>
      <c r="TCM576" s="35"/>
      <c r="TCN576" s="35"/>
      <c r="TCO576" s="35"/>
      <c r="TCP576" s="35"/>
      <c r="TCQ576" s="35"/>
      <c r="TCR576" s="35"/>
      <c r="TCS576" s="35"/>
      <c r="TCT576" s="35"/>
      <c r="TCU576" s="35"/>
      <c r="TCV576" s="35"/>
      <c r="TCW576" s="35"/>
      <c r="TCX576" s="35"/>
      <c r="TCY576" s="35"/>
      <c r="TCZ576" s="35"/>
      <c r="TDA576" s="35"/>
      <c r="TDB576" s="35"/>
      <c r="TDC576" s="35"/>
      <c r="TDD576" s="35"/>
      <c r="TDE576" s="35"/>
      <c r="TDF576" s="35"/>
      <c r="TDG576" s="35"/>
      <c r="TDH576" s="35"/>
      <c r="TDI576" s="35"/>
      <c r="TDJ576" s="35"/>
      <c r="TDK576" s="35"/>
      <c r="TDL576" s="35"/>
      <c r="TDM576" s="35"/>
      <c r="TDN576" s="35"/>
      <c r="TDO576" s="35"/>
      <c r="TDP576" s="35"/>
      <c r="TDQ576" s="35"/>
      <c r="TDR576" s="35"/>
      <c r="TDS576" s="35"/>
      <c r="TDT576" s="35"/>
      <c r="TDU576" s="35"/>
      <c r="TDV576" s="35"/>
      <c r="TDW576" s="35"/>
      <c r="TDX576" s="35"/>
      <c r="TDY576" s="35"/>
      <c r="TDZ576" s="35"/>
      <c r="TEA576" s="35"/>
      <c r="TEB576" s="35"/>
      <c r="TEC576" s="35"/>
      <c r="TED576" s="35"/>
      <c r="TEE576" s="35"/>
      <c r="TEF576" s="35"/>
      <c r="TEG576" s="35"/>
      <c r="TEH576" s="35"/>
      <c r="TEI576" s="35"/>
      <c r="TEJ576" s="35"/>
      <c r="TEK576" s="35"/>
      <c r="TEL576" s="35"/>
      <c r="TEM576" s="35"/>
      <c r="TEN576" s="35"/>
      <c r="TEO576" s="35"/>
      <c r="TEP576" s="35"/>
      <c r="TEQ576" s="35"/>
      <c r="TER576" s="35"/>
      <c r="TES576" s="35"/>
      <c r="TET576" s="35"/>
      <c r="TEU576" s="35"/>
      <c r="TEV576" s="35"/>
      <c r="TEW576" s="35"/>
      <c r="TEX576" s="35"/>
      <c r="TEY576" s="35"/>
      <c r="TEZ576" s="35"/>
      <c r="TFA576" s="35"/>
      <c r="TFB576" s="35"/>
      <c r="TFC576" s="35"/>
      <c r="TFD576" s="35"/>
      <c r="TFE576" s="35"/>
      <c r="TFF576" s="35"/>
      <c r="TFG576" s="35"/>
      <c r="TFH576" s="35"/>
      <c r="TFI576" s="35"/>
      <c r="TFJ576" s="35"/>
      <c r="TFK576" s="35"/>
      <c r="TFL576" s="35"/>
      <c r="TFM576" s="35"/>
      <c r="TFN576" s="35"/>
      <c r="TFO576" s="35"/>
      <c r="TFP576" s="35"/>
      <c r="TFQ576" s="35"/>
      <c r="TFR576" s="35"/>
      <c r="TFS576" s="35"/>
      <c r="TFT576" s="35"/>
      <c r="TFU576" s="35"/>
      <c r="TFV576" s="35"/>
      <c r="TFW576" s="35"/>
      <c r="TFX576" s="35"/>
      <c r="TFY576" s="35"/>
      <c r="TFZ576" s="35"/>
      <c r="TGA576" s="35"/>
      <c r="TGB576" s="35"/>
      <c r="TGC576" s="35"/>
      <c r="TGD576" s="35"/>
      <c r="TGE576" s="35"/>
      <c r="TGF576" s="35"/>
      <c r="TGG576" s="35"/>
      <c r="TGH576" s="35"/>
      <c r="TGI576" s="35"/>
      <c r="TGJ576" s="35"/>
      <c r="TGK576" s="35"/>
      <c r="TGL576" s="35"/>
      <c r="TGM576" s="35"/>
      <c r="TGN576" s="35"/>
      <c r="TGO576" s="35"/>
      <c r="TGP576" s="35"/>
      <c r="TGQ576" s="35"/>
      <c r="TGR576" s="35"/>
      <c r="TGS576" s="35"/>
      <c r="TGT576" s="35"/>
      <c r="TGU576" s="35"/>
      <c r="TGV576" s="35"/>
      <c r="TGW576" s="35"/>
      <c r="TGX576" s="35"/>
      <c r="TGY576" s="35"/>
      <c r="TGZ576" s="35"/>
      <c r="THA576" s="35"/>
      <c r="THB576" s="35"/>
      <c r="THC576" s="35"/>
      <c r="THD576" s="35"/>
      <c r="THE576" s="35"/>
      <c r="THF576" s="35"/>
      <c r="THG576" s="35"/>
      <c r="THH576" s="35"/>
      <c r="THI576" s="35"/>
      <c r="THJ576" s="35"/>
      <c r="THK576" s="35"/>
      <c r="THL576" s="35"/>
      <c r="THM576" s="35"/>
      <c r="THN576" s="35"/>
      <c r="THO576" s="35"/>
      <c r="THP576" s="35"/>
      <c r="THQ576" s="35"/>
      <c r="THR576" s="35"/>
      <c r="THS576" s="35"/>
      <c r="THT576" s="35"/>
      <c r="THU576" s="35"/>
      <c r="THV576" s="35"/>
      <c r="THW576" s="35"/>
      <c r="THX576" s="35"/>
      <c r="THY576" s="35"/>
      <c r="THZ576" s="35"/>
      <c r="TIA576" s="35"/>
      <c r="TIB576" s="35"/>
      <c r="TIC576" s="35"/>
      <c r="TID576" s="35"/>
      <c r="TIE576" s="35"/>
      <c r="TIF576" s="35"/>
      <c r="TIG576" s="35"/>
      <c r="TIH576" s="35"/>
      <c r="TII576" s="35"/>
      <c r="TIJ576" s="35"/>
      <c r="TIK576" s="35"/>
      <c r="TIL576" s="35"/>
      <c r="TIM576" s="35"/>
      <c r="TIN576" s="35"/>
      <c r="TIO576" s="35"/>
      <c r="TIP576" s="35"/>
      <c r="TIQ576" s="35"/>
      <c r="TIR576" s="35"/>
      <c r="TIS576" s="35"/>
      <c r="TIT576" s="35"/>
      <c r="TIU576" s="35"/>
      <c r="TIV576" s="35"/>
      <c r="TIW576" s="35"/>
      <c r="TIX576" s="35"/>
      <c r="TIY576" s="35"/>
      <c r="TIZ576" s="35"/>
      <c r="TJA576" s="35"/>
      <c r="TJB576" s="35"/>
      <c r="TJC576" s="35"/>
      <c r="TJD576" s="35"/>
      <c r="TJE576" s="35"/>
      <c r="TJF576" s="35"/>
      <c r="TJG576" s="35"/>
      <c r="TJH576" s="35"/>
      <c r="TJI576" s="35"/>
      <c r="TJJ576" s="35"/>
      <c r="TJK576" s="35"/>
      <c r="TJL576" s="35"/>
      <c r="TJM576" s="35"/>
      <c r="TJN576" s="35"/>
      <c r="TJO576" s="35"/>
      <c r="TJP576" s="35"/>
      <c r="TJQ576" s="35"/>
      <c r="TJR576" s="35"/>
      <c r="TJS576" s="35"/>
      <c r="TJT576" s="35"/>
      <c r="TJU576" s="35"/>
      <c r="TJV576" s="35"/>
      <c r="TJW576" s="35"/>
      <c r="TJX576" s="35"/>
      <c r="TJY576" s="35"/>
      <c r="TJZ576" s="35"/>
      <c r="TKA576" s="35"/>
      <c r="TKB576" s="35"/>
      <c r="TKC576" s="35"/>
      <c r="TKD576" s="35"/>
      <c r="TKE576" s="35"/>
      <c r="TKF576" s="35"/>
      <c r="TKG576" s="35"/>
      <c r="TKH576" s="35"/>
      <c r="TKI576" s="35"/>
      <c r="TKJ576" s="35"/>
      <c r="TKK576" s="35"/>
      <c r="TKL576" s="35"/>
      <c r="TKM576" s="35"/>
      <c r="TKN576" s="35"/>
      <c r="TKO576" s="35"/>
      <c r="TKP576" s="35"/>
      <c r="TKQ576" s="35"/>
      <c r="TKR576" s="35"/>
      <c r="TKS576" s="35"/>
      <c r="TKT576" s="35"/>
      <c r="TKU576" s="35"/>
      <c r="TKV576" s="35"/>
      <c r="TKW576" s="35"/>
      <c r="TKX576" s="35"/>
      <c r="TKY576" s="35"/>
      <c r="TKZ576" s="35"/>
      <c r="TLA576" s="35"/>
      <c r="TLB576" s="35"/>
      <c r="TLC576" s="35"/>
      <c r="TLD576" s="35"/>
      <c r="TLE576" s="35"/>
      <c r="TLF576" s="35"/>
      <c r="TLG576" s="35"/>
      <c r="TLH576" s="35"/>
      <c r="TLI576" s="35"/>
      <c r="TLJ576" s="35"/>
      <c r="TLK576" s="35"/>
      <c r="TLL576" s="35"/>
      <c r="TLM576" s="35"/>
      <c r="TLN576" s="35"/>
      <c r="TLO576" s="35"/>
      <c r="TLP576" s="35"/>
      <c r="TLQ576" s="35"/>
      <c r="TLR576" s="35"/>
      <c r="TLS576" s="35"/>
      <c r="TLT576" s="35"/>
      <c r="TLU576" s="35"/>
      <c r="TLV576" s="35"/>
      <c r="TLW576" s="35"/>
      <c r="TLX576" s="35"/>
      <c r="TLY576" s="35"/>
      <c r="TLZ576" s="35"/>
      <c r="TMA576" s="35"/>
      <c r="TMB576" s="35"/>
      <c r="TMC576" s="35"/>
      <c r="TMD576" s="35"/>
      <c r="TME576" s="35"/>
      <c r="TMF576" s="35"/>
      <c r="TMG576" s="35"/>
      <c r="TMH576" s="35"/>
      <c r="TMI576" s="35"/>
      <c r="TMJ576" s="35"/>
      <c r="TMK576" s="35"/>
      <c r="TML576" s="35"/>
      <c r="TMM576" s="35"/>
      <c r="TMN576" s="35"/>
      <c r="TMO576" s="35"/>
      <c r="TMP576" s="35"/>
      <c r="TMQ576" s="35"/>
      <c r="TMR576" s="35"/>
      <c r="TMS576" s="35"/>
      <c r="TMT576" s="35"/>
      <c r="TMU576" s="35"/>
      <c r="TMV576" s="35"/>
      <c r="TMW576" s="35"/>
      <c r="TMX576" s="35"/>
      <c r="TMY576" s="35"/>
      <c r="TMZ576" s="35"/>
      <c r="TNA576" s="35"/>
      <c r="TNB576" s="35"/>
      <c r="TNC576" s="35"/>
      <c r="TND576" s="35"/>
      <c r="TNE576" s="35"/>
      <c r="TNF576" s="35"/>
      <c r="TNG576" s="35"/>
      <c r="TNH576" s="35"/>
      <c r="TNI576" s="35"/>
      <c r="TNJ576" s="35"/>
      <c r="TNK576" s="35"/>
      <c r="TNL576" s="35"/>
      <c r="TNM576" s="35"/>
      <c r="TNN576" s="35"/>
      <c r="TNO576" s="35"/>
      <c r="TNP576" s="35"/>
      <c r="TNQ576" s="35"/>
      <c r="TNR576" s="35"/>
      <c r="TNS576" s="35"/>
      <c r="TNT576" s="35"/>
      <c r="TNU576" s="35"/>
      <c r="TNV576" s="35"/>
      <c r="TNW576" s="35"/>
      <c r="TNX576" s="35"/>
      <c r="TNY576" s="35"/>
      <c r="TNZ576" s="35"/>
      <c r="TOA576" s="35"/>
      <c r="TOB576" s="35"/>
      <c r="TOC576" s="35"/>
      <c r="TOD576" s="35"/>
      <c r="TOE576" s="35"/>
      <c r="TOF576" s="35"/>
      <c r="TOG576" s="35"/>
      <c r="TOH576" s="35"/>
      <c r="TOI576" s="35"/>
      <c r="TOJ576" s="35"/>
      <c r="TOK576" s="35"/>
      <c r="TOL576" s="35"/>
      <c r="TOM576" s="35"/>
      <c r="TON576" s="35"/>
      <c r="TOO576" s="35"/>
      <c r="TOP576" s="35"/>
      <c r="TOQ576" s="35"/>
      <c r="TOR576" s="35"/>
      <c r="TOS576" s="35"/>
      <c r="TOT576" s="35"/>
      <c r="TOU576" s="35"/>
      <c r="TOV576" s="35"/>
      <c r="TOW576" s="35"/>
      <c r="TOX576" s="35"/>
      <c r="TOY576" s="35"/>
      <c r="TOZ576" s="35"/>
      <c r="TPA576" s="35"/>
      <c r="TPB576" s="35"/>
      <c r="TPC576" s="35"/>
      <c r="TPD576" s="35"/>
      <c r="TPE576" s="35"/>
      <c r="TPF576" s="35"/>
      <c r="TPG576" s="35"/>
      <c r="TPH576" s="35"/>
      <c r="TPI576" s="35"/>
      <c r="TPJ576" s="35"/>
      <c r="TPK576" s="35"/>
      <c r="TPL576" s="35"/>
      <c r="TPM576" s="35"/>
      <c r="TPN576" s="35"/>
      <c r="TPO576" s="35"/>
      <c r="TPP576" s="35"/>
      <c r="TPQ576" s="35"/>
      <c r="TPR576" s="35"/>
      <c r="TPS576" s="35"/>
      <c r="TPT576" s="35"/>
      <c r="TPU576" s="35"/>
      <c r="TPV576" s="35"/>
      <c r="TPW576" s="35"/>
      <c r="TPX576" s="35"/>
      <c r="TPY576" s="35"/>
      <c r="TPZ576" s="35"/>
      <c r="TQA576" s="35"/>
      <c r="TQB576" s="35"/>
      <c r="TQC576" s="35"/>
      <c r="TQD576" s="35"/>
      <c r="TQE576" s="35"/>
      <c r="TQF576" s="35"/>
      <c r="TQG576" s="35"/>
      <c r="TQH576" s="35"/>
      <c r="TQI576" s="35"/>
      <c r="TQJ576" s="35"/>
      <c r="TQK576" s="35"/>
      <c r="TQL576" s="35"/>
      <c r="TQM576" s="35"/>
      <c r="TQN576" s="35"/>
      <c r="TQO576" s="35"/>
      <c r="TQP576" s="35"/>
      <c r="TQQ576" s="35"/>
      <c r="TQR576" s="35"/>
      <c r="TQS576" s="35"/>
      <c r="TQT576" s="35"/>
      <c r="TQU576" s="35"/>
      <c r="TQV576" s="35"/>
      <c r="TQW576" s="35"/>
      <c r="TQX576" s="35"/>
      <c r="TQY576" s="35"/>
      <c r="TQZ576" s="35"/>
      <c r="TRA576" s="35"/>
      <c r="TRB576" s="35"/>
      <c r="TRC576" s="35"/>
      <c r="TRD576" s="35"/>
      <c r="TRE576" s="35"/>
      <c r="TRF576" s="35"/>
      <c r="TRG576" s="35"/>
      <c r="TRH576" s="35"/>
      <c r="TRI576" s="35"/>
      <c r="TRJ576" s="35"/>
      <c r="TRK576" s="35"/>
      <c r="TRL576" s="35"/>
      <c r="TRM576" s="35"/>
      <c r="TRN576" s="35"/>
      <c r="TRO576" s="35"/>
      <c r="TRP576" s="35"/>
      <c r="TRQ576" s="35"/>
      <c r="TRR576" s="35"/>
      <c r="TRS576" s="35"/>
      <c r="TRT576" s="35"/>
      <c r="TRU576" s="35"/>
      <c r="TRV576" s="35"/>
      <c r="TRW576" s="35"/>
      <c r="TRX576" s="35"/>
      <c r="TRY576" s="35"/>
      <c r="TRZ576" s="35"/>
      <c r="TSA576" s="35"/>
      <c r="TSB576" s="35"/>
      <c r="TSC576" s="35"/>
      <c r="TSD576" s="35"/>
      <c r="TSE576" s="35"/>
      <c r="TSF576" s="35"/>
      <c r="TSG576" s="35"/>
      <c r="TSH576" s="35"/>
      <c r="TSI576" s="35"/>
      <c r="TSJ576" s="35"/>
      <c r="TSK576" s="35"/>
      <c r="TSL576" s="35"/>
      <c r="TSM576" s="35"/>
      <c r="TSN576" s="35"/>
      <c r="TSO576" s="35"/>
      <c r="TSP576" s="35"/>
      <c r="TSQ576" s="35"/>
      <c r="TSR576" s="35"/>
      <c r="TSS576" s="35"/>
      <c r="TST576" s="35"/>
      <c r="TSU576" s="35"/>
      <c r="TSV576" s="35"/>
      <c r="TSW576" s="35"/>
      <c r="TSX576" s="35"/>
      <c r="TSY576" s="35"/>
      <c r="TSZ576" s="35"/>
      <c r="TTA576" s="35"/>
      <c r="TTB576" s="35"/>
      <c r="TTC576" s="35"/>
      <c r="TTD576" s="35"/>
      <c r="TTE576" s="35"/>
      <c r="TTF576" s="35"/>
      <c r="TTG576" s="35"/>
      <c r="TTH576" s="35"/>
      <c r="TTI576" s="35"/>
      <c r="TTJ576" s="35"/>
      <c r="TTK576" s="35"/>
      <c r="TTL576" s="35"/>
      <c r="TTM576" s="35"/>
      <c r="TTN576" s="35"/>
      <c r="TTO576" s="35"/>
      <c r="TTP576" s="35"/>
      <c r="TTQ576" s="35"/>
      <c r="TTR576" s="35"/>
      <c r="TTS576" s="35"/>
      <c r="TTT576" s="35"/>
      <c r="TTU576" s="35"/>
      <c r="TTV576" s="35"/>
      <c r="TTW576" s="35"/>
      <c r="TTX576" s="35"/>
      <c r="TTY576" s="35"/>
      <c r="TTZ576" s="35"/>
      <c r="TUA576" s="35"/>
      <c r="TUB576" s="35"/>
      <c r="TUC576" s="35"/>
      <c r="TUD576" s="35"/>
      <c r="TUE576" s="35"/>
      <c r="TUF576" s="35"/>
      <c r="TUG576" s="35"/>
      <c r="TUH576" s="35"/>
      <c r="TUI576" s="35"/>
      <c r="TUJ576" s="35"/>
      <c r="TUK576" s="35"/>
      <c r="TUL576" s="35"/>
      <c r="TUM576" s="35"/>
      <c r="TUN576" s="35"/>
      <c r="TUO576" s="35"/>
      <c r="TUP576" s="35"/>
      <c r="TUQ576" s="35"/>
      <c r="TUR576" s="35"/>
      <c r="TUS576" s="35"/>
      <c r="TUT576" s="35"/>
      <c r="TUU576" s="35"/>
      <c r="TUV576" s="35"/>
      <c r="TUW576" s="35"/>
      <c r="TUX576" s="35"/>
      <c r="TUY576" s="35"/>
      <c r="TUZ576" s="35"/>
      <c r="TVA576" s="35"/>
      <c r="TVB576" s="35"/>
      <c r="TVC576" s="35"/>
      <c r="TVD576" s="35"/>
      <c r="TVE576" s="35"/>
      <c r="TVF576" s="35"/>
      <c r="TVG576" s="35"/>
      <c r="TVH576" s="35"/>
      <c r="TVI576" s="35"/>
      <c r="TVJ576" s="35"/>
      <c r="TVK576" s="35"/>
      <c r="TVL576" s="35"/>
      <c r="TVM576" s="35"/>
      <c r="TVN576" s="35"/>
      <c r="TVO576" s="35"/>
      <c r="TVP576" s="35"/>
      <c r="TVQ576" s="35"/>
      <c r="TVR576" s="35"/>
      <c r="TVS576" s="35"/>
      <c r="TVT576" s="35"/>
      <c r="TVU576" s="35"/>
      <c r="TVV576" s="35"/>
      <c r="TVW576" s="35"/>
      <c r="TVX576" s="35"/>
      <c r="TVY576" s="35"/>
      <c r="TVZ576" s="35"/>
      <c r="TWA576" s="35"/>
      <c r="TWB576" s="35"/>
      <c r="TWC576" s="35"/>
      <c r="TWD576" s="35"/>
      <c r="TWE576" s="35"/>
      <c r="TWF576" s="35"/>
      <c r="TWG576" s="35"/>
      <c r="TWH576" s="35"/>
      <c r="TWI576" s="35"/>
      <c r="TWJ576" s="35"/>
      <c r="TWK576" s="35"/>
      <c r="TWL576" s="35"/>
      <c r="TWM576" s="35"/>
      <c r="TWN576" s="35"/>
      <c r="TWO576" s="35"/>
      <c r="TWP576" s="35"/>
      <c r="TWQ576" s="35"/>
      <c r="TWR576" s="35"/>
      <c r="TWS576" s="35"/>
      <c r="TWT576" s="35"/>
      <c r="TWU576" s="35"/>
      <c r="TWV576" s="35"/>
      <c r="TWW576" s="35"/>
      <c r="TWX576" s="35"/>
      <c r="TWY576" s="35"/>
      <c r="TWZ576" s="35"/>
      <c r="TXA576" s="35"/>
      <c r="TXB576" s="35"/>
      <c r="TXC576" s="35"/>
      <c r="TXD576" s="35"/>
      <c r="TXE576" s="35"/>
      <c r="TXF576" s="35"/>
      <c r="TXG576" s="35"/>
      <c r="TXH576" s="35"/>
      <c r="TXI576" s="35"/>
      <c r="TXJ576" s="35"/>
      <c r="TXK576" s="35"/>
      <c r="TXL576" s="35"/>
      <c r="TXM576" s="35"/>
      <c r="TXN576" s="35"/>
      <c r="TXO576" s="35"/>
      <c r="TXP576" s="35"/>
      <c r="TXQ576" s="35"/>
      <c r="TXR576" s="35"/>
      <c r="TXS576" s="35"/>
      <c r="TXT576" s="35"/>
      <c r="TXU576" s="35"/>
      <c r="TXV576" s="35"/>
      <c r="TXW576" s="35"/>
      <c r="TXX576" s="35"/>
      <c r="TXY576" s="35"/>
      <c r="TXZ576" s="35"/>
      <c r="TYA576" s="35"/>
      <c r="TYB576" s="35"/>
      <c r="TYC576" s="35"/>
      <c r="TYD576" s="35"/>
      <c r="TYE576" s="35"/>
      <c r="TYF576" s="35"/>
      <c r="TYG576" s="35"/>
      <c r="TYH576" s="35"/>
      <c r="TYI576" s="35"/>
      <c r="TYJ576" s="35"/>
      <c r="TYK576" s="35"/>
      <c r="TYL576" s="35"/>
      <c r="TYM576" s="35"/>
      <c r="TYN576" s="35"/>
      <c r="TYO576" s="35"/>
      <c r="TYP576" s="35"/>
      <c r="TYQ576" s="35"/>
      <c r="TYR576" s="35"/>
      <c r="TYS576" s="35"/>
      <c r="TYT576" s="35"/>
      <c r="TYU576" s="35"/>
      <c r="TYV576" s="35"/>
      <c r="TYW576" s="35"/>
      <c r="TYX576" s="35"/>
      <c r="TYY576" s="35"/>
      <c r="TYZ576" s="35"/>
      <c r="TZA576" s="35"/>
      <c r="TZB576" s="35"/>
      <c r="TZC576" s="35"/>
      <c r="TZD576" s="35"/>
      <c r="TZE576" s="35"/>
      <c r="TZF576" s="35"/>
      <c r="TZG576" s="35"/>
      <c r="TZH576" s="35"/>
      <c r="TZI576" s="35"/>
      <c r="TZJ576" s="35"/>
      <c r="TZK576" s="35"/>
      <c r="TZL576" s="35"/>
      <c r="TZM576" s="35"/>
      <c r="TZN576" s="35"/>
      <c r="TZO576" s="35"/>
      <c r="TZP576" s="35"/>
      <c r="TZQ576" s="35"/>
      <c r="TZR576" s="35"/>
      <c r="TZS576" s="35"/>
      <c r="TZT576" s="35"/>
      <c r="TZU576" s="35"/>
      <c r="TZV576" s="35"/>
      <c r="TZW576" s="35"/>
      <c r="TZX576" s="35"/>
      <c r="TZY576" s="35"/>
      <c r="TZZ576" s="35"/>
      <c r="UAA576" s="35"/>
      <c r="UAB576" s="35"/>
      <c r="UAC576" s="35"/>
      <c r="UAD576" s="35"/>
      <c r="UAE576" s="35"/>
      <c r="UAF576" s="35"/>
      <c r="UAG576" s="35"/>
      <c r="UAH576" s="35"/>
      <c r="UAI576" s="35"/>
      <c r="UAJ576" s="35"/>
      <c r="UAK576" s="35"/>
      <c r="UAL576" s="35"/>
      <c r="UAM576" s="35"/>
      <c r="UAN576" s="35"/>
      <c r="UAO576" s="35"/>
      <c r="UAP576" s="35"/>
      <c r="UAQ576" s="35"/>
      <c r="UAR576" s="35"/>
      <c r="UAS576" s="35"/>
      <c r="UAT576" s="35"/>
      <c r="UAU576" s="35"/>
      <c r="UAV576" s="35"/>
      <c r="UAW576" s="35"/>
      <c r="UAX576" s="35"/>
      <c r="UAY576" s="35"/>
      <c r="UAZ576" s="35"/>
      <c r="UBA576" s="35"/>
      <c r="UBB576" s="35"/>
      <c r="UBC576" s="35"/>
      <c r="UBD576" s="35"/>
      <c r="UBE576" s="35"/>
      <c r="UBF576" s="35"/>
      <c r="UBG576" s="35"/>
      <c r="UBH576" s="35"/>
      <c r="UBI576" s="35"/>
      <c r="UBJ576" s="35"/>
      <c r="UBK576" s="35"/>
      <c r="UBL576" s="35"/>
      <c r="UBM576" s="35"/>
      <c r="UBN576" s="35"/>
      <c r="UBO576" s="35"/>
      <c r="UBP576" s="35"/>
      <c r="UBQ576" s="35"/>
      <c r="UBR576" s="35"/>
      <c r="UBS576" s="35"/>
      <c r="UBT576" s="35"/>
      <c r="UBU576" s="35"/>
      <c r="UBV576" s="35"/>
      <c r="UBW576" s="35"/>
      <c r="UBX576" s="35"/>
      <c r="UBY576" s="35"/>
      <c r="UBZ576" s="35"/>
      <c r="UCA576" s="35"/>
      <c r="UCB576" s="35"/>
      <c r="UCC576" s="35"/>
      <c r="UCD576" s="35"/>
      <c r="UCE576" s="35"/>
      <c r="UCF576" s="35"/>
      <c r="UCG576" s="35"/>
      <c r="UCH576" s="35"/>
      <c r="UCI576" s="35"/>
      <c r="UCJ576" s="35"/>
      <c r="UCK576" s="35"/>
      <c r="UCL576" s="35"/>
      <c r="UCM576" s="35"/>
      <c r="UCN576" s="35"/>
      <c r="UCO576" s="35"/>
      <c r="UCP576" s="35"/>
      <c r="UCQ576" s="35"/>
      <c r="UCR576" s="35"/>
      <c r="UCS576" s="35"/>
      <c r="UCT576" s="35"/>
      <c r="UCU576" s="35"/>
      <c r="UCV576" s="35"/>
      <c r="UCW576" s="35"/>
      <c r="UCX576" s="35"/>
      <c r="UCY576" s="35"/>
      <c r="UCZ576" s="35"/>
      <c r="UDA576" s="35"/>
      <c r="UDB576" s="35"/>
      <c r="UDC576" s="35"/>
      <c r="UDD576" s="35"/>
      <c r="UDE576" s="35"/>
      <c r="UDF576" s="35"/>
      <c r="UDG576" s="35"/>
      <c r="UDH576" s="35"/>
      <c r="UDI576" s="35"/>
      <c r="UDJ576" s="35"/>
      <c r="UDK576" s="35"/>
      <c r="UDL576" s="35"/>
      <c r="UDM576" s="35"/>
      <c r="UDN576" s="35"/>
      <c r="UDO576" s="35"/>
      <c r="UDP576" s="35"/>
      <c r="UDQ576" s="35"/>
      <c r="UDR576" s="35"/>
      <c r="UDS576" s="35"/>
      <c r="UDT576" s="35"/>
      <c r="UDU576" s="35"/>
      <c r="UDV576" s="35"/>
      <c r="UDW576" s="35"/>
      <c r="UDX576" s="35"/>
      <c r="UDY576" s="35"/>
      <c r="UDZ576" s="35"/>
      <c r="UEA576" s="35"/>
      <c r="UEB576" s="35"/>
      <c r="UEC576" s="35"/>
      <c r="UED576" s="35"/>
      <c r="UEE576" s="35"/>
      <c r="UEF576" s="35"/>
      <c r="UEG576" s="35"/>
      <c r="UEH576" s="35"/>
      <c r="UEI576" s="35"/>
      <c r="UEJ576" s="35"/>
      <c r="UEK576" s="35"/>
      <c r="UEL576" s="35"/>
      <c r="UEM576" s="35"/>
      <c r="UEN576" s="35"/>
      <c r="UEO576" s="35"/>
      <c r="UEP576" s="35"/>
      <c r="UEQ576" s="35"/>
      <c r="UER576" s="35"/>
      <c r="UES576" s="35"/>
      <c r="UET576" s="35"/>
      <c r="UEU576" s="35"/>
      <c r="UEV576" s="35"/>
      <c r="UEW576" s="35"/>
      <c r="UEX576" s="35"/>
      <c r="UEY576" s="35"/>
      <c r="UEZ576" s="35"/>
      <c r="UFA576" s="35"/>
      <c r="UFB576" s="35"/>
      <c r="UFC576" s="35"/>
      <c r="UFD576" s="35"/>
      <c r="UFE576" s="35"/>
      <c r="UFF576" s="35"/>
      <c r="UFG576" s="35"/>
      <c r="UFH576" s="35"/>
      <c r="UFI576" s="35"/>
      <c r="UFJ576" s="35"/>
      <c r="UFK576" s="35"/>
      <c r="UFL576" s="35"/>
      <c r="UFM576" s="35"/>
      <c r="UFN576" s="35"/>
      <c r="UFO576" s="35"/>
      <c r="UFP576" s="35"/>
      <c r="UFQ576" s="35"/>
      <c r="UFR576" s="35"/>
      <c r="UFS576" s="35"/>
      <c r="UFT576" s="35"/>
      <c r="UFU576" s="35"/>
      <c r="UFV576" s="35"/>
      <c r="UFW576" s="35"/>
      <c r="UFX576" s="35"/>
      <c r="UFY576" s="35"/>
      <c r="UFZ576" s="35"/>
      <c r="UGA576" s="35"/>
      <c r="UGB576" s="35"/>
      <c r="UGC576" s="35"/>
      <c r="UGD576" s="35"/>
      <c r="UGE576" s="35"/>
      <c r="UGF576" s="35"/>
      <c r="UGG576" s="35"/>
      <c r="UGH576" s="35"/>
      <c r="UGI576" s="35"/>
      <c r="UGJ576" s="35"/>
      <c r="UGK576" s="35"/>
      <c r="UGL576" s="35"/>
      <c r="UGM576" s="35"/>
      <c r="UGN576" s="35"/>
      <c r="UGO576" s="35"/>
      <c r="UGP576" s="35"/>
      <c r="UGQ576" s="35"/>
      <c r="UGR576" s="35"/>
      <c r="UGS576" s="35"/>
      <c r="UGT576" s="35"/>
      <c r="UGU576" s="35"/>
      <c r="UGV576" s="35"/>
      <c r="UGW576" s="35"/>
      <c r="UGX576" s="35"/>
      <c r="UGY576" s="35"/>
      <c r="UGZ576" s="35"/>
      <c r="UHA576" s="35"/>
      <c r="UHB576" s="35"/>
      <c r="UHC576" s="35"/>
      <c r="UHD576" s="35"/>
      <c r="UHE576" s="35"/>
      <c r="UHF576" s="35"/>
      <c r="UHG576" s="35"/>
      <c r="UHH576" s="35"/>
      <c r="UHI576" s="35"/>
      <c r="UHJ576" s="35"/>
      <c r="UHK576" s="35"/>
      <c r="UHL576" s="35"/>
      <c r="UHM576" s="35"/>
      <c r="UHN576" s="35"/>
      <c r="UHO576" s="35"/>
      <c r="UHP576" s="35"/>
      <c r="UHQ576" s="35"/>
      <c r="UHR576" s="35"/>
      <c r="UHS576" s="35"/>
      <c r="UHT576" s="35"/>
      <c r="UHU576" s="35"/>
      <c r="UHV576" s="35"/>
      <c r="UHW576" s="35"/>
      <c r="UHX576" s="35"/>
      <c r="UHY576" s="35"/>
      <c r="UHZ576" s="35"/>
      <c r="UIA576" s="35"/>
      <c r="UIB576" s="35"/>
      <c r="UIC576" s="35"/>
      <c r="UID576" s="35"/>
      <c r="UIE576" s="35"/>
      <c r="UIF576" s="35"/>
      <c r="UIG576" s="35"/>
      <c r="UIH576" s="35"/>
      <c r="UII576" s="35"/>
      <c r="UIJ576" s="35"/>
      <c r="UIK576" s="35"/>
      <c r="UIL576" s="35"/>
      <c r="UIM576" s="35"/>
      <c r="UIN576" s="35"/>
      <c r="UIO576" s="35"/>
      <c r="UIP576" s="35"/>
      <c r="UIQ576" s="35"/>
      <c r="UIR576" s="35"/>
      <c r="UIS576" s="35"/>
      <c r="UIT576" s="35"/>
      <c r="UIU576" s="35"/>
      <c r="UIV576" s="35"/>
      <c r="UIW576" s="35"/>
      <c r="UIX576" s="35"/>
      <c r="UIY576" s="35"/>
      <c r="UIZ576" s="35"/>
      <c r="UJA576" s="35"/>
      <c r="UJB576" s="35"/>
      <c r="UJC576" s="35"/>
      <c r="UJD576" s="35"/>
      <c r="UJE576" s="35"/>
      <c r="UJF576" s="35"/>
      <c r="UJG576" s="35"/>
      <c r="UJH576" s="35"/>
      <c r="UJI576" s="35"/>
      <c r="UJJ576" s="35"/>
      <c r="UJK576" s="35"/>
      <c r="UJL576" s="35"/>
      <c r="UJM576" s="35"/>
      <c r="UJN576" s="35"/>
      <c r="UJO576" s="35"/>
      <c r="UJP576" s="35"/>
      <c r="UJQ576" s="35"/>
      <c r="UJR576" s="35"/>
      <c r="UJS576" s="35"/>
      <c r="UJT576" s="35"/>
      <c r="UJU576" s="35"/>
      <c r="UJV576" s="35"/>
      <c r="UJW576" s="35"/>
      <c r="UJX576" s="35"/>
      <c r="UJY576" s="35"/>
      <c r="UJZ576" s="35"/>
      <c r="UKA576" s="35"/>
      <c r="UKB576" s="35"/>
      <c r="UKC576" s="35"/>
      <c r="UKD576" s="35"/>
      <c r="UKE576" s="35"/>
      <c r="UKF576" s="35"/>
      <c r="UKG576" s="35"/>
      <c r="UKH576" s="35"/>
      <c r="UKI576" s="35"/>
      <c r="UKJ576" s="35"/>
      <c r="UKK576" s="35"/>
      <c r="UKL576" s="35"/>
      <c r="UKM576" s="35"/>
      <c r="UKN576" s="35"/>
      <c r="UKO576" s="35"/>
      <c r="UKP576" s="35"/>
      <c r="UKQ576" s="35"/>
      <c r="UKR576" s="35"/>
      <c r="UKS576" s="35"/>
      <c r="UKT576" s="35"/>
      <c r="UKU576" s="35"/>
      <c r="UKV576" s="35"/>
      <c r="UKW576" s="35"/>
      <c r="UKX576" s="35"/>
      <c r="UKY576" s="35"/>
      <c r="UKZ576" s="35"/>
      <c r="ULA576" s="35"/>
      <c r="ULB576" s="35"/>
      <c r="ULC576" s="35"/>
      <c r="ULD576" s="35"/>
      <c r="ULE576" s="35"/>
      <c r="ULF576" s="35"/>
      <c r="ULG576" s="35"/>
      <c r="ULH576" s="35"/>
      <c r="ULI576" s="35"/>
      <c r="ULJ576" s="35"/>
      <c r="ULK576" s="35"/>
      <c r="ULL576" s="35"/>
      <c r="ULM576" s="35"/>
      <c r="ULN576" s="35"/>
      <c r="ULO576" s="35"/>
      <c r="ULP576" s="35"/>
      <c r="ULQ576" s="35"/>
      <c r="ULR576" s="35"/>
      <c r="ULS576" s="35"/>
      <c r="ULT576" s="35"/>
      <c r="ULU576" s="35"/>
      <c r="ULV576" s="35"/>
      <c r="ULW576" s="35"/>
      <c r="ULX576" s="35"/>
      <c r="ULY576" s="35"/>
      <c r="ULZ576" s="35"/>
      <c r="UMA576" s="35"/>
      <c r="UMB576" s="35"/>
      <c r="UMC576" s="35"/>
      <c r="UMD576" s="35"/>
      <c r="UME576" s="35"/>
      <c r="UMF576" s="35"/>
      <c r="UMG576" s="35"/>
      <c r="UMH576" s="35"/>
      <c r="UMI576" s="35"/>
      <c r="UMJ576" s="35"/>
      <c r="UMK576" s="35"/>
      <c r="UML576" s="35"/>
      <c r="UMM576" s="35"/>
      <c r="UMN576" s="35"/>
      <c r="UMO576" s="35"/>
      <c r="UMP576" s="35"/>
      <c r="UMQ576" s="35"/>
      <c r="UMR576" s="35"/>
      <c r="UMS576" s="35"/>
      <c r="UMT576" s="35"/>
      <c r="UMU576" s="35"/>
      <c r="UMV576" s="35"/>
      <c r="UMW576" s="35"/>
      <c r="UMX576" s="35"/>
      <c r="UMY576" s="35"/>
      <c r="UMZ576" s="35"/>
      <c r="UNA576" s="35"/>
      <c r="UNB576" s="35"/>
      <c r="UNC576" s="35"/>
      <c r="UND576" s="35"/>
      <c r="UNE576" s="35"/>
      <c r="UNF576" s="35"/>
      <c r="UNG576" s="35"/>
      <c r="UNH576" s="35"/>
      <c r="UNI576" s="35"/>
      <c r="UNJ576" s="35"/>
      <c r="UNK576" s="35"/>
      <c r="UNL576" s="35"/>
      <c r="UNM576" s="35"/>
      <c r="UNN576" s="35"/>
      <c r="UNO576" s="35"/>
      <c r="UNP576" s="35"/>
      <c r="UNQ576" s="35"/>
      <c r="UNR576" s="35"/>
      <c r="UNS576" s="35"/>
      <c r="UNT576" s="35"/>
      <c r="UNU576" s="35"/>
      <c r="UNV576" s="35"/>
      <c r="UNW576" s="35"/>
      <c r="UNX576" s="35"/>
      <c r="UNY576" s="35"/>
      <c r="UNZ576" s="35"/>
      <c r="UOA576" s="35"/>
      <c r="UOB576" s="35"/>
      <c r="UOC576" s="35"/>
      <c r="UOD576" s="35"/>
      <c r="UOE576" s="35"/>
      <c r="UOF576" s="35"/>
      <c r="UOG576" s="35"/>
      <c r="UOH576" s="35"/>
      <c r="UOI576" s="35"/>
      <c r="UOJ576" s="35"/>
      <c r="UOK576" s="35"/>
      <c r="UOL576" s="35"/>
      <c r="UOM576" s="35"/>
      <c r="UON576" s="35"/>
      <c r="UOO576" s="35"/>
      <c r="UOP576" s="35"/>
      <c r="UOQ576" s="35"/>
      <c r="UOR576" s="35"/>
      <c r="UOS576" s="35"/>
      <c r="UOT576" s="35"/>
      <c r="UOU576" s="35"/>
      <c r="UOV576" s="35"/>
      <c r="UOW576" s="35"/>
      <c r="UOX576" s="35"/>
      <c r="UOY576" s="35"/>
      <c r="UOZ576" s="35"/>
      <c r="UPA576" s="35"/>
      <c r="UPB576" s="35"/>
      <c r="UPC576" s="35"/>
      <c r="UPD576" s="35"/>
      <c r="UPE576" s="35"/>
      <c r="UPF576" s="35"/>
      <c r="UPG576" s="35"/>
      <c r="UPH576" s="35"/>
      <c r="UPI576" s="35"/>
      <c r="UPJ576" s="35"/>
      <c r="UPK576" s="35"/>
      <c r="UPL576" s="35"/>
      <c r="UPM576" s="35"/>
      <c r="UPN576" s="35"/>
      <c r="UPO576" s="35"/>
      <c r="UPP576" s="35"/>
      <c r="UPQ576" s="35"/>
      <c r="UPR576" s="35"/>
      <c r="UPS576" s="35"/>
      <c r="UPT576" s="35"/>
      <c r="UPU576" s="35"/>
      <c r="UPV576" s="35"/>
      <c r="UPW576" s="35"/>
      <c r="UPX576" s="35"/>
      <c r="UPY576" s="35"/>
      <c r="UPZ576" s="35"/>
      <c r="UQA576" s="35"/>
      <c r="UQB576" s="35"/>
      <c r="UQC576" s="35"/>
      <c r="UQD576" s="35"/>
      <c r="UQE576" s="35"/>
      <c r="UQF576" s="35"/>
      <c r="UQG576" s="35"/>
      <c r="UQH576" s="35"/>
      <c r="UQI576" s="35"/>
      <c r="UQJ576" s="35"/>
      <c r="UQK576" s="35"/>
      <c r="UQL576" s="35"/>
      <c r="UQM576" s="35"/>
      <c r="UQN576" s="35"/>
      <c r="UQO576" s="35"/>
      <c r="UQP576" s="35"/>
      <c r="UQQ576" s="35"/>
      <c r="UQR576" s="35"/>
      <c r="UQS576" s="35"/>
      <c r="UQT576" s="35"/>
      <c r="UQU576" s="35"/>
      <c r="UQV576" s="35"/>
      <c r="UQW576" s="35"/>
      <c r="UQX576" s="35"/>
      <c r="UQY576" s="35"/>
      <c r="UQZ576" s="35"/>
      <c r="URA576" s="35"/>
      <c r="URB576" s="35"/>
      <c r="URC576" s="35"/>
      <c r="URD576" s="35"/>
      <c r="URE576" s="35"/>
      <c r="URF576" s="35"/>
      <c r="URG576" s="35"/>
      <c r="URH576" s="35"/>
      <c r="URI576" s="35"/>
      <c r="URJ576" s="35"/>
      <c r="URK576" s="35"/>
      <c r="URL576" s="35"/>
      <c r="URM576" s="35"/>
      <c r="URN576" s="35"/>
      <c r="URO576" s="35"/>
      <c r="URP576" s="35"/>
      <c r="URQ576" s="35"/>
      <c r="URR576" s="35"/>
      <c r="URS576" s="35"/>
      <c r="URT576" s="35"/>
      <c r="URU576" s="35"/>
      <c r="URV576" s="35"/>
      <c r="URW576" s="35"/>
      <c r="URX576" s="35"/>
      <c r="URY576" s="35"/>
      <c r="URZ576" s="35"/>
      <c r="USA576" s="35"/>
      <c r="USB576" s="35"/>
      <c r="USC576" s="35"/>
      <c r="USD576" s="35"/>
      <c r="USE576" s="35"/>
      <c r="USF576" s="35"/>
      <c r="USG576" s="35"/>
      <c r="USH576" s="35"/>
      <c r="USI576" s="35"/>
      <c r="USJ576" s="35"/>
      <c r="USK576" s="35"/>
      <c r="USL576" s="35"/>
      <c r="USM576" s="35"/>
      <c r="USN576" s="35"/>
      <c r="USO576" s="35"/>
      <c r="USP576" s="35"/>
      <c r="USQ576" s="35"/>
      <c r="USR576" s="35"/>
      <c r="USS576" s="35"/>
      <c r="UST576" s="35"/>
      <c r="USU576" s="35"/>
      <c r="USV576" s="35"/>
      <c r="USW576" s="35"/>
      <c r="USX576" s="35"/>
      <c r="USY576" s="35"/>
      <c r="USZ576" s="35"/>
      <c r="UTA576" s="35"/>
      <c r="UTB576" s="35"/>
      <c r="UTC576" s="35"/>
      <c r="UTD576" s="35"/>
      <c r="UTE576" s="35"/>
      <c r="UTF576" s="35"/>
      <c r="UTG576" s="35"/>
      <c r="UTH576" s="35"/>
      <c r="UTI576" s="35"/>
      <c r="UTJ576" s="35"/>
      <c r="UTK576" s="35"/>
      <c r="UTL576" s="35"/>
      <c r="UTM576" s="35"/>
      <c r="UTN576" s="35"/>
      <c r="UTO576" s="35"/>
      <c r="UTP576" s="35"/>
      <c r="UTQ576" s="35"/>
      <c r="UTR576" s="35"/>
      <c r="UTS576" s="35"/>
      <c r="UTT576" s="35"/>
      <c r="UTU576" s="35"/>
      <c r="UTV576" s="35"/>
      <c r="UTW576" s="35"/>
      <c r="UTX576" s="35"/>
      <c r="UTY576" s="35"/>
      <c r="UTZ576" s="35"/>
      <c r="UUA576" s="35"/>
      <c r="UUB576" s="35"/>
      <c r="UUC576" s="35"/>
      <c r="UUD576" s="35"/>
      <c r="UUE576" s="35"/>
      <c r="UUF576" s="35"/>
      <c r="UUG576" s="35"/>
      <c r="UUH576" s="35"/>
      <c r="UUI576" s="35"/>
      <c r="UUJ576" s="35"/>
      <c r="UUK576" s="35"/>
      <c r="UUL576" s="35"/>
      <c r="UUM576" s="35"/>
      <c r="UUN576" s="35"/>
      <c r="UUO576" s="35"/>
      <c r="UUP576" s="35"/>
      <c r="UUQ576" s="35"/>
      <c r="UUR576" s="35"/>
      <c r="UUS576" s="35"/>
      <c r="UUT576" s="35"/>
      <c r="UUU576" s="35"/>
      <c r="UUV576" s="35"/>
      <c r="UUW576" s="35"/>
      <c r="UUX576" s="35"/>
      <c r="UUY576" s="35"/>
      <c r="UUZ576" s="35"/>
      <c r="UVA576" s="35"/>
      <c r="UVB576" s="35"/>
      <c r="UVC576" s="35"/>
      <c r="UVD576" s="35"/>
      <c r="UVE576" s="35"/>
      <c r="UVF576" s="35"/>
      <c r="UVG576" s="35"/>
      <c r="UVH576" s="35"/>
      <c r="UVI576" s="35"/>
      <c r="UVJ576" s="35"/>
      <c r="UVK576" s="35"/>
      <c r="UVL576" s="35"/>
      <c r="UVM576" s="35"/>
      <c r="UVN576" s="35"/>
      <c r="UVO576" s="35"/>
      <c r="UVP576" s="35"/>
      <c r="UVQ576" s="35"/>
      <c r="UVR576" s="35"/>
      <c r="UVS576" s="35"/>
      <c r="UVT576" s="35"/>
      <c r="UVU576" s="35"/>
      <c r="UVV576" s="35"/>
      <c r="UVW576" s="35"/>
      <c r="UVX576" s="35"/>
      <c r="UVY576" s="35"/>
      <c r="UVZ576" s="35"/>
      <c r="UWA576" s="35"/>
      <c r="UWB576" s="35"/>
      <c r="UWC576" s="35"/>
      <c r="UWD576" s="35"/>
      <c r="UWE576" s="35"/>
      <c r="UWF576" s="35"/>
      <c r="UWG576" s="35"/>
      <c r="UWH576" s="35"/>
      <c r="UWI576" s="35"/>
      <c r="UWJ576" s="35"/>
      <c r="UWK576" s="35"/>
      <c r="UWL576" s="35"/>
      <c r="UWM576" s="35"/>
      <c r="UWN576" s="35"/>
      <c r="UWO576" s="35"/>
      <c r="UWP576" s="35"/>
      <c r="UWQ576" s="35"/>
      <c r="UWR576" s="35"/>
      <c r="UWS576" s="35"/>
      <c r="UWT576" s="35"/>
      <c r="UWU576" s="35"/>
      <c r="UWV576" s="35"/>
      <c r="UWW576" s="35"/>
      <c r="UWX576" s="35"/>
      <c r="UWY576" s="35"/>
      <c r="UWZ576" s="35"/>
      <c r="UXA576" s="35"/>
      <c r="UXB576" s="35"/>
      <c r="UXC576" s="35"/>
      <c r="UXD576" s="35"/>
      <c r="UXE576" s="35"/>
      <c r="UXF576" s="35"/>
      <c r="UXG576" s="35"/>
      <c r="UXH576" s="35"/>
      <c r="UXI576" s="35"/>
      <c r="UXJ576" s="35"/>
      <c r="UXK576" s="35"/>
      <c r="UXL576" s="35"/>
      <c r="UXM576" s="35"/>
      <c r="UXN576" s="35"/>
      <c r="UXO576" s="35"/>
      <c r="UXP576" s="35"/>
      <c r="UXQ576" s="35"/>
      <c r="UXR576" s="35"/>
      <c r="UXS576" s="35"/>
      <c r="UXT576" s="35"/>
      <c r="UXU576" s="35"/>
      <c r="UXV576" s="35"/>
      <c r="UXW576" s="35"/>
      <c r="UXX576" s="35"/>
      <c r="UXY576" s="35"/>
      <c r="UXZ576" s="35"/>
      <c r="UYA576" s="35"/>
      <c r="UYB576" s="35"/>
      <c r="UYC576" s="35"/>
      <c r="UYD576" s="35"/>
      <c r="UYE576" s="35"/>
      <c r="UYF576" s="35"/>
      <c r="UYG576" s="35"/>
      <c r="UYH576" s="35"/>
      <c r="UYI576" s="35"/>
      <c r="UYJ576" s="35"/>
      <c r="UYK576" s="35"/>
      <c r="UYL576" s="35"/>
      <c r="UYM576" s="35"/>
      <c r="UYN576" s="35"/>
      <c r="UYO576" s="35"/>
      <c r="UYP576" s="35"/>
      <c r="UYQ576" s="35"/>
      <c r="UYR576" s="35"/>
      <c r="UYS576" s="35"/>
      <c r="UYT576" s="35"/>
      <c r="UYU576" s="35"/>
      <c r="UYV576" s="35"/>
      <c r="UYW576" s="35"/>
      <c r="UYX576" s="35"/>
      <c r="UYY576" s="35"/>
      <c r="UYZ576" s="35"/>
      <c r="UZA576" s="35"/>
      <c r="UZB576" s="35"/>
      <c r="UZC576" s="35"/>
      <c r="UZD576" s="35"/>
      <c r="UZE576" s="35"/>
      <c r="UZF576" s="35"/>
      <c r="UZG576" s="35"/>
      <c r="UZH576" s="35"/>
      <c r="UZI576" s="35"/>
      <c r="UZJ576" s="35"/>
      <c r="UZK576" s="35"/>
      <c r="UZL576" s="35"/>
      <c r="UZM576" s="35"/>
      <c r="UZN576" s="35"/>
      <c r="UZO576" s="35"/>
      <c r="UZP576" s="35"/>
      <c r="UZQ576" s="35"/>
      <c r="UZR576" s="35"/>
      <c r="UZS576" s="35"/>
      <c r="UZT576" s="35"/>
      <c r="UZU576" s="35"/>
      <c r="UZV576" s="35"/>
      <c r="UZW576" s="35"/>
      <c r="UZX576" s="35"/>
      <c r="UZY576" s="35"/>
      <c r="UZZ576" s="35"/>
      <c r="VAA576" s="35"/>
      <c r="VAB576" s="35"/>
      <c r="VAC576" s="35"/>
      <c r="VAD576" s="35"/>
      <c r="VAE576" s="35"/>
      <c r="VAF576" s="35"/>
      <c r="VAG576" s="35"/>
      <c r="VAH576" s="35"/>
      <c r="VAI576" s="35"/>
      <c r="VAJ576" s="35"/>
      <c r="VAK576" s="35"/>
      <c r="VAL576" s="35"/>
      <c r="VAM576" s="35"/>
      <c r="VAN576" s="35"/>
      <c r="VAO576" s="35"/>
      <c r="VAP576" s="35"/>
      <c r="VAQ576" s="35"/>
      <c r="VAR576" s="35"/>
      <c r="VAS576" s="35"/>
      <c r="VAT576" s="35"/>
      <c r="VAU576" s="35"/>
      <c r="VAV576" s="35"/>
      <c r="VAW576" s="35"/>
      <c r="VAX576" s="35"/>
      <c r="VAY576" s="35"/>
      <c r="VAZ576" s="35"/>
      <c r="VBA576" s="35"/>
      <c r="VBB576" s="35"/>
      <c r="VBC576" s="35"/>
      <c r="VBD576" s="35"/>
      <c r="VBE576" s="35"/>
      <c r="VBF576" s="35"/>
      <c r="VBG576" s="35"/>
      <c r="VBH576" s="35"/>
      <c r="VBI576" s="35"/>
      <c r="VBJ576" s="35"/>
      <c r="VBK576" s="35"/>
      <c r="VBL576" s="35"/>
      <c r="VBM576" s="35"/>
      <c r="VBN576" s="35"/>
      <c r="VBO576" s="35"/>
      <c r="VBP576" s="35"/>
      <c r="VBQ576" s="35"/>
      <c r="VBR576" s="35"/>
      <c r="VBS576" s="35"/>
      <c r="VBT576" s="35"/>
      <c r="VBU576" s="35"/>
      <c r="VBV576" s="35"/>
      <c r="VBW576" s="35"/>
      <c r="VBX576" s="35"/>
      <c r="VBY576" s="35"/>
      <c r="VBZ576" s="35"/>
      <c r="VCA576" s="35"/>
      <c r="VCB576" s="35"/>
      <c r="VCC576" s="35"/>
      <c r="VCD576" s="35"/>
      <c r="VCE576" s="35"/>
      <c r="VCF576" s="35"/>
      <c r="VCG576" s="35"/>
      <c r="VCH576" s="35"/>
      <c r="VCI576" s="35"/>
      <c r="VCJ576" s="35"/>
      <c r="VCK576" s="35"/>
      <c r="VCL576" s="35"/>
      <c r="VCM576" s="35"/>
      <c r="VCN576" s="35"/>
      <c r="VCO576" s="35"/>
      <c r="VCP576" s="35"/>
      <c r="VCQ576" s="35"/>
      <c r="VCR576" s="35"/>
      <c r="VCS576" s="35"/>
      <c r="VCT576" s="35"/>
      <c r="VCU576" s="35"/>
      <c r="VCV576" s="35"/>
      <c r="VCW576" s="35"/>
      <c r="VCX576" s="35"/>
      <c r="VCY576" s="35"/>
      <c r="VCZ576" s="35"/>
      <c r="VDA576" s="35"/>
      <c r="VDB576" s="35"/>
      <c r="VDC576" s="35"/>
      <c r="VDD576" s="35"/>
      <c r="VDE576" s="35"/>
      <c r="VDF576" s="35"/>
      <c r="VDG576" s="35"/>
      <c r="VDH576" s="35"/>
      <c r="VDI576" s="35"/>
      <c r="VDJ576" s="35"/>
      <c r="VDK576" s="35"/>
      <c r="VDL576" s="35"/>
      <c r="VDM576" s="35"/>
      <c r="VDN576" s="35"/>
      <c r="VDO576" s="35"/>
      <c r="VDP576" s="35"/>
      <c r="VDQ576" s="35"/>
      <c r="VDR576" s="35"/>
      <c r="VDS576" s="35"/>
      <c r="VDT576" s="35"/>
      <c r="VDU576" s="35"/>
      <c r="VDV576" s="35"/>
      <c r="VDW576" s="35"/>
      <c r="VDX576" s="35"/>
      <c r="VDY576" s="35"/>
      <c r="VDZ576" s="35"/>
      <c r="VEA576" s="35"/>
      <c r="VEB576" s="35"/>
      <c r="VEC576" s="35"/>
      <c r="VED576" s="35"/>
      <c r="VEE576" s="35"/>
      <c r="VEF576" s="35"/>
      <c r="VEG576" s="35"/>
      <c r="VEH576" s="35"/>
      <c r="VEI576" s="35"/>
      <c r="VEJ576" s="35"/>
      <c r="VEK576" s="35"/>
      <c r="VEL576" s="35"/>
      <c r="VEM576" s="35"/>
      <c r="VEN576" s="35"/>
      <c r="VEO576" s="35"/>
      <c r="VEP576" s="35"/>
      <c r="VEQ576" s="35"/>
      <c r="VER576" s="35"/>
      <c r="VES576" s="35"/>
      <c r="VET576" s="35"/>
      <c r="VEU576" s="35"/>
      <c r="VEV576" s="35"/>
      <c r="VEW576" s="35"/>
      <c r="VEX576" s="35"/>
      <c r="VEY576" s="35"/>
      <c r="VEZ576" s="35"/>
      <c r="VFA576" s="35"/>
      <c r="VFB576" s="35"/>
      <c r="VFC576" s="35"/>
      <c r="VFD576" s="35"/>
      <c r="VFE576" s="35"/>
      <c r="VFF576" s="35"/>
      <c r="VFG576" s="35"/>
      <c r="VFH576" s="35"/>
      <c r="VFI576" s="35"/>
      <c r="VFJ576" s="35"/>
      <c r="VFK576" s="35"/>
      <c r="VFL576" s="35"/>
      <c r="VFM576" s="35"/>
      <c r="VFN576" s="35"/>
      <c r="VFO576" s="35"/>
      <c r="VFP576" s="35"/>
      <c r="VFQ576" s="35"/>
      <c r="VFR576" s="35"/>
      <c r="VFS576" s="35"/>
      <c r="VFT576" s="35"/>
      <c r="VFU576" s="35"/>
      <c r="VFV576" s="35"/>
      <c r="VFW576" s="35"/>
      <c r="VFX576" s="35"/>
      <c r="VFY576" s="35"/>
      <c r="VFZ576" s="35"/>
      <c r="VGA576" s="35"/>
      <c r="VGB576" s="35"/>
      <c r="VGC576" s="35"/>
      <c r="VGD576" s="35"/>
      <c r="VGE576" s="35"/>
      <c r="VGF576" s="35"/>
      <c r="VGG576" s="35"/>
      <c r="VGH576" s="35"/>
      <c r="VGI576" s="35"/>
      <c r="VGJ576" s="35"/>
      <c r="VGK576" s="35"/>
      <c r="VGL576" s="35"/>
      <c r="VGM576" s="35"/>
      <c r="VGN576" s="35"/>
      <c r="VGO576" s="35"/>
      <c r="VGP576" s="35"/>
      <c r="VGQ576" s="35"/>
      <c r="VGR576" s="35"/>
      <c r="VGS576" s="35"/>
      <c r="VGT576" s="35"/>
      <c r="VGU576" s="35"/>
      <c r="VGV576" s="35"/>
      <c r="VGW576" s="35"/>
      <c r="VGX576" s="35"/>
      <c r="VGY576" s="35"/>
      <c r="VGZ576" s="35"/>
      <c r="VHA576" s="35"/>
      <c r="VHB576" s="35"/>
      <c r="VHC576" s="35"/>
      <c r="VHD576" s="35"/>
      <c r="VHE576" s="35"/>
      <c r="VHF576" s="35"/>
      <c r="VHG576" s="35"/>
      <c r="VHH576" s="35"/>
      <c r="VHI576" s="35"/>
      <c r="VHJ576" s="35"/>
      <c r="VHK576" s="35"/>
      <c r="VHL576" s="35"/>
      <c r="VHM576" s="35"/>
      <c r="VHN576" s="35"/>
      <c r="VHO576" s="35"/>
      <c r="VHP576" s="35"/>
      <c r="VHQ576" s="35"/>
      <c r="VHR576" s="35"/>
      <c r="VHS576" s="35"/>
      <c r="VHT576" s="35"/>
      <c r="VHU576" s="35"/>
      <c r="VHV576" s="35"/>
      <c r="VHW576" s="35"/>
      <c r="VHX576" s="35"/>
      <c r="VHY576" s="35"/>
      <c r="VHZ576" s="35"/>
      <c r="VIA576" s="35"/>
      <c r="VIB576" s="35"/>
      <c r="VIC576" s="35"/>
      <c r="VID576" s="35"/>
      <c r="VIE576" s="35"/>
      <c r="VIF576" s="35"/>
      <c r="VIG576" s="35"/>
      <c r="VIH576" s="35"/>
      <c r="VII576" s="35"/>
      <c r="VIJ576" s="35"/>
      <c r="VIK576" s="35"/>
      <c r="VIL576" s="35"/>
      <c r="VIM576" s="35"/>
      <c r="VIN576" s="35"/>
      <c r="VIO576" s="35"/>
      <c r="VIP576" s="35"/>
      <c r="VIQ576" s="35"/>
      <c r="VIR576" s="35"/>
      <c r="VIS576" s="35"/>
      <c r="VIT576" s="35"/>
      <c r="VIU576" s="35"/>
      <c r="VIV576" s="35"/>
      <c r="VIW576" s="35"/>
      <c r="VIX576" s="35"/>
      <c r="VIY576" s="35"/>
      <c r="VIZ576" s="35"/>
      <c r="VJA576" s="35"/>
      <c r="VJB576" s="35"/>
      <c r="VJC576" s="35"/>
      <c r="VJD576" s="35"/>
      <c r="VJE576" s="35"/>
      <c r="VJF576" s="35"/>
      <c r="VJG576" s="35"/>
      <c r="VJH576" s="35"/>
      <c r="VJI576" s="35"/>
      <c r="VJJ576" s="35"/>
      <c r="VJK576" s="35"/>
      <c r="VJL576" s="35"/>
      <c r="VJM576" s="35"/>
      <c r="VJN576" s="35"/>
      <c r="VJO576" s="35"/>
      <c r="VJP576" s="35"/>
      <c r="VJQ576" s="35"/>
      <c r="VJR576" s="35"/>
      <c r="VJS576" s="35"/>
      <c r="VJT576" s="35"/>
      <c r="VJU576" s="35"/>
      <c r="VJV576" s="35"/>
      <c r="VJW576" s="35"/>
      <c r="VJX576" s="35"/>
      <c r="VJY576" s="35"/>
      <c r="VJZ576" s="35"/>
      <c r="VKA576" s="35"/>
      <c r="VKB576" s="35"/>
      <c r="VKC576" s="35"/>
      <c r="VKD576" s="35"/>
      <c r="VKE576" s="35"/>
      <c r="VKF576" s="35"/>
      <c r="VKG576" s="35"/>
      <c r="VKH576" s="35"/>
      <c r="VKI576" s="35"/>
      <c r="VKJ576" s="35"/>
      <c r="VKK576" s="35"/>
      <c r="VKL576" s="35"/>
      <c r="VKM576" s="35"/>
      <c r="VKN576" s="35"/>
      <c r="VKO576" s="35"/>
      <c r="VKP576" s="35"/>
      <c r="VKQ576" s="35"/>
      <c r="VKR576" s="35"/>
      <c r="VKS576" s="35"/>
      <c r="VKT576" s="35"/>
      <c r="VKU576" s="35"/>
      <c r="VKV576" s="35"/>
      <c r="VKW576" s="35"/>
      <c r="VKX576" s="35"/>
      <c r="VKY576" s="35"/>
      <c r="VKZ576" s="35"/>
      <c r="VLA576" s="35"/>
      <c r="VLB576" s="35"/>
      <c r="VLC576" s="35"/>
      <c r="VLD576" s="35"/>
      <c r="VLE576" s="35"/>
      <c r="VLF576" s="35"/>
      <c r="VLG576" s="35"/>
      <c r="VLH576" s="35"/>
      <c r="VLI576" s="35"/>
      <c r="VLJ576" s="35"/>
      <c r="VLK576" s="35"/>
      <c r="VLL576" s="35"/>
      <c r="VLM576" s="35"/>
      <c r="VLN576" s="35"/>
      <c r="VLO576" s="35"/>
      <c r="VLP576" s="35"/>
      <c r="VLQ576" s="35"/>
      <c r="VLR576" s="35"/>
      <c r="VLS576" s="35"/>
      <c r="VLT576" s="35"/>
      <c r="VLU576" s="35"/>
      <c r="VLV576" s="35"/>
      <c r="VLW576" s="35"/>
      <c r="VLX576" s="35"/>
      <c r="VLY576" s="35"/>
      <c r="VLZ576" s="35"/>
      <c r="VMA576" s="35"/>
      <c r="VMB576" s="35"/>
      <c r="VMC576" s="35"/>
      <c r="VMD576" s="35"/>
      <c r="VME576" s="35"/>
      <c r="VMF576" s="35"/>
      <c r="VMG576" s="35"/>
      <c r="VMH576" s="35"/>
      <c r="VMI576" s="35"/>
      <c r="VMJ576" s="35"/>
      <c r="VMK576" s="35"/>
      <c r="VML576" s="35"/>
      <c r="VMM576" s="35"/>
      <c r="VMN576" s="35"/>
      <c r="VMO576" s="35"/>
      <c r="VMP576" s="35"/>
      <c r="VMQ576" s="35"/>
      <c r="VMR576" s="35"/>
      <c r="VMS576" s="35"/>
      <c r="VMT576" s="35"/>
      <c r="VMU576" s="35"/>
      <c r="VMV576" s="35"/>
      <c r="VMW576" s="35"/>
      <c r="VMX576" s="35"/>
      <c r="VMY576" s="35"/>
      <c r="VMZ576" s="35"/>
      <c r="VNA576" s="35"/>
      <c r="VNB576" s="35"/>
      <c r="VNC576" s="35"/>
      <c r="VND576" s="35"/>
      <c r="VNE576" s="35"/>
      <c r="VNF576" s="35"/>
      <c r="VNG576" s="35"/>
      <c r="VNH576" s="35"/>
      <c r="VNI576" s="35"/>
      <c r="VNJ576" s="35"/>
      <c r="VNK576" s="35"/>
      <c r="VNL576" s="35"/>
      <c r="VNM576" s="35"/>
      <c r="VNN576" s="35"/>
      <c r="VNO576" s="35"/>
      <c r="VNP576" s="35"/>
      <c r="VNQ576" s="35"/>
      <c r="VNR576" s="35"/>
      <c r="VNS576" s="35"/>
      <c r="VNT576" s="35"/>
      <c r="VNU576" s="35"/>
      <c r="VNV576" s="35"/>
      <c r="VNW576" s="35"/>
      <c r="VNX576" s="35"/>
      <c r="VNY576" s="35"/>
      <c r="VNZ576" s="35"/>
      <c r="VOA576" s="35"/>
      <c r="VOB576" s="35"/>
      <c r="VOC576" s="35"/>
      <c r="VOD576" s="35"/>
      <c r="VOE576" s="35"/>
      <c r="VOF576" s="35"/>
      <c r="VOG576" s="35"/>
      <c r="VOH576" s="35"/>
      <c r="VOI576" s="35"/>
      <c r="VOJ576" s="35"/>
      <c r="VOK576" s="35"/>
      <c r="VOL576" s="35"/>
      <c r="VOM576" s="35"/>
      <c r="VON576" s="35"/>
      <c r="VOO576" s="35"/>
      <c r="VOP576" s="35"/>
      <c r="VOQ576" s="35"/>
      <c r="VOR576" s="35"/>
      <c r="VOS576" s="35"/>
      <c r="VOT576" s="35"/>
      <c r="VOU576" s="35"/>
      <c r="VOV576" s="35"/>
      <c r="VOW576" s="35"/>
      <c r="VOX576" s="35"/>
      <c r="VOY576" s="35"/>
      <c r="VOZ576" s="35"/>
      <c r="VPA576" s="35"/>
      <c r="VPB576" s="35"/>
      <c r="VPC576" s="35"/>
      <c r="VPD576" s="35"/>
      <c r="VPE576" s="35"/>
      <c r="VPF576" s="35"/>
      <c r="VPG576" s="35"/>
      <c r="VPH576" s="35"/>
      <c r="VPI576" s="35"/>
      <c r="VPJ576" s="35"/>
      <c r="VPK576" s="35"/>
      <c r="VPL576" s="35"/>
      <c r="VPM576" s="35"/>
      <c r="VPN576" s="35"/>
      <c r="VPO576" s="35"/>
      <c r="VPP576" s="35"/>
      <c r="VPQ576" s="35"/>
      <c r="VPR576" s="35"/>
      <c r="VPS576" s="35"/>
      <c r="VPT576" s="35"/>
      <c r="VPU576" s="35"/>
      <c r="VPV576" s="35"/>
      <c r="VPW576" s="35"/>
      <c r="VPX576" s="35"/>
      <c r="VPY576" s="35"/>
      <c r="VPZ576" s="35"/>
      <c r="VQA576" s="35"/>
      <c r="VQB576" s="35"/>
      <c r="VQC576" s="35"/>
      <c r="VQD576" s="35"/>
      <c r="VQE576" s="35"/>
      <c r="VQF576" s="35"/>
      <c r="VQG576" s="35"/>
      <c r="VQH576" s="35"/>
      <c r="VQI576" s="35"/>
      <c r="VQJ576" s="35"/>
      <c r="VQK576" s="35"/>
      <c r="VQL576" s="35"/>
      <c r="VQM576" s="35"/>
      <c r="VQN576" s="35"/>
      <c r="VQO576" s="35"/>
      <c r="VQP576" s="35"/>
      <c r="VQQ576" s="35"/>
      <c r="VQR576" s="35"/>
      <c r="VQS576" s="35"/>
      <c r="VQT576" s="35"/>
      <c r="VQU576" s="35"/>
      <c r="VQV576" s="35"/>
      <c r="VQW576" s="35"/>
      <c r="VQX576" s="35"/>
      <c r="VQY576" s="35"/>
      <c r="VQZ576" s="35"/>
      <c r="VRA576" s="35"/>
      <c r="VRB576" s="35"/>
      <c r="VRC576" s="35"/>
      <c r="VRD576" s="35"/>
      <c r="VRE576" s="35"/>
      <c r="VRF576" s="35"/>
      <c r="VRG576" s="35"/>
      <c r="VRH576" s="35"/>
      <c r="VRI576" s="35"/>
      <c r="VRJ576" s="35"/>
      <c r="VRK576" s="35"/>
      <c r="VRL576" s="35"/>
      <c r="VRM576" s="35"/>
      <c r="VRN576" s="35"/>
      <c r="VRO576" s="35"/>
      <c r="VRP576" s="35"/>
      <c r="VRQ576" s="35"/>
      <c r="VRR576" s="35"/>
      <c r="VRS576" s="35"/>
      <c r="VRT576" s="35"/>
      <c r="VRU576" s="35"/>
      <c r="VRV576" s="35"/>
      <c r="VRW576" s="35"/>
      <c r="VRX576" s="35"/>
      <c r="VRY576" s="35"/>
      <c r="VRZ576" s="35"/>
      <c r="VSA576" s="35"/>
      <c r="VSB576" s="35"/>
      <c r="VSC576" s="35"/>
      <c r="VSD576" s="35"/>
      <c r="VSE576" s="35"/>
      <c r="VSF576" s="35"/>
      <c r="VSG576" s="35"/>
      <c r="VSH576" s="35"/>
      <c r="VSI576" s="35"/>
      <c r="VSJ576" s="35"/>
      <c r="VSK576" s="35"/>
      <c r="VSL576" s="35"/>
      <c r="VSM576" s="35"/>
      <c r="VSN576" s="35"/>
      <c r="VSO576" s="35"/>
      <c r="VSP576" s="35"/>
      <c r="VSQ576" s="35"/>
      <c r="VSR576" s="35"/>
      <c r="VSS576" s="35"/>
      <c r="VST576" s="35"/>
      <c r="VSU576" s="35"/>
      <c r="VSV576" s="35"/>
      <c r="VSW576" s="35"/>
      <c r="VSX576" s="35"/>
      <c r="VSY576" s="35"/>
      <c r="VSZ576" s="35"/>
      <c r="VTA576" s="35"/>
      <c r="VTB576" s="35"/>
      <c r="VTC576" s="35"/>
      <c r="VTD576" s="35"/>
      <c r="VTE576" s="35"/>
      <c r="VTF576" s="35"/>
      <c r="VTG576" s="35"/>
      <c r="VTH576" s="35"/>
      <c r="VTI576" s="35"/>
      <c r="VTJ576" s="35"/>
      <c r="VTK576" s="35"/>
      <c r="VTL576" s="35"/>
      <c r="VTM576" s="35"/>
      <c r="VTN576" s="35"/>
      <c r="VTO576" s="35"/>
      <c r="VTP576" s="35"/>
      <c r="VTQ576" s="35"/>
      <c r="VTR576" s="35"/>
      <c r="VTS576" s="35"/>
      <c r="VTT576" s="35"/>
      <c r="VTU576" s="35"/>
      <c r="VTV576" s="35"/>
      <c r="VTW576" s="35"/>
      <c r="VTX576" s="35"/>
      <c r="VTY576" s="35"/>
      <c r="VTZ576" s="35"/>
      <c r="VUA576" s="35"/>
      <c r="VUB576" s="35"/>
      <c r="VUC576" s="35"/>
      <c r="VUD576" s="35"/>
      <c r="VUE576" s="35"/>
      <c r="VUF576" s="35"/>
      <c r="VUG576" s="35"/>
      <c r="VUH576" s="35"/>
      <c r="VUI576" s="35"/>
      <c r="VUJ576" s="35"/>
      <c r="VUK576" s="35"/>
      <c r="VUL576" s="35"/>
      <c r="VUM576" s="35"/>
      <c r="VUN576" s="35"/>
      <c r="VUO576" s="35"/>
      <c r="VUP576" s="35"/>
      <c r="VUQ576" s="35"/>
      <c r="VUR576" s="35"/>
      <c r="VUS576" s="35"/>
      <c r="VUT576" s="35"/>
      <c r="VUU576" s="35"/>
      <c r="VUV576" s="35"/>
      <c r="VUW576" s="35"/>
      <c r="VUX576" s="35"/>
      <c r="VUY576" s="35"/>
      <c r="VUZ576" s="35"/>
      <c r="VVA576" s="35"/>
      <c r="VVB576" s="35"/>
      <c r="VVC576" s="35"/>
      <c r="VVD576" s="35"/>
      <c r="VVE576" s="35"/>
      <c r="VVF576" s="35"/>
      <c r="VVG576" s="35"/>
      <c r="VVH576" s="35"/>
      <c r="VVI576" s="35"/>
      <c r="VVJ576" s="35"/>
      <c r="VVK576" s="35"/>
      <c r="VVL576" s="35"/>
      <c r="VVM576" s="35"/>
      <c r="VVN576" s="35"/>
      <c r="VVO576" s="35"/>
      <c r="VVP576" s="35"/>
      <c r="VVQ576" s="35"/>
      <c r="VVR576" s="35"/>
      <c r="VVS576" s="35"/>
      <c r="VVT576" s="35"/>
      <c r="VVU576" s="35"/>
      <c r="VVV576" s="35"/>
      <c r="VVW576" s="35"/>
      <c r="VVX576" s="35"/>
      <c r="VVY576" s="35"/>
      <c r="VVZ576" s="35"/>
      <c r="VWA576" s="35"/>
      <c r="VWB576" s="35"/>
      <c r="VWC576" s="35"/>
      <c r="VWD576" s="35"/>
      <c r="VWE576" s="35"/>
      <c r="VWF576" s="35"/>
      <c r="VWG576" s="35"/>
      <c r="VWH576" s="35"/>
      <c r="VWI576" s="35"/>
      <c r="VWJ576" s="35"/>
      <c r="VWK576" s="35"/>
      <c r="VWL576" s="35"/>
      <c r="VWM576" s="35"/>
      <c r="VWN576" s="35"/>
      <c r="VWO576" s="35"/>
      <c r="VWP576" s="35"/>
      <c r="VWQ576" s="35"/>
      <c r="VWR576" s="35"/>
      <c r="VWS576" s="35"/>
      <c r="VWT576" s="35"/>
      <c r="VWU576" s="35"/>
      <c r="VWV576" s="35"/>
      <c r="VWW576" s="35"/>
      <c r="VWX576" s="35"/>
      <c r="VWY576" s="35"/>
      <c r="VWZ576" s="35"/>
      <c r="VXA576" s="35"/>
      <c r="VXB576" s="35"/>
      <c r="VXC576" s="35"/>
      <c r="VXD576" s="35"/>
      <c r="VXE576" s="35"/>
      <c r="VXF576" s="35"/>
      <c r="VXG576" s="35"/>
      <c r="VXH576" s="35"/>
      <c r="VXI576" s="35"/>
      <c r="VXJ576" s="35"/>
      <c r="VXK576" s="35"/>
      <c r="VXL576" s="35"/>
      <c r="VXM576" s="35"/>
      <c r="VXN576" s="35"/>
      <c r="VXO576" s="35"/>
      <c r="VXP576" s="35"/>
      <c r="VXQ576" s="35"/>
      <c r="VXR576" s="35"/>
      <c r="VXS576" s="35"/>
      <c r="VXT576" s="35"/>
      <c r="VXU576" s="35"/>
      <c r="VXV576" s="35"/>
      <c r="VXW576" s="35"/>
      <c r="VXX576" s="35"/>
      <c r="VXY576" s="35"/>
      <c r="VXZ576" s="35"/>
      <c r="VYA576" s="35"/>
      <c r="VYB576" s="35"/>
      <c r="VYC576" s="35"/>
      <c r="VYD576" s="35"/>
      <c r="VYE576" s="35"/>
      <c r="VYF576" s="35"/>
      <c r="VYG576" s="35"/>
      <c r="VYH576" s="35"/>
      <c r="VYI576" s="35"/>
      <c r="VYJ576" s="35"/>
      <c r="VYK576" s="35"/>
      <c r="VYL576" s="35"/>
      <c r="VYM576" s="35"/>
      <c r="VYN576" s="35"/>
      <c r="VYO576" s="35"/>
      <c r="VYP576" s="35"/>
      <c r="VYQ576" s="35"/>
      <c r="VYR576" s="35"/>
      <c r="VYS576" s="35"/>
      <c r="VYT576" s="35"/>
      <c r="VYU576" s="35"/>
      <c r="VYV576" s="35"/>
      <c r="VYW576" s="35"/>
      <c r="VYX576" s="35"/>
      <c r="VYY576" s="35"/>
      <c r="VYZ576" s="35"/>
      <c r="VZA576" s="35"/>
      <c r="VZB576" s="35"/>
      <c r="VZC576" s="35"/>
      <c r="VZD576" s="35"/>
      <c r="VZE576" s="35"/>
      <c r="VZF576" s="35"/>
      <c r="VZG576" s="35"/>
      <c r="VZH576" s="35"/>
      <c r="VZI576" s="35"/>
      <c r="VZJ576" s="35"/>
      <c r="VZK576" s="35"/>
      <c r="VZL576" s="35"/>
      <c r="VZM576" s="35"/>
      <c r="VZN576" s="35"/>
      <c r="VZO576" s="35"/>
      <c r="VZP576" s="35"/>
      <c r="VZQ576" s="35"/>
      <c r="VZR576" s="35"/>
      <c r="VZS576" s="35"/>
      <c r="VZT576" s="35"/>
      <c r="VZU576" s="35"/>
      <c r="VZV576" s="35"/>
      <c r="VZW576" s="35"/>
      <c r="VZX576" s="35"/>
      <c r="VZY576" s="35"/>
      <c r="VZZ576" s="35"/>
      <c r="WAA576" s="35"/>
      <c r="WAB576" s="35"/>
      <c r="WAC576" s="35"/>
      <c r="WAD576" s="35"/>
      <c r="WAE576" s="35"/>
      <c r="WAF576" s="35"/>
      <c r="WAG576" s="35"/>
      <c r="WAH576" s="35"/>
      <c r="WAI576" s="35"/>
      <c r="WAJ576" s="35"/>
      <c r="WAK576" s="35"/>
      <c r="WAL576" s="35"/>
      <c r="WAM576" s="35"/>
      <c r="WAN576" s="35"/>
      <c r="WAO576" s="35"/>
      <c r="WAP576" s="35"/>
      <c r="WAQ576" s="35"/>
      <c r="WAR576" s="35"/>
      <c r="WAS576" s="35"/>
      <c r="WAT576" s="35"/>
      <c r="WAU576" s="35"/>
      <c r="WAV576" s="35"/>
      <c r="WAW576" s="35"/>
      <c r="WAX576" s="35"/>
      <c r="WAY576" s="35"/>
      <c r="WAZ576" s="35"/>
      <c r="WBA576" s="35"/>
      <c r="WBB576" s="35"/>
      <c r="WBC576" s="35"/>
      <c r="WBD576" s="35"/>
      <c r="WBE576" s="35"/>
      <c r="WBF576" s="35"/>
      <c r="WBG576" s="35"/>
      <c r="WBH576" s="35"/>
      <c r="WBI576" s="35"/>
      <c r="WBJ576" s="35"/>
      <c r="WBK576" s="35"/>
      <c r="WBL576" s="35"/>
      <c r="WBM576" s="35"/>
      <c r="WBN576" s="35"/>
      <c r="WBO576" s="35"/>
      <c r="WBP576" s="35"/>
      <c r="WBQ576" s="35"/>
      <c r="WBR576" s="35"/>
      <c r="WBS576" s="35"/>
      <c r="WBT576" s="35"/>
      <c r="WBU576" s="35"/>
      <c r="WBV576" s="35"/>
      <c r="WBW576" s="35"/>
      <c r="WBX576" s="35"/>
      <c r="WBY576" s="35"/>
      <c r="WBZ576" s="35"/>
      <c r="WCA576" s="35"/>
      <c r="WCB576" s="35"/>
      <c r="WCC576" s="35"/>
      <c r="WCD576" s="35"/>
      <c r="WCE576" s="35"/>
      <c r="WCF576" s="35"/>
      <c r="WCG576" s="35"/>
      <c r="WCH576" s="35"/>
      <c r="WCI576" s="35"/>
      <c r="WCJ576" s="35"/>
      <c r="WCK576" s="35"/>
      <c r="WCL576" s="35"/>
      <c r="WCM576" s="35"/>
      <c r="WCN576" s="35"/>
      <c r="WCO576" s="35"/>
      <c r="WCP576" s="35"/>
      <c r="WCQ576" s="35"/>
      <c r="WCR576" s="35"/>
      <c r="WCS576" s="35"/>
      <c r="WCT576" s="35"/>
      <c r="WCU576" s="35"/>
      <c r="WCV576" s="35"/>
      <c r="WCW576" s="35"/>
      <c r="WCX576" s="35"/>
      <c r="WCY576" s="35"/>
      <c r="WCZ576" s="35"/>
      <c r="WDA576" s="35"/>
      <c r="WDB576" s="35"/>
      <c r="WDC576" s="35"/>
      <c r="WDD576" s="35"/>
      <c r="WDE576" s="35"/>
      <c r="WDF576" s="35"/>
      <c r="WDG576" s="35"/>
      <c r="WDH576" s="35"/>
      <c r="WDI576" s="35"/>
      <c r="WDJ576" s="35"/>
      <c r="WDK576" s="35"/>
      <c r="WDL576" s="35"/>
      <c r="WDM576" s="35"/>
      <c r="WDN576" s="35"/>
      <c r="WDO576" s="35"/>
      <c r="WDP576" s="35"/>
      <c r="WDQ576" s="35"/>
      <c r="WDR576" s="35"/>
      <c r="WDS576" s="35"/>
      <c r="WDT576" s="35"/>
      <c r="WDU576" s="35"/>
      <c r="WDV576" s="35"/>
      <c r="WDW576" s="35"/>
      <c r="WDX576" s="35"/>
      <c r="WDY576" s="35"/>
      <c r="WDZ576" s="35"/>
      <c r="WEA576" s="35"/>
      <c r="WEB576" s="35"/>
      <c r="WEC576" s="35"/>
      <c r="WED576" s="35"/>
      <c r="WEE576" s="35"/>
      <c r="WEF576" s="35"/>
      <c r="WEG576" s="35"/>
      <c r="WEH576" s="35"/>
      <c r="WEI576" s="35"/>
      <c r="WEJ576" s="35"/>
      <c r="WEK576" s="35"/>
      <c r="WEL576" s="35"/>
      <c r="WEM576" s="35"/>
      <c r="WEN576" s="35"/>
      <c r="WEO576" s="35"/>
      <c r="WEP576" s="35"/>
      <c r="WEQ576" s="35"/>
      <c r="WER576" s="35"/>
      <c r="WES576" s="35"/>
      <c r="WET576" s="35"/>
      <c r="WEU576" s="35"/>
      <c r="WEV576" s="35"/>
      <c r="WEW576" s="35"/>
      <c r="WEX576" s="35"/>
      <c r="WEY576" s="35"/>
      <c r="WEZ576" s="35"/>
      <c r="WFA576" s="35"/>
      <c r="WFB576" s="35"/>
      <c r="WFC576" s="35"/>
      <c r="WFD576" s="35"/>
      <c r="WFE576" s="35"/>
      <c r="WFF576" s="35"/>
      <c r="WFG576" s="35"/>
      <c r="WFH576" s="35"/>
      <c r="WFI576" s="35"/>
      <c r="WFJ576" s="35"/>
      <c r="WFK576" s="35"/>
      <c r="WFL576" s="35"/>
      <c r="WFM576" s="35"/>
      <c r="WFN576" s="35"/>
      <c r="WFO576" s="35"/>
      <c r="WFP576" s="35"/>
      <c r="WFQ576" s="35"/>
      <c r="WFR576" s="35"/>
      <c r="WFS576" s="35"/>
      <c r="WFT576" s="35"/>
      <c r="WFU576" s="35"/>
      <c r="WFV576" s="35"/>
      <c r="WFW576" s="35"/>
      <c r="WFX576" s="35"/>
      <c r="WFY576" s="35"/>
      <c r="WFZ576" s="35"/>
      <c r="WGA576" s="35"/>
      <c r="WGB576" s="35"/>
      <c r="WGC576" s="35"/>
      <c r="WGD576" s="35"/>
      <c r="WGE576" s="35"/>
      <c r="WGF576" s="35"/>
      <c r="WGG576" s="35"/>
      <c r="WGH576" s="35"/>
      <c r="WGI576" s="35"/>
      <c r="WGJ576" s="35"/>
      <c r="WGK576" s="35"/>
      <c r="WGL576" s="35"/>
      <c r="WGM576" s="35"/>
      <c r="WGN576" s="35"/>
      <c r="WGO576" s="35"/>
      <c r="WGP576" s="35"/>
      <c r="WGQ576" s="35"/>
      <c r="WGR576" s="35"/>
      <c r="WGS576" s="35"/>
      <c r="WGT576" s="35"/>
      <c r="WGU576" s="35"/>
      <c r="WGV576" s="35"/>
      <c r="WGW576" s="35"/>
      <c r="WGX576" s="35"/>
      <c r="WGY576" s="35"/>
      <c r="WGZ576" s="35"/>
      <c r="WHA576" s="35"/>
      <c r="WHB576" s="35"/>
      <c r="WHC576" s="35"/>
      <c r="WHD576" s="35"/>
      <c r="WHE576" s="35"/>
      <c r="WHF576" s="35"/>
      <c r="WHG576" s="35"/>
      <c r="WHH576" s="35"/>
      <c r="WHI576" s="35"/>
      <c r="WHJ576" s="35"/>
      <c r="WHK576" s="35"/>
      <c r="WHL576" s="35"/>
      <c r="WHM576" s="35"/>
      <c r="WHN576" s="35"/>
      <c r="WHO576" s="35"/>
      <c r="WHP576" s="35"/>
      <c r="WHQ576" s="35"/>
      <c r="WHR576" s="35"/>
      <c r="WHS576" s="35"/>
      <c r="WHT576" s="35"/>
      <c r="WHU576" s="35"/>
      <c r="WHV576" s="35"/>
      <c r="WHW576" s="35"/>
      <c r="WHX576" s="35"/>
      <c r="WHY576" s="35"/>
      <c r="WHZ576" s="35"/>
      <c r="WIA576" s="35"/>
      <c r="WIB576" s="35"/>
      <c r="WIC576" s="35"/>
      <c r="WID576" s="35"/>
      <c r="WIE576" s="35"/>
      <c r="WIF576" s="35"/>
      <c r="WIG576" s="35"/>
      <c r="WIH576" s="35"/>
      <c r="WII576" s="35"/>
      <c r="WIJ576" s="35"/>
      <c r="WIK576" s="35"/>
      <c r="WIL576" s="35"/>
      <c r="WIM576" s="35"/>
      <c r="WIN576" s="35"/>
      <c r="WIO576" s="35"/>
      <c r="WIP576" s="35"/>
      <c r="WIQ576" s="35"/>
      <c r="WIR576" s="35"/>
      <c r="WIS576" s="35"/>
      <c r="WIT576" s="35"/>
      <c r="WIU576" s="35"/>
      <c r="WIV576" s="35"/>
      <c r="WIW576" s="35"/>
      <c r="WIX576" s="35"/>
      <c r="WIY576" s="35"/>
      <c r="WIZ576" s="35"/>
      <c r="WJA576" s="35"/>
      <c r="WJB576" s="35"/>
      <c r="WJC576" s="35"/>
      <c r="WJD576" s="35"/>
      <c r="WJE576" s="35"/>
      <c r="WJF576" s="35"/>
      <c r="WJG576" s="35"/>
      <c r="WJH576" s="35"/>
      <c r="WJI576" s="35"/>
      <c r="WJJ576" s="35"/>
      <c r="WJK576" s="35"/>
      <c r="WJL576" s="35"/>
      <c r="WJM576" s="35"/>
      <c r="WJN576" s="35"/>
      <c r="WJO576" s="35"/>
      <c r="WJP576" s="35"/>
      <c r="WJQ576" s="35"/>
      <c r="WJR576" s="35"/>
      <c r="WJS576" s="35"/>
      <c r="WJT576" s="35"/>
      <c r="WJU576" s="35"/>
      <c r="WJV576" s="35"/>
      <c r="WJW576" s="35"/>
      <c r="WJX576" s="35"/>
      <c r="WJY576" s="35"/>
      <c r="WJZ576" s="35"/>
      <c r="WKA576" s="35"/>
      <c r="WKB576" s="35"/>
      <c r="WKC576" s="35"/>
      <c r="WKD576" s="35"/>
      <c r="WKE576" s="35"/>
      <c r="WKF576" s="35"/>
      <c r="WKG576" s="35"/>
      <c r="WKH576" s="35"/>
      <c r="WKI576" s="35"/>
      <c r="WKJ576" s="35"/>
      <c r="WKK576" s="35"/>
      <c r="WKL576" s="35"/>
      <c r="WKM576" s="35"/>
      <c r="WKN576" s="35"/>
      <c r="WKO576" s="35"/>
      <c r="WKP576" s="35"/>
      <c r="WKQ576" s="35"/>
      <c r="WKR576" s="35"/>
      <c r="WKS576" s="35"/>
      <c r="WKT576" s="35"/>
      <c r="WKU576" s="35"/>
      <c r="WKV576" s="35"/>
      <c r="WKW576" s="35"/>
      <c r="WKX576" s="35"/>
      <c r="WKY576" s="35"/>
      <c r="WKZ576" s="35"/>
      <c r="WLA576" s="35"/>
      <c r="WLB576" s="35"/>
      <c r="WLC576" s="35"/>
      <c r="WLD576" s="35"/>
      <c r="WLE576" s="35"/>
      <c r="WLF576" s="35"/>
      <c r="WLG576" s="35"/>
      <c r="WLH576" s="35"/>
      <c r="WLI576" s="35"/>
      <c r="WLJ576" s="35"/>
      <c r="WLK576" s="35"/>
      <c r="WLL576" s="35"/>
      <c r="WLM576" s="35"/>
      <c r="WLN576" s="35"/>
      <c r="WLO576" s="35"/>
      <c r="WLP576" s="35"/>
      <c r="WLQ576" s="35"/>
      <c r="WLR576" s="35"/>
      <c r="WLS576" s="35"/>
      <c r="WLT576" s="35"/>
      <c r="WLU576" s="35"/>
      <c r="WLV576" s="35"/>
      <c r="WLW576" s="35"/>
      <c r="WLX576" s="35"/>
      <c r="WLY576" s="35"/>
      <c r="WLZ576" s="35"/>
      <c r="WMA576" s="35"/>
      <c r="WMB576" s="35"/>
      <c r="WMC576" s="35"/>
      <c r="WMD576" s="35"/>
      <c r="WME576" s="35"/>
      <c r="WMF576" s="35"/>
      <c r="WMG576" s="35"/>
      <c r="WMH576" s="35"/>
      <c r="WMI576" s="35"/>
      <c r="WMJ576" s="35"/>
      <c r="WMK576" s="35"/>
      <c r="WML576" s="35"/>
      <c r="WMM576" s="35"/>
      <c r="WMN576" s="35"/>
      <c r="WMO576" s="35"/>
      <c r="WMP576" s="35"/>
      <c r="WMQ576" s="35"/>
      <c r="WMR576" s="35"/>
      <c r="WMS576" s="35"/>
      <c r="WMT576" s="35"/>
      <c r="WMU576" s="35"/>
      <c r="WMV576" s="35"/>
      <c r="WMW576" s="35"/>
      <c r="WMX576" s="35"/>
      <c r="WMY576" s="35"/>
      <c r="WMZ576" s="35"/>
      <c r="WNA576" s="35"/>
      <c r="WNB576" s="35"/>
      <c r="WNC576" s="35"/>
      <c r="WND576" s="35"/>
      <c r="WNE576" s="35"/>
      <c r="WNF576" s="35"/>
      <c r="WNG576" s="35"/>
      <c r="WNH576" s="35"/>
      <c r="WNI576" s="35"/>
      <c r="WNJ576" s="35"/>
      <c r="WNK576" s="35"/>
      <c r="WNL576" s="35"/>
      <c r="WNM576" s="35"/>
      <c r="WNN576" s="35"/>
      <c r="WNO576" s="35"/>
      <c r="WNP576" s="35"/>
      <c r="WNQ576" s="35"/>
      <c r="WNR576" s="35"/>
      <c r="WNS576" s="35"/>
      <c r="WNT576" s="35"/>
      <c r="WNU576" s="35"/>
      <c r="WNV576" s="35"/>
      <c r="WNW576" s="35"/>
      <c r="WNX576" s="35"/>
      <c r="WNY576" s="35"/>
      <c r="WNZ576" s="35"/>
      <c r="WOA576" s="35"/>
      <c r="WOB576" s="35"/>
      <c r="WOC576" s="35"/>
      <c r="WOD576" s="35"/>
      <c r="WOE576" s="35"/>
      <c r="WOF576" s="35"/>
      <c r="WOG576" s="35"/>
      <c r="WOH576" s="35"/>
      <c r="WOI576" s="35"/>
      <c r="WOJ576" s="35"/>
      <c r="WOK576" s="35"/>
      <c r="WOL576" s="35"/>
      <c r="WOM576" s="35"/>
      <c r="WON576" s="35"/>
      <c r="WOO576" s="35"/>
      <c r="WOP576" s="35"/>
      <c r="WOQ576" s="35"/>
      <c r="WOR576" s="35"/>
      <c r="WOS576" s="35"/>
      <c r="WOT576" s="35"/>
      <c r="WOU576" s="35"/>
      <c r="WOV576" s="35"/>
      <c r="WOW576" s="35"/>
      <c r="WOX576" s="35"/>
      <c r="WOY576" s="35"/>
      <c r="WOZ576" s="35"/>
      <c r="WPA576" s="35"/>
      <c r="WPB576" s="35"/>
      <c r="WPC576" s="35"/>
      <c r="WPD576" s="35"/>
      <c r="WPE576" s="35"/>
      <c r="WPF576" s="35"/>
      <c r="WPG576" s="35"/>
      <c r="WPH576" s="35"/>
      <c r="WPI576" s="35"/>
      <c r="WPJ576" s="35"/>
      <c r="WPK576" s="35"/>
      <c r="WPL576" s="35"/>
      <c r="WPM576" s="35"/>
      <c r="WPN576" s="35"/>
      <c r="WPO576" s="35"/>
      <c r="WPP576" s="35"/>
      <c r="WPQ576" s="35"/>
      <c r="WPR576" s="35"/>
      <c r="WPS576" s="35"/>
      <c r="WPT576" s="35"/>
      <c r="WPU576" s="35"/>
      <c r="WPV576" s="35"/>
      <c r="WPW576" s="35"/>
      <c r="WPX576" s="35"/>
      <c r="WPY576" s="35"/>
      <c r="WPZ576" s="35"/>
      <c r="WQA576" s="35"/>
      <c r="WQB576" s="35"/>
      <c r="WQC576" s="35"/>
      <c r="WQD576" s="35"/>
      <c r="WQE576" s="35"/>
      <c r="WQF576" s="35"/>
      <c r="WQG576" s="35"/>
      <c r="WQH576" s="35"/>
      <c r="WQI576" s="35"/>
      <c r="WQJ576" s="35"/>
      <c r="WQK576" s="35"/>
      <c r="WQL576" s="35"/>
      <c r="WQM576" s="35"/>
      <c r="WQN576" s="35"/>
      <c r="WQO576" s="35"/>
      <c r="WQP576" s="35"/>
      <c r="WQQ576" s="35"/>
      <c r="WQR576" s="35"/>
      <c r="WQS576" s="35"/>
      <c r="WQT576" s="35"/>
      <c r="WQU576" s="35"/>
      <c r="WQV576" s="35"/>
      <c r="WQW576" s="35"/>
      <c r="WQX576" s="35"/>
      <c r="WQY576" s="35"/>
      <c r="WQZ576" s="35"/>
      <c r="WRA576" s="35"/>
      <c r="WRB576" s="35"/>
      <c r="WRC576" s="35"/>
      <c r="WRD576" s="35"/>
      <c r="WRE576" s="35"/>
      <c r="WRF576" s="35"/>
      <c r="WRG576" s="35"/>
      <c r="WRH576" s="35"/>
      <c r="WRI576" s="35"/>
      <c r="WRJ576" s="35"/>
      <c r="WRK576" s="35"/>
      <c r="WRL576" s="35"/>
      <c r="WRM576" s="35"/>
      <c r="WRN576" s="35"/>
      <c r="WRO576" s="35"/>
      <c r="WRP576" s="35"/>
      <c r="WRQ576" s="35"/>
      <c r="WRR576" s="35"/>
      <c r="WRS576" s="35"/>
      <c r="WRT576" s="35"/>
      <c r="WRU576" s="35"/>
      <c r="WRV576" s="35"/>
      <c r="WRW576" s="35"/>
      <c r="WRX576" s="35"/>
      <c r="WRY576" s="35"/>
      <c r="WRZ576" s="35"/>
      <c r="WSA576" s="35"/>
      <c r="WSB576" s="35"/>
      <c r="WSC576" s="35"/>
      <c r="WSD576" s="35"/>
      <c r="WSE576" s="35"/>
      <c r="WSF576" s="35"/>
      <c r="WSG576" s="35"/>
      <c r="WSH576" s="35"/>
      <c r="WSI576" s="35"/>
      <c r="WSJ576" s="35"/>
      <c r="WSK576" s="35"/>
      <c r="WSL576" s="35"/>
      <c r="WSM576" s="35"/>
      <c r="WSN576" s="35"/>
      <c r="WSO576" s="35"/>
      <c r="WSP576" s="35"/>
      <c r="WSQ576" s="35"/>
      <c r="WSR576" s="35"/>
      <c r="WSS576" s="35"/>
      <c r="WST576" s="35"/>
      <c r="WSU576" s="35"/>
      <c r="WSV576" s="35"/>
      <c r="WSW576" s="35"/>
      <c r="WSX576" s="35"/>
      <c r="WSY576" s="35"/>
      <c r="WSZ576" s="35"/>
      <c r="WTA576" s="35"/>
      <c r="WTB576" s="35"/>
      <c r="WTC576" s="35"/>
      <c r="WTD576" s="35"/>
      <c r="WTE576" s="35"/>
      <c r="WTF576" s="35"/>
      <c r="WTG576" s="35"/>
      <c r="WTH576" s="35"/>
      <c r="WTI576" s="35"/>
      <c r="WTJ576" s="35"/>
      <c r="WTK576" s="35"/>
      <c r="WTL576" s="35"/>
      <c r="WTM576" s="35"/>
      <c r="WTN576" s="35"/>
      <c r="WTO576" s="35"/>
      <c r="WTP576" s="35"/>
      <c r="WTQ576" s="35"/>
      <c r="WTR576" s="35"/>
      <c r="WTS576" s="35"/>
      <c r="WTT576" s="35"/>
      <c r="WTU576" s="35"/>
      <c r="WTV576" s="35"/>
      <c r="WTW576" s="35"/>
      <c r="WTX576" s="35"/>
      <c r="WTY576" s="35"/>
      <c r="WTZ576" s="35"/>
      <c r="WUA576" s="35"/>
      <c r="WUB576" s="35"/>
      <c r="WUC576" s="35"/>
      <c r="WUD576" s="35"/>
      <c r="WUE576" s="35"/>
      <c r="WUF576" s="35"/>
      <c r="WUG576" s="35"/>
      <c r="WUH576" s="35"/>
      <c r="WUI576" s="35"/>
      <c r="WUJ576" s="35"/>
      <c r="WUK576" s="35"/>
      <c r="WUL576" s="35"/>
      <c r="WUM576" s="35"/>
      <c r="WUN576" s="35"/>
      <c r="WUO576" s="35"/>
      <c r="WUP576" s="35"/>
      <c r="WUQ576" s="35"/>
      <c r="WUR576" s="35"/>
      <c r="WUS576" s="35"/>
      <c r="WUT576" s="35"/>
      <c r="WUU576" s="35"/>
      <c r="WUV576" s="35"/>
      <c r="WUW576" s="35"/>
      <c r="WUX576" s="35"/>
      <c r="WUY576" s="35"/>
      <c r="WUZ576" s="35"/>
      <c r="WVA576" s="35"/>
      <c r="WVB576" s="35"/>
      <c r="WVC576" s="35"/>
      <c r="WVD576" s="35"/>
      <c r="WVE576" s="35"/>
      <c r="WVF576" s="35"/>
      <c r="WVG576" s="35"/>
      <c r="WVH576" s="35"/>
      <c r="WVI576" s="35"/>
      <c r="WVJ576" s="35"/>
      <c r="WVK576" s="35"/>
      <c r="WVL576" s="35"/>
      <c r="WVM576" s="35"/>
      <c r="WVN576" s="35"/>
      <c r="WVO576" s="35"/>
      <c r="WVP576" s="35"/>
      <c r="WVQ576" s="35"/>
      <c r="WVR576" s="35"/>
      <c r="WVS576" s="35"/>
      <c r="WVT576" s="35"/>
      <c r="WVU576" s="35"/>
      <c r="WVV576" s="35"/>
      <c r="WVW576" s="35"/>
      <c r="WVX576" s="35"/>
      <c r="WVY576" s="35"/>
      <c r="WVZ576" s="35"/>
      <c r="WWA576" s="35"/>
      <c r="WWB576" s="35"/>
      <c r="WWC576" s="35"/>
      <c r="WWD576" s="35"/>
      <c r="WWE576" s="35"/>
      <c r="WWF576" s="35"/>
      <c r="WWG576" s="35"/>
      <c r="WWH576" s="35"/>
      <c r="WWI576" s="35"/>
      <c r="WWJ576" s="35"/>
      <c r="WWK576" s="35"/>
      <c r="WWL576" s="35"/>
      <c r="WWM576" s="35"/>
      <c r="WWN576" s="35"/>
      <c r="WWO576" s="35"/>
      <c r="WWP576" s="35"/>
      <c r="WWQ576" s="35"/>
      <c r="WWR576" s="35"/>
      <c r="WWS576" s="35"/>
      <c r="WWT576" s="35"/>
      <c r="WWU576" s="35"/>
      <c r="WWV576" s="35"/>
      <c r="WWW576" s="35"/>
      <c r="WWX576" s="35"/>
      <c r="WWY576" s="35"/>
      <c r="WWZ576" s="35"/>
      <c r="WXA576" s="35"/>
      <c r="WXB576" s="35"/>
      <c r="WXC576" s="35"/>
      <c r="WXD576" s="35"/>
      <c r="WXE576" s="35"/>
      <c r="WXF576" s="35"/>
      <c r="WXG576" s="35"/>
      <c r="WXH576" s="35"/>
      <c r="WXI576" s="35"/>
      <c r="WXJ576" s="35"/>
      <c r="WXK576" s="35"/>
      <c r="WXL576" s="35"/>
      <c r="WXM576" s="35"/>
      <c r="WXN576" s="35"/>
      <c r="WXO576" s="35"/>
      <c r="WXP576" s="35"/>
      <c r="WXQ576" s="35"/>
      <c r="WXR576" s="35"/>
      <c r="WXS576" s="35"/>
      <c r="WXT576" s="35"/>
      <c r="WXU576" s="35"/>
      <c r="WXV576" s="35"/>
      <c r="WXW576" s="35"/>
      <c r="WXX576" s="35"/>
      <c r="WXY576" s="35"/>
      <c r="WXZ576" s="35"/>
      <c r="WYA576" s="35"/>
      <c r="WYB576" s="35"/>
      <c r="WYC576" s="35"/>
      <c r="WYD576" s="35"/>
      <c r="WYE576" s="35"/>
      <c r="WYF576" s="35"/>
      <c r="WYG576" s="35"/>
      <c r="WYH576" s="35"/>
      <c r="WYI576" s="35"/>
      <c r="WYJ576" s="35"/>
      <c r="WYK576" s="35"/>
      <c r="WYL576" s="35"/>
      <c r="WYM576" s="35"/>
      <c r="WYN576" s="35"/>
      <c r="WYO576" s="35"/>
      <c r="WYP576" s="35"/>
      <c r="WYQ576" s="35"/>
      <c r="WYR576" s="35"/>
      <c r="WYS576" s="35"/>
      <c r="WYT576" s="35"/>
      <c r="WYU576" s="35"/>
      <c r="WYV576" s="35"/>
      <c r="WYW576" s="35"/>
      <c r="WYX576" s="35"/>
      <c r="WYY576" s="35"/>
      <c r="WYZ576" s="35"/>
      <c r="WZA576" s="35"/>
      <c r="WZB576" s="35"/>
      <c r="WZC576" s="35"/>
      <c r="WZD576" s="35"/>
      <c r="WZE576" s="35"/>
      <c r="WZF576" s="35"/>
      <c r="WZG576" s="35"/>
      <c r="WZH576" s="35"/>
      <c r="WZI576" s="35"/>
      <c r="WZJ576" s="35"/>
      <c r="WZK576" s="35"/>
      <c r="WZL576" s="35"/>
      <c r="WZM576" s="35"/>
      <c r="WZN576" s="35"/>
      <c r="WZO576" s="35"/>
      <c r="WZP576" s="35"/>
      <c r="WZQ576" s="35"/>
      <c r="WZR576" s="35"/>
      <c r="WZS576" s="35"/>
      <c r="WZT576" s="35"/>
      <c r="WZU576" s="35"/>
      <c r="WZV576" s="35"/>
      <c r="WZW576" s="35"/>
      <c r="WZX576" s="35"/>
      <c r="WZY576" s="35"/>
      <c r="WZZ576" s="35"/>
      <c r="XAA576" s="35"/>
      <c r="XAB576" s="35"/>
      <c r="XAC576" s="35"/>
      <c r="XAD576" s="35"/>
      <c r="XAE576" s="35"/>
      <c r="XAF576" s="35"/>
      <c r="XAG576" s="35"/>
      <c r="XAH576" s="35"/>
      <c r="XAI576" s="35"/>
      <c r="XAJ576" s="35"/>
      <c r="XAK576" s="35"/>
      <c r="XAL576" s="35"/>
      <c r="XAM576" s="35"/>
      <c r="XAN576" s="35"/>
      <c r="XAO576" s="35"/>
      <c r="XAP576" s="35"/>
      <c r="XAQ576" s="35"/>
      <c r="XAR576" s="35"/>
      <c r="XAS576" s="35"/>
      <c r="XAT576" s="35"/>
      <c r="XAU576" s="35"/>
      <c r="XAV576" s="35"/>
      <c r="XAW576" s="35"/>
      <c r="XAX576" s="35"/>
      <c r="XAY576" s="35"/>
      <c r="XAZ576" s="35"/>
      <c r="XBA576" s="35"/>
      <c r="XBB576" s="35"/>
      <c r="XBC576" s="35"/>
      <c r="XBD576" s="35"/>
      <c r="XBE576" s="35"/>
      <c r="XBF576" s="35"/>
      <c r="XBG576" s="35"/>
      <c r="XBH576" s="35"/>
      <c r="XBI576" s="35"/>
      <c r="XBJ576" s="35"/>
      <c r="XBK576" s="35"/>
      <c r="XBL576" s="35"/>
      <c r="XBM576" s="35"/>
      <c r="XBN576" s="35"/>
      <c r="XBO576" s="35"/>
      <c r="XBP576" s="35"/>
      <c r="XBQ576" s="35"/>
      <c r="XBR576" s="35"/>
      <c r="XBS576" s="35"/>
      <c r="XBT576" s="35"/>
      <c r="XBU576" s="35"/>
      <c r="XBV576" s="35"/>
      <c r="XBW576" s="35"/>
      <c r="XBX576" s="35"/>
      <c r="XBY576" s="35"/>
      <c r="XBZ576" s="35"/>
      <c r="XCA576" s="35"/>
      <c r="XCB576" s="35"/>
      <c r="XCC576" s="35"/>
      <c r="XCD576" s="35"/>
      <c r="XCE576" s="35"/>
      <c r="XCF576" s="35"/>
      <c r="XCG576" s="35"/>
      <c r="XCH576" s="35"/>
      <c r="XCI576" s="35"/>
      <c r="XCJ576" s="35"/>
      <c r="XCK576" s="35"/>
      <c r="XCL576" s="35"/>
      <c r="XCM576" s="35"/>
      <c r="XCN576" s="35"/>
      <c r="XCO576" s="35"/>
      <c r="XCP576" s="35"/>
      <c r="XCQ576" s="35"/>
      <c r="XCR576" s="35"/>
      <c r="XCS576" s="35"/>
      <c r="XCT576" s="35"/>
      <c r="XCU576" s="35"/>
      <c r="XCV576" s="35"/>
      <c r="XCW576" s="35"/>
      <c r="XCX576" s="35"/>
      <c r="XCY576" s="35"/>
      <c r="XCZ576" s="35"/>
      <c r="XDA576" s="35"/>
      <c r="XDB576" s="35"/>
      <c r="XDC576" s="35"/>
      <c r="XDD576" s="35"/>
      <c r="XDE576" s="35"/>
      <c r="XDF576" s="35"/>
      <c r="XDG576" s="35"/>
      <c r="XDH576" s="35"/>
      <c r="XDI576" s="35"/>
      <c r="XDJ576" s="35"/>
      <c r="XDK576" s="35"/>
      <c r="XDL576" s="35"/>
      <c r="XDM576" s="35"/>
      <c r="XDN576" s="35"/>
      <c r="XDO576" s="35"/>
      <c r="XDP576" s="35"/>
      <c r="XDQ576" s="35"/>
      <c r="XDR576" s="35"/>
      <c r="XDS576" s="35"/>
      <c r="XDT576" s="35"/>
      <c r="XDU576" s="35"/>
      <c r="XDV576" s="35"/>
      <c r="XDW576" s="35"/>
      <c r="XDX576" s="35"/>
      <c r="XDY576" s="35"/>
      <c r="XDZ576" s="35"/>
      <c r="XEA576" s="35"/>
      <c r="XEB576" s="35"/>
      <c r="XEC576" s="35"/>
      <c r="XED576" s="35"/>
      <c r="XEE576" s="35"/>
      <c r="XEF576" s="35"/>
      <c r="XEG576" s="35"/>
      <c r="XEH576" s="35"/>
      <c r="XEI576" s="35"/>
      <c r="XEJ576" s="35"/>
      <c r="XEK576" s="35"/>
      <c r="XEL576" s="35"/>
      <c r="XEM576" s="35"/>
      <c r="XEN576" s="35"/>
      <c r="XEO576" s="35"/>
      <c r="XEP576" s="35"/>
      <c r="XEQ576" s="35"/>
      <c r="XER576" s="35"/>
      <c r="XES576" s="35"/>
      <c r="XET576" s="35"/>
      <c r="XEU576" s="35"/>
      <c r="XEV576" s="35"/>
      <c r="XEW576" s="35"/>
      <c r="XEX576" s="35"/>
      <c r="XEY576" s="35"/>
      <c r="XEZ576" s="35"/>
      <c r="XFA576" s="35"/>
    </row>
    <row r="577" spans="1:56" s="391" customFormat="1" ht="191.25" customHeight="1">
      <c r="A577" s="382">
        <v>550</v>
      </c>
      <c r="B577" s="383" t="s">
        <v>927</v>
      </c>
      <c r="C577" s="383" t="s">
        <v>1408</v>
      </c>
      <c r="D577" s="383" t="s">
        <v>1409</v>
      </c>
      <c r="E577" s="383" t="s">
        <v>249</v>
      </c>
      <c r="F577" s="383" t="s">
        <v>930</v>
      </c>
      <c r="G577" s="383" t="s">
        <v>1410</v>
      </c>
      <c r="H577" s="383" t="s">
        <v>1411</v>
      </c>
      <c r="I577" s="383" t="s">
        <v>1412</v>
      </c>
      <c r="J577" s="382" t="s">
        <v>1371</v>
      </c>
      <c r="K577" s="382">
        <f>IF(I577="na",0,IF(COUNTIFS($C$1:C577,C577,$I$1:I577,I577)&gt;1,0,1))</f>
        <v>1</v>
      </c>
      <c r="L577" s="382">
        <f>IF(I577="na",0,IF(COUNTIFS($D$1:D577,D577,$I$1:I577,I577)&gt;1,0,1))</f>
        <v>1</v>
      </c>
      <c r="M577" s="382">
        <f>IF(S577="",0,IF(VLOOKUP(R577,[3]PARAMETROS!$P$1:$Q$13,2,0)=1,S577-O577,S577-SUMIFS($S:$S,$R:$R,INDEX(meses,VLOOKUP(R577,[3]PARAMETROS!$P$1:$Q$13,2,0)-1),D:D,D577)))</f>
        <v>0</v>
      </c>
      <c r="N577" s="382">
        <v>144000</v>
      </c>
      <c r="O577" s="382">
        <v>0</v>
      </c>
      <c r="P577" s="382">
        <v>98000</v>
      </c>
      <c r="Q577" s="382">
        <f>P577-O577</f>
        <v>98000</v>
      </c>
      <c r="R577" s="384" t="s">
        <v>211</v>
      </c>
      <c r="S577" s="384"/>
      <c r="T577" s="103">
        <f>(S577-O577)/(P577-O577)</f>
        <v>0</v>
      </c>
      <c r="U577" s="385"/>
      <c r="V577" s="384"/>
      <c r="W577" s="384"/>
      <c r="X577" s="383" t="s">
        <v>1413</v>
      </c>
      <c r="Y577" s="383" t="s">
        <v>1414</v>
      </c>
      <c r="Z577" s="383" t="s">
        <v>1415</v>
      </c>
      <c r="AA577" s="104">
        <v>0</v>
      </c>
      <c r="AB577" s="104">
        <v>1</v>
      </c>
      <c r="AC577" s="386">
        <f>AB577-AA577</f>
        <v>1</v>
      </c>
      <c r="AD577" s="383" t="s">
        <v>1416</v>
      </c>
      <c r="AE577" s="383" t="s">
        <v>1417</v>
      </c>
      <c r="AF577" s="384"/>
      <c r="AG577" s="104">
        <f>(AF577-AA577)/(AB577-AA577)</f>
        <v>0</v>
      </c>
      <c r="AH577" s="387"/>
      <c r="AI577" s="384"/>
      <c r="AJ577" s="384"/>
      <c r="AK577" s="383" t="s">
        <v>1418</v>
      </c>
      <c r="AL577" s="382" t="s">
        <v>55</v>
      </c>
      <c r="AM577" s="382">
        <v>2201</v>
      </c>
      <c r="AN577" s="382" t="s">
        <v>56</v>
      </c>
      <c r="AO577" s="382" t="s">
        <v>1419</v>
      </c>
      <c r="AP577" s="383" t="s">
        <v>1420</v>
      </c>
      <c r="AQ577" s="383" t="s">
        <v>986</v>
      </c>
      <c r="AR577" s="384">
        <v>2201006</v>
      </c>
      <c r="AS577" s="384" t="s">
        <v>1421</v>
      </c>
      <c r="AT577" s="385" t="s">
        <v>1422</v>
      </c>
      <c r="AU577" s="384"/>
      <c r="AV577" s="385" t="s">
        <v>74</v>
      </c>
      <c r="AW577" s="384" t="s">
        <v>220</v>
      </c>
      <c r="AX577" s="388">
        <v>21958873250</v>
      </c>
      <c r="AY577" s="389">
        <v>1</v>
      </c>
      <c r="AZ577" s="389" t="s">
        <v>1423</v>
      </c>
      <c r="BA577" s="389" t="s">
        <v>1424</v>
      </c>
      <c r="BB577" s="389" t="s">
        <v>1425</v>
      </c>
      <c r="BC577" s="390">
        <v>21958873250</v>
      </c>
      <c r="BD577" s="390">
        <v>19298647442</v>
      </c>
    </row>
    <row r="578" spans="1:56" s="391" customFormat="1" ht="157.5">
      <c r="A578" s="382">
        <v>551</v>
      </c>
      <c r="B578" s="383" t="s">
        <v>927</v>
      </c>
      <c r="C578" s="383" t="s">
        <v>1408</v>
      </c>
      <c r="D578" s="383" t="s">
        <v>1409</v>
      </c>
      <c r="E578" s="383" t="s">
        <v>249</v>
      </c>
      <c r="F578" s="383" t="s">
        <v>930</v>
      </c>
      <c r="G578" s="383" t="s">
        <v>1410</v>
      </c>
      <c r="H578" s="383" t="s">
        <v>1411</v>
      </c>
      <c r="I578" s="383" t="s">
        <v>1412</v>
      </c>
      <c r="J578" s="382" t="s">
        <v>1371</v>
      </c>
      <c r="K578" s="382">
        <f>IF(I578="na",0,IF(COUNTIFS($C$1:C578,C578,$I$1:I578,I578)&gt;1,0,1))</f>
        <v>0</v>
      </c>
      <c r="L578" s="382">
        <f>IF(I578="na",0,IF(COUNTIFS($D$1:D578,D578,$I$1:I578,I578)&gt;1,0,1))</f>
        <v>0</v>
      </c>
      <c r="M578" s="382">
        <f>IF(S578="",0,IF(VLOOKUP(R578,[3]PARAMETROS!$P$1:$Q$13,2,0)=1,S578-O578,S578-SUMIFS($S:$S,$R:$R,INDEX(meses,VLOOKUP(R578,[3]PARAMETROS!$P$1:$Q$13,2,0)-1),D:D,D578)))</f>
        <v>0</v>
      </c>
      <c r="N578" s="382"/>
      <c r="O578" s="382"/>
      <c r="P578" s="382"/>
      <c r="Q578" s="382"/>
      <c r="R578" s="384" t="s">
        <v>211</v>
      </c>
      <c r="S578" s="384"/>
      <c r="T578" s="383"/>
      <c r="U578" s="385"/>
      <c r="V578" s="384"/>
      <c r="W578" s="384"/>
      <c r="X578" s="383" t="s">
        <v>1413</v>
      </c>
      <c r="Y578" s="383" t="s">
        <v>1414</v>
      </c>
      <c r="Z578" s="383"/>
      <c r="AA578" s="386"/>
      <c r="AB578" s="386"/>
      <c r="AC578" s="386"/>
      <c r="AD578" s="383"/>
      <c r="AE578" s="383"/>
      <c r="AF578" s="384"/>
      <c r="AG578" s="103"/>
      <c r="AH578" s="385"/>
      <c r="AI578" s="385"/>
      <c r="AJ578" s="385"/>
      <c r="AK578" s="383" t="s">
        <v>1418</v>
      </c>
      <c r="AL578" s="382" t="s">
        <v>55</v>
      </c>
      <c r="AM578" s="382">
        <v>2201</v>
      </c>
      <c r="AN578" s="382" t="s">
        <v>56</v>
      </c>
      <c r="AO578" s="382" t="s">
        <v>1419</v>
      </c>
      <c r="AP578" s="383" t="s">
        <v>1420</v>
      </c>
      <c r="AQ578" s="383" t="s">
        <v>986</v>
      </c>
      <c r="AR578" s="384">
        <v>2201006</v>
      </c>
      <c r="AS578" s="384" t="s">
        <v>972</v>
      </c>
      <c r="AT578" s="385" t="s">
        <v>1422</v>
      </c>
      <c r="AU578" s="384"/>
      <c r="AV578" s="385" t="s">
        <v>74</v>
      </c>
      <c r="AW578" s="384" t="s">
        <v>220</v>
      </c>
      <c r="AX578" s="388">
        <v>26607361454</v>
      </c>
      <c r="AY578" s="389">
        <v>1</v>
      </c>
      <c r="AZ578" s="389" t="s">
        <v>1423</v>
      </c>
      <c r="BA578" s="389" t="s">
        <v>1424</v>
      </c>
      <c r="BB578" s="389" t="s">
        <v>1425</v>
      </c>
      <c r="BC578" s="390">
        <v>26607361454</v>
      </c>
      <c r="BD578" s="390">
        <v>26607361454</v>
      </c>
    </row>
    <row r="579" spans="1:56" s="391" customFormat="1" ht="157.5">
      <c r="A579" s="382">
        <v>552</v>
      </c>
      <c r="B579" s="383" t="s">
        <v>927</v>
      </c>
      <c r="C579" s="383" t="s">
        <v>1408</v>
      </c>
      <c r="D579" s="383" t="s">
        <v>1409</v>
      </c>
      <c r="E579" s="383" t="s">
        <v>249</v>
      </c>
      <c r="F579" s="383" t="s">
        <v>930</v>
      </c>
      <c r="G579" s="383" t="s">
        <v>1410</v>
      </c>
      <c r="H579" s="383" t="s">
        <v>1411</v>
      </c>
      <c r="I579" s="383" t="s">
        <v>1412</v>
      </c>
      <c r="J579" s="382" t="s">
        <v>1371</v>
      </c>
      <c r="K579" s="382">
        <f>IF(I579="na",0,IF(COUNTIFS($C$1:C579,C579,$I$1:I579,I579)&gt;1,0,1))</f>
        <v>0</v>
      </c>
      <c r="L579" s="382">
        <f>IF(I579="na",0,IF(COUNTIFS($D$1:D579,D579,$I$1:I579,I579)&gt;1,0,1))</f>
        <v>0</v>
      </c>
      <c r="M579" s="382">
        <f>IF(S579="",0,IF(VLOOKUP(R579,[3]PARAMETROS!$P$1:$Q$13,2,0)=1,S579-O579,S579-SUMIFS($S:$S,$R:$R,INDEX(meses,VLOOKUP(R579,[3]PARAMETROS!$P$1:$Q$13,2,0)-1),D:D,D579)))</f>
        <v>0</v>
      </c>
      <c r="N579" s="382"/>
      <c r="O579" s="382"/>
      <c r="P579" s="382"/>
      <c r="Q579" s="382"/>
      <c r="R579" s="384" t="s">
        <v>211</v>
      </c>
      <c r="S579" s="392"/>
      <c r="T579" s="383"/>
      <c r="U579" s="393"/>
      <c r="V579" s="384"/>
      <c r="W579" s="384"/>
      <c r="X579" s="383" t="s">
        <v>1413</v>
      </c>
      <c r="Y579" s="383" t="s">
        <v>1414</v>
      </c>
      <c r="Z579" s="383"/>
      <c r="AA579" s="386"/>
      <c r="AB579" s="386"/>
      <c r="AC579" s="386"/>
      <c r="AD579" s="383"/>
      <c r="AE579" s="383"/>
      <c r="AF579" s="384"/>
      <c r="AG579" s="103"/>
      <c r="AH579" s="385"/>
      <c r="AI579" s="385"/>
      <c r="AJ579" s="385"/>
      <c r="AK579" s="383" t="s">
        <v>1418</v>
      </c>
      <c r="AL579" s="382" t="s">
        <v>55</v>
      </c>
      <c r="AM579" s="382">
        <v>2201</v>
      </c>
      <c r="AN579" s="382" t="s">
        <v>56</v>
      </c>
      <c r="AO579" s="382" t="s">
        <v>1419</v>
      </c>
      <c r="AP579" s="383" t="s">
        <v>1420</v>
      </c>
      <c r="AQ579" s="383" t="s">
        <v>986</v>
      </c>
      <c r="AR579" s="384">
        <v>2201006</v>
      </c>
      <c r="AS579" s="384" t="s">
        <v>1426</v>
      </c>
      <c r="AT579" s="385" t="s">
        <v>1427</v>
      </c>
      <c r="AU579" s="384"/>
      <c r="AV579" s="385" t="s">
        <v>74</v>
      </c>
      <c r="AW579" s="384" t="s">
        <v>220</v>
      </c>
      <c r="AX579" s="388">
        <v>1400530951</v>
      </c>
      <c r="AY579" s="389">
        <v>1</v>
      </c>
      <c r="AZ579" s="389" t="s">
        <v>1423</v>
      </c>
      <c r="BA579" s="389" t="s">
        <v>1424</v>
      </c>
      <c r="BB579" s="389" t="s">
        <v>1425</v>
      </c>
      <c r="BC579" s="390">
        <v>1400530951</v>
      </c>
      <c r="BD579" s="390">
        <v>1400530951</v>
      </c>
    </row>
    <row r="580" spans="1:56" s="391" customFormat="1" ht="157.5">
      <c r="A580" s="382">
        <v>553</v>
      </c>
      <c r="B580" s="383" t="s">
        <v>927</v>
      </c>
      <c r="C580" s="383" t="s">
        <v>1408</v>
      </c>
      <c r="D580" s="383" t="s">
        <v>1409</v>
      </c>
      <c r="E580" s="383" t="s">
        <v>249</v>
      </c>
      <c r="F580" s="383" t="s">
        <v>930</v>
      </c>
      <c r="G580" s="383" t="s">
        <v>1410</v>
      </c>
      <c r="H580" s="383" t="s">
        <v>1411</v>
      </c>
      <c r="I580" s="383" t="s">
        <v>1412</v>
      </c>
      <c r="J580" s="382" t="s">
        <v>1371</v>
      </c>
      <c r="K580" s="382">
        <f>IF(I580="na",0,IF(COUNTIFS($C$1:C580,C580,$I$1:I580,I580)&gt;1,0,1))</f>
        <v>0</v>
      </c>
      <c r="L580" s="382">
        <f>IF(I580="na",0,IF(COUNTIFS($D$1:D580,D580,$I$1:I580,I580)&gt;1,0,1))</f>
        <v>0</v>
      </c>
      <c r="M580" s="382">
        <f>IF(S580="",0,IF(VLOOKUP(R580,[3]PARAMETROS!$P$1:$Q$13,2,0)=1,S580-O580,S580-SUMIFS($S:$S,$R:$R,INDEX(meses,VLOOKUP(R580,[3]PARAMETROS!$P$1:$Q$13,2,0)-1),D:D,D580)))</f>
        <v>0</v>
      </c>
      <c r="N580" s="382"/>
      <c r="O580" s="382"/>
      <c r="P580" s="382"/>
      <c r="Q580" s="382"/>
      <c r="R580" s="384" t="s">
        <v>211</v>
      </c>
      <c r="S580" s="392"/>
      <c r="T580" s="383"/>
      <c r="U580" s="393"/>
      <c r="V580" s="384"/>
      <c r="W580" s="384"/>
      <c r="X580" s="383" t="s">
        <v>1413</v>
      </c>
      <c r="Y580" s="383" t="s">
        <v>1414</v>
      </c>
      <c r="Z580" s="383"/>
      <c r="AA580" s="386"/>
      <c r="AB580" s="386"/>
      <c r="AC580" s="386"/>
      <c r="AD580" s="383"/>
      <c r="AE580" s="383"/>
      <c r="AF580" s="384"/>
      <c r="AG580" s="103"/>
      <c r="AH580" s="385"/>
      <c r="AI580" s="385"/>
      <c r="AJ580" s="385"/>
      <c r="AK580" s="383" t="s">
        <v>1418</v>
      </c>
      <c r="AL580" s="382" t="s">
        <v>55</v>
      </c>
      <c r="AM580" s="382">
        <v>2201</v>
      </c>
      <c r="AN580" s="382" t="s">
        <v>56</v>
      </c>
      <c r="AO580" s="382" t="s">
        <v>1419</v>
      </c>
      <c r="AP580" s="383" t="s">
        <v>1420</v>
      </c>
      <c r="AQ580" s="383" t="s">
        <v>986</v>
      </c>
      <c r="AR580" s="384">
        <v>2201006</v>
      </c>
      <c r="AS580" s="384" t="s">
        <v>972</v>
      </c>
      <c r="AT580" s="385" t="s">
        <v>1427</v>
      </c>
      <c r="AU580" s="384"/>
      <c r="AV580" s="385" t="s">
        <v>74</v>
      </c>
      <c r="AW580" s="384" t="s">
        <v>220</v>
      </c>
      <c r="AX580" s="388">
        <v>2119710014</v>
      </c>
      <c r="AY580" s="389">
        <v>1</v>
      </c>
      <c r="AZ580" s="389" t="s">
        <v>1423</v>
      </c>
      <c r="BA580" s="389" t="s">
        <v>1424</v>
      </c>
      <c r="BB580" s="389" t="s">
        <v>1425</v>
      </c>
      <c r="BC580" s="390">
        <v>2119710014</v>
      </c>
      <c r="BD580" s="390">
        <v>2119710014</v>
      </c>
    </row>
    <row r="581" spans="1:56" s="391" customFormat="1" ht="157.5">
      <c r="A581" s="382">
        <v>554</v>
      </c>
      <c r="B581" s="383" t="s">
        <v>927</v>
      </c>
      <c r="C581" s="383" t="s">
        <v>1408</v>
      </c>
      <c r="D581" s="383" t="s">
        <v>1409</v>
      </c>
      <c r="E581" s="383" t="s">
        <v>249</v>
      </c>
      <c r="F581" s="383" t="s">
        <v>930</v>
      </c>
      <c r="G581" s="383" t="s">
        <v>1410</v>
      </c>
      <c r="H581" s="383" t="s">
        <v>1411</v>
      </c>
      <c r="I581" s="383" t="s">
        <v>1428</v>
      </c>
      <c r="J581" s="382" t="s">
        <v>1371</v>
      </c>
      <c r="K581" s="382">
        <f>IF(I581="na",0,IF(COUNTIFS($C$1:C581,C581,$I$1:I581,I581)&gt;1,0,1))</f>
        <v>1</v>
      </c>
      <c r="L581" s="382">
        <f>IF(I581="na",0,IF(COUNTIFS($D$1:D581,D581,$I$1:I581,I581)&gt;1,0,1))</f>
        <v>1</v>
      </c>
      <c r="M581" s="382">
        <f>IF(S581="",0,IF(VLOOKUP(R581,[3]PARAMETROS!$P$1:$Q$13,2,0)=1,S581-O581,S581-SUMIFS($S:$S,$R:$R,INDEX(meses,VLOOKUP(R581,[3]PARAMETROS!$P$1:$Q$13,2,0)-1),D:D,D581)))</f>
        <v>0</v>
      </c>
      <c r="N581" s="382"/>
      <c r="O581" s="382"/>
      <c r="P581" s="382"/>
      <c r="Q581" s="382"/>
      <c r="R581" s="384" t="s">
        <v>211</v>
      </c>
      <c r="S581" s="392"/>
      <c r="T581" s="383"/>
      <c r="U581" s="393"/>
      <c r="V581" s="384"/>
      <c r="W581" s="384"/>
      <c r="X581" s="383" t="s">
        <v>1413</v>
      </c>
      <c r="Y581" s="383" t="s">
        <v>1429</v>
      </c>
      <c r="Z581" s="383" t="s">
        <v>1415</v>
      </c>
      <c r="AA581" s="386">
        <v>0</v>
      </c>
      <c r="AB581" s="386">
        <v>5000</v>
      </c>
      <c r="AC581" s="386">
        <f t="shared" ref="AC581:AC583" si="20">AB581-AA581</f>
        <v>5000</v>
      </c>
      <c r="AD581" s="383" t="s">
        <v>1430</v>
      </c>
      <c r="AE581" s="383" t="s">
        <v>1431</v>
      </c>
      <c r="AF581" s="384"/>
      <c r="AG581" s="104">
        <f>(AF581-AA581)/(AB581-AA581)</f>
        <v>0</v>
      </c>
      <c r="AH581" s="387"/>
      <c r="AI581" s="384"/>
      <c r="AJ581" s="384"/>
      <c r="AK581" s="383" t="s">
        <v>1418</v>
      </c>
      <c r="AL581" s="382" t="s">
        <v>55</v>
      </c>
      <c r="AM581" s="382">
        <v>2201</v>
      </c>
      <c r="AN581" s="382" t="s">
        <v>56</v>
      </c>
      <c r="AO581" s="382" t="s">
        <v>1419</v>
      </c>
      <c r="AP581" s="383" t="s">
        <v>1420</v>
      </c>
      <c r="AQ581" s="383" t="s">
        <v>986</v>
      </c>
      <c r="AR581" s="384">
        <v>2201006</v>
      </c>
      <c r="AS581" s="384" t="s">
        <v>939</v>
      </c>
      <c r="AT581" s="385" t="s">
        <v>1432</v>
      </c>
      <c r="AU581" s="384"/>
      <c r="AV581" s="385" t="s">
        <v>74</v>
      </c>
      <c r="AW581" s="384" t="s">
        <v>220</v>
      </c>
      <c r="AX581" s="388">
        <v>0</v>
      </c>
      <c r="AY581" s="389">
        <v>0</v>
      </c>
      <c r="AZ581" s="389" t="s">
        <v>1423</v>
      </c>
      <c r="BA581" s="389" t="s">
        <v>1424</v>
      </c>
      <c r="BB581" s="389" t="s">
        <v>1425</v>
      </c>
      <c r="BC581" s="390">
        <v>0</v>
      </c>
      <c r="BD581" s="390">
        <v>0</v>
      </c>
    </row>
    <row r="582" spans="1:56" s="391" customFormat="1" ht="157.5">
      <c r="A582" s="382">
        <v>555</v>
      </c>
      <c r="B582" s="383" t="s">
        <v>927</v>
      </c>
      <c r="C582" s="383" t="s">
        <v>1408</v>
      </c>
      <c r="D582" s="383" t="s">
        <v>1409</v>
      </c>
      <c r="E582" s="383" t="s">
        <v>249</v>
      </c>
      <c r="F582" s="383" t="s">
        <v>930</v>
      </c>
      <c r="G582" s="383" t="s">
        <v>1410</v>
      </c>
      <c r="H582" s="383" t="s">
        <v>1411</v>
      </c>
      <c r="I582" s="383" t="s">
        <v>1428</v>
      </c>
      <c r="J582" s="382" t="s">
        <v>1371</v>
      </c>
      <c r="K582" s="382">
        <f>IF(I582="na",0,IF(COUNTIFS($C$1:C582,C582,$I$1:I582,I582)&gt;1,0,1))</f>
        <v>0</v>
      </c>
      <c r="L582" s="382">
        <f>IF(I582="na",0,IF(COUNTIFS($D$1:D582,D582,$I$1:I582,I582)&gt;1,0,1))</f>
        <v>0</v>
      </c>
      <c r="M582" s="382">
        <f>IF(S582="",0,IF(VLOOKUP(R582,[3]PARAMETROS!$P$1:$Q$13,2,0)=1,S582-O582,S582-SUMIFS($S:$S,$R:$R,INDEX(meses,VLOOKUP(R582,[3]PARAMETROS!$P$1:$Q$13,2,0)-1),D:D,D582)))</f>
        <v>0</v>
      </c>
      <c r="N582" s="382"/>
      <c r="O582" s="382"/>
      <c r="P582" s="382"/>
      <c r="Q582" s="382"/>
      <c r="R582" s="384" t="s">
        <v>211</v>
      </c>
      <c r="S582" s="392"/>
      <c r="T582" s="383"/>
      <c r="U582" s="393"/>
      <c r="V582" s="384"/>
      <c r="W582" s="384"/>
      <c r="X582" s="383" t="s">
        <v>1413</v>
      </c>
      <c r="Y582" s="383" t="s">
        <v>1433</v>
      </c>
      <c r="Z582" s="383" t="s">
        <v>1415</v>
      </c>
      <c r="AA582" s="104">
        <v>0</v>
      </c>
      <c r="AB582" s="104">
        <v>1</v>
      </c>
      <c r="AC582" s="386">
        <f t="shared" si="20"/>
        <v>1</v>
      </c>
      <c r="AD582" s="383" t="s">
        <v>1434</v>
      </c>
      <c r="AE582" s="383" t="s">
        <v>1435</v>
      </c>
      <c r="AF582" s="384"/>
      <c r="AG582" s="104">
        <f>(AF582-AA582)/(AB582-AA582)</f>
        <v>0</v>
      </c>
      <c r="AH582" s="387"/>
      <c r="AI582" s="384"/>
      <c r="AJ582" s="384"/>
      <c r="AK582" s="383" t="s">
        <v>1418</v>
      </c>
      <c r="AL582" s="382" t="s">
        <v>55</v>
      </c>
      <c r="AM582" s="382">
        <v>2201</v>
      </c>
      <c r="AN582" s="382" t="s">
        <v>56</v>
      </c>
      <c r="AO582" s="382" t="s">
        <v>1419</v>
      </c>
      <c r="AP582" s="383" t="s">
        <v>1420</v>
      </c>
      <c r="AQ582" s="383" t="s">
        <v>986</v>
      </c>
      <c r="AR582" s="384">
        <v>2201006</v>
      </c>
      <c r="AS582" s="384" t="s">
        <v>939</v>
      </c>
      <c r="AT582" s="385" t="s">
        <v>1436</v>
      </c>
      <c r="AU582" s="384"/>
      <c r="AV582" s="385" t="s">
        <v>74</v>
      </c>
      <c r="AW582" s="384" t="s">
        <v>220</v>
      </c>
      <c r="AX582" s="388">
        <v>0</v>
      </c>
      <c r="AY582" s="389">
        <v>0</v>
      </c>
      <c r="AZ582" s="389" t="s">
        <v>1423</v>
      </c>
      <c r="BA582" s="389" t="s">
        <v>1424</v>
      </c>
      <c r="BB582" s="389" t="s">
        <v>1425</v>
      </c>
      <c r="BC582" s="390">
        <v>0</v>
      </c>
      <c r="BD582" s="390">
        <v>0</v>
      </c>
    </row>
    <row r="583" spans="1:56" s="391" customFormat="1" ht="220.5">
      <c r="A583" s="382">
        <v>556</v>
      </c>
      <c r="B583" s="383" t="s">
        <v>927</v>
      </c>
      <c r="C583" s="383" t="s">
        <v>1408</v>
      </c>
      <c r="D583" s="383" t="s">
        <v>1409</v>
      </c>
      <c r="E583" s="383" t="s">
        <v>249</v>
      </c>
      <c r="F583" s="383" t="s">
        <v>930</v>
      </c>
      <c r="G583" s="383" t="s">
        <v>1410</v>
      </c>
      <c r="H583" s="383" t="s">
        <v>1411</v>
      </c>
      <c r="I583" s="383" t="s">
        <v>1428</v>
      </c>
      <c r="J583" s="382" t="s">
        <v>1371</v>
      </c>
      <c r="K583" s="382">
        <f>IF(I583="na",0,IF(COUNTIFS($C$1:C583,C583,$I$1:I583,I583)&gt;1,0,1))</f>
        <v>0</v>
      </c>
      <c r="L583" s="382">
        <f>IF(I583="na",0,IF(COUNTIFS($D$1:D583,D583,$I$1:I583,I583)&gt;1,0,1))</f>
        <v>0</v>
      </c>
      <c r="M583" s="382">
        <f>IF(S583="",0,IF(VLOOKUP(R583,[3]PARAMETROS!$P$1:$Q$13,2,0)=1,S583-O583,S583-SUMIFS($S:$S,$R:$R,INDEX(meses,VLOOKUP(R583,[3]PARAMETROS!$P$1:$Q$13,2,0)-1),D:D,D583)))</f>
        <v>0</v>
      </c>
      <c r="N583" s="382"/>
      <c r="O583" s="382"/>
      <c r="P583" s="382"/>
      <c r="Q583" s="382"/>
      <c r="R583" s="384" t="s">
        <v>211</v>
      </c>
      <c r="S583" s="392"/>
      <c r="T583" s="383"/>
      <c r="U583" s="393"/>
      <c r="V583" s="384"/>
      <c r="W583" s="384"/>
      <c r="X583" s="383" t="s">
        <v>1413</v>
      </c>
      <c r="Y583" s="383" t="s">
        <v>1437</v>
      </c>
      <c r="Z583" s="383" t="s">
        <v>1415</v>
      </c>
      <c r="AA583" s="386">
        <v>0</v>
      </c>
      <c r="AB583" s="382">
        <v>93000</v>
      </c>
      <c r="AC583" s="386">
        <f t="shared" si="20"/>
        <v>93000</v>
      </c>
      <c r="AD583" s="383" t="s">
        <v>1438</v>
      </c>
      <c r="AE583" s="383" t="s">
        <v>1439</v>
      </c>
      <c r="AF583" s="384"/>
      <c r="AG583" s="104">
        <f>(AF583-AA583)/(AB583-AA583)</f>
        <v>0</v>
      </c>
      <c r="AH583" s="387"/>
      <c r="AI583" s="384"/>
      <c r="AJ583" s="384"/>
      <c r="AK583" s="383" t="s">
        <v>1418</v>
      </c>
      <c r="AL583" s="382" t="s">
        <v>55</v>
      </c>
      <c r="AM583" s="382">
        <v>2201</v>
      </c>
      <c r="AN583" s="382" t="s">
        <v>56</v>
      </c>
      <c r="AO583" s="382" t="s">
        <v>1419</v>
      </c>
      <c r="AP583" s="383" t="s">
        <v>1440</v>
      </c>
      <c r="AQ583" s="383" t="s">
        <v>1441</v>
      </c>
      <c r="AR583" s="384">
        <v>2201009</v>
      </c>
      <c r="AS583" s="384" t="s">
        <v>972</v>
      </c>
      <c r="AT583" s="385" t="s">
        <v>1442</v>
      </c>
      <c r="AU583" s="384"/>
      <c r="AV583" s="385" t="s">
        <v>74</v>
      </c>
      <c r="AW583" s="384" t="s">
        <v>220</v>
      </c>
      <c r="AX583" s="388">
        <v>13369072070</v>
      </c>
      <c r="AY583" s="389">
        <v>1</v>
      </c>
      <c r="AZ583" s="389" t="s">
        <v>1443</v>
      </c>
      <c r="BA583" s="389" t="s">
        <v>1424</v>
      </c>
      <c r="BB583" s="389" t="s">
        <v>1425</v>
      </c>
      <c r="BC583" s="390">
        <v>13369072070</v>
      </c>
      <c r="BD583" s="390">
        <v>13369072070</v>
      </c>
    </row>
    <row r="584" spans="1:56" s="391" customFormat="1" ht="110.25">
      <c r="A584" s="382">
        <v>557</v>
      </c>
      <c r="B584" s="383" t="s">
        <v>927</v>
      </c>
      <c r="C584" s="383" t="s">
        <v>1408</v>
      </c>
      <c r="D584" s="383" t="s">
        <v>1409</v>
      </c>
      <c r="E584" s="383" t="s">
        <v>249</v>
      </c>
      <c r="F584" s="383" t="s">
        <v>930</v>
      </c>
      <c r="G584" s="383" t="s">
        <v>1410</v>
      </c>
      <c r="H584" s="383" t="s">
        <v>1411</v>
      </c>
      <c r="I584" s="383" t="s">
        <v>1428</v>
      </c>
      <c r="J584" s="382" t="s">
        <v>1371</v>
      </c>
      <c r="K584" s="382">
        <f>IF(I584="na",0,IF(COUNTIFS($C$1:C584,C584,$I$1:I584,I584)&gt;1,0,1))</f>
        <v>0</v>
      </c>
      <c r="L584" s="382">
        <f>IF(I584="na",0,IF(COUNTIFS($D$1:D584,D584,$I$1:I584,I584)&gt;1,0,1))</f>
        <v>0</v>
      </c>
      <c r="M584" s="382">
        <f>IF(S584="",0,IF(VLOOKUP(R584,[3]PARAMETROS!$P$1:$Q$13,2,0)=1,S584-O584,S584-SUMIFS($S:$S,$R:$R,INDEX(meses,VLOOKUP(R584,[3]PARAMETROS!$P$1:$Q$13,2,0)-1),D:D,D584)))</f>
        <v>0</v>
      </c>
      <c r="N584" s="382"/>
      <c r="O584" s="382"/>
      <c r="P584" s="382"/>
      <c r="Q584" s="382"/>
      <c r="R584" s="384" t="s">
        <v>211</v>
      </c>
      <c r="S584" s="392"/>
      <c r="T584" s="383"/>
      <c r="U584" s="393"/>
      <c r="V584" s="384"/>
      <c r="W584" s="384"/>
      <c r="X584" s="383" t="s">
        <v>1413</v>
      </c>
      <c r="Y584" s="383" t="s">
        <v>1437</v>
      </c>
      <c r="Z584" s="383"/>
      <c r="AA584" s="394"/>
      <c r="AB584" s="394"/>
      <c r="AC584" s="394"/>
      <c r="AD584" s="383"/>
      <c r="AE584" s="383"/>
      <c r="AF584" s="385"/>
      <c r="AG584" s="103"/>
      <c r="AH584" s="385"/>
      <c r="AI584" s="385"/>
      <c r="AJ584" s="385"/>
      <c r="AK584" s="383" t="s">
        <v>1418</v>
      </c>
      <c r="AL584" s="382" t="s">
        <v>55</v>
      </c>
      <c r="AM584" s="382">
        <v>2201</v>
      </c>
      <c r="AN584" s="382" t="s">
        <v>56</v>
      </c>
      <c r="AO584" s="382" t="s">
        <v>1419</v>
      </c>
      <c r="AP584" s="383" t="s">
        <v>1440</v>
      </c>
      <c r="AQ584" s="383" t="s">
        <v>1441</v>
      </c>
      <c r="AR584" s="384">
        <v>2201009</v>
      </c>
      <c r="AS584" s="384" t="s">
        <v>1444</v>
      </c>
      <c r="AT584" s="385" t="s">
        <v>1442</v>
      </c>
      <c r="AU584" s="384"/>
      <c r="AV584" s="385" t="s">
        <v>74</v>
      </c>
      <c r="AW584" s="384" t="s">
        <v>220</v>
      </c>
      <c r="AX584" s="388">
        <v>8717016471</v>
      </c>
      <c r="AY584" s="389">
        <v>1</v>
      </c>
      <c r="AZ584" s="389" t="s">
        <v>1443</v>
      </c>
      <c r="BA584" s="389" t="s">
        <v>1424</v>
      </c>
      <c r="BB584" s="389" t="s">
        <v>1425</v>
      </c>
      <c r="BC584" s="390">
        <v>8717016471</v>
      </c>
      <c r="BD584" s="390">
        <v>8717016471</v>
      </c>
    </row>
    <row r="585" spans="1:56" s="391" customFormat="1" ht="110.25">
      <c r="A585" s="382">
        <v>558</v>
      </c>
      <c r="B585" s="383" t="s">
        <v>927</v>
      </c>
      <c r="C585" s="383" t="s">
        <v>1408</v>
      </c>
      <c r="D585" s="383" t="s">
        <v>1409</v>
      </c>
      <c r="E585" s="383" t="s">
        <v>249</v>
      </c>
      <c r="F585" s="383" t="s">
        <v>930</v>
      </c>
      <c r="G585" s="383" t="s">
        <v>1410</v>
      </c>
      <c r="H585" s="383" t="s">
        <v>1411</v>
      </c>
      <c r="I585" s="383" t="s">
        <v>1428</v>
      </c>
      <c r="J585" s="382" t="s">
        <v>1371</v>
      </c>
      <c r="K585" s="382">
        <f>IF(I585="na",0,IF(COUNTIFS($C$1:C585,C585,$I$1:I585,I585)&gt;1,0,1))</f>
        <v>0</v>
      </c>
      <c r="L585" s="382">
        <f>IF(I585="na",0,IF(COUNTIFS($D$1:D585,D585,$I$1:I585,I585)&gt;1,0,1))</f>
        <v>0</v>
      </c>
      <c r="M585" s="382">
        <f>IF(S585="",0,IF(VLOOKUP(R585,[3]PARAMETROS!$P$1:$Q$13,2,0)=1,S585-O585,S585-SUMIFS($S:$S,$R:$R,INDEX(meses,VLOOKUP(R585,[3]PARAMETROS!$P$1:$Q$13,2,0)-1),D:D,D585)))</f>
        <v>0</v>
      </c>
      <c r="N585" s="382"/>
      <c r="O585" s="382"/>
      <c r="P585" s="382"/>
      <c r="Q585" s="382"/>
      <c r="R585" s="384" t="s">
        <v>211</v>
      </c>
      <c r="S585" s="392"/>
      <c r="T585" s="383"/>
      <c r="U585" s="393"/>
      <c r="V585" s="384"/>
      <c r="W585" s="384"/>
      <c r="X585" s="383" t="s">
        <v>1413</v>
      </c>
      <c r="Y585" s="383" t="s">
        <v>1437</v>
      </c>
      <c r="Z585" s="383"/>
      <c r="AA585" s="386"/>
      <c r="AB585" s="386"/>
      <c r="AC585" s="386"/>
      <c r="AD585" s="383"/>
      <c r="AE585" s="383"/>
      <c r="AF585" s="385"/>
      <c r="AG585" s="103"/>
      <c r="AH585" s="385"/>
      <c r="AI585" s="385"/>
      <c r="AJ585" s="385"/>
      <c r="AK585" s="383" t="s">
        <v>1418</v>
      </c>
      <c r="AL585" s="382" t="s">
        <v>55</v>
      </c>
      <c r="AM585" s="382">
        <v>2201</v>
      </c>
      <c r="AN585" s="382" t="s">
        <v>56</v>
      </c>
      <c r="AO585" s="382" t="s">
        <v>1419</v>
      </c>
      <c r="AP585" s="383" t="s">
        <v>1440</v>
      </c>
      <c r="AQ585" s="383" t="s">
        <v>1441</v>
      </c>
      <c r="AR585" s="384">
        <v>2201009</v>
      </c>
      <c r="AS585" s="384" t="s">
        <v>939</v>
      </c>
      <c r="AT585" s="385" t="s">
        <v>1445</v>
      </c>
      <c r="AU585" s="384"/>
      <c r="AV585" s="385" t="s">
        <v>1446</v>
      </c>
      <c r="AW585" s="384" t="s">
        <v>220</v>
      </c>
      <c r="AX585" s="388">
        <v>13904844585</v>
      </c>
      <c r="AY585" s="389">
        <v>1</v>
      </c>
      <c r="AZ585" s="389" t="s">
        <v>1447</v>
      </c>
      <c r="BA585" s="389" t="s">
        <v>1424</v>
      </c>
      <c r="BB585" s="389" t="s">
        <v>1448</v>
      </c>
      <c r="BC585" s="390">
        <v>13904844585</v>
      </c>
      <c r="BD585" s="390">
        <v>12404844585</v>
      </c>
    </row>
    <row r="586" spans="1:56" s="391" customFormat="1" ht="141.75">
      <c r="A586" s="382">
        <v>559</v>
      </c>
      <c r="B586" s="383" t="s">
        <v>927</v>
      </c>
      <c r="C586" s="383" t="s">
        <v>1408</v>
      </c>
      <c r="D586" s="383" t="s">
        <v>1409</v>
      </c>
      <c r="E586" s="383" t="s">
        <v>249</v>
      </c>
      <c r="F586" s="383" t="s">
        <v>930</v>
      </c>
      <c r="G586" s="383" t="s">
        <v>1410</v>
      </c>
      <c r="H586" s="383" t="s">
        <v>1411</v>
      </c>
      <c r="I586" s="383" t="s">
        <v>1428</v>
      </c>
      <c r="J586" s="382" t="s">
        <v>1371</v>
      </c>
      <c r="K586" s="382">
        <f>IF(I586="na",0,IF(COUNTIFS($C$1:C586,C586,$I$1:I586,I586)&gt;1,0,1))</f>
        <v>0</v>
      </c>
      <c r="L586" s="382">
        <f>IF(I586="na",0,IF(COUNTIFS($D$1:D586,D586,$I$1:I586,I586)&gt;1,0,1))</f>
        <v>0</v>
      </c>
      <c r="M586" s="382">
        <f>IF(S586="",0,IF(VLOOKUP(R586,[3]PARAMETROS!$P$1:$Q$13,2,0)=1,S586-O586,S586-SUMIFS($S:$S,$R:$R,INDEX(meses,VLOOKUP(R586,[3]PARAMETROS!$P$1:$Q$13,2,0)-1),D:D,D586)))</f>
        <v>0</v>
      </c>
      <c r="N586" s="382"/>
      <c r="O586" s="382"/>
      <c r="P586" s="382"/>
      <c r="Q586" s="382"/>
      <c r="R586" s="384" t="s">
        <v>211</v>
      </c>
      <c r="S586" s="392"/>
      <c r="T586" s="383"/>
      <c r="U586" s="393"/>
      <c r="V586" s="384"/>
      <c r="W586" s="384"/>
      <c r="X586" s="383" t="s">
        <v>1413</v>
      </c>
      <c r="Y586" s="383" t="s">
        <v>1437</v>
      </c>
      <c r="Z586" s="383"/>
      <c r="AA586" s="386"/>
      <c r="AB586" s="386"/>
      <c r="AC586" s="386"/>
      <c r="AD586" s="383"/>
      <c r="AE586" s="383"/>
      <c r="AF586" s="385"/>
      <c r="AG586" s="103"/>
      <c r="AH586" s="385"/>
      <c r="AI586" s="385"/>
      <c r="AJ586" s="385"/>
      <c r="AK586" s="383" t="s">
        <v>1418</v>
      </c>
      <c r="AL586" s="382" t="s">
        <v>55</v>
      </c>
      <c r="AM586" s="382">
        <v>2201</v>
      </c>
      <c r="AN586" s="382" t="s">
        <v>56</v>
      </c>
      <c r="AO586" s="382" t="s">
        <v>1419</v>
      </c>
      <c r="AP586" s="383" t="s">
        <v>1440</v>
      </c>
      <c r="AQ586" s="383" t="s">
        <v>1441</v>
      </c>
      <c r="AR586" s="384">
        <v>2201009</v>
      </c>
      <c r="AS586" s="384" t="s">
        <v>939</v>
      </c>
      <c r="AT586" s="385" t="s">
        <v>1449</v>
      </c>
      <c r="AU586" s="384"/>
      <c r="AV586" s="385" t="s">
        <v>63</v>
      </c>
      <c r="AW586" s="384" t="s">
        <v>220</v>
      </c>
      <c r="AX586" s="388">
        <v>68508000</v>
      </c>
      <c r="AY586" s="389">
        <v>1</v>
      </c>
      <c r="AZ586" s="389" t="s">
        <v>1443</v>
      </c>
      <c r="BA586" s="389" t="s">
        <v>1424</v>
      </c>
      <c r="BB586" s="389" t="s">
        <v>1425</v>
      </c>
      <c r="BC586" s="390">
        <v>68508000</v>
      </c>
      <c r="BD586" s="390">
        <v>68508000</v>
      </c>
    </row>
    <row r="587" spans="1:56" s="391" customFormat="1" ht="110.25">
      <c r="A587" s="382">
        <v>560</v>
      </c>
      <c r="B587" s="383" t="s">
        <v>927</v>
      </c>
      <c r="C587" s="383" t="s">
        <v>1408</v>
      </c>
      <c r="D587" s="383" t="s">
        <v>1409</v>
      </c>
      <c r="E587" s="383" t="s">
        <v>249</v>
      </c>
      <c r="F587" s="383" t="s">
        <v>930</v>
      </c>
      <c r="G587" s="383" t="s">
        <v>1410</v>
      </c>
      <c r="H587" s="383" t="s">
        <v>1411</v>
      </c>
      <c r="I587" s="383" t="s">
        <v>1428</v>
      </c>
      <c r="J587" s="382" t="s">
        <v>1371</v>
      </c>
      <c r="K587" s="382">
        <f>IF(I587="na",0,IF(COUNTIFS($C$1:C587,C587,$I$1:I587,I587)&gt;1,0,1))</f>
        <v>0</v>
      </c>
      <c r="L587" s="382">
        <f>IF(I587="na",0,IF(COUNTIFS($D$1:D587,D587,$I$1:I587,I587)&gt;1,0,1))</f>
        <v>0</v>
      </c>
      <c r="M587" s="382">
        <f>IF(S587="",0,IF(VLOOKUP(R587,[3]PARAMETROS!$P$1:$Q$13,2,0)=1,S587-O587,S587-SUMIFS($S:$S,$R:$R,INDEX(meses,VLOOKUP(R587,[3]PARAMETROS!$P$1:$Q$13,2,0)-1),D:D,D587)))</f>
        <v>0</v>
      </c>
      <c r="N587" s="382"/>
      <c r="O587" s="382"/>
      <c r="P587" s="382"/>
      <c r="Q587" s="382"/>
      <c r="R587" s="384" t="s">
        <v>211</v>
      </c>
      <c r="S587" s="392"/>
      <c r="T587" s="383"/>
      <c r="U587" s="393"/>
      <c r="V587" s="384"/>
      <c r="W587" s="384"/>
      <c r="X587" s="383" t="s">
        <v>1413</v>
      </c>
      <c r="Y587" s="383" t="s">
        <v>1437</v>
      </c>
      <c r="Z587" s="383"/>
      <c r="AA587" s="386"/>
      <c r="AB587" s="386"/>
      <c r="AC587" s="386"/>
      <c r="AD587" s="383"/>
      <c r="AE587" s="383"/>
      <c r="AF587" s="385"/>
      <c r="AG587" s="103"/>
      <c r="AH587" s="385"/>
      <c r="AI587" s="385"/>
      <c r="AJ587" s="385"/>
      <c r="AK587" s="383" t="s">
        <v>1418</v>
      </c>
      <c r="AL587" s="382" t="s">
        <v>55</v>
      </c>
      <c r="AM587" s="382">
        <v>2201</v>
      </c>
      <c r="AN587" s="382" t="s">
        <v>56</v>
      </c>
      <c r="AO587" s="382" t="s">
        <v>1419</v>
      </c>
      <c r="AP587" s="383" t="s">
        <v>1440</v>
      </c>
      <c r="AQ587" s="383" t="s">
        <v>1441</v>
      </c>
      <c r="AR587" s="384">
        <v>2201009</v>
      </c>
      <c r="AS587" s="384" t="s">
        <v>939</v>
      </c>
      <c r="AT587" s="385" t="s">
        <v>1450</v>
      </c>
      <c r="AU587" s="384"/>
      <c r="AV587" s="385" t="s">
        <v>63</v>
      </c>
      <c r="AW587" s="384" t="s">
        <v>220</v>
      </c>
      <c r="AX587" s="388">
        <v>154592900</v>
      </c>
      <c r="AY587" s="389">
        <v>1</v>
      </c>
      <c r="AZ587" s="389" t="s">
        <v>1443</v>
      </c>
      <c r="BA587" s="389" t="s">
        <v>1424</v>
      </c>
      <c r="BB587" s="389" t="s">
        <v>1425</v>
      </c>
      <c r="BC587" s="390">
        <v>154592900</v>
      </c>
      <c r="BD587" s="390">
        <v>154592900</v>
      </c>
    </row>
    <row r="588" spans="1:56" s="391" customFormat="1" ht="126">
      <c r="A588" s="382">
        <v>561</v>
      </c>
      <c r="B588" s="383" t="s">
        <v>927</v>
      </c>
      <c r="C588" s="383" t="s">
        <v>1408</v>
      </c>
      <c r="D588" s="383" t="s">
        <v>1409</v>
      </c>
      <c r="E588" s="383" t="s">
        <v>249</v>
      </c>
      <c r="F588" s="383" t="s">
        <v>930</v>
      </c>
      <c r="G588" s="383" t="s">
        <v>1410</v>
      </c>
      <c r="H588" s="383" t="s">
        <v>1411</v>
      </c>
      <c r="I588" s="383" t="s">
        <v>1428</v>
      </c>
      <c r="J588" s="382" t="s">
        <v>1371</v>
      </c>
      <c r="K588" s="382">
        <f>IF(I588="na",0,IF(COUNTIFS($C$1:C588,C588,$I$1:I588,I588)&gt;1,0,1))</f>
        <v>0</v>
      </c>
      <c r="L588" s="382">
        <f>IF(I588="na",0,IF(COUNTIFS($D$1:D588,D588,$I$1:I588,I588)&gt;1,0,1))</f>
        <v>0</v>
      </c>
      <c r="M588" s="382">
        <f>IF(S588="",0,IF(VLOOKUP(R588,[3]PARAMETROS!$P$1:$Q$13,2,0)=1,S588-O588,S588-SUMIFS($S:$S,$R:$R,INDEX(meses,VLOOKUP(R588,[3]PARAMETROS!$P$1:$Q$13,2,0)-1),D:D,D588)))</f>
        <v>0</v>
      </c>
      <c r="N588" s="382"/>
      <c r="O588" s="382"/>
      <c r="P588" s="382"/>
      <c r="Q588" s="382"/>
      <c r="R588" s="384" t="s">
        <v>211</v>
      </c>
      <c r="S588" s="392"/>
      <c r="T588" s="383"/>
      <c r="U588" s="393"/>
      <c r="V588" s="384"/>
      <c r="W588" s="384"/>
      <c r="X588" s="383" t="s">
        <v>1413</v>
      </c>
      <c r="Y588" s="383" t="s">
        <v>1437</v>
      </c>
      <c r="Z588" s="383"/>
      <c r="AA588" s="386"/>
      <c r="AB588" s="386"/>
      <c r="AC588" s="386"/>
      <c r="AD588" s="383"/>
      <c r="AE588" s="383"/>
      <c r="AF588" s="385"/>
      <c r="AG588" s="103"/>
      <c r="AH588" s="385"/>
      <c r="AI588" s="385"/>
      <c r="AJ588" s="385"/>
      <c r="AK588" s="383" t="s">
        <v>1418</v>
      </c>
      <c r="AL588" s="382" t="s">
        <v>55</v>
      </c>
      <c r="AM588" s="382">
        <v>2201</v>
      </c>
      <c r="AN588" s="382" t="s">
        <v>56</v>
      </c>
      <c r="AO588" s="382" t="s">
        <v>1419</v>
      </c>
      <c r="AP588" s="383" t="s">
        <v>1440</v>
      </c>
      <c r="AQ588" s="383" t="s">
        <v>1441</v>
      </c>
      <c r="AR588" s="384">
        <v>2201009</v>
      </c>
      <c r="AS588" s="384" t="s">
        <v>939</v>
      </c>
      <c r="AT588" s="385" t="s">
        <v>1451</v>
      </c>
      <c r="AU588" s="384"/>
      <c r="AV588" s="385" t="s">
        <v>63</v>
      </c>
      <c r="AW588" s="384" t="s">
        <v>220</v>
      </c>
      <c r="AX588" s="388">
        <v>64900000</v>
      </c>
      <c r="AY588" s="389">
        <v>1</v>
      </c>
      <c r="AZ588" s="389" t="s">
        <v>1443</v>
      </c>
      <c r="BA588" s="389" t="s">
        <v>1424</v>
      </c>
      <c r="BB588" s="389" t="s">
        <v>1425</v>
      </c>
      <c r="BC588" s="390">
        <v>64900000</v>
      </c>
      <c r="BD588" s="390">
        <v>64900000</v>
      </c>
    </row>
    <row r="589" spans="1:56" s="391" customFormat="1" ht="110.25">
      <c r="A589" s="382">
        <v>562</v>
      </c>
      <c r="B589" s="383" t="s">
        <v>927</v>
      </c>
      <c r="C589" s="383" t="s">
        <v>1408</v>
      </c>
      <c r="D589" s="383" t="s">
        <v>1409</v>
      </c>
      <c r="E589" s="383" t="s">
        <v>249</v>
      </c>
      <c r="F589" s="383" t="s">
        <v>930</v>
      </c>
      <c r="G589" s="383" t="s">
        <v>1410</v>
      </c>
      <c r="H589" s="383" t="s">
        <v>1411</v>
      </c>
      <c r="I589" s="383" t="s">
        <v>1428</v>
      </c>
      <c r="J589" s="382" t="s">
        <v>1371</v>
      </c>
      <c r="K589" s="382">
        <f>IF(I589="na",0,IF(COUNTIFS($C$1:C589,C589,$I$1:I589,I589)&gt;1,0,1))</f>
        <v>0</v>
      </c>
      <c r="L589" s="382">
        <f>IF(I589="na",0,IF(COUNTIFS($D$1:D589,D589,$I$1:I589,I589)&gt;1,0,1))</f>
        <v>0</v>
      </c>
      <c r="M589" s="382">
        <f>IF(S589="",0,IF(VLOOKUP(R589,[3]PARAMETROS!$P$1:$Q$13,2,0)=1,S589-O589,S589-SUMIFS($S:$S,$R:$R,INDEX(meses,VLOOKUP(R589,[3]PARAMETROS!$P$1:$Q$13,2,0)-1),D:D,D589)))</f>
        <v>0</v>
      </c>
      <c r="N589" s="382"/>
      <c r="O589" s="382"/>
      <c r="P589" s="382"/>
      <c r="Q589" s="382"/>
      <c r="R589" s="384" t="s">
        <v>211</v>
      </c>
      <c r="S589" s="392"/>
      <c r="T589" s="383"/>
      <c r="U589" s="393"/>
      <c r="V589" s="384"/>
      <c r="W589" s="384"/>
      <c r="X589" s="383" t="s">
        <v>1413</v>
      </c>
      <c r="Y589" s="383" t="s">
        <v>1437</v>
      </c>
      <c r="Z589" s="383"/>
      <c r="AA589" s="386"/>
      <c r="AB589" s="386"/>
      <c r="AC589" s="386"/>
      <c r="AD589" s="383"/>
      <c r="AE589" s="383"/>
      <c r="AF589" s="385"/>
      <c r="AG589" s="103"/>
      <c r="AH589" s="385"/>
      <c r="AI589" s="385"/>
      <c r="AJ589" s="385"/>
      <c r="AK589" s="383" t="s">
        <v>1418</v>
      </c>
      <c r="AL589" s="382" t="s">
        <v>55</v>
      </c>
      <c r="AM589" s="382">
        <v>2201</v>
      </c>
      <c r="AN589" s="382" t="s">
        <v>56</v>
      </c>
      <c r="AO589" s="382" t="s">
        <v>1419</v>
      </c>
      <c r="AP589" s="383" t="s">
        <v>1440</v>
      </c>
      <c r="AQ589" s="383" t="s">
        <v>1441</v>
      </c>
      <c r="AR589" s="384">
        <v>2201009</v>
      </c>
      <c r="AS589" s="384" t="s">
        <v>939</v>
      </c>
      <c r="AT589" s="385" t="s">
        <v>1452</v>
      </c>
      <c r="AU589" s="384"/>
      <c r="AV589" s="385" t="s">
        <v>63</v>
      </c>
      <c r="AW589" s="384" t="s">
        <v>220</v>
      </c>
      <c r="AX589" s="388">
        <v>64900000</v>
      </c>
      <c r="AY589" s="389">
        <v>1</v>
      </c>
      <c r="AZ589" s="389" t="s">
        <v>1443</v>
      </c>
      <c r="BA589" s="389" t="s">
        <v>1424</v>
      </c>
      <c r="BB589" s="389" t="s">
        <v>1425</v>
      </c>
      <c r="BC589" s="390">
        <v>64900000</v>
      </c>
      <c r="BD589" s="390">
        <v>64900000</v>
      </c>
    </row>
    <row r="590" spans="1:56" s="391" customFormat="1" ht="110.25">
      <c r="A590" s="382">
        <v>563</v>
      </c>
      <c r="B590" s="383" t="s">
        <v>927</v>
      </c>
      <c r="C590" s="383" t="s">
        <v>1408</v>
      </c>
      <c r="D590" s="383" t="s">
        <v>1409</v>
      </c>
      <c r="E590" s="383" t="s">
        <v>249</v>
      </c>
      <c r="F590" s="383" t="s">
        <v>930</v>
      </c>
      <c r="G590" s="383" t="s">
        <v>1410</v>
      </c>
      <c r="H590" s="383" t="s">
        <v>1411</v>
      </c>
      <c r="I590" s="383" t="s">
        <v>1428</v>
      </c>
      <c r="J590" s="382" t="s">
        <v>1371</v>
      </c>
      <c r="K590" s="382">
        <f>IF(I590="na",0,IF(COUNTIFS($C$1:C590,C590,$I$1:I590,I590)&gt;1,0,1))</f>
        <v>0</v>
      </c>
      <c r="L590" s="382">
        <f>IF(I590="na",0,IF(COUNTIFS($D$1:D590,D590,$I$1:I590,I590)&gt;1,0,1))</f>
        <v>0</v>
      </c>
      <c r="M590" s="382">
        <f>IF(S590="",0,IF(VLOOKUP(R590,[3]PARAMETROS!$P$1:$Q$13,2,0)=1,S590-O590,S590-SUMIFS($S:$S,$R:$R,INDEX(meses,VLOOKUP(R590,[3]PARAMETROS!$P$1:$Q$13,2,0)-1),D:D,D590)))</f>
        <v>0</v>
      </c>
      <c r="N590" s="382"/>
      <c r="O590" s="382"/>
      <c r="P590" s="382"/>
      <c r="Q590" s="382"/>
      <c r="R590" s="384" t="s">
        <v>211</v>
      </c>
      <c r="S590" s="392"/>
      <c r="T590" s="383"/>
      <c r="U590" s="393"/>
      <c r="V590" s="384"/>
      <c r="W590" s="384"/>
      <c r="X590" s="383" t="s">
        <v>1413</v>
      </c>
      <c r="Y590" s="383" t="s">
        <v>1437</v>
      </c>
      <c r="Z590" s="383"/>
      <c r="AA590" s="386"/>
      <c r="AB590" s="386"/>
      <c r="AC590" s="386"/>
      <c r="AD590" s="383"/>
      <c r="AE590" s="383"/>
      <c r="AF590" s="385"/>
      <c r="AG590" s="103"/>
      <c r="AH590" s="385"/>
      <c r="AI590" s="385"/>
      <c r="AJ590" s="385"/>
      <c r="AK590" s="383" t="s">
        <v>1418</v>
      </c>
      <c r="AL590" s="382" t="s">
        <v>55</v>
      </c>
      <c r="AM590" s="382">
        <v>2201</v>
      </c>
      <c r="AN590" s="382" t="s">
        <v>56</v>
      </c>
      <c r="AO590" s="382" t="s">
        <v>1419</v>
      </c>
      <c r="AP590" s="383" t="s">
        <v>1440</v>
      </c>
      <c r="AQ590" s="383" t="s">
        <v>1441</v>
      </c>
      <c r="AR590" s="384">
        <v>2201009</v>
      </c>
      <c r="AS590" s="384" t="s">
        <v>939</v>
      </c>
      <c r="AT590" s="385" t="s">
        <v>1453</v>
      </c>
      <c r="AU590" s="384"/>
      <c r="AV590" s="385" t="s">
        <v>63</v>
      </c>
      <c r="AW590" s="384" t="s">
        <v>220</v>
      </c>
      <c r="AX590" s="388">
        <v>101750000</v>
      </c>
      <c r="AY590" s="389">
        <v>1</v>
      </c>
      <c r="AZ590" s="389" t="s">
        <v>1443</v>
      </c>
      <c r="BA590" s="389" t="s">
        <v>1424</v>
      </c>
      <c r="BB590" s="389" t="s">
        <v>1425</v>
      </c>
      <c r="BC590" s="390">
        <v>101750000</v>
      </c>
      <c r="BD590" s="390">
        <v>101750000</v>
      </c>
    </row>
    <row r="591" spans="1:56" s="391" customFormat="1" ht="126">
      <c r="A591" s="382">
        <v>564</v>
      </c>
      <c r="B591" s="383" t="s">
        <v>927</v>
      </c>
      <c r="C591" s="383" t="s">
        <v>1408</v>
      </c>
      <c r="D591" s="383" t="s">
        <v>1409</v>
      </c>
      <c r="E591" s="383" t="s">
        <v>249</v>
      </c>
      <c r="F591" s="383" t="s">
        <v>930</v>
      </c>
      <c r="G591" s="383" t="s">
        <v>1410</v>
      </c>
      <c r="H591" s="383" t="s">
        <v>1411</v>
      </c>
      <c r="I591" s="383" t="s">
        <v>1428</v>
      </c>
      <c r="J591" s="382" t="s">
        <v>1371</v>
      </c>
      <c r="K591" s="382">
        <f>IF(I591="na",0,IF(COUNTIFS($C$1:C591,C591,$I$1:I591,I591)&gt;1,0,1))</f>
        <v>0</v>
      </c>
      <c r="L591" s="382">
        <f>IF(I591="na",0,IF(COUNTIFS($D$1:D591,D591,$I$1:I591,I591)&gt;1,0,1))</f>
        <v>0</v>
      </c>
      <c r="M591" s="382">
        <f>IF(S591="",0,IF(VLOOKUP(R591,[3]PARAMETROS!$P$1:$Q$13,2,0)=1,S591-O591,S591-SUMIFS($S:$S,$R:$R,INDEX(meses,VLOOKUP(R591,[3]PARAMETROS!$P$1:$Q$13,2,0)-1),D:D,D591)))</f>
        <v>0</v>
      </c>
      <c r="N591" s="382"/>
      <c r="O591" s="382"/>
      <c r="P591" s="382"/>
      <c r="Q591" s="382"/>
      <c r="R591" s="384" t="s">
        <v>211</v>
      </c>
      <c r="S591" s="392"/>
      <c r="T591" s="383"/>
      <c r="U591" s="393"/>
      <c r="V591" s="384"/>
      <c r="W591" s="384"/>
      <c r="X591" s="383" t="s">
        <v>1413</v>
      </c>
      <c r="Y591" s="383" t="s">
        <v>1437</v>
      </c>
      <c r="Z591" s="383"/>
      <c r="AA591" s="386"/>
      <c r="AB591" s="386"/>
      <c r="AC591" s="386"/>
      <c r="AD591" s="383"/>
      <c r="AE591" s="383"/>
      <c r="AF591" s="385"/>
      <c r="AG591" s="103"/>
      <c r="AH591" s="385"/>
      <c r="AI591" s="385"/>
      <c r="AJ591" s="385"/>
      <c r="AK591" s="383" t="s">
        <v>1418</v>
      </c>
      <c r="AL591" s="382" t="s">
        <v>55</v>
      </c>
      <c r="AM591" s="382">
        <v>2201</v>
      </c>
      <c r="AN591" s="382" t="s">
        <v>56</v>
      </c>
      <c r="AO591" s="382" t="s">
        <v>1419</v>
      </c>
      <c r="AP591" s="383" t="s">
        <v>1440</v>
      </c>
      <c r="AQ591" s="383" t="s">
        <v>1441</v>
      </c>
      <c r="AR591" s="384">
        <v>2201009</v>
      </c>
      <c r="AS591" s="384" t="s">
        <v>939</v>
      </c>
      <c r="AT591" s="385" t="s">
        <v>1454</v>
      </c>
      <c r="AU591" s="384"/>
      <c r="AV591" s="385" t="s">
        <v>63</v>
      </c>
      <c r="AW591" s="384" t="s">
        <v>220</v>
      </c>
      <c r="AX591" s="388">
        <v>64900000</v>
      </c>
      <c r="AY591" s="389">
        <v>1</v>
      </c>
      <c r="AZ591" s="389" t="s">
        <v>1443</v>
      </c>
      <c r="BA591" s="389" t="s">
        <v>1424</v>
      </c>
      <c r="BB591" s="389" t="s">
        <v>1425</v>
      </c>
      <c r="BC591" s="390">
        <v>64900000</v>
      </c>
      <c r="BD591" s="390">
        <v>64900000</v>
      </c>
    </row>
    <row r="592" spans="1:56" s="391" customFormat="1" ht="110.25">
      <c r="A592" s="382">
        <v>565</v>
      </c>
      <c r="B592" s="383" t="s">
        <v>927</v>
      </c>
      <c r="C592" s="383" t="s">
        <v>1408</v>
      </c>
      <c r="D592" s="383" t="s">
        <v>1409</v>
      </c>
      <c r="E592" s="383" t="s">
        <v>249</v>
      </c>
      <c r="F592" s="383" t="s">
        <v>930</v>
      </c>
      <c r="G592" s="383" t="s">
        <v>1410</v>
      </c>
      <c r="H592" s="383" t="s">
        <v>1411</v>
      </c>
      <c r="I592" s="383" t="s">
        <v>1428</v>
      </c>
      <c r="J592" s="382" t="s">
        <v>1371</v>
      </c>
      <c r="K592" s="382">
        <f>IF(I592="na",0,IF(COUNTIFS($C$1:C592,C592,$I$1:I592,I592)&gt;1,0,1))</f>
        <v>0</v>
      </c>
      <c r="L592" s="382">
        <f>IF(I592="na",0,IF(COUNTIFS($D$1:D592,D592,$I$1:I592,I592)&gt;1,0,1))</f>
        <v>0</v>
      </c>
      <c r="M592" s="382">
        <f>IF(S592="",0,IF(VLOOKUP(R592,[3]PARAMETROS!$P$1:$Q$13,2,0)=1,S592-O592,S592-SUMIFS($S:$S,$R:$R,INDEX(meses,VLOOKUP(R592,[3]PARAMETROS!$P$1:$Q$13,2,0)-1),D:D,D592)))</f>
        <v>0</v>
      </c>
      <c r="N592" s="382"/>
      <c r="O592" s="382"/>
      <c r="P592" s="382"/>
      <c r="Q592" s="382"/>
      <c r="R592" s="384" t="s">
        <v>211</v>
      </c>
      <c r="S592" s="392"/>
      <c r="T592" s="383"/>
      <c r="U592" s="393"/>
      <c r="V592" s="384"/>
      <c r="W592" s="384"/>
      <c r="X592" s="383" t="s">
        <v>1413</v>
      </c>
      <c r="Y592" s="383" t="s">
        <v>1437</v>
      </c>
      <c r="Z592" s="383"/>
      <c r="AA592" s="386"/>
      <c r="AB592" s="386"/>
      <c r="AC592" s="386"/>
      <c r="AD592" s="383"/>
      <c r="AE592" s="383"/>
      <c r="AF592" s="385"/>
      <c r="AG592" s="103"/>
      <c r="AH592" s="385"/>
      <c r="AI592" s="385"/>
      <c r="AJ592" s="385"/>
      <c r="AK592" s="383" t="s">
        <v>1418</v>
      </c>
      <c r="AL592" s="382" t="s">
        <v>55</v>
      </c>
      <c r="AM592" s="382">
        <v>2201</v>
      </c>
      <c r="AN592" s="382" t="s">
        <v>56</v>
      </c>
      <c r="AO592" s="382" t="s">
        <v>1419</v>
      </c>
      <c r="AP592" s="383" t="s">
        <v>1440</v>
      </c>
      <c r="AQ592" s="383" t="s">
        <v>1441</v>
      </c>
      <c r="AR592" s="384">
        <v>2201009</v>
      </c>
      <c r="AS592" s="384" t="s">
        <v>939</v>
      </c>
      <c r="AT592" s="385" t="s">
        <v>1455</v>
      </c>
      <c r="AU592" s="384"/>
      <c r="AV592" s="385" t="s">
        <v>63</v>
      </c>
      <c r="AW592" s="384" t="s">
        <v>220</v>
      </c>
      <c r="AX592" s="388">
        <v>105567000</v>
      </c>
      <c r="AY592" s="389">
        <v>1</v>
      </c>
      <c r="AZ592" s="389" t="s">
        <v>1443</v>
      </c>
      <c r="BA592" s="389" t="s">
        <v>1424</v>
      </c>
      <c r="BB592" s="389" t="s">
        <v>1425</v>
      </c>
      <c r="BC592" s="390">
        <v>105567000</v>
      </c>
      <c r="BD592" s="390">
        <v>105567000</v>
      </c>
    </row>
    <row r="593" spans="1:56" s="391" customFormat="1" ht="110.25">
      <c r="A593" s="382">
        <v>566</v>
      </c>
      <c r="B593" s="383" t="s">
        <v>927</v>
      </c>
      <c r="C593" s="383" t="s">
        <v>1408</v>
      </c>
      <c r="D593" s="383" t="s">
        <v>1409</v>
      </c>
      <c r="E593" s="383" t="s">
        <v>249</v>
      </c>
      <c r="F593" s="383" t="s">
        <v>930</v>
      </c>
      <c r="G593" s="383" t="s">
        <v>1410</v>
      </c>
      <c r="H593" s="383" t="s">
        <v>1411</v>
      </c>
      <c r="I593" s="383" t="s">
        <v>1428</v>
      </c>
      <c r="J593" s="382" t="s">
        <v>1371</v>
      </c>
      <c r="K593" s="382">
        <f>IF(I593="na",0,IF(COUNTIFS($C$1:C593,C593,$I$1:I593,I593)&gt;1,0,1))</f>
        <v>0</v>
      </c>
      <c r="L593" s="382">
        <f>IF(I593="na",0,IF(COUNTIFS($D$1:D593,D593,$I$1:I593,I593)&gt;1,0,1))</f>
        <v>0</v>
      </c>
      <c r="M593" s="382">
        <f>IF(S593="",0,IF(VLOOKUP(R593,[3]PARAMETROS!$P$1:$Q$13,2,0)=1,S593-O593,S593-SUMIFS($S:$S,$R:$R,INDEX(meses,VLOOKUP(R593,[3]PARAMETROS!$P$1:$Q$13,2,0)-1),D:D,D593)))</f>
        <v>0</v>
      </c>
      <c r="N593" s="382"/>
      <c r="O593" s="382"/>
      <c r="P593" s="382"/>
      <c r="Q593" s="382"/>
      <c r="R593" s="384" t="s">
        <v>211</v>
      </c>
      <c r="S593" s="392"/>
      <c r="T593" s="383"/>
      <c r="U593" s="393"/>
      <c r="V593" s="384"/>
      <c r="W593" s="384"/>
      <c r="X593" s="383" t="s">
        <v>1413</v>
      </c>
      <c r="Y593" s="383" t="s">
        <v>1437</v>
      </c>
      <c r="Z593" s="383"/>
      <c r="AA593" s="386"/>
      <c r="AB593" s="386"/>
      <c r="AC593" s="386"/>
      <c r="AD593" s="383"/>
      <c r="AE593" s="383"/>
      <c r="AF593" s="385"/>
      <c r="AG593" s="103"/>
      <c r="AH593" s="385"/>
      <c r="AI593" s="385"/>
      <c r="AJ593" s="385"/>
      <c r="AK593" s="383" t="s">
        <v>1418</v>
      </c>
      <c r="AL593" s="382" t="s">
        <v>55</v>
      </c>
      <c r="AM593" s="382">
        <v>2201</v>
      </c>
      <c r="AN593" s="382" t="s">
        <v>56</v>
      </c>
      <c r="AO593" s="382" t="s">
        <v>1419</v>
      </c>
      <c r="AP593" s="383" t="s">
        <v>1440</v>
      </c>
      <c r="AQ593" s="383" t="s">
        <v>1441</v>
      </c>
      <c r="AR593" s="384">
        <v>2201009</v>
      </c>
      <c r="AS593" s="384" t="s">
        <v>939</v>
      </c>
      <c r="AT593" s="385" t="s">
        <v>1456</v>
      </c>
      <c r="AU593" s="384"/>
      <c r="AV593" s="385" t="s">
        <v>63</v>
      </c>
      <c r="AW593" s="384" t="s">
        <v>220</v>
      </c>
      <c r="AX593" s="388">
        <v>154592900</v>
      </c>
      <c r="AY593" s="389">
        <v>1</v>
      </c>
      <c r="AZ593" s="389" t="s">
        <v>1443</v>
      </c>
      <c r="BA593" s="389" t="s">
        <v>1424</v>
      </c>
      <c r="BB593" s="389" t="s">
        <v>1425</v>
      </c>
      <c r="BC593" s="390">
        <v>154592900</v>
      </c>
      <c r="BD593" s="390">
        <v>154592900</v>
      </c>
    </row>
    <row r="594" spans="1:56" s="391" customFormat="1" ht="110.25">
      <c r="A594" s="382">
        <v>567</v>
      </c>
      <c r="B594" s="383" t="s">
        <v>927</v>
      </c>
      <c r="C594" s="383" t="s">
        <v>1408</v>
      </c>
      <c r="D594" s="383" t="s">
        <v>1409</v>
      </c>
      <c r="E594" s="383" t="s">
        <v>249</v>
      </c>
      <c r="F594" s="383" t="s">
        <v>930</v>
      </c>
      <c r="G594" s="383" t="s">
        <v>1410</v>
      </c>
      <c r="H594" s="383" t="s">
        <v>1411</v>
      </c>
      <c r="I594" s="383" t="s">
        <v>1428</v>
      </c>
      <c r="J594" s="382" t="s">
        <v>1371</v>
      </c>
      <c r="K594" s="382">
        <f>IF(I594="na",0,IF(COUNTIFS($C$1:C594,C594,$I$1:I594,I594)&gt;1,0,1))</f>
        <v>0</v>
      </c>
      <c r="L594" s="382">
        <f>IF(I594="na",0,IF(COUNTIFS($D$1:D594,D594,$I$1:I594,I594)&gt;1,0,1))</f>
        <v>0</v>
      </c>
      <c r="M594" s="382">
        <f>IF(S594="",0,IF(VLOOKUP(R594,[3]PARAMETROS!$P$1:$Q$13,2,0)=1,S594-O594,S594-SUMIFS($S:$S,$R:$R,INDEX(meses,VLOOKUP(R594,[3]PARAMETROS!$P$1:$Q$13,2,0)-1),D:D,D594)))</f>
        <v>0</v>
      </c>
      <c r="N594" s="382"/>
      <c r="O594" s="382"/>
      <c r="P594" s="382"/>
      <c r="Q594" s="382"/>
      <c r="R594" s="384" t="s">
        <v>211</v>
      </c>
      <c r="S594" s="392"/>
      <c r="T594" s="383"/>
      <c r="U594" s="393"/>
      <c r="V594" s="384"/>
      <c r="W594" s="384"/>
      <c r="X594" s="383" t="s">
        <v>1413</v>
      </c>
      <c r="Y594" s="383" t="s">
        <v>1437</v>
      </c>
      <c r="Z594" s="383"/>
      <c r="AA594" s="386"/>
      <c r="AB594" s="386"/>
      <c r="AC594" s="386"/>
      <c r="AD594" s="383"/>
      <c r="AE594" s="383"/>
      <c r="AF594" s="385"/>
      <c r="AG594" s="103"/>
      <c r="AH594" s="385"/>
      <c r="AI594" s="385"/>
      <c r="AJ594" s="385"/>
      <c r="AK594" s="383" t="s">
        <v>1418</v>
      </c>
      <c r="AL594" s="382" t="s">
        <v>55</v>
      </c>
      <c r="AM594" s="382">
        <v>2201</v>
      </c>
      <c r="AN594" s="382" t="s">
        <v>56</v>
      </c>
      <c r="AO594" s="382" t="s">
        <v>1419</v>
      </c>
      <c r="AP594" s="383" t="s">
        <v>1440</v>
      </c>
      <c r="AQ594" s="383" t="s">
        <v>1441</v>
      </c>
      <c r="AR594" s="384">
        <v>2201009</v>
      </c>
      <c r="AS594" s="384" t="s">
        <v>939</v>
      </c>
      <c r="AT594" s="385" t="s">
        <v>1457</v>
      </c>
      <c r="AU594" s="384"/>
      <c r="AV594" s="385" t="s">
        <v>63</v>
      </c>
      <c r="AW594" s="384" t="s">
        <v>220</v>
      </c>
      <c r="AX594" s="388">
        <v>154592900</v>
      </c>
      <c r="AY594" s="389">
        <v>1</v>
      </c>
      <c r="AZ594" s="389" t="s">
        <v>1443</v>
      </c>
      <c r="BA594" s="389" t="s">
        <v>1424</v>
      </c>
      <c r="BB594" s="389" t="s">
        <v>1425</v>
      </c>
      <c r="BC594" s="390">
        <v>154592900</v>
      </c>
      <c r="BD594" s="390">
        <v>154592900</v>
      </c>
    </row>
    <row r="595" spans="1:56" s="391" customFormat="1" ht="110.25">
      <c r="A595" s="382">
        <v>568</v>
      </c>
      <c r="B595" s="383" t="s">
        <v>927</v>
      </c>
      <c r="C595" s="383" t="s">
        <v>1408</v>
      </c>
      <c r="D595" s="383" t="s">
        <v>1409</v>
      </c>
      <c r="E595" s="383" t="s">
        <v>249</v>
      </c>
      <c r="F595" s="383" t="s">
        <v>930</v>
      </c>
      <c r="G595" s="383" t="s">
        <v>1410</v>
      </c>
      <c r="H595" s="383" t="s">
        <v>1411</v>
      </c>
      <c r="I595" s="383" t="s">
        <v>1428</v>
      </c>
      <c r="J595" s="382" t="s">
        <v>1371</v>
      </c>
      <c r="K595" s="382">
        <f>IF(I595="na",0,IF(COUNTIFS($C$1:C595,C595,$I$1:I595,I595)&gt;1,0,1))</f>
        <v>0</v>
      </c>
      <c r="L595" s="382">
        <f>IF(I595="na",0,IF(COUNTIFS($D$1:D595,D595,$I$1:I595,I595)&gt;1,0,1))</f>
        <v>0</v>
      </c>
      <c r="M595" s="382">
        <f>IF(S595="",0,IF(VLOOKUP(R595,[3]PARAMETROS!$P$1:$Q$13,2,0)=1,S595-O595,S595-SUMIFS($S:$S,$R:$R,INDEX(meses,VLOOKUP(R595,[3]PARAMETROS!$P$1:$Q$13,2,0)-1),D:D,D595)))</f>
        <v>0</v>
      </c>
      <c r="N595" s="382"/>
      <c r="O595" s="382"/>
      <c r="P595" s="382"/>
      <c r="Q595" s="382"/>
      <c r="R595" s="384" t="s">
        <v>211</v>
      </c>
      <c r="S595" s="392"/>
      <c r="T595" s="383"/>
      <c r="U595" s="393"/>
      <c r="V595" s="384"/>
      <c r="W595" s="384"/>
      <c r="X595" s="383" t="s">
        <v>1413</v>
      </c>
      <c r="Y595" s="383" t="s">
        <v>1437</v>
      </c>
      <c r="Z595" s="383"/>
      <c r="AA595" s="386"/>
      <c r="AB595" s="386"/>
      <c r="AC595" s="386"/>
      <c r="AD595" s="383"/>
      <c r="AE595" s="383"/>
      <c r="AF595" s="385"/>
      <c r="AG595" s="103"/>
      <c r="AH595" s="385"/>
      <c r="AI595" s="385"/>
      <c r="AJ595" s="385"/>
      <c r="AK595" s="383" t="s">
        <v>1418</v>
      </c>
      <c r="AL595" s="382" t="s">
        <v>55</v>
      </c>
      <c r="AM595" s="382">
        <v>2201</v>
      </c>
      <c r="AN595" s="382" t="s">
        <v>56</v>
      </c>
      <c r="AO595" s="382" t="s">
        <v>1419</v>
      </c>
      <c r="AP595" s="383" t="s">
        <v>1440</v>
      </c>
      <c r="AQ595" s="383" t="s">
        <v>1441</v>
      </c>
      <c r="AR595" s="384">
        <v>2201009</v>
      </c>
      <c r="AS595" s="384" t="s">
        <v>939</v>
      </c>
      <c r="AT595" s="385" t="s">
        <v>1458</v>
      </c>
      <c r="AU595" s="384"/>
      <c r="AV595" s="385" t="s">
        <v>63</v>
      </c>
      <c r="AW595" s="384" t="s">
        <v>220</v>
      </c>
      <c r="AX595" s="388">
        <v>105567000</v>
      </c>
      <c r="AY595" s="389">
        <v>1</v>
      </c>
      <c r="AZ595" s="389" t="s">
        <v>1443</v>
      </c>
      <c r="BA595" s="389" t="s">
        <v>1424</v>
      </c>
      <c r="BB595" s="389" t="s">
        <v>1425</v>
      </c>
      <c r="BC595" s="390">
        <v>105567000</v>
      </c>
      <c r="BD595" s="390">
        <v>105567000</v>
      </c>
    </row>
    <row r="596" spans="1:56" s="391" customFormat="1" ht="110.25">
      <c r="A596" s="382">
        <v>569</v>
      </c>
      <c r="B596" s="383" t="s">
        <v>927</v>
      </c>
      <c r="C596" s="383" t="s">
        <v>1408</v>
      </c>
      <c r="D596" s="383" t="s">
        <v>1409</v>
      </c>
      <c r="E596" s="383" t="s">
        <v>249</v>
      </c>
      <c r="F596" s="383" t="s">
        <v>930</v>
      </c>
      <c r="G596" s="383" t="s">
        <v>1410</v>
      </c>
      <c r="H596" s="383" t="s">
        <v>1411</v>
      </c>
      <c r="I596" s="383" t="s">
        <v>1428</v>
      </c>
      <c r="J596" s="382" t="s">
        <v>1371</v>
      </c>
      <c r="K596" s="382">
        <f>IF(I596="na",0,IF(COUNTIFS($C$1:C596,C596,$I$1:I596,I596)&gt;1,0,1))</f>
        <v>0</v>
      </c>
      <c r="L596" s="382">
        <f>IF(I596="na",0,IF(COUNTIFS($D$1:D596,D596,$I$1:I596,I596)&gt;1,0,1))</f>
        <v>0</v>
      </c>
      <c r="M596" s="382">
        <f>IF(S596="",0,IF(VLOOKUP(R596,[3]PARAMETROS!$P$1:$Q$13,2,0)=1,S596-O596,S596-SUMIFS($S:$S,$R:$R,INDEX(meses,VLOOKUP(R596,[3]PARAMETROS!$P$1:$Q$13,2,0)-1),D:D,D596)))</f>
        <v>0</v>
      </c>
      <c r="N596" s="382"/>
      <c r="O596" s="382"/>
      <c r="P596" s="382"/>
      <c r="Q596" s="382"/>
      <c r="R596" s="384" t="s">
        <v>211</v>
      </c>
      <c r="S596" s="392"/>
      <c r="T596" s="383"/>
      <c r="U596" s="393"/>
      <c r="V596" s="384"/>
      <c r="W596" s="384"/>
      <c r="X596" s="383" t="s">
        <v>1413</v>
      </c>
      <c r="Y596" s="383" t="s">
        <v>1437</v>
      </c>
      <c r="Z596" s="383"/>
      <c r="AA596" s="386"/>
      <c r="AB596" s="386"/>
      <c r="AC596" s="386"/>
      <c r="AD596" s="383"/>
      <c r="AE596" s="383"/>
      <c r="AF596" s="385"/>
      <c r="AG596" s="103"/>
      <c r="AH596" s="385"/>
      <c r="AI596" s="385"/>
      <c r="AJ596" s="385"/>
      <c r="AK596" s="383" t="s">
        <v>1418</v>
      </c>
      <c r="AL596" s="382" t="s">
        <v>55</v>
      </c>
      <c r="AM596" s="382">
        <v>2201</v>
      </c>
      <c r="AN596" s="382" t="s">
        <v>56</v>
      </c>
      <c r="AO596" s="382" t="s">
        <v>1419</v>
      </c>
      <c r="AP596" s="383" t="s">
        <v>1440</v>
      </c>
      <c r="AQ596" s="383" t="s">
        <v>1441</v>
      </c>
      <c r="AR596" s="384">
        <v>2201009</v>
      </c>
      <c r="AS596" s="384" t="s">
        <v>939</v>
      </c>
      <c r="AT596" s="385" t="s">
        <v>1459</v>
      </c>
      <c r="AU596" s="384"/>
      <c r="AV596" s="385" t="s">
        <v>63</v>
      </c>
      <c r="AW596" s="384" t="s">
        <v>220</v>
      </c>
      <c r="AX596" s="388">
        <v>105567000</v>
      </c>
      <c r="AY596" s="389">
        <v>1</v>
      </c>
      <c r="AZ596" s="389" t="s">
        <v>1443</v>
      </c>
      <c r="BA596" s="389" t="s">
        <v>1424</v>
      </c>
      <c r="BB596" s="389" t="s">
        <v>1425</v>
      </c>
      <c r="BC596" s="390">
        <v>105567000</v>
      </c>
      <c r="BD596" s="390">
        <v>105567000</v>
      </c>
    </row>
    <row r="597" spans="1:56" s="391" customFormat="1" ht="110.25">
      <c r="A597" s="382">
        <v>570</v>
      </c>
      <c r="B597" s="383" t="s">
        <v>927</v>
      </c>
      <c r="C597" s="383" t="s">
        <v>1408</v>
      </c>
      <c r="D597" s="383" t="s">
        <v>1409</v>
      </c>
      <c r="E597" s="383" t="s">
        <v>249</v>
      </c>
      <c r="F597" s="383" t="s">
        <v>930</v>
      </c>
      <c r="G597" s="383" t="s">
        <v>1410</v>
      </c>
      <c r="H597" s="383" t="s">
        <v>1411</v>
      </c>
      <c r="I597" s="383" t="s">
        <v>1428</v>
      </c>
      <c r="J597" s="382" t="s">
        <v>1371</v>
      </c>
      <c r="K597" s="382">
        <f>IF(I597="na",0,IF(COUNTIFS($C$1:C597,C597,$I$1:I597,I597)&gt;1,0,1))</f>
        <v>0</v>
      </c>
      <c r="L597" s="382">
        <f>IF(I597="na",0,IF(COUNTIFS($D$1:D597,D597,$I$1:I597,I597)&gt;1,0,1))</f>
        <v>0</v>
      </c>
      <c r="M597" s="382">
        <f>IF(S597="",0,IF(VLOOKUP(R597,[3]PARAMETROS!$P$1:$Q$13,2,0)=1,S597-O597,S597-SUMIFS($S:$S,$R:$R,INDEX(meses,VLOOKUP(R597,[3]PARAMETROS!$P$1:$Q$13,2,0)-1),D:D,D597)))</f>
        <v>0</v>
      </c>
      <c r="N597" s="382"/>
      <c r="O597" s="382"/>
      <c r="P597" s="382"/>
      <c r="Q597" s="382"/>
      <c r="R597" s="384" t="s">
        <v>211</v>
      </c>
      <c r="S597" s="392"/>
      <c r="T597" s="383"/>
      <c r="U597" s="393"/>
      <c r="V597" s="384"/>
      <c r="W597" s="384"/>
      <c r="X597" s="383" t="s">
        <v>1413</v>
      </c>
      <c r="Y597" s="383" t="s">
        <v>1437</v>
      </c>
      <c r="Z597" s="383"/>
      <c r="AA597" s="386"/>
      <c r="AB597" s="386"/>
      <c r="AC597" s="386"/>
      <c r="AD597" s="383"/>
      <c r="AE597" s="383"/>
      <c r="AF597" s="385"/>
      <c r="AG597" s="103"/>
      <c r="AH597" s="385"/>
      <c r="AI597" s="385"/>
      <c r="AJ597" s="385"/>
      <c r="AK597" s="383" t="s">
        <v>1418</v>
      </c>
      <c r="AL597" s="382" t="s">
        <v>55</v>
      </c>
      <c r="AM597" s="382">
        <v>2201</v>
      </c>
      <c r="AN597" s="382" t="s">
        <v>56</v>
      </c>
      <c r="AO597" s="382" t="s">
        <v>1419</v>
      </c>
      <c r="AP597" s="383" t="s">
        <v>1440</v>
      </c>
      <c r="AQ597" s="383" t="s">
        <v>1441</v>
      </c>
      <c r="AR597" s="384">
        <v>2201009</v>
      </c>
      <c r="AS597" s="384" t="s">
        <v>939</v>
      </c>
      <c r="AT597" s="385" t="s">
        <v>1460</v>
      </c>
      <c r="AU597" s="384"/>
      <c r="AV597" s="385" t="s">
        <v>63</v>
      </c>
      <c r="AW597" s="384" t="s">
        <v>220</v>
      </c>
      <c r="AX597" s="388">
        <v>105567000</v>
      </c>
      <c r="AY597" s="389">
        <v>1</v>
      </c>
      <c r="AZ597" s="389" t="s">
        <v>1443</v>
      </c>
      <c r="BA597" s="389" t="s">
        <v>1424</v>
      </c>
      <c r="BB597" s="389" t="s">
        <v>1425</v>
      </c>
      <c r="BC597" s="390">
        <v>105567000</v>
      </c>
      <c r="BD597" s="390">
        <v>105567000</v>
      </c>
    </row>
    <row r="598" spans="1:56" s="391" customFormat="1" ht="110.25">
      <c r="A598" s="382">
        <v>571</v>
      </c>
      <c r="B598" s="383" t="s">
        <v>927</v>
      </c>
      <c r="C598" s="383" t="s">
        <v>1408</v>
      </c>
      <c r="D598" s="383" t="s">
        <v>1409</v>
      </c>
      <c r="E598" s="383" t="s">
        <v>249</v>
      </c>
      <c r="F598" s="383" t="s">
        <v>930</v>
      </c>
      <c r="G598" s="383" t="s">
        <v>1410</v>
      </c>
      <c r="H598" s="383" t="s">
        <v>1411</v>
      </c>
      <c r="I598" s="383" t="s">
        <v>1428</v>
      </c>
      <c r="J598" s="382" t="s">
        <v>1371</v>
      </c>
      <c r="K598" s="382">
        <f>IF(I598="na",0,IF(COUNTIFS($C$1:C598,C598,$I$1:I598,I598)&gt;1,0,1))</f>
        <v>0</v>
      </c>
      <c r="L598" s="382">
        <f>IF(I598="na",0,IF(COUNTIFS($D$1:D598,D598,$I$1:I598,I598)&gt;1,0,1))</f>
        <v>0</v>
      </c>
      <c r="M598" s="382">
        <f>IF(S598="",0,IF(VLOOKUP(R598,[3]PARAMETROS!$P$1:$Q$13,2,0)=1,S598-O598,S598-SUMIFS($S:$S,$R:$R,INDEX(meses,VLOOKUP(R598,[3]PARAMETROS!$P$1:$Q$13,2,0)-1),D:D,D598)))</f>
        <v>0</v>
      </c>
      <c r="N598" s="382"/>
      <c r="O598" s="382"/>
      <c r="P598" s="382"/>
      <c r="Q598" s="382"/>
      <c r="R598" s="384" t="s">
        <v>211</v>
      </c>
      <c r="S598" s="392"/>
      <c r="T598" s="383"/>
      <c r="U598" s="393"/>
      <c r="V598" s="384"/>
      <c r="W598" s="384"/>
      <c r="X598" s="383" t="s">
        <v>1413</v>
      </c>
      <c r="Y598" s="383" t="s">
        <v>1437</v>
      </c>
      <c r="Z598" s="383"/>
      <c r="AA598" s="386"/>
      <c r="AB598" s="386"/>
      <c r="AC598" s="386"/>
      <c r="AD598" s="383"/>
      <c r="AE598" s="383"/>
      <c r="AF598" s="385"/>
      <c r="AG598" s="103"/>
      <c r="AH598" s="385"/>
      <c r="AI598" s="385"/>
      <c r="AJ598" s="385"/>
      <c r="AK598" s="383" t="s">
        <v>1418</v>
      </c>
      <c r="AL598" s="382" t="s">
        <v>55</v>
      </c>
      <c r="AM598" s="382">
        <v>2201</v>
      </c>
      <c r="AN598" s="382" t="s">
        <v>56</v>
      </c>
      <c r="AO598" s="382" t="s">
        <v>1419</v>
      </c>
      <c r="AP598" s="383" t="s">
        <v>1440</v>
      </c>
      <c r="AQ598" s="383" t="s">
        <v>1441</v>
      </c>
      <c r="AR598" s="384">
        <v>2201009</v>
      </c>
      <c r="AS598" s="384" t="s">
        <v>939</v>
      </c>
      <c r="AT598" s="385" t="s">
        <v>1461</v>
      </c>
      <c r="AU598" s="384"/>
      <c r="AV598" s="385" t="s">
        <v>63</v>
      </c>
      <c r="AW598" s="384" t="s">
        <v>220</v>
      </c>
      <c r="AX598" s="388">
        <v>77264000</v>
      </c>
      <c r="AY598" s="389">
        <v>1</v>
      </c>
      <c r="AZ598" s="389" t="s">
        <v>1443</v>
      </c>
      <c r="BA598" s="389" t="s">
        <v>1424</v>
      </c>
      <c r="BB598" s="389" t="s">
        <v>1425</v>
      </c>
      <c r="BC598" s="390">
        <v>77264000</v>
      </c>
      <c r="BD598" s="390">
        <v>77264000</v>
      </c>
    </row>
    <row r="599" spans="1:56" s="391" customFormat="1" ht="110.25">
      <c r="A599" s="382">
        <v>572</v>
      </c>
      <c r="B599" s="383" t="s">
        <v>927</v>
      </c>
      <c r="C599" s="383" t="s">
        <v>1408</v>
      </c>
      <c r="D599" s="383" t="s">
        <v>1409</v>
      </c>
      <c r="E599" s="383" t="s">
        <v>249</v>
      </c>
      <c r="F599" s="383" t="s">
        <v>930</v>
      </c>
      <c r="G599" s="383" t="s">
        <v>1410</v>
      </c>
      <c r="H599" s="383" t="s">
        <v>1411</v>
      </c>
      <c r="I599" s="383" t="s">
        <v>1428</v>
      </c>
      <c r="J599" s="382" t="s">
        <v>1371</v>
      </c>
      <c r="K599" s="382">
        <f>IF(I599="na",0,IF(COUNTIFS($C$1:C599,C599,$I$1:I599,I599)&gt;1,0,1))</f>
        <v>0</v>
      </c>
      <c r="L599" s="382">
        <f>IF(I599="na",0,IF(COUNTIFS($D$1:D599,D599,$I$1:I599,I599)&gt;1,0,1))</f>
        <v>0</v>
      </c>
      <c r="M599" s="382">
        <f>IF(S599="",0,IF(VLOOKUP(R599,[3]PARAMETROS!$P$1:$Q$13,2,0)=1,S599-O599,S599-SUMIFS($S:$S,$R:$R,INDEX(meses,VLOOKUP(R599,[3]PARAMETROS!$P$1:$Q$13,2,0)-1),D:D,D599)))</f>
        <v>0</v>
      </c>
      <c r="N599" s="382"/>
      <c r="O599" s="382"/>
      <c r="P599" s="382"/>
      <c r="Q599" s="382"/>
      <c r="R599" s="384" t="s">
        <v>211</v>
      </c>
      <c r="S599" s="392"/>
      <c r="T599" s="383"/>
      <c r="U599" s="393"/>
      <c r="V599" s="384"/>
      <c r="W599" s="384"/>
      <c r="X599" s="383" t="s">
        <v>1413</v>
      </c>
      <c r="Y599" s="383" t="s">
        <v>1437</v>
      </c>
      <c r="Z599" s="383"/>
      <c r="AA599" s="386"/>
      <c r="AB599" s="386"/>
      <c r="AC599" s="386"/>
      <c r="AD599" s="383"/>
      <c r="AE599" s="383"/>
      <c r="AF599" s="385"/>
      <c r="AG599" s="103"/>
      <c r="AH599" s="385"/>
      <c r="AI599" s="385"/>
      <c r="AJ599" s="385"/>
      <c r="AK599" s="383" t="s">
        <v>1418</v>
      </c>
      <c r="AL599" s="382" t="s">
        <v>55</v>
      </c>
      <c r="AM599" s="382">
        <v>2201</v>
      </c>
      <c r="AN599" s="382" t="s">
        <v>56</v>
      </c>
      <c r="AO599" s="382" t="s">
        <v>1419</v>
      </c>
      <c r="AP599" s="383" t="s">
        <v>1440</v>
      </c>
      <c r="AQ599" s="383" t="s">
        <v>1441</v>
      </c>
      <c r="AR599" s="384">
        <v>2201009</v>
      </c>
      <c r="AS599" s="384" t="s">
        <v>939</v>
      </c>
      <c r="AT599" s="385" t="s">
        <v>1462</v>
      </c>
      <c r="AU599" s="384"/>
      <c r="AV599" s="385" t="s">
        <v>63</v>
      </c>
      <c r="AW599" s="384" t="s">
        <v>220</v>
      </c>
      <c r="AX599" s="388">
        <v>154592900</v>
      </c>
      <c r="AY599" s="389">
        <v>1</v>
      </c>
      <c r="AZ599" s="389" t="s">
        <v>1443</v>
      </c>
      <c r="BA599" s="389" t="s">
        <v>1424</v>
      </c>
      <c r="BB599" s="389" t="s">
        <v>1425</v>
      </c>
      <c r="BC599" s="390">
        <v>154592900</v>
      </c>
      <c r="BD599" s="390">
        <v>154592900</v>
      </c>
    </row>
    <row r="600" spans="1:56" s="391" customFormat="1" ht="110.25">
      <c r="A600" s="382">
        <v>573</v>
      </c>
      <c r="B600" s="383" t="s">
        <v>927</v>
      </c>
      <c r="C600" s="383" t="s">
        <v>1408</v>
      </c>
      <c r="D600" s="383" t="s">
        <v>1409</v>
      </c>
      <c r="E600" s="383" t="s">
        <v>249</v>
      </c>
      <c r="F600" s="383" t="s">
        <v>930</v>
      </c>
      <c r="G600" s="383" t="s">
        <v>1410</v>
      </c>
      <c r="H600" s="383" t="s">
        <v>1411</v>
      </c>
      <c r="I600" s="383" t="s">
        <v>1428</v>
      </c>
      <c r="J600" s="382" t="s">
        <v>1371</v>
      </c>
      <c r="K600" s="382">
        <f>IF(I600="na",0,IF(COUNTIFS($C$1:C600,C600,$I$1:I600,I600)&gt;1,0,1))</f>
        <v>0</v>
      </c>
      <c r="L600" s="382">
        <f>IF(I600="na",0,IF(COUNTIFS($D$1:D600,D600,$I$1:I600,I600)&gt;1,0,1))</f>
        <v>0</v>
      </c>
      <c r="M600" s="382">
        <f>IF(S600="",0,IF(VLOOKUP(R600,[3]PARAMETROS!$P$1:$Q$13,2,0)=1,S600-O600,S600-SUMIFS($S:$S,$R:$R,INDEX(meses,VLOOKUP(R600,[3]PARAMETROS!$P$1:$Q$13,2,0)-1),D:D,D600)))</f>
        <v>0</v>
      </c>
      <c r="N600" s="382"/>
      <c r="O600" s="382"/>
      <c r="P600" s="382"/>
      <c r="Q600" s="382"/>
      <c r="R600" s="384" t="s">
        <v>211</v>
      </c>
      <c r="S600" s="392"/>
      <c r="T600" s="383"/>
      <c r="U600" s="393"/>
      <c r="V600" s="384"/>
      <c r="W600" s="384"/>
      <c r="X600" s="383" t="s">
        <v>1413</v>
      </c>
      <c r="Y600" s="383" t="s">
        <v>1437</v>
      </c>
      <c r="Z600" s="383"/>
      <c r="AA600" s="386"/>
      <c r="AB600" s="386"/>
      <c r="AC600" s="386"/>
      <c r="AD600" s="383"/>
      <c r="AE600" s="383"/>
      <c r="AF600" s="385"/>
      <c r="AG600" s="103"/>
      <c r="AH600" s="385"/>
      <c r="AI600" s="385"/>
      <c r="AJ600" s="385"/>
      <c r="AK600" s="383" t="s">
        <v>1418</v>
      </c>
      <c r="AL600" s="382" t="s">
        <v>55</v>
      </c>
      <c r="AM600" s="382">
        <v>2201</v>
      </c>
      <c r="AN600" s="382" t="s">
        <v>56</v>
      </c>
      <c r="AO600" s="382" t="s">
        <v>1419</v>
      </c>
      <c r="AP600" s="383" t="s">
        <v>1440</v>
      </c>
      <c r="AQ600" s="383" t="s">
        <v>1441</v>
      </c>
      <c r="AR600" s="384">
        <v>2201009</v>
      </c>
      <c r="AS600" s="384" t="s">
        <v>939</v>
      </c>
      <c r="AT600" s="385" t="s">
        <v>1463</v>
      </c>
      <c r="AU600" s="384"/>
      <c r="AV600" s="385" t="s">
        <v>63</v>
      </c>
      <c r="AW600" s="384" t="s">
        <v>220</v>
      </c>
      <c r="AX600" s="388">
        <v>95700000</v>
      </c>
      <c r="AY600" s="389">
        <v>1</v>
      </c>
      <c r="AZ600" s="389" t="s">
        <v>1443</v>
      </c>
      <c r="BA600" s="389" t="s">
        <v>1424</v>
      </c>
      <c r="BB600" s="389" t="s">
        <v>1425</v>
      </c>
      <c r="BC600" s="390">
        <v>95700000</v>
      </c>
      <c r="BD600" s="390">
        <v>95700000</v>
      </c>
    </row>
    <row r="601" spans="1:56" s="391" customFormat="1" ht="126">
      <c r="A601" s="382">
        <v>574</v>
      </c>
      <c r="B601" s="383" t="s">
        <v>927</v>
      </c>
      <c r="C601" s="383" t="s">
        <v>1408</v>
      </c>
      <c r="D601" s="383" t="s">
        <v>1409</v>
      </c>
      <c r="E601" s="383" t="s">
        <v>249</v>
      </c>
      <c r="F601" s="383" t="s">
        <v>930</v>
      </c>
      <c r="G601" s="383" t="s">
        <v>1410</v>
      </c>
      <c r="H601" s="383" t="s">
        <v>1411</v>
      </c>
      <c r="I601" s="383" t="s">
        <v>1428</v>
      </c>
      <c r="J601" s="382" t="s">
        <v>1371</v>
      </c>
      <c r="K601" s="382">
        <f>IF(I601="na",0,IF(COUNTIFS($C$1:C601,C601,$I$1:I601,I601)&gt;1,0,1))</f>
        <v>0</v>
      </c>
      <c r="L601" s="382">
        <f>IF(I601="na",0,IF(COUNTIFS($D$1:D601,D601,$I$1:I601,I601)&gt;1,0,1))</f>
        <v>0</v>
      </c>
      <c r="M601" s="382">
        <f>IF(S601="",0,IF(VLOOKUP(R601,[3]PARAMETROS!$P$1:$Q$13,2,0)=1,S601-O601,S601-SUMIFS($S:$S,$R:$R,INDEX(meses,VLOOKUP(R601,[3]PARAMETROS!$P$1:$Q$13,2,0)-1),D:D,D601)))</f>
        <v>0</v>
      </c>
      <c r="N601" s="382"/>
      <c r="O601" s="382"/>
      <c r="P601" s="382"/>
      <c r="Q601" s="382"/>
      <c r="R601" s="384" t="s">
        <v>211</v>
      </c>
      <c r="S601" s="392"/>
      <c r="T601" s="383"/>
      <c r="U601" s="393"/>
      <c r="V601" s="384"/>
      <c r="W601" s="384"/>
      <c r="X601" s="383" t="s">
        <v>1413</v>
      </c>
      <c r="Y601" s="383" t="s">
        <v>1437</v>
      </c>
      <c r="Z601" s="383"/>
      <c r="AA601" s="386"/>
      <c r="AB601" s="386"/>
      <c r="AC601" s="386"/>
      <c r="AD601" s="383"/>
      <c r="AE601" s="383"/>
      <c r="AF601" s="385"/>
      <c r="AG601" s="103"/>
      <c r="AH601" s="385"/>
      <c r="AI601" s="385"/>
      <c r="AJ601" s="385"/>
      <c r="AK601" s="383" t="s">
        <v>1418</v>
      </c>
      <c r="AL601" s="382" t="s">
        <v>55</v>
      </c>
      <c r="AM601" s="382">
        <v>2201</v>
      </c>
      <c r="AN601" s="382" t="s">
        <v>56</v>
      </c>
      <c r="AO601" s="382" t="s">
        <v>1419</v>
      </c>
      <c r="AP601" s="383" t="s">
        <v>1440</v>
      </c>
      <c r="AQ601" s="383" t="s">
        <v>1441</v>
      </c>
      <c r="AR601" s="384">
        <v>2201009</v>
      </c>
      <c r="AS601" s="384" t="s">
        <v>939</v>
      </c>
      <c r="AT601" s="385" t="s">
        <v>1464</v>
      </c>
      <c r="AU601" s="384"/>
      <c r="AV601" s="385" t="s">
        <v>63</v>
      </c>
      <c r="AW601" s="384" t="s">
        <v>220</v>
      </c>
      <c r="AX601" s="388">
        <v>59000000</v>
      </c>
      <c r="AY601" s="389">
        <v>1</v>
      </c>
      <c r="AZ601" s="389" t="s">
        <v>1443</v>
      </c>
      <c r="BA601" s="389" t="s">
        <v>1424</v>
      </c>
      <c r="BB601" s="389" t="s">
        <v>1425</v>
      </c>
      <c r="BC601" s="390">
        <v>59000000</v>
      </c>
      <c r="BD601" s="390">
        <v>59000000</v>
      </c>
    </row>
    <row r="602" spans="1:56" s="391" customFormat="1" ht="126">
      <c r="A602" s="382">
        <v>575</v>
      </c>
      <c r="B602" s="383" t="s">
        <v>927</v>
      </c>
      <c r="C602" s="383" t="s">
        <v>1408</v>
      </c>
      <c r="D602" s="383" t="s">
        <v>1409</v>
      </c>
      <c r="E602" s="383" t="s">
        <v>249</v>
      </c>
      <c r="F602" s="383" t="s">
        <v>930</v>
      </c>
      <c r="G602" s="383" t="s">
        <v>1410</v>
      </c>
      <c r="H602" s="383" t="s">
        <v>1411</v>
      </c>
      <c r="I602" s="383" t="s">
        <v>1428</v>
      </c>
      <c r="J602" s="382" t="s">
        <v>1371</v>
      </c>
      <c r="K602" s="382">
        <f>IF(I602="na",0,IF(COUNTIFS($C$1:C602,C602,$I$1:I602,I602)&gt;1,0,1))</f>
        <v>0</v>
      </c>
      <c r="L602" s="382">
        <f>IF(I602="na",0,IF(COUNTIFS($D$1:D602,D602,$I$1:I602,I602)&gt;1,0,1))</f>
        <v>0</v>
      </c>
      <c r="M602" s="382">
        <f>IF(S602="",0,IF(VLOOKUP(R602,[3]PARAMETROS!$P$1:$Q$13,2,0)=1,S602-O602,S602-SUMIFS($S:$S,$R:$R,INDEX(meses,VLOOKUP(R602,[3]PARAMETROS!$P$1:$Q$13,2,0)-1),D:D,D602)))</f>
        <v>0</v>
      </c>
      <c r="N602" s="382"/>
      <c r="O602" s="382"/>
      <c r="P602" s="382"/>
      <c r="Q602" s="382"/>
      <c r="R602" s="384" t="s">
        <v>211</v>
      </c>
      <c r="S602" s="392"/>
      <c r="T602" s="383"/>
      <c r="U602" s="393"/>
      <c r="V602" s="384"/>
      <c r="W602" s="384"/>
      <c r="X602" s="383" t="s">
        <v>1413</v>
      </c>
      <c r="Y602" s="383" t="s">
        <v>1437</v>
      </c>
      <c r="Z602" s="383"/>
      <c r="AA602" s="386"/>
      <c r="AB602" s="386"/>
      <c r="AC602" s="386"/>
      <c r="AD602" s="383"/>
      <c r="AE602" s="383"/>
      <c r="AF602" s="385"/>
      <c r="AG602" s="103"/>
      <c r="AH602" s="385"/>
      <c r="AI602" s="385"/>
      <c r="AJ602" s="385"/>
      <c r="AK602" s="383" t="s">
        <v>1418</v>
      </c>
      <c r="AL602" s="382" t="s">
        <v>55</v>
      </c>
      <c r="AM602" s="382">
        <v>2201</v>
      </c>
      <c r="AN602" s="382" t="s">
        <v>56</v>
      </c>
      <c r="AO602" s="382" t="s">
        <v>1419</v>
      </c>
      <c r="AP602" s="383" t="s">
        <v>1440</v>
      </c>
      <c r="AQ602" s="383" t="s">
        <v>1441</v>
      </c>
      <c r="AR602" s="384">
        <v>2201009</v>
      </c>
      <c r="AS602" s="384" t="s">
        <v>939</v>
      </c>
      <c r="AT602" s="385" t="s">
        <v>1465</v>
      </c>
      <c r="AU602" s="384"/>
      <c r="AV602" s="385" t="s">
        <v>63</v>
      </c>
      <c r="AW602" s="384" t="s">
        <v>220</v>
      </c>
      <c r="AX602" s="388">
        <v>56050000</v>
      </c>
      <c r="AY602" s="389">
        <v>1</v>
      </c>
      <c r="AZ602" s="389" t="s">
        <v>1443</v>
      </c>
      <c r="BA602" s="389" t="s">
        <v>1424</v>
      </c>
      <c r="BB602" s="389" t="s">
        <v>1425</v>
      </c>
      <c r="BC602" s="390">
        <v>56050000</v>
      </c>
      <c r="BD602" s="390">
        <v>56050000</v>
      </c>
    </row>
    <row r="603" spans="1:56" s="391" customFormat="1" ht="110.25">
      <c r="A603" s="382">
        <v>576</v>
      </c>
      <c r="B603" s="383" t="s">
        <v>927</v>
      </c>
      <c r="C603" s="383" t="s">
        <v>1408</v>
      </c>
      <c r="D603" s="383" t="s">
        <v>1409</v>
      </c>
      <c r="E603" s="383" t="s">
        <v>249</v>
      </c>
      <c r="F603" s="383" t="s">
        <v>930</v>
      </c>
      <c r="G603" s="383" t="s">
        <v>1410</v>
      </c>
      <c r="H603" s="383" t="s">
        <v>1411</v>
      </c>
      <c r="I603" s="383" t="s">
        <v>1428</v>
      </c>
      <c r="J603" s="382" t="s">
        <v>1371</v>
      </c>
      <c r="K603" s="382">
        <f>IF(I603="na",0,IF(COUNTIFS($C$1:C603,C603,$I$1:I603,I603)&gt;1,0,1))</f>
        <v>0</v>
      </c>
      <c r="L603" s="382">
        <f>IF(I603="na",0,IF(COUNTIFS($D$1:D603,D603,$I$1:I603,I603)&gt;1,0,1))</f>
        <v>0</v>
      </c>
      <c r="M603" s="382">
        <f>IF(S603="",0,IF(VLOOKUP(R603,[3]PARAMETROS!$P$1:$Q$13,2,0)=1,S603-O603,S603-SUMIFS($S:$S,$R:$R,INDEX(meses,VLOOKUP(R603,[3]PARAMETROS!$P$1:$Q$13,2,0)-1),D:D,D603)))</f>
        <v>0</v>
      </c>
      <c r="N603" s="382"/>
      <c r="O603" s="382"/>
      <c r="P603" s="382"/>
      <c r="Q603" s="382"/>
      <c r="R603" s="384" t="s">
        <v>211</v>
      </c>
      <c r="S603" s="392"/>
      <c r="T603" s="383"/>
      <c r="U603" s="393"/>
      <c r="V603" s="384"/>
      <c r="W603" s="384"/>
      <c r="X603" s="383" t="s">
        <v>1413</v>
      </c>
      <c r="Y603" s="383" t="s">
        <v>1437</v>
      </c>
      <c r="Z603" s="383"/>
      <c r="AA603" s="386"/>
      <c r="AB603" s="386"/>
      <c r="AC603" s="386"/>
      <c r="AD603" s="383"/>
      <c r="AE603" s="383"/>
      <c r="AF603" s="385"/>
      <c r="AG603" s="103"/>
      <c r="AH603" s="385"/>
      <c r="AI603" s="385"/>
      <c r="AJ603" s="385"/>
      <c r="AK603" s="383" t="s">
        <v>1418</v>
      </c>
      <c r="AL603" s="382" t="s">
        <v>55</v>
      </c>
      <c r="AM603" s="382">
        <v>2201</v>
      </c>
      <c r="AN603" s="382" t="s">
        <v>56</v>
      </c>
      <c r="AO603" s="382" t="s">
        <v>1419</v>
      </c>
      <c r="AP603" s="383" t="s">
        <v>1440</v>
      </c>
      <c r="AQ603" s="383" t="s">
        <v>1441</v>
      </c>
      <c r="AR603" s="384">
        <v>2201009</v>
      </c>
      <c r="AS603" s="384" t="s">
        <v>1466</v>
      </c>
      <c r="AT603" s="385" t="s">
        <v>1467</v>
      </c>
      <c r="AU603" s="384"/>
      <c r="AV603" s="385" t="s">
        <v>74</v>
      </c>
      <c r="AW603" s="384" t="s">
        <v>220</v>
      </c>
      <c r="AX603" s="388">
        <v>220000000</v>
      </c>
      <c r="AY603" s="389">
        <v>1</v>
      </c>
      <c r="AZ603" s="389" t="s">
        <v>1443</v>
      </c>
      <c r="BA603" s="389" t="s">
        <v>1424</v>
      </c>
      <c r="BB603" s="389" t="s">
        <v>1425</v>
      </c>
      <c r="BC603" s="390">
        <v>220000000</v>
      </c>
      <c r="BD603" s="390">
        <v>220000000</v>
      </c>
    </row>
    <row r="604" spans="1:56" s="391" customFormat="1" ht="110.25">
      <c r="A604" s="382">
        <v>577</v>
      </c>
      <c r="B604" s="383" t="s">
        <v>927</v>
      </c>
      <c r="C604" s="383" t="s">
        <v>1408</v>
      </c>
      <c r="D604" s="383" t="s">
        <v>1409</v>
      </c>
      <c r="E604" s="383" t="s">
        <v>249</v>
      </c>
      <c r="F604" s="383" t="s">
        <v>930</v>
      </c>
      <c r="G604" s="383" t="s">
        <v>1410</v>
      </c>
      <c r="H604" s="383" t="s">
        <v>1411</v>
      </c>
      <c r="I604" s="383" t="s">
        <v>1428</v>
      </c>
      <c r="J604" s="382" t="s">
        <v>1371</v>
      </c>
      <c r="K604" s="382">
        <f>IF(I604="na",0,IF(COUNTIFS($C$1:C604,C604,$I$1:I604,I604)&gt;1,0,1))</f>
        <v>0</v>
      </c>
      <c r="L604" s="382">
        <f>IF(I604="na",0,IF(COUNTIFS($D$1:D604,D604,$I$1:I604,I604)&gt;1,0,1))</f>
        <v>0</v>
      </c>
      <c r="M604" s="382">
        <f>IF(S604="",0,IF(VLOOKUP(R604,[3]PARAMETROS!$P$1:$Q$13,2,0)=1,S604-O604,S604-SUMIFS($S:$S,$R:$R,INDEX(meses,VLOOKUP(R604,[3]PARAMETROS!$P$1:$Q$13,2,0)-1),D:D,D604)))</f>
        <v>0</v>
      </c>
      <c r="N604" s="382"/>
      <c r="O604" s="382"/>
      <c r="P604" s="382"/>
      <c r="Q604" s="382"/>
      <c r="R604" s="384" t="s">
        <v>211</v>
      </c>
      <c r="S604" s="392"/>
      <c r="T604" s="383"/>
      <c r="U604" s="393"/>
      <c r="V604" s="384"/>
      <c r="W604" s="384"/>
      <c r="X604" s="383" t="s">
        <v>1413</v>
      </c>
      <c r="Y604" s="383" t="s">
        <v>1437</v>
      </c>
      <c r="Z604" s="383"/>
      <c r="AA604" s="386"/>
      <c r="AB604" s="386"/>
      <c r="AC604" s="386"/>
      <c r="AD604" s="383"/>
      <c r="AE604" s="383"/>
      <c r="AF604" s="385"/>
      <c r="AG604" s="103"/>
      <c r="AH604" s="385"/>
      <c r="AI604" s="385"/>
      <c r="AJ604" s="385"/>
      <c r="AK604" s="383" t="s">
        <v>1418</v>
      </c>
      <c r="AL604" s="382" t="s">
        <v>55</v>
      </c>
      <c r="AM604" s="382">
        <v>2201</v>
      </c>
      <c r="AN604" s="382" t="s">
        <v>56</v>
      </c>
      <c r="AO604" s="382" t="s">
        <v>1419</v>
      </c>
      <c r="AP604" s="383" t="s">
        <v>1440</v>
      </c>
      <c r="AQ604" s="383" t="s">
        <v>1441</v>
      </c>
      <c r="AR604" s="384">
        <v>2201009</v>
      </c>
      <c r="AS604" s="384" t="s">
        <v>939</v>
      </c>
      <c r="AT604" s="385" t="s">
        <v>1436</v>
      </c>
      <c r="AU604" s="384"/>
      <c r="AV604" s="385" t="s">
        <v>74</v>
      </c>
      <c r="AW604" s="384" t="s">
        <v>220</v>
      </c>
      <c r="AX604" s="388">
        <v>0</v>
      </c>
      <c r="AY604" s="389">
        <v>0</v>
      </c>
      <c r="AZ604" s="389" t="s">
        <v>1443</v>
      </c>
      <c r="BA604" s="389" t="s">
        <v>1424</v>
      </c>
      <c r="BB604" s="389" t="s">
        <v>1425</v>
      </c>
      <c r="BC604" s="390">
        <v>0</v>
      </c>
      <c r="BD604" s="390">
        <v>0</v>
      </c>
    </row>
    <row r="605" spans="1:56" s="391" customFormat="1" ht="204.75">
      <c r="A605" s="382">
        <v>578</v>
      </c>
      <c r="B605" s="383" t="s">
        <v>927</v>
      </c>
      <c r="C605" s="383" t="s">
        <v>1408</v>
      </c>
      <c r="D605" s="383" t="s">
        <v>1409</v>
      </c>
      <c r="E605" s="383" t="s">
        <v>249</v>
      </c>
      <c r="F605" s="383" t="s">
        <v>930</v>
      </c>
      <c r="G605" s="383" t="s">
        <v>1410</v>
      </c>
      <c r="H605" s="383" t="s">
        <v>1411</v>
      </c>
      <c r="I605" s="383" t="s">
        <v>1428</v>
      </c>
      <c r="J605" s="382" t="s">
        <v>1371</v>
      </c>
      <c r="K605" s="382">
        <f>IF(I605="na",0,IF(COUNTIFS($C$1:C605,C605,$I$1:I605,I605)&gt;1,0,1))</f>
        <v>0</v>
      </c>
      <c r="L605" s="382">
        <f>IF(I605="na",0,IF(COUNTIFS($D$1:D605,D605,$I$1:I605,I605)&gt;1,0,1))</f>
        <v>0</v>
      </c>
      <c r="M605" s="382">
        <f>IF(S605="",0,IF(VLOOKUP(R605,[3]PARAMETROS!$P$1:$Q$13,2,0)=1,S605-O605,S605-SUMIFS($S:$S,$R:$R,INDEX(meses,VLOOKUP(R605,[3]PARAMETROS!$P$1:$Q$13,2,0)-1),D:D,D605)))</f>
        <v>0</v>
      </c>
      <c r="N605" s="382"/>
      <c r="O605" s="382"/>
      <c r="P605" s="382"/>
      <c r="Q605" s="382"/>
      <c r="R605" s="384" t="s">
        <v>211</v>
      </c>
      <c r="S605" s="392"/>
      <c r="T605" s="383"/>
      <c r="U605" s="393"/>
      <c r="V605" s="384"/>
      <c r="W605" s="384"/>
      <c r="X605" s="383" t="s">
        <v>1413</v>
      </c>
      <c r="Y605" s="383" t="s">
        <v>1468</v>
      </c>
      <c r="Z605" s="383" t="s">
        <v>1469</v>
      </c>
      <c r="AA605" s="386">
        <v>0</v>
      </c>
      <c r="AB605" s="382">
        <v>4300</v>
      </c>
      <c r="AC605" s="386">
        <f>AB605-AA605</f>
        <v>4300</v>
      </c>
      <c r="AD605" s="383" t="s">
        <v>1470</v>
      </c>
      <c r="AE605" s="383" t="s">
        <v>1471</v>
      </c>
      <c r="AF605" s="384"/>
      <c r="AG605" s="104">
        <f>(AF605-AA605)/(AB605-AA605)</f>
        <v>0</v>
      </c>
      <c r="AH605" s="387"/>
      <c r="AI605" s="384"/>
      <c r="AJ605" s="384"/>
      <c r="AK605" s="383" t="s">
        <v>1418</v>
      </c>
      <c r="AL605" s="382" t="s">
        <v>55</v>
      </c>
      <c r="AM605" s="382">
        <v>2201</v>
      </c>
      <c r="AN605" s="382" t="s">
        <v>56</v>
      </c>
      <c r="AO605" s="382" t="s">
        <v>1419</v>
      </c>
      <c r="AP605" s="383" t="s">
        <v>1472</v>
      </c>
      <c r="AQ605" s="383" t="s">
        <v>986</v>
      </c>
      <c r="AR605" s="384">
        <v>2201006</v>
      </c>
      <c r="AS605" s="384" t="s">
        <v>939</v>
      </c>
      <c r="AT605" s="385" t="s">
        <v>1473</v>
      </c>
      <c r="AU605" s="384"/>
      <c r="AV605" s="385" t="s">
        <v>111</v>
      </c>
      <c r="AW605" s="384" t="s">
        <v>220</v>
      </c>
      <c r="AX605" s="388">
        <v>406372017</v>
      </c>
      <c r="AY605" s="389">
        <v>1</v>
      </c>
      <c r="AZ605" s="389" t="s">
        <v>1423</v>
      </c>
      <c r="BA605" s="389" t="s">
        <v>1424</v>
      </c>
      <c r="BB605" s="389" t="s">
        <v>1474</v>
      </c>
      <c r="BC605" s="390">
        <v>406372017</v>
      </c>
      <c r="BD605" s="390">
        <v>406372017</v>
      </c>
    </row>
    <row r="606" spans="1:56" s="391" customFormat="1" ht="126">
      <c r="A606" s="382">
        <v>579</v>
      </c>
      <c r="B606" s="383" t="s">
        <v>927</v>
      </c>
      <c r="C606" s="383" t="s">
        <v>1408</v>
      </c>
      <c r="D606" s="383" t="s">
        <v>1409</v>
      </c>
      <c r="E606" s="383" t="s">
        <v>249</v>
      </c>
      <c r="F606" s="383" t="s">
        <v>930</v>
      </c>
      <c r="G606" s="383" t="s">
        <v>1410</v>
      </c>
      <c r="H606" s="383" t="s">
        <v>1411</v>
      </c>
      <c r="I606" s="383" t="s">
        <v>1428</v>
      </c>
      <c r="J606" s="382" t="s">
        <v>1371</v>
      </c>
      <c r="K606" s="382">
        <f>IF(I606="na",0,IF(COUNTIFS($C$1:C606,C606,$I$1:I606,I606)&gt;1,0,1))</f>
        <v>0</v>
      </c>
      <c r="L606" s="382">
        <f>IF(I606="na",0,IF(COUNTIFS($D$1:D606,D606,$I$1:I606,I606)&gt;1,0,1))</f>
        <v>0</v>
      </c>
      <c r="M606" s="382">
        <f>IF(S606="",0,IF(VLOOKUP(R606,[3]PARAMETROS!$P$1:$Q$13,2,0)=1,S606-O606,S606-SUMIFS($S:$S,$R:$R,INDEX(meses,VLOOKUP(R606,[3]PARAMETROS!$P$1:$Q$13,2,0)-1),D:D,D606)))</f>
        <v>0</v>
      </c>
      <c r="N606" s="382"/>
      <c r="O606" s="382"/>
      <c r="P606" s="382"/>
      <c r="Q606" s="382"/>
      <c r="R606" s="384" t="s">
        <v>211</v>
      </c>
      <c r="S606" s="392"/>
      <c r="T606" s="383"/>
      <c r="U606" s="393"/>
      <c r="V606" s="384"/>
      <c r="W606" s="384"/>
      <c r="X606" s="383" t="s">
        <v>1413</v>
      </c>
      <c r="Y606" s="383" t="s">
        <v>1475</v>
      </c>
      <c r="Z606" s="383"/>
      <c r="AA606" s="386"/>
      <c r="AB606" s="386"/>
      <c r="AC606" s="386"/>
      <c r="AD606" s="383"/>
      <c r="AE606" s="383"/>
      <c r="AF606" s="385"/>
      <c r="AG606" s="103"/>
      <c r="AH606" s="385"/>
      <c r="AI606" s="385"/>
      <c r="AJ606" s="385"/>
      <c r="AK606" s="383" t="s">
        <v>1418</v>
      </c>
      <c r="AL606" s="382" t="s">
        <v>55</v>
      </c>
      <c r="AM606" s="382">
        <v>2201</v>
      </c>
      <c r="AN606" s="382" t="s">
        <v>56</v>
      </c>
      <c r="AO606" s="382" t="s">
        <v>1419</v>
      </c>
      <c r="AP606" s="383" t="s">
        <v>1472</v>
      </c>
      <c r="AQ606" s="383" t="s">
        <v>986</v>
      </c>
      <c r="AR606" s="384">
        <v>2201006</v>
      </c>
      <c r="AS606" s="384" t="s">
        <v>939</v>
      </c>
      <c r="AT606" s="385" t="s">
        <v>1473</v>
      </c>
      <c r="AU606" s="384"/>
      <c r="AV606" s="385" t="s">
        <v>102</v>
      </c>
      <c r="AW606" s="384" t="s">
        <v>220</v>
      </c>
      <c r="AX606" s="388">
        <v>1000000000</v>
      </c>
      <c r="AY606" s="389">
        <v>1</v>
      </c>
      <c r="AZ606" s="389" t="s">
        <v>1423</v>
      </c>
      <c r="BA606" s="389" t="s">
        <v>1424</v>
      </c>
      <c r="BB606" s="389" t="s">
        <v>1476</v>
      </c>
      <c r="BC606" s="390">
        <v>1000000000</v>
      </c>
      <c r="BD606" s="390">
        <v>1000000000</v>
      </c>
    </row>
    <row r="607" spans="1:56" s="391" customFormat="1" ht="126">
      <c r="A607" s="382">
        <v>580</v>
      </c>
      <c r="B607" s="383" t="s">
        <v>927</v>
      </c>
      <c r="C607" s="383" t="s">
        <v>1408</v>
      </c>
      <c r="D607" s="383" t="s">
        <v>1409</v>
      </c>
      <c r="E607" s="383" t="s">
        <v>249</v>
      </c>
      <c r="F607" s="383" t="s">
        <v>930</v>
      </c>
      <c r="G607" s="383" t="s">
        <v>1410</v>
      </c>
      <c r="H607" s="383" t="s">
        <v>1411</v>
      </c>
      <c r="I607" s="383" t="s">
        <v>1428</v>
      </c>
      <c r="J607" s="382" t="s">
        <v>1371</v>
      </c>
      <c r="K607" s="382">
        <f>IF(I607="na",0,IF(COUNTIFS($C$1:C607,C607,$I$1:I607,I607)&gt;1,0,1))</f>
        <v>0</v>
      </c>
      <c r="L607" s="382">
        <f>IF(I607="na",0,IF(COUNTIFS($D$1:D607,D607,$I$1:I607,I607)&gt;1,0,1))</f>
        <v>0</v>
      </c>
      <c r="M607" s="382">
        <f>IF(S607="",0,IF(VLOOKUP(R607,[3]PARAMETROS!$P$1:$Q$13,2,0)=1,S607-O607,S607-SUMIFS($S:$S,$R:$R,INDEX(meses,VLOOKUP(R607,[3]PARAMETROS!$P$1:$Q$13,2,0)-1),D:D,D607)))</f>
        <v>0</v>
      </c>
      <c r="N607" s="382"/>
      <c r="O607" s="382"/>
      <c r="P607" s="382"/>
      <c r="Q607" s="382"/>
      <c r="R607" s="384" t="s">
        <v>211</v>
      </c>
      <c r="S607" s="392"/>
      <c r="T607" s="383"/>
      <c r="U607" s="393"/>
      <c r="V607" s="384"/>
      <c r="W607" s="384"/>
      <c r="X607" s="383" t="s">
        <v>1413</v>
      </c>
      <c r="Y607" s="383" t="s">
        <v>1475</v>
      </c>
      <c r="Z607" s="383"/>
      <c r="AA607" s="386"/>
      <c r="AB607" s="386"/>
      <c r="AC607" s="386"/>
      <c r="AD607" s="383"/>
      <c r="AE607" s="383"/>
      <c r="AF607" s="385"/>
      <c r="AG607" s="103"/>
      <c r="AH607" s="385"/>
      <c r="AI607" s="385"/>
      <c r="AJ607" s="385"/>
      <c r="AK607" s="383" t="s">
        <v>1418</v>
      </c>
      <c r="AL607" s="382" t="s">
        <v>55</v>
      </c>
      <c r="AM607" s="382">
        <v>2201</v>
      </c>
      <c r="AN607" s="382" t="s">
        <v>56</v>
      </c>
      <c r="AO607" s="382" t="s">
        <v>1419</v>
      </c>
      <c r="AP607" s="383" t="s">
        <v>1472</v>
      </c>
      <c r="AQ607" s="383" t="s">
        <v>986</v>
      </c>
      <c r="AR607" s="384">
        <v>2201006</v>
      </c>
      <c r="AS607" s="384" t="s">
        <v>939</v>
      </c>
      <c r="AT607" s="385" t="s">
        <v>1477</v>
      </c>
      <c r="AU607" s="384"/>
      <c r="AV607" s="385" t="s">
        <v>98</v>
      </c>
      <c r="AW607" s="384" t="s">
        <v>220</v>
      </c>
      <c r="AX607" s="388">
        <v>650000</v>
      </c>
      <c r="AY607" s="389">
        <v>1121.2522707692301</v>
      </c>
      <c r="AZ607" s="389" t="s">
        <v>1423</v>
      </c>
      <c r="BA607" s="389" t="s">
        <v>1424</v>
      </c>
      <c r="BB607" s="389" t="s">
        <v>1474</v>
      </c>
      <c r="BC607" s="390">
        <v>728813976</v>
      </c>
      <c r="BD607" s="390">
        <v>728813976</v>
      </c>
    </row>
    <row r="608" spans="1:56" s="391" customFormat="1" ht="126">
      <c r="A608" s="382">
        <v>581</v>
      </c>
      <c r="B608" s="383" t="s">
        <v>927</v>
      </c>
      <c r="C608" s="383" t="s">
        <v>1408</v>
      </c>
      <c r="D608" s="383" t="s">
        <v>1409</v>
      </c>
      <c r="E608" s="383" t="s">
        <v>249</v>
      </c>
      <c r="F608" s="383" t="s">
        <v>930</v>
      </c>
      <c r="G608" s="383" t="s">
        <v>1410</v>
      </c>
      <c r="H608" s="383" t="s">
        <v>1411</v>
      </c>
      <c r="I608" s="383" t="s">
        <v>1428</v>
      </c>
      <c r="J608" s="382" t="s">
        <v>1371</v>
      </c>
      <c r="K608" s="382">
        <f>IF(I608="na",0,IF(COUNTIFS($C$1:C608,C608,$I$1:I608,I608)&gt;1,0,1))</f>
        <v>0</v>
      </c>
      <c r="L608" s="382">
        <f>IF(I608="na",0,IF(COUNTIFS($D$1:D608,D608,$I$1:I608,I608)&gt;1,0,1))</f>
        <v>0</v>
      </c>
      <c r="M608" s="382">
        <f>IF(S608="",0,IF(VLOOKUP(R608,[3]PARAMETROS!$P$1:$Q$13,2,0)=1,S608-O608,S608-SUMIFS($S:$S,$R:$R,INDEX(meses,VLOOKUP(R608,[3]PARAMETROS!$P$1:$Q$13,2,0)-1),D:D,D608)))</f>
        <v>0</v>
      </c>
      <c r="N608" s="382"/>
      <c r="O608" s="382"/>
      <c r="P608" s="382"/>
      <c r="Q608" s="382"/>
      <c r="R608" s="384" t="s">
        <v>211</v>
      </c>
      <c r="S608" s="392"/>
      <c r="T608" s="383"/>
      <c r="U608" s="393"/>
      <c r="V608" s="384"/>
      <c r="W608" s="384"/>
      <c r="X608" s="383" t="s">
        <v>1413</v>
      </c>
      <c r="Y608" s="383" t="s">
        <v>1475</v>
      </c>
      <c r="Z608" s="383"/>
      <c r="AA608" s="386"/>
      <c r="AB608" s="386"/>
      <c r="AC608" s="386"/>
      <c r="AD608" s="383"/>
      <c r="AE608" s="383"/>
      <c r="AF608" s="385"/>
      <c r="AG608" s="103"/>
      <c r="AH608" s="385"/>
      <c r="AI608" s="385"/>
      <c r="AJ608" s="385"/>
      <c r="AK608" s="383" t="s">
        <v>1418</v>
      </c>
      <c r="AL608" s="382" t="s">
        <v>55</v>
      </c>
      <c r="AM608" s="382">
        <v>2201</v>
      </c>
      <c r="AN608" s="382" t="s">
        <v>56</v>
      </c>
      <c r="AO608" s="382" t="s">
        <v>1419</v>
      </c>
      <c r="AP608" s="383" t="s">
        <v>1472</v>
      </c>
      <c r="AQ608" s="383" t="s">
        <v>986</v>
      </c>
      <c r="AR608" s="384">
        <v>2201006</v>
      </c>
      <c r="AS608" s="384" t="s">
        <v>939</v>
      </c>
      <c r="AT608" s="385" t="s">
        <v>1478</v>
      </c>
      <c r="AU608" s="384"/>
      <c r="AV608" s="385" t="s">
        <v>74</v>
      </c>
      <c r="AW608" s="384" t="s">
        <v>220</v>
      </c>
      <c r="AX608" s="388">
        <v>14935000</v>
      </c>
      <c r="AY608" s="389">
        <v>1</v>
      </c>
      <c r="AZ608" s="389" t="s">
        <v>1423</v>
      </c>
      <c r="BA608" s="389" t="s">
        <v>1424</v>
      </c>
      <c r="BB608" s="389" t="s">
        <v>1425</v>
      </c>
      <c r="BC608" s="390">
        <v>14935000</v>
      </c>
      <c r="BD608" s="390">
        <v>14935000</v>
      </c>
    </row>
    <row r="609" spans="1:56" s="391" customFormat="1" ht="157.5">
      <c r="A609" s="382">
        <v>582</v>
      </c>
      <c r="B609" s="383" t="s">
        <v>927</v>
      </c>
      <c r="C609" s="383" t="s">
        <v>1408</v>
      </c>
      <c r="D609" s="383" t="s">
        <v>1409</v>
      </c>
      <c r="E609" s="383" t="s">
        <v>249</v>
      </c>
      <c r="F609" s="383" t="s">
        <v>930</v>
      </c>
      <c r="G609" s="383" t="s">
        <v>1410</v>
      </c>
      <c r="H609" s="383" t="s">
        <v>1411</v>
      </c>
      <c r="I609" s="383" t="s">
        <v>1428</v>
      </c>
      <c r="J609" s="382" t="s">
        <v>1371</v>
      </c>
      <c r="K609" s="382">
        <f>IF(I609="na",0,IF(COUNTIFS($C$1:C609,C609,$I$1:I609,I609)&gt;1,0,1))</f>
        <v>0</v>
      </c>
      <c r="L609" s="382">
        <f>IF(I609="na",0,IF(COUNTIFS($D$1:D609,D609,$I$1:I609,I609)&gt;1,0,1))</f>
        <v>0</v>
      </c>
      <c r="M609" s="382">
        <f>IF(S609="",0,IF(VLOOKUP(R609,[3]PARAMETROS!$P$1:$Q$13,2,0)=1,S609-O609,S609-SUMIFS($S:$S,$R:$R,INDEX(meses,VLOOKUP(R609,[3]PARAMETROS!$P$1:$Q$13,2,0)-1),D:D,D609)))</f>
        <v>0</v>
      </c>
      <c r="N609" s="382"/>
      <c r="O609" s="382"/>
      <c r="P609" s="382"/>
      <c r="Q609" s="382"/>
      <c r="R609" s="384" t="s">
        <v>211</v>
      </c>
      <c r="S609" s="392"/>
      <c r="T609" s="383"/>
      <c r="U609" s="393"/>
      <c r="V609" s="384"/>
      <c r="W609" s="384"/>
      <c r="X609" s="383" t="s">
        <v>1413</v>
      </c>
      <c r="Y609" s="383" t="s">
        <v>1479</v>
      </c>
      <c r="Z609" s="383" t="s">
        <v>1480</v>
      </c>
      <c r="AA609" s="386">
        <v>0</v>
      </c>
      <c r="AB609" s="395">
        <v>3234754</v>
      </c>
      <c r="AC609" s="386">
        <f>AB609-AA609</f>
        <v>3234754</v>
      </c>
      <c r="AD609" s="396" t="s">
        <v>1481</v>
      </c>
      <c r="AE609" s="383" t="s">
        <v>1482</v>
      </c>
      <c r="AF609" s="397"/>
      <c r="AG609" s="103">
        <f>(AF609-AA609)/(AB609-AA609)</f>
        <v>0</v>
      </c>
      <c r="AH609" s="385"/>
      <c r="AI609" s="384"/>
      <c r="AJ609" s="385"/>
      <c r="AK609" s="383" t="s">
        <v>1418</v>
      </c>
      <c r="AL609" s="382" t="s">
        <v>55</v>
      </c>
      <c r="AM609" s="382">
        <v>2201</v>
      </c>
      <c r="AN609" s="382" t="s">
        <v>56</v>
      </c>
      <c r="AO609" s="382" t="s">
        <v>1419</v>
      </c>
      <c r="AP609" s="383" t="s">
        <v>1483</v>
      </c>
      <c r="AQ609" s="383" t="s">
        <v>970</v>
      </c>
      <c r="AR609" s="384">
        <v>2201027</v>
      </c>
      <c r="AS609" s="384" t="s">
        <v>972</v>
      </c>
      <c r="AT609" s="385" t="s">
        <v>1484</v>
      </c>
      <c r="AU609" s="384"/>
      <c r="AV609" s="385" t="s">
        <v>74</v>
      </c>
      <c r="AW609" s="384" t="s">
        <v>220</v>
      </c>
      <c r="AX609" s="388">
        <v>1424695650</v>
      </c>
      <c r="AY609" s="389">
        <v>1</v>
      </c>
      <c r="AZ609" s="389" t="s">
        <v>1485</v>
      </c>
      <c r="BA609" s="389" t="s">
        <v>1424</v>
      </c>
      <c r="BB609" s="389" t="s">
        <v>1425</v>
      </c>
      <c r="BC609" s="390">
        <v>1424695650</v>
      </c>
      <c r="BD609" s="390">
        <v>1424695650</v>
      </c>
    </row>
    <row r="610" spans="1:56" s="391" customFormat="1" ht="157.5">
      <c r="A610" s="382">
        <v>583</v>
      </c>
      <c r="B610" s="383" t="s">
        <v>927</v>
      </c>
      <c r="C610" s="383" t="s">
        <v>1408</v>
      </c>
      <c r="D610" s="383" t="s">
        <v>1409</v>
      </c>
      <c r="E610" s="383" t="s">
        <v>249</v>
      </c>
      <c r="F610" s="383" t="s">
        <v>930</v>
      </c>
      <c r="G610" s="383" t="s">
        <v>1410</v>
      </c>
      <c r="H610" s="398" t="s">
        <v>1411</v>
      </c>
      <c r="I610" s="383" t="s">
        <v>1428</v>
      </c>
      <c r="J610" s="382" t="s">
        <v>1371</v>
      </c>
      <c r="K610" s="382">
        <f>IF(I610="na",0,IF(COUNTIFS($C$1:C610,C610,$I$1:I610,I610)&gt;1,0,1))</f>
        <v>0</v>
      </c>
      <c r="L610" s="382">
        <f>IF(I610="na",0,IF(COUNTIFS($D$1:D610,D610,$I$1:I610,I610)&gt;1,0,1))</f>
        <v>0</v>
      </c>
      <c r="M610" s="382">
        <f>IF(S610="",0,IF(VLOOKUP(R610,[3]PARAMETROS!$P$1:$Q$13,2,0)=1,S610-O610,S610-SUMIFS($S:$S,$R:$R,INDEX(meses,VLOOKUP(R610,[3]PARAMETROS!$P$1:$Q$13,2,0)-1),D:D,D610)))</f>
        <v>0</v>
      </c>
      <c r="N610" s="382"/>
      <c r="O610" s="382"/>
      <c r="P610" s="382"/>
      <c r="Q610" s="382"/>
      <c r="R610" s="384" t="s">
        <v>211</v>
      </c>
      <c r="S610" s="392"/>
      <c r="T610" s="383"/>
      <c r="U610" s="393"/>
      <c r="V610" s="384"/>
      <c r="W610" s="384"/>
      <c r="X610" s="383" t="s">
        <v>1413</v>
      </c>
      <c r="Y610" s="383" t="s">
        <v>1486</v>
      </c>
      <c r="Z610" s="383" t="s">
        <v>1480</v>
      </c>
      <c r="AA610" s="386">
        <v>0</v>
      </c>
      <c r="AB610" s="399">
        <v>5154239</v>
      </c>
      <c r="AC610" s="386">
        <f>AB610-AA610</f>
        <v>5154239</v>
      </c>
      <c r="AD610" s="396" t="s">
        <v>1481</v>
      </c>
      <c r="AE610" s="383" t="s">
        <v>1482</v>
      </c>
      <c r="AF610" s="397"/>
      <c r="AG610" s="103">
        <f>(AF610-AA610)/(AB610-AA610)</f>
        <v>0</v>
      </c>
      <c r="AH610" s="385"/>
      <c r="AI610" s="384"/>
      <c r="AJ610" s="385"/>
      <c r="AK610" s="383" t="s">
        <v>1418</v>
      </c>
      <c r="AL610" s="382" t="s">
        <v>55</v>
      </c>
      <c r="AM610" s="382">
        <v>2201</v>
      </c>
      <c r="AN610" s="382" t="s">
        <v>56</v>
      </c>
      <c r="AO610" s="382" t="s">
        <v>1419</v>
      </c>
      <c r="AP610" s="383" t="s">
        <v>1483</v>
      </c>
      <c r="AQ610" s="383" t="s">
        <v>970</v>
      </c>
      <c r="AR610" s="384">
        <v>2201027</v>
      </c>
      <c r="AS610" s="384" t="s">
        <v>1487</v>
      </c>
      <c r="AT610" s="385" t="s">
        <v>1488</v>
      </c>
      <c r="AU610" s="384"/>
      <c r="AV610" s="385" t="s">
        <v>74</v>
      </c>
      <c r="AW610" s="384" t="s">
        <v>220</v>
      </c>
      <c r="AX610" s="388">
        <v>10208638678</v>
      </c>
      <c r="AY610" s="389">
        <v>1</v>
      </c>
      <c r="AZ610" s="389" t="s">
        <v>1485</v>
      </c>
      <c r="BA610" s="389" t="s">
        <v>1424</v>
      </c>
      <c r="BB610" s="389" t="s">
        <v>1425</v>
      </c>
      <c r="BC610" s="390">
        <v>10208638678</v>
      </c>
      <c r="BD610" s="390">
        <v>10208638678</v>
      </c>
    </row>
    <row r="611" spans="1:56" s="391" customFormat="1" ht="157.5">
      <c r="A611" s="382">
        <v>584</v>
      </c>
      <c r="B611" s="383" t="s">
        <v>927</v>
      </c>
      <c r="C611" s="383" t="s">
        <v>1408</v>
      </c>
      <c r="D611" s="383" t="s">
        <v>1409</v>
      </c>
      <c r="E611" s="383" t="s">
        <v>249</v>
      </c>
      <c r="F611" s="383" t="s">
        <v>930</v>
      </c>
      <c r="G611" s="383" t="s">
        <v>1410</v>
      </c>
      <c r="H611" s="383" t="s">
        <v>1411</v>
      </c>
      <c r="I611" s="383" t="s">
        <v>1428</v>
      </c>
      <c r="J611" s="382" t="s">
        <v>1371</v>
      </c>
      <c r="K611" s="382">
        <f>IF(I611="na",0,IF(COUNTIFS($C$1:C611,C611,$I$1:I611,I611)&gt;1,0,1))</f>
        <v>0</v>
      </c>
      <c r="L611" s="382">
        <f>IF(I611="na",0,IF(COUNTIFS($D$1:D611,D611,$I$1:I611,I611)&gt;1,0,1))</f>
        <v>0</v>
      </c>
      <c r="M611" s="382">
        <f>IF(S611="",0,IF(VLOOKUP(R611,[3]PARAMETROS!$P$1:$Q$13,2,0)=1,S611-O611,S611-SUMIFS($S:$S,$R:$R,INDEX(meses,VLOOKUP(R611,[3]PARAMETROS!$P$1:$Q$13,2,0)-1),D:D,D611)))</f>
        <v>0</v>
      </c>
      <c r="N611" s="382"/>
      <c r="O611" s="382"/>
      <c r="P611" s="382"/>
      <c r="Q611" s="382"/>
      <c r="R611" s="384" t="s">
        <v>211</v>
      </c>
      <c r="S611" s="392"/>
      <c r="T611" s="383"/>
      <c r="U611" s="393"/>
      <c r="V611" s="384"/>
      <c r="W611" s="384"/>
      <c r="X611" s="383" t="s">
        <v>1413</v>
      </c>
      <c r="Y611" s="383" t="s">
        <v>1489</v>
      </c>
      <c r="Z611" s="383"/>
      <c r="AA611" s="386"/>
      <c r="AB611" s="386"/>
      <c r="AC611" s="400"/>
      <c r="AD611" s="396"/>
      <c r="AE611" s="383"/>
      <c r="AF611" s="385"/>
      <c r="AG611" s="103"/>
      <c r="AH611" s="385"/>
      <c r="AI611" s="385"/>
      <c r="AJ611" s="385"/>
      <c r="AK611" s="383" t="s">
        <v>1418</v>
      </c>
      <c r="AL611" s="382" t="s">
        <v>55</v>
      </c>
      <c r="AM611" s="382">
        <v>2201</v>
      </c>
      <c r="AN611" s="382" t="s">
        <v>56</v>
      </c>
      <c r="AO611" s="382" t="s">
        <v>1419</v>
      </c>
      <c r="AP611" s="383" t="s">
        <v>1483</v>
      </c>
      <c r="AQ611" s="383" t="s">
        <v>970</v>
      </c>
      <c r="AR611" s="384">
        <v>2201027</v>
      </c>
      <c r="AS611" s="384" t="s">
        <v>1490</v>
      </c>
      <c r="AT611" s="385" t="s">
        <v>1488</v>
      </c>
      <c r="AU611" s="384"/>
      <c r="AV611" s="385" t="s">
        <v>74</v>
      </c>
      <c r="AW611" s="384" t="s">
        <v>220</v>
      </c>
      <c r="AX611" s="388">
        <v>15396194213</v>
      </c>
      <c r="AY611" s="389">
        <v>1</v>
      </c>
      <c r="AZ611" s="389" t="s">
        <v>1485</v>
      </c>
      <c r="BA611" s="389" t="s">
        <v>1424</v>
      </c>
      <c r="BB611" s="389" t="s">
        <v>1425</v>
      </c>
      <c r="BC611" s="390">
        <v>15396194213</v>
      </c>
      <c r="BD611" s="390">
        <v>15396194213</v>
      </c>
    </row>
    <row r="612" spans="1:56" s="391" customFormat="1" ht="409.5">
      <c r="A612" s="382">
        <v>585</v>
      </c>
      <c r="B612" s="383" t="s">
        <v>927</v>
      </c>
      <c r="C612" s="383" t="s">
        <v>1408</v>
      </c>
      <c r="D612" s="383" t="s">
        <v>1491</v>
      </c>
      <c r="E612" s="383" t="s">
        <v>249</v>
      </c>
      <c r="F612" s="383" t="s">
        <v>930</v>
      </c>
      <c r="G612" s="383" t="s">
        <v>1410</v>
      </c>
      <c r="H612" s="401" t="s">
        <v>1060</v>
      </c>
      <c r="I612" s="383" t="s">
        <v>1492</v>
      </c>
      <c r="J612" s="382" t="s">
        <v>934</v>
      </c>
      <c r="K612" s="382">
        <f>IF(I612="na",0,IF(COUNTIFS($C$1:C612,C612,$I$1:I612,I612)&gt;1,0,1))</f>
        <v>1</v>
      </c>
      <c r="L612" s="382">
        <f>IF(I612="na",0,IF(COUNTIFS($D$1:D612,D612,$I$1:I612,I612)&gt;1,0,1))</f>
        <v>1</v>
      </c>
      <c r="M612" s="382">
        <f>IF(S612="",0,IF(VLOOKUP(R612,[3]PARAMETROS!$P$1:$Q$13,2,0)=1,S612-O612,S612-SUMIFS($S:$S,$R:$R,INDEX(meses,VLOOKUP(R612,[3]PARAMETROS!$P$1:$Q$13,2,0)-1),D:D,D612)))</f>
        <v>0.14499999999999999</v>
      </c>
      <c r="N612" s="104">
        <v>0.24</v>
      </c>
      <c r="O612" s="104">
        <v>0.12</v>
      </c>
      <c r="P612" s="104">
        <v>0.15</v>
      </c>
      <c r="Q612" s="104">
        <f>P612-O612</f>
        <v>0.03</v>
      </c>
      <c r="R612" s="384" t="s">
        <v>211</v>
      </c>
      <c r="S612" s="402">
        <v>0.14499999999999999</v>
      </c>
      <c r="T612" s="103">
        <f>(S612-O612)/(P612-O612)</f>
        <v>0.83333333333333315</v>
      </c>
      <c r="U612" s="385" t="s">
        <v>1493</v>
      </c>
      <c r="V612" s="384" t="s">
        <v>210</v>
      </c>
      <c r="W612" s="131" t="s">
        <v>1494</v>
      </c>
      <c r="X612" s="383" t="s">
        <v>1495</v>
      </c>
      <c r="Y612" s="403" t="s">
        <v>1496</v>
      </c>
      <c r="Z612" s="383" t="s">
        <v>1497</v>
      </c>
      <c r="AA612" s="386">
        <v>0</v>
      </c>
      <c r="AB612" s="382">
        <v>1</v>
      </c>
      <c r="AC612" s="383" t="s">
        <v>1498</v>
      </c>
      <c r="AD612" s="383" t="s">
        <v>1499</v>
      </c>
      <c r="AE612" s="383" t="s">
        <v>1500</v>
      </c>
      <c r="AF612" s="404"/>
      <c r="AG612" s="104">
        <f>(AF612-AA612)/(AB612-AA612)</f>
        <v>0</v>
      </c>
      <c r="AH612" s="405"/>
      <c r="AI612" s="384"/>
      <c r="AJ612" s="384"/>
      <c r="AK612" s="383" t="s">
        <v>1418</v>
      </c>
      <c r="AL612" s="382" t="s">
        <v>55</v>
      </c>
      <c r="AM612" s="382">
        <v>2201</v>
      </c>
      <c r="AN612" s="382" t="s">
        <v>56</v>
      </c>
      <c r="AO612" s="382" t="s">
        <v>1419</v>
      </c>
      <c r="AP612" s="383" t="s">
        <v>1501</v>
      </c>
      <c r="AQ612" s="383" t="s">
        <v>986</v>
      </c>
      <c r="AR612" s="384">
        <v>2201006</v>
      </c>
      <c r="AS612" s="384" t="s">
        <v>939</v>
      </c>
      <c r="AT612" s="385" t="s">
        <v>1502</v>
      </c>
      <c r="AU612" s="384"/>
      <c r="AV612" s="385" t="s">
        <v>98</v>
      </c>
      <c r="AW612" s="384" t="s">
        <v>220</v>
      </c>
      <c r="AX612" s="388">
        <v>650000</v>
      </c>
      <c r="AY612" s="389">
        <v>153</v>
      </c>
      <c r="AZ612" s="389" t="s">
        <v>1423</v>
      </c>
      <c r="BA612" s="389" t="s">
        <v>1424</v>
      </c>
      <c r="BB612" s="389" t="s">
        <v>1474</v>
      </c>
      <c r="BC612" s="390">
        <v>100000000</v>
      </c>
      <c r="BD612" s="390">
        <v>100000000</v>
      </c>
    </row>
    <row r="613" spans="1:56" s="391" customFormat="1" ht="173.25">
      <c r="A613" s="382">
        <v>586</v>
      </c>
      <c r="B613" s="383" t="s">
        <v>927</v>
      </c>
      <c r="C613" s="383" t="s">
        <v>1408</v>
      </c>
      <c r="D613" s="383" t="s">
        <v>1491</v>
      </c>
      <c r="E613" s="383" t="s">
        <v>249</v>
      </c>
      <c r="F613" s="383" t="s">
        <v>930</v>
      </c>
      <c r="G613" s="383" t="s">
        <v>1410</v>
      </c>
      <c r="H613" s="401" t="s">
        <v>1060</v>
      </c>
      <c r="I613" s="383" t="s">
        <v>1492</v>
      </c>
      <c r="J613" s="382" t="s">
        <v>934</v>
      </c>
      <c r="K613" s="382">
        <f>IF(I613="na",0,IF(COUNTIFS($C$1:C613,C613,$I$1:I613,I613)&gt;1,0,1))</f>
        <v>0</v>
      </c>
      <c r="L613" s="382">
        <f>IF(I613="na",0,IF(COUNTIFS($D$1:D613,D613,$I$1:I613,I613)&gt;1,0,1))</f>
        <v>0</v>
      </c>
      <c r="M613" s="382">
        <f>IF(S613="",0,IF(VLOOKUP(R613,[3]PARAMETROS!$P$1:$Q$13,2,0)=1,S613-O613,S613-SUMIFS($S:$S,$R:$R,INDEX(meses,VLOOKUP(R613,[3]PARAMETROS!$P$1:$Q$13,2,0)-1),D:D,D613)))</f>
        <v>0</v>
      </c>
      <c r="N613" s="382"/>
      <c r="O613" s="382"/>
      <c r="P613" s="382"/>
      <c r="Q613" s="382"/>
      <c r="R613" s="384" t="s">
        <v>211</v>
      </c>
      <c r="S613" s="392"/>
      <c r="T613" s="103"/>
      <c r="U613" s="393"/>
      <c r="V613" s="384"/>
      <c r="W613" s="384"/>
      <c r="X613" s="383" t="s">
        <v>1495</v>
      </c>
      <c r="Y613" s="403" t="s">
        <v>1496</v>
      </c>
      <c r="Z613" s="383"/>
      <c r="AA613" s="386"/>
      <c r="AB613" s="386"/>
      <c r="AC613" s="386"/>
      <c r="AD613" s="383"/>
      <c r="AE613" s="383"/>
      <c r="AF613" s="385"/>
      <c r="AG613" s="103"/>
      <c r="AH613" s="385"/>
      <c r="AI613" s="385"/>
      <c r="AJ613" s="385"/>
      <c r="AK613" s="383" t="s">
        <v>1418</v>
      </c>
      <c r="AL613" s="382" t="s">
        <v>55</v>
      </c>
      <c r="AM613" s="382">
        <v>2201</v>
      </c>
      <c r="AN613" s="382" t="s">
        <v>56</v>
      </c>
      <c r="AO613" s="382" t="s">
        <v>1419</v>
      </c>
      <c r="AP613" s="383" t="s">
        <v>1501</v>
      </c>
      <c r="AQ613" s="383" t="s">
        <v>986</v>
      </c>
      <c r="AR613" s="384">
        <v>2201006</v>
      </c>
      <c r="AS613" s="384" t="s">
        <v>939</v>
      </c>
      <c r="AT613" s="385" t="s">
        <v>1503</v>
      </c>
      <c r="AU613" s="384"/>
      <c r="AV613" s="385" t="s">
        <v>111</v>
      </c>
      <c r="AW613" s="384" t="s">
        <v>220</v>
      </c>
      <c r="AX613" s="388">
        <v>50000</v>
      </c>
      <c r="AY613" s="389">
        <v>288</v>
      </c>
      <c r="AZ613" s="389" t="s">
        <v>1423</v>
      </c>
      <c r="BA613" s="389" t="s">
        <v>1424</v>
      </c>
      <c r="BB613" s="389" t="s">
        <v>1474</v>
      </c>
      <c r="BC613" s="390">
        <v>14400000</v>
      </c>
      <c r="BD613" s="390">
        <v>14400000</v>
      </c>
    </row>
    <row r="614" spans="1:56" s="391" customFormat="1" ht="173.25">
      <c r="A614" s="382">
        <v>587</v>
      </c>
      <c r="B614" s="383" t="s">
        <v>927</v>
      </c>
      <c r="C614" s="383" t="s">
        <v>1408</v>
      </c>
      <c r="D614" s="383" t="s">
        <v>1491</v>
      </c>
      <c r="E614" s="383" t="s">
        <v>249</v>
      </c>
      <c r="F614" s="383" t="s">
        <v>930</v>
      </c>
      <c r="G614" s="383" t="s">
        <v>1410</v>
      </c>
      <c r="H614" s="401" t="s">
        <v>1060</v>
      </c>
      <c r="I614" s="383" t="s">
        <v>1492</v>
      </c>
      <c r="J614" s="382" t="s">
        <v>934</v>
      </c>
      <c r="K614" s="382">
        <f>IF(I614="na",0,IF(COUNTIFS($C$1:C614,C614,$I$1:I614,I614)&gt;1,0,1))</f>
        <v>0</v>
      </c>
      <c r="L614" s="382">
        <f>IF(I614="na",0,IF(COUNTIFS($D$1:D614,D614,$I$1:I614,I614)&gt;1,0,1))</f>
        <v>0</v>
      </c>
      <c r="M614" s="382">
        <f>IF(S614="",0,IF(VLOOKUP(R614,[3]PARAMETROS!$P$1:$Q$13,2,0)=1,S614-O614,S614-SUMIFS($S:$S,$R:$R,INDEX(meses,VLOOKUP(R614,[3]PARAMETROS!$P$1:$Q$13,2,0)-1),D:D,D614)))</f>
        <v>0</v>
      </c>
      <c r="N614" s="382"/>
      <c r="O614" s="382"/>
      <c r="P614" s="382"/>
      <c r="Q614" s="382"/>
      <c r="R614" s="384" t="s">
        <v>211</v>
      </c>
      <c r="S614" s="392"/>
      <c r="T614" s="103"/>
      <c r="U614" s="393"/>
      <c r="V614" s="384"/>
      <c r="W614" s="384"/>
      <c r="X614" s="383" t="s">
        <v>1495</v>
      </c>
      <c r="Y614" s="403" t="s">
        <v>1496</v>
      </c>
      <c r="Z614" s="383"/>
      <c r="AA614" s="386"/>
      <c r="AB614" s="386"/>
      <c r="AC614" s="386"/>
      <c r="AD614" s="383"/>
      <c r="AE614" s="383"/>
      <c r="AF614" s="385"/>
      <c r="AG614" s="103"/>
      <c r="AH614" s="385"/>
      <c r="AI614" s="385"/>
      <c r="AJ614" s="385"/>
      <c r="AK614" s="383" t="s">
        <v>1418</v>
      </c>
      <c r="AL614" s="382" t="s">
        <v>55</v>
      </c>
      <c r="AM614" s="382">
        <v>2201</v>
      </c>
      <c r="AN614" s="382" t="s">
        <v>56</v>
      </c>
      <c r="AO614" s="382" t="s">
        <v>1419</v>
      </c>
      <c r="AP614" s="383" t="s">
        <v>1501</v>
      </c>
      <c r="AQ614" s="383" t="s">
        <v>986</v>
      </c>
      <c r="AR614" s="384">
        <v>2201006</v>
      </c>
      <c r="AS614" s="384" t="s">
        <v>939</v>
      </c>
      <c r="AT614" s="385" t="s">
        <v>1503</v>
      </c>
      <c r="AU614" s="384"/>
      <c r="AV614" s="385" t="s">
        <v>102</v>
      </c>
      <c r="AW614" s="384" t="s">
        <v>220</v>
      </c>
      <c r="AX614" s="388">
        <v>450000</v>
      </c>
      <c r="AY614" s="389">
        <v>288</v>
      </c>
      <c r="AZ614" s="389" t="s">
        <v>1423</v>
      </c>
      <c r="BA614" s="389" t="s">
        <v>1424</v>
      </c>
      <c r="BB614" s="389" t="s">
        <v>1476</v>
      </c>
      <c r="BC614" s="390">
        <v>129600000</v>
      </c>
      <c r="BD614" s="390">
        <v>129600000</v>
      </c>
    </row>
    <row r="615" spans="1:56" s="391" customFormat="1" ht="173.25">
      <c r="A615" s="382">
        <v>588</v>
      </c>
      <c r="B615" s="383" t="s">
        <v>927</v>
      </c>
      <c r="C615" s="383" t="s">
        <v>1408</v>
      </c>
      <c r="D615" s="383" t="s">
        <v>1491</v>
      </c>
      <c r="E615" s="383" t="s">
        <v>249</v>
      </c>
      <c r="F615" s="383" t="s">
        <v>930</v>
      </c>
      <c r="G615" s="383" t="s">
        <v>1410</v>
      </c>
      <c r="H615" s="401" t="s">
        <v>1060</v>
      </c>
      <c r="I615" s="383" t="s">
        <v>1492</v>
      </c>
      <c r="J615" s="382" t="s">
        <v>934</v>
      </c>
      <c r="K615" s="382">
        <f>IF(I615="na",0,IF(COUNTIFS($C$1:C615,C615,$I$1:I615,I615)&gt;1,0,1))</f>
        <v>0</v>
      </c>
      <c r="L615" s="382">
        <f>IF(I615="na",0,IF(COUNTIFS($D$1:D615,D615,$I$1:I615,I615)&gt;1,0,1))</f>
        <v>0</v>
      </c>
      <c r="M615" s="382">
        <f>IF(S615="",0,IF(VLOOKUP(R615,[3]PARAMETROS!$P$1:$Q$13,2,0)=1,S615-O615,S615-SUMIFS($S:$S,$R:$R,INDEX(meses,VLOOKUP(R615,[3]PARAMETROS!$P$1:$Q$13,2,0)-1),D:D,D615)))</f>
        <v>0</v>
      </c>
      <c r="N615" s="382"/>
      <c r="O615" s="382"/>
      <c r="P615" s="382"/>
      <c r="Q615" s="382"/>
      <c r="R615" s="384" t="s">
        <v>211</v>
      </c>
      <c r="S615" s="392"/>
      <c r="T615" s="103"/>
      <c r="U615" s="393"/>
      <c r="V615" s="384"/>
      <c r="W615" s="384"/>
      <c r="X615" s="383" t="s">
        <v>1495</v>
      </c>
      <c r="Y615" s="403" t="s">
        <v>1504</v>
      </c>
      <c r="Z615" s="383" t="s">
        <v>1497</v>
      </c>
      <c r="AA615" s="386">
        <v>0</v>
      </c>
      <c r="AB615" s="382">
        <v>1</v>
      </c>
      <c r="AC615" s="386">
        <f>AB615-AA615</f>
        <v>1</v>
      </c>
      <c r="AD615" s="383" t="s">
        <v>1505</v>
      </c>
      <c r="AE615" s="383" t="s">
        <v>1506</v>
      </c>
      <c r="AF615" s="404"/>
      <c r="AG615" s="104">
        <f>(AF615-AA615)/(AB615-AA615)</f>
        <v>0</v>
      </c>
      <c r="AH615" s="405"/>
      <c r="AI615" s="384"/>
      <c r="AJ615" s="384"/>
      <c r="AK615" s="383" t="s">
        <v>1418</v>
      </c>
      <c r="AL615" s="382" t="s">
        <v>55</v>
      </c>
      <c r="AM615" s="382">
        <v>2201</v>
      </c>
      <c r="AN615" s="382" t="s">
        <v>56</v>
      </c>
      <c r="AO615" s="382" t="s">
        <v>1419</v>
      </c>
      <c r="AP615" s="383" t="s">
        <v>1501</v>
      </c>
      <c r="AQ615" s="383" t="s">
        <v>986</v>
      </c>
      <c r="AR615" s="384">
        <v>2201006</v>
      </c>
      <c r="AS615" s="384" t="s">
        <v>1507</v>
      </c>
      <c r="AT615" s="385" t="s">
        <v>1508</v>
      </c>
      <c r="AU615" s="384"/>
      <c r="AV615" s="385" t="s">
        <v>63</v>
      </c>
      <c r="AW615" s="384" t="s">
        <v>220</v>
      </c>
      <c r="AX615" s="388">
        <v>55913550</v>
      </c>
      <c r="AY615" s="389">
        <v>1</v>
      </c>
      <c r="AZ615" s="389" t="s">
        <v>1423</v>
      </c>
      <c r="BA615" s="389" t="s">
        <v>1424</v>
      </c>
      <c r="BB615" s="389" t="s">
        <v>1425</v>
      </c>
      <c r="BC615" s="390">
        <v>55913550</v>
      </c>
      <c r="BD615" s="390">
        <v>55913550</v>
      </c>
    </row>
    <row r="616" spans="1:56" s="391" customFormat="1" ht="173.25">
      <c r="A616" s="382">
        <v>589</v>
      </c>
      <c r="B616" s="383" t="s">
        <v>927</v>
      </c>
      <c r="C616" s="383" t="s">
        <v>1408</v>
      </c>
      <c r="D616" s="383" t="s">
        <v>1491</v>
      </c>
      <c r="E616" s="383" t="s">
        <v>249</v>
      </c>
      <c r="F616" s="383" t="s">
        <v>930</v>
      </c>
      <c r="G616" s="383" t="s">
        <v>1410</v>
      </c>
      <c r="H616" s="401" t="s">
        <v>1060</v>
      </c>
      <c r="I616" s="383" t="s">
        <v>1492</v>
      </c>
      <c r="J616" s="382" t="s">
        <v>934</v>
      </c>
      <c r="K616" s="382">
        <f>IF(I616="na",0,IF(COUNTIFS($C$1:C616,C616,$I$1:I616,I616)&gt;1,0,1))</f>
        <v>0</v>
      </c>
      <c r="L616" s="382">
        <f>IF(I616="na",0,IF(COUNTIFS($D$1:D616,D616,$I$1:I616,I616)&gt;1,0,1))</f>
        <v>0</v>
      </c>
      <c r="M616" s="382">
        <f>IF(S616="",0,IF(VLOOKUP(R616,[3]PARAMETROS!$P$1:$Q$13,2,0)=1,S616-O616,S616-SUMIFS($S:$S,$R:$R,INDEX(meses,VLOOKUP(R616,[3]PARAMETROS!$P$1:$Q$13,2,0)-1),D:D,D616)))</f>
        <v>0</v>
      </c>
      <c r="N616" s="382"/>
      <c r="O616" s="382"/>
      <c r="P616" s="382"/>
      <c r="Q616" s="382"/>
      <c r="R616" s="384" t="s">
        <v>211</v>
      </c>
      <c r="S616" s="392"/>
      <c r="T616" s="103"/>
      <c r="U616" s="393"/>
      <c r="V616" s="384"/>
      <c r="W616" s="384"/>
      <c r="X616" s="383" t="s">
        <v>1495</v>
      </c>
      <c r="Y616" s="403" t="s">
        <v>1504</v>
      </c>
      <c r="Z616" s="383"/>
      <c r="AA616" s="386"/>
      <c r="AB616" s="386"/>
      <c r="AC616" s="386"/>
      <c r="AD616" s="383"/>
      <c r="AE616" s="383"/>
      <c r="AF616" s="385"/>
      <c r="AG616" s="103"/>
      <c r="AH616" s="385"/>
      <c r="AI616" s="385"/>
      <c r="AJ616" s="385"/>
      <c r="AK616" s="383" t="s">
        <v>1418</v>
      </c>
      <c r="AL616" s="382" t="s">
        <v>55</v>
      </c>
      <c r="AM616" s="382">
        <v>2201</v>
      </c>
      <c r="AN616" s="382" t="s">
        <v>56</v>
      </c>
      <c r="AO616" s="382" t="s">
        <v>1419</v>
      </c>
      <c r="AP616" s="383" t="s">
        <v>1501</v>
      </c>
      <c r="AQ616" s="383" t="s">
        <v>986</v>
      </c>
      <c r="AR616" s="384">
        <v>2201006</v>
      </c>
      <c r="AS616" s="384" t="s">
        <v>1509</v>
      </c>
      <c r="AT616" s="385" t="s">
        <v>1510</v>
      </c>
      <c r="AU616" s="384"/>
      <c r="AV616" s="385" t="s">
        <v>63</v>
      </c>
      <c r="AW616" s="384" t="s">
        <v>220</v>
      </c>
      <c r="AX616" s="388">
        <v>113050000</v>
      </c>
      <c r="AY616" s="389">
        <v>1</v>
      </c>
      <c r="AZ616" s="389" t="s">
        <v>1423</v>
      </c>
      <c r="BA616" s="389" t="s">
        <v>1424</v>
      </c>
      <c r="BB616" s="389" t="s">
        <v>1425</v>
      </c>
      <c r="BC616" s="390">
        <v>113050000</v>
      </c>
      <c r="BD616" s="390">
        <v>113050000</v>
      </c>
    </row>
    <row r="617" spans="1:56" s="391" customFormat="1" ht="173.25">
      <c r="A617" s="382">
        <v>590</v>
      </c>
      <c r="B617" s="383" t="s">
        <v>927</v>
      </c>
      <c r="C617" s="383" t="s">
        <v>1408</v>
      </c>
      <c r="D617" s="383" t="s">
        <v>1491</v>
      </c>
      <c r="E617" s="383" t="s">
        <v>249</v>
      </c>
      <c r="F617" s="383" t="s">
        <v>930</v>
      </c>
      <c r="G617" s="383" t="s">
        <v>1410</v>
      </c>
      <c r="H617" s="401" t="s">
        <v>1060</v>
      </c>
      <c r="I617" s="383" t="s">
        <v>1492</v>
      </c>
      <c r="J617" s="382" t="s">
        <v>934</v>
      </c>
      <c r="K617" s="382">
        <f>IF(I617="na",0,IF(COUNTIFS($C$1:C617,C617,$I$1:I617,I617)&gt;1,0,1))</f>
        <v>0</v>
      </c>
      <c r="L617" s="382">
        <f>IF(I617="na",0,IF(COUNTIFS($D$1:D617,D617,$I$1:I617,I617)&gt;1,0,1))</f>
        <v>0</v>
      </c>
      <c r="M617" s="382">
        <f>IF(S617="",0,IF(VLOOKUP(R617,[3]PARAMETROS!$P$1:$Q$13,2,0)=1,S617-O617,S617-SUMIFS($S:$S,$R:$R,INDEX(meses,VLOOKUP(R617,[3]PARAMETROS!$P$1:$Q$13,2,0)-1),D:D,D617)))</f>
        <v>0</v>
      </c>
      <c r="N617" s="382"/>
      <c r="O617" s="382"/>
      <c r="P617" s="382"/>
      <c r="Q617" s="382"/>
      <c r="R617" s="384" t="s">
        <v>211</v>
      </c>
      <c r="S617" s="392"/>
      <c r="T617" s="103"/>
      <c r="U617" s="393"/>
      <c r="V617" s="384"/>
      <c r="W617" s="384"/>
      <c r="X617" s="383" t="s">
        <v>1495</v>
      </c>
      <c r="Y617" s="403" t="s">
        <v>1504</v>
      </c>
      <c r="Z617" s="383"/>
      <c r="AA617" s="386"/>
      <c r="AB617" s="386"/>
      <c r="AC617" s="386"/>
      <c r="AD617" s="383"/>
      <c r="AE617" s="383"/>
      <c r="AF617" s="385"/>
      <c r="AG617" s="103"/>
      <c r="AH617" s="385"/>
      <c r="AI617" s="385"/>
      <c r="AJ617" s="385"/>
      <c r="AK617" s="383" t="s">
        <v>1418</v>
      </c>
      <c r="AL617" s="382" t="s">
        <v>55</v>
      </c>
      <c r="AM617" s="382">
        <v>2201</v>
      </c>
      <c r="AN617" s="382" t="s">
        <v>56</v>
      </c>
      <c r="AO617" s="382" t="s">
        <v>1419</v>
      </c>
      <c r="AP617" s="383" t="s">
        <v>1501</v>
      </c>
      <c r="AQ617" s="383" t="s">
        <v>986</v>
      </c>
      <c r="AR617" s="384">
        <v>2201006</v>
      </c>
      <c r="AS617" s="384" t="s">
        <v>1511</v>
      </c>
      <c r="AT617" s="385" t="s">
        <v>1512</v>
      </c>
      <c r="AU617" s="384"/>
      <c r="AV617" s="385" t="s">
        <v>63</v>
      </c>
      <c r="AW617" s="384" t="s">
        <v>220</v>
      </c>
      <c r="AX617" s="388">
        <v>130900000</v>
      </c>
      <c r="AY617" s="389">
        <v>1</v>
      </c>
      <c r="AZ617" s="389" t="s">
        <v>1423</v>
      </c>
      <c r="BA617" s="389" t="s">
        <v>1424</v>
      </c>
      <c r="BB617" s="389" t="s">
        <v>1425</v>
      </c>
      <c r="BC617" s="390">
        <v>130900000</v>
      </c>
      <c r="BD617" s="390">
        <v>130900000</v>
      </c>
    </row>
    <row r="618" spans="1:56" s="391" customFormat="1" ht="126">
      <c r="A618" s="382">
        <v>591</v>
      </c>
      <c r="B618" s="383" t="s">
        <v>927</v>
      </c>
      <c r="C618" s="383" t="s">
        <v>1408</v>
      </c>
      <c r="D618" s="383" t="s">
        <v>1491</v>
      </c>
      <c r="E618" s="383" t="s">
        <v>249</v>
      </c>
      <c r="F618" s="383" t="s">
        <v>930</v>
      </c>
      <c r="G618" s="383" t="s">
        <v>1410</v>
      </c>
      <c r="H618" s="401" t="s">
        <v>1060</v>
      </c>
      <c r="I618" s="383" t="s">
        <v>1492</v>
      </c>
      <c r="J618" s="382" t="s">
        <v>934</v>
      </c>
      <c r="K618" s="382">
        <f>IF(I618="na",0,IF(COUNTIFS($C$1:C618,C618,$I$1:I618,I618)&gt;1,0,1))</f>
        <v>0</v>
      </c>
      <c r="L618" s="382">
        <f>IF(I618="na",0,IF(COUNTIFS($D$1:D618,D618,$I$1:I618,I618)&gt;1,0,1))</f>
        <v>0</v>
      </c>
      <c r="M618" s="382">
        <f>IF(S618="",0,IF(VLOOKUP(R618,[3]PARAMETROS!$P$1:$Q$13,2,0)=1,S618-O618,S618-SUMIFS($S:$S,$R:$R,INDEX(meses,VLOOKUP(R618,[3]PARAMETROS!$P$1:$Q$13,2,0)-1),D:D,D618)))</f>
        <v>0</v>
      </c>
      <c r="N618" s="382"/>
      <c r="O618" s="382"/>
      <c r="P618" s="382"/>
      <c r="Q618" s="382"/>
      <c r="R618" s="384" t="s">
        <v>211</v>
      </c>
      <c r="S618" s="392"/>
      <c r="T618" s="103"/>
      <c r="U618" s="393"/>
      <c r="V618" s="384"/>
      <c r="W618" s="384"/>
      <c r="X618" s="383" t="s">
        <v>1495</v>
      </c>
      <c r="Y618" s="403" t="s">
        <v>1513</v>
      </c>
      <c r="Z618" s="383" t="s">
        <v>1497</v>
      </c>
      <c r="AA618" s="386">
        <v>0</v>
      </c>
      <c r="AB618" s="382">
        <v>96</v>
      </c>
      <c r="AC618" s="386">
        <f>AB618-AA618</f>
        <v>96</v>
      </c>
      <c r="AD618" s="383" t="s">
        <v>1498</v>
      </c>
      <c r="AE618" s="383" t="s">
        <v>1514</v>
      </c>
      <c r="AF618" s="385"/>
      <c r="AG618" s="103">
        <f>(AF618-AA618)/(AB618-AA618)</f>
        <v>0</v>
      </c>
      <c r="AH618" s="406"/>
      <c r="AI618" s="384"/>
      <c r="AJ618" s="385"/>
      <c r="AK618" s="383" t="s">
        <v>1418</v>
      </c>
      <c r="AL618" s="382" t="s">
        <v>55</v>
      </c>
      <c r="AM618" s="382">
        <v>2201</v>
      </c>
      <c r="AN618" s="382" t="s">
        <v>56</v>
      </c>
      <c r="AO618" s="382" t="s">
        <v>1419</v>
      </c>
      <c r="AP618" s="383" t="s">
        <v>1472</v>
      </c>
      <c r="AQ618" s="383" t="s">
        <v>986</v>
      </c>
      <c r="AR618" s="384">
        <v>2201006</v>
      </c>
      <c r="AS618" s="384" t="s">
        <v>1515</v>
      </c>
      <c r="AT618" s="385" t="s">
        <v>1516</v>
      </c>
      <c r="AU618" s="384"/>
      <c r="AV618" s="385" t="s">
        <v>74</v>
      </c>
      <c r="AW618" s="384" t="s">
        <v>220</v>
      </c>
      <c r="AX618" s="388">
        <v>3000000000</v>
      </c>
      <c r="AY618" s="389">
        <v>1</v>
      </c>
      <c r="AZ618" s="389" t="s">
        <v>1423</v>
      </c>
      <c r="BA618" s="389" t="s">
        <v>1424</v>
      </c>
      <c r="BB618" s="389" t="s">
        <v>1425</v>
      </c>
      <c r="BC618" s="390">
        <v>3000000000</v>
      </c>
      <c r="BD618" s="390">
        <v>3000000000</v>
      </c>
    </row>
    <row r="619" spans="1:56" s="391" customFormat="1" ht="189">
      <c r="A619" s="382">
        <v>592</v>
      </c>
      <c r="B619" s="383" t="s">
        <v>927</v>
      </c>
      <c r="C619" s="383" t="s">
        <v>1408</v>
      </c>
      <c r="D619" s="383" t="s">
        <v>1491</v>
      </c>
      <c r="E619" s="383" t="s">
        <v>249</v>
      </c>
      <c r="F619" s="383" t="s">
        <v>930</v>
      </c>
      <c r="G619" s="383" t="s">
        <v>1410</v>
      </c>
      <c r="H619" s="401" t="s">
        <v>1060</v>
      </c>
      <c r="I619" s="383" t="s">
        <v>1492</v>
      </c>
      <c r="J619" s="382" t="s">
        <v>934</v>
      </c>
      <c r="K619" s="382">
        <f>IF(I619="na",0,IF(COUNTIFS($C$1:C619,C619,$I$1:I619,I619)&gt;1,0,1))</f>
        <v>0</v>
      </c>
      <c r="L619" s="382">
        <f>IF(I619="na",0,IF(COUNTIFS($D$1:D619,D619,$I$1:I619,I619)&gt;1,0,1))</f>
        <v>0</v>
      </c>
      <c r="M619" s="382">
        <f>IF(S619="",0,IF(VLOOKUP(R619,[3]PARAMETROS!$P$1:$Q$13,2,0)=1,S619-O619,S619-SUMIFS($S:$S,$R:$R,INDEX(meses,VLOOKUP(R619,[3]PARAMETROS!$P$1:$Q$13,2,0)-1),D:D,D619)))</f>
        <v>0</v>
      </c>
      <c r="N619" s="382"/>
      <c r="O619" s="382"/>
      <c r="P619" s="382"/>
      <c r="Q619" s="382"/>
      <c r="R619" s="384" t="s">
        <v>211</v>
      </c>
      <c r="S619" s="392"/>
      <c r="T619" s="103"/>
      <c r="U619" s="393"/>
      <c r="V619" s="384"/>
      <c r="W619" s="384"/>
      <c r="X619" s="383" t="s">
        <v>1495</v>
      </c>
      <c r="Y619" s="403" t="s">
        <v>1513</v>
      </c>
      <c r="Z619" s="383"/>
      <c r="AA619" s="386"/>
      <c r="AB619" s="382"/>
      <c r="AC619" s="382"/>
      <c r="AD619" s="383"/>
      <c r="AE619" s="383"/>
      <c r="AF619" s="385"/>
      <c r="AG619" s="103"/>
      <c r="AH619" s="385"/>
      <c r="AI619" s="385"/>
      <c r="AJ619" s="385"/>
      <c r="AK619" s="383" t="s">
        <v>1418</v>
      </c>
      <c r="AL619" s="382" t="s">
        <v>55</v>
      </c>
      <c r="AM619" s="382">
        <v>2201</v>
      </c>
      <c r="AN619" s="382" t="s">
        <v>56</v>
      </c>
      <c r="AO619" s="382" t="s">
        <v>1419</v>
      </c>
      <c r="AP619" s="383" t="s">
        <v>1472</v>
      </c>
      <c r="AQ619" s="383" t="s">
        <v>986</v>
      </c>
      <c r="AR619" s="384">
        <v>2201006</v>
      </c>
      <c r="AS619" s="384" t="s">
        <v>1517</v>
      </c>
      <c r="AT619" s="385" t="s">
        <v>1518</v>
      </c>
      <c r="AU619" s="384"/>
      <c r="AV619" s="385" t="s">
        <v>74</v>
      </c>
      <c r="AW619" s="384" t="s">
        <v>220</v>
      </c>
      <c r="AX619" s="388">
        <v>900000000</v>
      </c>
      <c r="AY619" s="389">
        <v>1</v>
      </c>
      <c r="AZ619" s="389" t="s">
        <v>1423</v>
      </c>
      <c r="BA619" s="389" t="s">
        <v>1424</v>
      </c>
      <c r="BB619" s="389" t="s">
        <v>1425</v>
      </c>
      <c r="BC619" s="390">
        <v>900000000</v>
      </c>
      <c r="BD619" s="390">
        <v>900000000</v>
      </c>
    </row>
    <row r="620" spans="1:56" s="391" customFormat="1" ht="173.25">
      <c r="A620" s="382">
        <v>593</v>
      </c>
      <c r="B620" s="383" t="s">
        <v>927</v>
      </c>
      <c r="C620" s="383" t="s">
        <v>1408</v>
      </c>
      <c r="D620" s="383" t="s">
        <v>1491</v>
      </c>
      <c r="E620" s="383" t="s">
        <v>249</v>
      </c>
      <c r="F620" s="383" t="s">
        <v>930</v>
      </c>
      <c r="G620" s="383" t="s">
        <v>1410</v>
      </c>
      <c r="H620" s="401" t="s">
        <v>1060</v>
      </c>
      <c r="I620" s="383" t="s">
        <v>1492</v>
      </c>
      <c r="J620" s="382" t="s">
        <v>934</v>
      </c>
      <c r="K620" s="382">
        <f>IF(I620="na",0,IF(COUNTIFS($C$1:C620,C620,$I$1:I620,I620)&gt;1,0,1))</f>
        <v>0</v>
      </c>
      <c r="L620" s="382">
        <f>IF(I620="na",0,IF(COUNTIFS($D$1:D620,D620,$I$1:I620,I620)&gt;1,0,1))</f>
        <v>0</v>
      </c>
      <c r="M620" s="382">
        <f>IF(S620="",0,IF(VLOOKUP(R620,[3]PARAMETROS!$P$1:$Q$13,2,0)=1,S620-O620,S620-SUMIFS($S:$S,$R:$R,INDEX(meses,VLOOKUP(R620,[3]PARAMETROS!$P$1:$Q$13,2,0)-1),D:D,D620)))</f>
        <v>0</v>
      </c>
      <c r="N620" s="382"/>
      <c r="O620" s="382"/>
      <c r="P620" s="382"/>
      <c r="Q620" s="382"/>
      <c r="R620" s="384" t="s">
        <v>211</v>
      </c>
      <c r="S620" s="392"/>
      <c r="T620" s="103"/>
      <c r="U620" s="393"/>
      <c r="V620" s="384"/>
      <c r="W620" s="384"/>
      <c r="X620" s="383" t="s">
        <v>1495</v>
      </c>
      <c r="Y620" s="403" t="s">
        <v>1513</v>
      </c>
      <c r="Z620" s="383"/>
      <c r="AA620" s="386"/>
      <c r="AB620" s="386"/>
      <c r="AC620" s="386"/>
      <c r="AD620" s="383"/>
      <c r="AE620" s="383"/>
      <c r="AF620" s="385"/>
      <c r="AG620" s="103"/>
      <c r="AH620" s="385"/>
      <c r="AI620" s="385"/>
      <c r="AJ620" s="385"/>
      <c r="AK620" s="383" t="s">
        <v>1418</v>
      </c>
      <c r="AL620" s="382" t="s">
        <v>55</v>
      </c>
      <c r="AM620" s="382">
        <v>2201</v>
      </c>
      <c r="AN620" s="382" t="s">
        <v>56</v>
      </c>
      <c r="AO620" s="382" t="s">
        <v>1419</v>
      </c>
      <c r="AP620" s="383" t="s">
        <v>1501</v>
      </c>
      <c r="AQ620" s="383" t="s">
        <v>986</v>
      </c>
      <c r="AR620" s="384">
        <v>2201006</v>
      </c>
      <c r="AS620" s="384" t="s">
        <v>1519</v>
      </c>
      <c r="AT620" s="385" t="s">
        <v>1520</v>
      </c>
      <c r="AU620" s="384"/>
      <c r="AV620" s="385" t="s">
        <v>63</v>
      </c>
      <c r="AW620" s="384" t="s">
        <v>220</v>
      </c>
      <c r="AX620" s="388">
        <v>69786002</v>
      </c>
      <c r="AY620" s="389">
        <v>1</v>
      </c>
      <c r="AZ620" s="389" t="s">
        <v>1423</v>
      </c>
      <c r="BA620" s="389" t="s">
        <v>1424</v>
      </c>
      <c r="BB620" s="389" t="s">
        <v>1425</v>
      </c>
      <c r="BC620" s="390">
        <v>69786002</v>
      </c>
      <c r="BD620" s="390">
        <v>69786002</v>
      </c>
    </row>
    <row r="621" spans="1:56" s="391" customFormat="1" ht="204.75">
      <c r="A621" s="382">
        <v>594</v>
      </c>
      <c r="B621" s="383" t="s">
        <v>927</v>
      </c>
      <c r="C621" s="383" t="s">
        <v>1408</v>
      </c>
      <c r="D621" s="383" t="s">
        <v>1491</v>
      </c>
      <c r="E621" s="383" t="s">
        <v>249</v>
      </c>
      <c r="F621" s="383" t="s">
        <v>930</v>
      </c>
      <c r="G621" s="383" t="s">
        <v>1410</v>
      </c>
      <c r="H621" s="401" t="s">
        <v>1060</v>
      </c>
      <c r="I621" s="383" t="s">
        <v>1492</v>
      </c>
      <c r="J621" s="382" t="s">
        <v>934</v>
      </c>
      <c r="K621" s="382">
        <f>IF(I621="na",0,IF(COUNTIFS($C$1:C621,C621,$I$1:I621,I621)&gt;1,0,1))</f>
        <v>0</v>
      </c>
      <c r="L621" s="382">
        <f>IF(I621="na",0,IF(COUNTIFS($D$1:D621,D621,$I$1:I621,I621)&gt;1,0,1))</f>
        <v>0</v>
      </c>
      <c r="M621" s="382">
        <f>IF(S621="",0,IF(VLOOKUP(R621,[3]PARAMETROS!$P$1:$Q$13,2,0)=1,S621-O621,S621-SUMIFS($S:$S,$R:$R,INDEX(meses,VLOOKUP(R621,[3]PARAMETROS!$P$1:$Q$13,2,0)-1),D:D,D621)))</f>
        <v>0</v>
      </c>
      <c r="N621" s="382"/>
      <c r="O621" s="382"/>
      <c r="P621" s="382"/>
      <c r="Q621" s="382"/>
      <c r="R621" s="384" t="s">
        <v>211</v>
      </c>
      <c r="S621" s="392"/>
      <c r="T621" s="103"/>
      <c r="U621" s="393"/>
      <c r="V621" s="384"/>
      <c r="W621" s="384"/>
      <c r="X621" s="383" t="s">
        <v>1495</v>
      </c>
      <c r="Y621" s="403" t="s">
        <v>1513</v>
      </c>
      <c r="Z621" s="383"/>
      <c r="AA621" s="386"/>
      <c r="AB621" s="386"/>
      <c r="AC621" s="386"/>
      <c r="AD621" s="383"/>
      <c r="AE621" s="383"/>
      <c r="AF621" s="385"/>
      <c r="AG621" s="103"/>
      <c r="AH621" s="385"/>
      <c r="AI621" s="385"/>
      <c r="AJ621" s="385"/>
      <c r="AK621" s="383" t="s">
        <v>1418</v>
      </c>
      <c r="AL621" s="382" t="s">
        <v>55</v>
      </c>
      <c r="AM621" s="382">
        <v>2201</v>
      </c>
      <c r="AN621" s="382" t="s">
        <v>56</v>
      </c>
      <c r="AO621" s="382" t="s">
        <v>1419</v>
      </c>
      <c r="AP621" s="383" t="s">
        <v>1501</v>
      </c>
      <c r="AQ621" s="383" t="s">
        <v>986</v>
      </c>
      <c r="AR621" s="384">
        <v>2201006</v>
      </c>
      <c r="AS621" s="384" t="s">
        <v>1521</v>
      </c>
      <c r="AT621" s="385" t="s">
        <v>1522</v>
      </c>
      <c r="AU621" s="384"/>
      <c r="AV621" s="385" t="s">
        <v>63</v>
      </c>
      <c r="AW621" s="384" t="s">
        <v>220</v>
      </c>
      <c r="AX621" s="388">
        <v>110000000</v>
      </c>
      <c r="AY621" s="389">
        <v>1</v>
      </c>
      <c r="AZ621" s="389" t="s">
        <v>1423</v>
      </c>
      <c r="BA621" s="389" t="s">
        <v>1424</v>
      </c>
      <c r="BB621" s="389" t="s">
        <v>1425</v>
      </c>
      <c r="BC621" s="390">
        <v>110000000</v>
      </c>
      <c r="BD621" s="390">
        <v>110000000</v>
      </c>
    </row>
    <row r="622" spans="1:56" s="391" customFormat="1" ht="173.25">
      <c r="A622" s="382">
        <v>595</v>
      </c>
      <c r="B622" s="383" t="s">
        <v>927</v>
      </c>
      <c r="C622" s="383" t="s">
        <v>1408</v>
      </c>
      <c r="D622" s="383" t="s">
        <v>1491</v>
      </c>
      <c r="E622" s="383" t="s">
        <v>249</v>
      </c>
      <c r="F622" s="383" t="s">
        <v>930</v>
      </c>
      <c r="G622" s="383" t="s">
        <v>1410</v>
      </c>
      <c r="H622" s="401" t="s">
        <v>1060</v>
      </c>
      <c r="I622" s="383" t="s">
        <v>1492</v>
      </c>
      <c r="J622" s="382" t="s">
        <v>934</v>
      </c>
      <c r="K622" s="382">
        <f>IF(I622="na",0,IF(COUNTIFS($C$1:C622,C622,$I$1:I622,I622)&gt;1,0,1))</f>
        <v>0</v>
      </c>
      <c r="L622" s="382">
        <f>IF(I622="na",0,IF(COUNTIFS($D$1:D622,D622,$I$1:I622,I622)&gt;1,0,1))</f>
        <v>0</v>
      </c>
      <c r="M622" s="382">
        <f>IF(S622="",0,IF(VLOOKUP(R622,[3]PARAMETROS!$P$1:$Q$13,2,0)=1,S622-O622,S622-SUMIFS($S:$S,$R:$R,INDEX(meses,VLOOKUP(R622,[3]PARAMETROS!$P$1:$Q$13,2,0)-1),D:D,D622)))</f>
        <v>0</v>
      </c>
      <c r="N622" s="382"/>
      <c r="O622" s="382"/>
      <c r="P622" s="382"/>
      <c r="Q622" s="382"/>
      <c r="R622" s="384" t="s">
        <v>211</v>
      </c>
      <c r="S622" s="392"/>
      <c r="T622" s="103"/>
      <c r="U622" s="393"/>
      <c r="V622" s="384"/>
      <c r="W622" s="384"/>
      <c r="X622" s="383" t="s">
        <v>1495</v>
      </c>
      <c r="Y622" s="403" t="s">
        <v>1513</v>
      </c>
      <c r="Z622" s="383"/>
      <c r="AA622" s="386"/>
      <c r="AB622" s="386"/>
      <c r="AC622" s="386"/>
      <c r="AD622" s="383"/>
      <c r="AE622" s="383"/>
      <c r="AF622" s="385"/>
      <c r="AG622" s="103"/>
      <c r="AH622" s="385"/>
      <c r="AI622" s="385"/>
      <c r="AJ622" s="385"/>
      <c r="AK622" s="383" t="s">
        <v>1418</v>
      </c>
      <c r="AL622" s="382" t="s">
        <v>55</v>
      </c>
      <c r="AM622" s="382">
        <v>2201</v>
      </c>
      <c r="AN622" s="382" t="s">
        <v>56</v>
      </c>
      <c r="AO622" s="382" t="s">
        <v>1419</v>
      </c>
      <c r="AP622" s="383" t="s">
        <v>1501</v>
      </c>
      <c r="AQ622" s="383" t="s">
        <v>986</v>
      </c>
      <c r="AR622" s="384">
        <v>2201006</v>
      </c>
      <c r="AS622" s="384" t="s">
        <v>1523</v>
      </c>
      <c r="AT622" s="385" t="s">
        <v>1520</v>
      </c>
      <c r="AU622" s="384"/>
      <c r="AV622" s="385" t="s">
        <v>63</v>
      </c>
      <c r="AW622" s="384" t="s">
        <v>220</v>
      </c>
      <c r="AX622" s="388">
        <v>73645000</v>
      </c>
      <c r="AY622" s="389">
        <v>1</v>
      </c>
      <c r="AZ622" s="389" t="s">
        <v>1423</v>
      </c>
      <c r="BA622" s="389" t="s">
        <v>1424</v>
      </c>
      <c r="BB622" s="389" t="s">
        <v>1425</v>
      </c>
      <c r="BC622" s="390">
        <v>73645000</v>
      </c>
      <c r="BD622" s="390">
        <v>73645000</v>
      </c>
    </row>
    <row r="623" spans="1:56" s="391" customFormat="1" ht="173.25">
      <c r="A623" s="382">
        <v>596</v>
      </c>
      <c r="B623" s="383" t="s">
        <v>927</v>
      </c>
      <c r="C623" s="383" t="s">
        <v>1408</v>
      </c>
      <c r="D623" s="383" t="s">
        <v>1491</v>
      </c>
      <c r="E623" s="383" t="s">
        <v>249</v>
      </c>
      <c r="F623" s="383" t="s">
        <v>930</v>
      </c>
      <c r="G623" s="383" t="s">
        <v>1410</v>
      </c>
      <c r="H623" s="401" t="s">
        <v>1060</v>
      </c>
      <c r="I623" s="383" t="s">
        <v>1492</v>
      </c>
      <c r="J623" s="382" t="s">
        <v>934</v>
      </c>
      <c r="K623" s="382">
        <f>IF(I623="na",0,IF(COUNTIFS($C$1:C623,C623,$I$1:I623,I623)&gt;1,0,1))</f>
        <v>0</v>
      </c>
      <c r="L623" s="382">
        <f>IF(I623="na",0,IF(COUNTIFS($D$1:D623,D623,$I$1:I623,I623)&gt;1,0,1))</f>
        <v>0</v>
      </c>
      <c r="M623" s="382">
        <f>IF(S623="",0,IF(VLOOKUP(R623,[3]PARAMETROS!$P$1:$Q$13,2,0)=1,S623-O623,S623-SUMIFS($S:$S,$R:$R,INDEX(meses,VLOOKUP(R623,[3]PARAMETROS!$P$1:$Q$13,2,0)-1),D:D,D623)))</f>
        <v>0</v>
      </c>
      <c r="N623" s="382"/>
      <c r="O623" s="382"/>
      <c r="P623" s="382"/>
      <c r="Q623" s="382"/>
      <c r="R623" s="384" t="s">
        <v>211</v>
      </c>
      <c r="S623" s="392"/>
      <c r="T623" s="103"/>
      <c r="U623" s="393"/>
      <c r="V623" s="384"/>
      <c r="W623" s="384"/>
      <c r="X623" s="383" t="s">
        <v>1495</v>
      </c>
      <c r="Y623" s="403" t="s">
        <v>1513</v>
      </c>
      <c r="Z623" s="383"/>
      <c r="AA623" s="386"/>
      <c r="AB623" s="386"/>
      <c r="AC623" s="386"/>
      <c r="AD623" s="383"/>
      <c r="AE623" s="383"/>
      <c r="AF623" s="385"/>
      <c r="AG623" s="103"/>
      <c r="AH623" s="385"/>
      <c r="AI623" s="385"/>
      <c r="AJ623" s="385"/>
      <c r="AK623" s="383" t="s">
        <v>1418</v>
      </c>
      <c r="AL623" s="382" t="s">
        <v>55</v>
      </c>
      <c r="AM623" s="382">
        <v>2201</v>
      </c>
      <c r="AN623" s="382" t="s">
        <v>56</v>
      </c>
      <c r="AO623" s="382" t="s">
        <v>1419</v>
      </c>
      <c r="AP623" s="383" t="s">
        <v>1501</v>
      </c>
      <c r="AQ623" s="383" t="s">
        <v>986</v>
      </c>
      <c r="AR623" s="384">
        <v>2201006</v>
      </c>
      <c r="AS623" s="384" t="s">
        <v>1524</v>
      </c>
      <c r="AT623" s="385" t="s">
        <v>1525</v>
      </c>
      <c r="AU623" s="384"/>
      <c r="AV623" s="385" t="s">
        <v>63</v>
      </c>
      <c r="AW623" s="384" t="s">
        <v>220</v>
      </c>
      <c r="AX623" s="388">
        <v>69786002</v>
      </c>
      <c r="AY623" s="389">
        <v>1</v>
      </c>
      <c r="AZ623" s="389" t="s">
        <v>1423</v>
      </c>
      <c r="BA623" s="389" t="s">
        <v>1424</v>
      </c>
      <c r="BB623" s="389" t="s">
        <v>1425</v>
      </c>
      <c r="BC623" s="390">
        <v>69786002</v>
      </c>
      <c r="BD623" s="390">
        <v>69786002</v>
      </c>
    </row>
    <row r="624" spans="1:56" s="391" customFormat="1" ht="173.25">
      <c r="A624" s="382">
        <v>597</v>
      </c>
      <c r="B624" s="383" t="s">
        <v>927</v>
      </c>
      <c r="C624" s="383" t="s">
        <v>1408</v>
      </c>
      <c r="D624" s="383" t="s">
        <v>1491</v>
      </c>
      <c r="E624" s="383" t="s">
        <v>249</v>
      </c>
      <c r="F624" s="383" t="s">
        <v>930</v>
      </c>
      <c r="G624" s="383" t="s">
        <v>1410</v>
      </c>
      <c r="H624" s="401" t="s">
        <v>1060</v>
      </c>
      <c r="I624" s="383" t="s">
        <v>1492</v>
      </c>
      <c r="J624" s="382" t="s">
        <v>934</v>
      </c>
      <c r="K624" s="382">
        <f>IF(I624="na",0,IF(COUNTIFS($C$1:C624,C624,$I$1:I624,I624)&gt;1,0,1))</f>
        <v>0</v>
      </c>
      <c r="L624" s="382">
        <f>IF(I624="na",0,IF(COUNTIFS($D$1:D624,D624,$I$1:I624,I624)&gt;1,0,1))</f>
        <v>0</v>
      </c>
      <c r="M624" s="382">
        <f>IF(S624="",0,IF(VLOOKUP(R624,[3]PARAMETROS!$P$1:$Q$13,2,0)=1,S624-O624,S624-SUMIFS($S:$S,$R:$R,INDEX(meses,VLOOKUP(R624,[3]PARAMETROS!$P$1:$Q$13,2,0)-1),D:D,D624)))</f>
        <v>0</v>
      </c>
      <c r="N624" s="382"/>
      <c r="O624" s="382"/>
      <c r="P624" s="382"/>
      <c r="Q624" s="382"/>
      <c r="R624" s="384" t="s">
        <v>211</v>
      </c>
      <c r="S624" s="392"/>
      <c r="T624" s="103"/>
      <c r="U624" s="393"/>
      <c r="V624" s="384"/>
      <c r="W624" s="384"/>
      <c r="X624" s="383" t="s">
        <v>1495</v>
      </c>
      <c r="Y624" s="403" t="s">
        <v>1513</v>
      </c>
      <c r="Z624" s="383"/>
      <c r="AA624" s="386"/>
      <c r="AB624" s="386"/>
      <c r="AC624" s="386"/>
      <c r="AD624" s="383"/>
      <c r="AE624" s="383"/>
      <c r="AF624" s="385"/>
      <c r="AG624" s="103"/>
      <c r="AH624" s="385"/>
      <c r="AI624" s="385"/>
      <c r="AJ624" s="385"/>
      <c r="AK624" s="383" t="s">
        <v>1418</v>
      </c>
      <c r="AL624" s="382" t="s">
        <v>55</v>
      </c>
      <c r="AM624" s="382">
        <v>2201</v>
      </c>
      <c r="AN624" s="382" t="s">
        <v>56</v>
      </c>
      <c r="AO624" s="382" t="s">
        <v>1419</v>
      </c>
      <c r="AP624" s="383" t="s">
        <v>1501</v>
      </c>
      <c r="AQ624" s="383" t="s">
        <v>986</v>
      </c>
      <c r="AR624" s="384">
        <v>2201006</v>
      </c>
      <c r="AS624" s="384" t="s">
        <v>1526</v>
      </c>
      <c r="AT624" s="385" t="s">
        <v>1508</v>
      </c>
      <c r="AU624" s="384"/>
      <c r="AV624" s="385" t="s">
        <v>63</v>
      </c>
      <c r="AW624" s="384" t="s">
        <v>220</v>
      </c>
      <c r="AX624" s="388">
        <v>69786002</v>
      </c>
      <c r="AY624" s="389">
        <v>1</v>
      </c>
      <c r="AZ624" s="389" t="s">
        <v>1423</v>
      </c>
      <c r="BA624" s="389" t="s">
        <v>1424</v>
      </c>
      <c r="BB624" s="389" t="s">
        <v>1425</v>
      </c>
      <c r="BC624" s="390">
        <v>69786002</v>
      </c>
      <c r="BD624" s="390">
        <v>69786002</v>
      </c>
    </row>
    <row r="625" spans="1:56" s="391" customFormat="1" ht="173.25">
      <c r="A625" s="382">
        <v>598</v>
      </c>
      <c r="B625" s="383" t="s">
        <v>927</v>
      </c>
      <c r="C625" s="383" t="s">
        <v>1408</v>
      </c>
      <c r="D625" s="383" t="s">
        <v>1491</v>
      </c>
      <c r="E625" s="383" t="s">
        <v>249</v>
      </c>
      <c r="F625" s="383" t="s">
        <v>930</v>
      </c>
      <c r="G625" s="383" t="s">
        <v>1410</v>
      </c>
      <c r="H625" s="401" t="s">
        <v>1060</v>
      </c>
      <c r="I625" s="383" t="s">
        <v>1527</v>
      </c>
      <c r="J625" s="382" t="s">
        <v>934</v>
      </c>
      <c r="K625" s="382">
        <f>IF(I625="na",0,IF(COUNTIFS($C$1:C625,C625,$I$1:I625,I625)&gt;1,0,1))</f>
        <v>1</v>
      </c>
      <c r="L625" s="382">
        <f>IF(I625="na",0,IF(COUNTIFS($D$1:D625,D625,$I$1:I625,I625)&gt;1,0,1))</f>
        <v>1</v>
      </c>
      <c r="M625" s="382">
        <f>IF(S625="",0,IF(VLOOKUP(R625,[3]PARAMETROS!$P$1:$Q$13,2,0)=1,S625-O625,S625-SUMIFS($S:$S,$R:$R,INDEX(meses,VLOOKUP(R625,[3]PARAMETROS!$P$1:$Q$13,2,0)-1),D:D,D625)))</f>
        <v>0</v>
      </c>
      <c r="N625" s="382"/>
      <c r="O625" s="382"/>
      <c r="P625" s="382"/>
      <c r="Q625" s="382"/>
      <c r="R625" s="384" t="s">
        <v>211</v>
      </c>
      <c r="S625" s="392"/>
      <c r="T625" s="103"/>
      <c r="U625" s="393"/>
      <c r="V625" s="384"/>
      <c r="W625" s="384"/>
      <c r="X625" s="383" t="s">
        <v>1495</v>
      </c>
      <c r="Y625" s="385" t="s">
        <v>1528</v>
      </c>
      <c r="Z625" s="383" t="s">
        <v>1529</v>
      </c>
      <c r="AA625" s="386">
        <v>0</v>
      </c>
      <c r="AB625" s="407">
        <v>414848</v>
      </c>
      <c r="AC625" s="386">
        <f>AB625-AA625</f>
        <v>414848</v>
      </c>
      <c r="AD625" s="385" t="s">
        <v>1530</v>
      </c>
      <c r="AE625" s="385" t="s">
        <v>1531</v>
      </c>
      <c r="AF625" s="385"/>
      <c r="AG625" s="103">
        <f>(AF625-AA625)/(AB625-AA625)</f>
        <v>0</v>
      </c>
      <c r="AH625" s="385"/>
      <c r="AI625" s="384"/>
      <c r="AJ625" s="385"/>
      <c r="AK625" s="383" t="s">
        <v>1418</v>
      </c>
      <c r="AL625" s="382" t="s">
        <v>55</v>
      </c>
      <c r="AM625" s="382">
        <v>2201</v>
      </c>
      <c r="AN625" s="382" t="s">
        <v>56</v>
      </c>
      <c r="AO625" s="382" t="s">
        <v>1419</v>
      </c>
      <c r="AP625" s="383" t="s">
        <v>1501</v>
      </c>
      <c r="AQ625" s="383" t="s">
        <v>986</v>
      </c>
      <c r="AR625" s="384">
        <v>2201006</v>
      </c>
      <c r="AS625" s="384" t="s">
        <v>1532</v>
      </c>
      <c r="AT625" s="385" t="s">
        <v>1533</v>
      </c>
      <c r="AU625" s="384"/>
      <c r="AV625" s="385" t="s">
        <v>63</v>
      </c>
      <c r="AW625" s="384" t="s">
        <v>220</v>
      </c>
      <c r="AX625" s="388">
        <v>105000000</v>
      </c>
      <c r="AY625" s="389">
        <v>1</v>
      </c>
      <c r="AZ625" s="389" t="s">
        <v>1423</v>
      </c>
      <c r="BA625" s="389" t="s">
        <v>1424</v>
      </c>
      <c r="BB625" s="389" t="s">
        <v>1425</v>
      </c>
      <c r="BC625" s="390">
        <v>105000000</v>
      </c>
      <c r="BD625" s="390">
        <v>105000000</v>
      </c>
    </row>
    <row r="626" spans="1:56" s="391" customFormat="1" ht="157.5">
      <c r="A626" s="382">
        <v>599</v>
      </c>
      <c r="B626" s="383" t="s">
        <v>927</v>
      </c>
      <c r="C626" s="383" t="s">
        <v>1408</v>
      </c>
      <c r="D626" s="383" t="s">
        <v>1491</v>
      </c>
      <c r="E626" s="383" t="s">
        <v>249</v>
      </c>
      <c r="F626" s="383" t="s">
        <v>930</v>
      </c>
      <c r="G626" s="383" t="s">
        <v>1410</v>
      </c>
      <c r="H626" s="383" t="s">
        <v>1060</v>
      </c>
      <c r="I626" s="383" t="s">
        <v>1534</v>
      </c>
      <c r="J626" s="382" t="s">
        <v>934</v>
      </c>
      <c r="K626" s="382">
        <f>IF(I626="na",0,IF(COUNTIFS($C$1:C626,C626,$I$1:I626,I626)&gt;1,0,1))</f>
        <v>1</v>
      </c>
      <c r="L626" s="382">
        <f>IF(I626="na",0,IF(COUNTIFS($D$1:D626,D626,$I$1:I626,I626)&gt;1,0,1))</f>
        <v>1</v>
      </c>
      <c r="M626" s="382">
        <f>IF(S626="",0,IF(VLOOKUP(R626,[3]PARAMETROS!$P$1:$Q$13,2,0)=1,S626-O626,S626-SUMIFS($S:$S,$R:$R,INDEX(meses,VLOOKUP(R626,[3]PARAMETROS!$P$1:$Q$13,2,0)-1),D:D,D626)))</f>
        <v>0</v>
      </c>
      <c r="N626" s="382"/>
      <c r="O626" s="382"/>
      <c r="P626" s="382"/>
      <c r="Q626" s="382"/>
      <c r="R626" s="384" t="s">
        <v>211</v>
      </c>
      <c r="S626" s="392"/>
      <c r="T626" s="103"/>
      <c r="U626" s="393"/>
      <c r="V626" s="384"/>
      <c r="W626" s="384"/>
      <c r="X626" s="383" t="s">
        <v>1495</v>
      </c>
      <c r="Y626" s="385" t="s">
        <v>1535</v>
      </c>
      <c r="Z626" s="383" t="s">
        <v>1529</v>
      </c>
      <c r="AA626" s="386">
        <v>0</v>
      </c>
      <c r="AB626" s="407">
        <v>1642596</v>
      </c>
      <c r="AC626" s="386">
        <f>AB626-AA626</f>
        <v>1642596</v>
      </c>
      <c r="AD626" s="396" t="s">
        <v>1536</v>
      </c>
      <c r="AE626" s="383" t="s">
        <v>1537</v>
      </c>
      <c r="AF626" s="407"/>
      <c r="AG626" s="103">
        <f>(AF626-AA626)/(AB626-AA626)</f>
        <v>0</v>
      </c>
      <c r="AH626" s="385"/>
      <c r="AI626" s="384"/>
      <c r="AJ626" s="385"/>
      <c r="AK626" s="383" t="s">
        <v>1418</v>
      </c>
      <c r="AL626" s="382" t="s">
        <v>55</v>
      </c>
      <c r="AM626" s="382">
        <v>2201</v>
      </c>
      <c r="AN626" s="382" t="s">
        <v>56</v>
      </c>
      <c r="AO626" s="382" t="s">
        <v>1419</v>
      </c>
      <c r="AP626" s="383" t="s">
        <v>1483</v>
      </c>
      <c r="AQ626" s="383" t="s">
        <v>970</v>
      </c>
      <c r="AR626" s="384">
        <v>2201027</v>
      </c>
      <c r="AS626" s="384" t="s">
        <v>972</v>
      </c>
      <c r="AT626" s="385" t="s">
        <v>1538</v>
      </c>
      <c r="AU626" s="384"/>
      <c r="AV626" s="385" t="s">
        <v>74</v>
      </c>
      <c r="AW626" s="384" t="s">
        <v>220</v>
      </c>
      <c r="AX626" s="388">
        <v>7951406806</v>
      </c>
      <c r="AY626" s="389">
        <v>1</v>
      </c>
      <c r="AZ626" s="389" t="s">
        <v>1485</v>
      </c>
      <c r="BA626" s="389" t="s">
        <v>1424</v>
      </c>
      <c r="BB626" s="389" t="s">
        <v>1425</v>
      </c>
      <c r="BC626" s="390">
        <v>7951406806</v>
      </c>
      <c r="BD626" s="390">
        <v>7951406806</v>
      </c>
    </row>
    <row r="627" spans="1:56" s="391" customFormat="1" ht="110.25">
      <c r="A627" s="382">
        <v>600</v>
      </c>
      <c r="B627" s="383" t="s">
        <v>927</v>
      </c>
      <c r="C627" s="383" t="s">
        <v>1408</v>
      </c>
      <c r="D627" s="383" t="s">
        <v>1409</v>
      </c>
      <c r="E627" s="383" t="s">
        <v>249</v>
      </c>
      <c r="F627" s="383" t="s">
        <v>930</v>
      </c>
      <c r="G627" s="383" t="s">
        <v>1539</v>
      </c>
      <c r="H627" s="408" t="s">
        <v>1411</v>
      </c>
      <c r="I627" s="383" t="s">
        <v>1428</v>
      </c>
      <c r="J627" s="382" t="s">
        <v>1371</v>
      </c>
      <c r="K627" s="382">
        <f>IF(I627="na",0,IF(COUNTIFS($C$1:C627,C627,$I$1:I627,I627)&gt;1,0,1))</f>
        <v>0</v>
      </c>
      <c r="L627" s="382">
        <f>IF(I627="na",0,IF(COUNTIFS($D$1:D627,D627,$I$1:I627,I627)&gt;1,0,1))</f>
        <v>0</v>
      </c>
      <c r="M627" s="382">
        <f>IF(S627="",0,IF(VLOOKUP(R627,[3]PARAMETROS!$P$1:$Q$13,2,0)=1,S627-O627,S627-SUMIFS($S:$S,$R:$R,INDEX(meses,VLOOKUP(R627,[3]PARAMETROS!$P$1:$Q$13,2,0)-1),D:D,D627)))</f>
        <v>0</v>
      </c>
      <c r="N627" s="382"/>
      <c r="O627" s="382"/>
      <c r="P627" s="382"/>
      <c r="Q627" s="382"/>
      <c r="R627" s="384" t="s">
        <v>211</v>
      </c>
      <c r="S627" s="392"/>
      <c r="T627" s="103"/>
      <c r="U627" s="393"/>
      <c r="V627" s="384"/>
      <c r="W627" s="384"/>
      <c r="X627" s="383" t="s">
        <v>1540</v>
      </c>
      <c r="Y627" s="383" t="s">
        <v>1541</v>
      </c>
      <c r="Z627" s="383" t="s">
        <v>1542</v>
      </c>
      <c r="AA627" s="386">
        <v>0</v>
      </c>
      <c r="AB627" s="386">
        <v>1500</v>
      </c>
      <c r="AC627" s="386">
        <f>AB627-AA627</f>
        <v>1500</v>
      </c>
      <c r="AD627" s="383" t="s">
        <v>1543</v>
      </c>
      <c r="AE627" s="383" t="s">
        <v>1544</v>
      </c>
      <c r="AF627" s="384"/>
      <c r="AG627" s="104">
        <f>(AF627-AA627)/(AB627-AA627)</f>
        <v>0</v>
      </c>
      <c r="AH627" s="405"/>
      <c r="AI627" s="384"/>
      <c r="AJ627" s="384"/>
      <c r="AK627" s="383" t="s">
        <v>1418</v>
      </c>
      <c r="AL627" s="382" t="s">
        <v>55</v>
      </c>
      <c r="AM627" s="382">
        <v>2201</v>
      </c>
      <c r="AN627" s="382" t="s">
        <v>56</v>
      </c>
      <c r="AO627" s="382" t="s">
        <v>1419</v>
      </c>
      <c r="AP627" s="383" t="s">
        <v>1440</v>
      </c>
      <c r="AQ627" s="383" t="s">
        <v>1441</v>
      </c>
      <c r="AR627" s="384">
        <v>2201009</v>
      </c>
      <c r="AS627" s="384" t="s">
        <v>1545</v>
      </c>
      <c r="AT627" s="385" t="s">
        <v>1546</v>
      </c>
      <c r="AU627" s="384"/>
      <c r="AV627" s="385" t="s">
        <v>74</v>
      </c>
      <c r="AW627" s="384" t="s">
        <v>220</v>
      </c>
      <c r="AX627" s="388">
        <v>3850000000</v>
      </c>
      <c r="AY627" s="389">
        <v>1</v>
      </c>
      <c r="AZ627" s="389" t="s">
        <v>1443</v>
      </c>
      <c r="BA627" s="389" t="s">
        <v>1424</v>
      </c>
      <c r="BB627" s="389" t="s">
        <v>1425</v>
      </c>
      <c r="BC627" s="390">
        <v>3850000000</v>
      </c>
      <c r="BD627" s="390">
        <v>3850000000</v>
      </c>
    </row>
    <row r="628" spans="1:56" s="391" customFormat="1" ht="173.25">
      <c r="A628" s="382">
        <v>601</v>
      </c>
      <c r="B628" s="383" t="s">
        <v>927</v>
      </c>
      <c r="C628" s="383" t="s">
        <v>1408</v>
      </c>
      <c r="D628" s="383" t="s">
        <v>1409</v>
      </c>
      <c r="E628" s="383" t="s">
        <v>249</v>
      </c>
      <c r="F628" s="383" t="s">
        <v>930</v>
      </c>
      <c r="G628" s="383" t="s">
        <v>1539</v>
      </c>
      <c r="H628" s="383" t="s">
        <v>1411</v>
      </c>
      <c r="I628" s="383" t="s">
        <v>1428</v>
      </c>
      <c r="J628" s="382" t="s">
        <v>1371</v>
      </c>
      <c r="K628" s="382">
        <f>IF(I628="na",0,IF(COUNTIFS($C$1:C628,C628,$I$1:I628,I628)&gt;1,0,1))</f>
        <v>0</v>
      </c>
      <c r="L628" s="382">
        <f>IF(I628="na",0,IF(COUNTIFS($D$1:D628,D628,$I$1:I628,I628)&gt;1,0,1))</f>
        <v>0</v>
      </c>
      <c r="M628" s="382">
        <f>IF(S628="",0,IF(VLOOKUP(R628,[3]PARAMETROS!$P$1:$Q$13,2,0)=1,S628-O628,S628-SUMIFS($S:$S,$R:$R,INDEX(meses,VLOOKUP(R628,[3]PARAMETROS!$P$1:$Q$13,2,0)-1),D:D,D628)))</f>
        <v>0</v>
      </c>
      <c r="N628" s="382"/>
      <c r="O628" s="382"/>
      <c r="P628" s="382"/>
      <c r="Q628" s="382"/>
      <c r="R628" s="384" t="s">
        <v>211</v>
      </c>
      <c r="S628" s="392"/>
      <c r="T628" s="103"/>
      <c r="U628" s="393"/>
      <c r="V628" s="384"/>
      <c r="W628" s="384"/>
      <c r="X628" s="383" t="s">
        <v>1540</v>
      </c>
      <c r="Y628" s="383" t="s">
        <v>1541</v>
      </c>
      <c r="Z628" s="383"/>
      <c r="AA628" s="386"/>
      <c r="AB628" s="386"/>
      <c r="AC628" s="386"/>
      <c r="AD628" s="383"/>
      <c r="AE628" s="383"/>
      <c r="AF628" s="385"/>
      <c r="AG628" s="103"/>
      <c r="AH628" s="385"/>
      <c r="AI628" s="385"/>
      <c r="AJ628" s="385"/>
      <c r="AK628" s="383" t="s">
        <v>1418</v>
      </c>
      <c r="AL628" s="382" t="s">
        <v>55</v>
      </c>
      <c r="AM628" s="382">
        <v>2201</v>
      </c>
      <c r="AN628" s="382" t="s">
        <v>56</v>
      </c>
      <c r="AO628" s="382" t="s">
        <v>1419</v>
      </c>
      <c r="AP628" s="383" t="s">
        <v>1501</v>
      </c>
      <c r="AQ628" s="383" t="s">
        <v>986</v>
      </c>
      <c r="AR628" s="384">
        <v>2201006</v>
      </c>
      <c r="AS628" s="384" t="s">
        <v>939</v>
      </c>
      <c r="AT628" s="385" t="s">
        <v>231</v>
      </c>
      <c r="AU628" s="384"/>
      <c r="AV628" s="385" t="s">
        <v>111</v>
      </c>
      <c r="AW628" s="384" t="s">
        <v>220</v>
      </c>
      <c r="AX628" s="388">
        <v>43357</v>
      </c>
      <c r="AY628" s="389">
        <v>143</v>
      </c>
      <c r="AZ628" s="389" t="s">
        <v>1423</v>
      </c>
      <c r="BA628" s="389" t="s">
        <v>1424</v>
      </c>
      <c r="BB628" s="389" t="s">
        <v>1474</v>
      </c>
      <c r="BC628" s="390">
        <v>6200000</v>
      </c>
      <c r="BD628" s="390">
        <v>6200000</v>
      </c>
    </row>
    <row r="629" spans="1:56" s="391" customFormat="1" ht="173.25">
      <c r="A629" s="382">
        <v>602</v>
      </c>
      <c r="B629" s="383" t="s">
        <v>927</v>
      </c>
      <c r="C629" s="383" t="s">
        <v>1408</v>
      </c>
      <c r="D629" s="383" t="s">
        <v>1409</v>
      </c>
      <c r="E629" s="383" t="s">
        <v>249</v>
      </c>
      <c r="F629" s="383" t="s">
        <v>930</v>
      </c>
      <c r="G629" s="383" t="s">
        <v>1539</v>
      </c>
      <c r="H629" s="383" t="s">
        <v>1411</v>
      </c>
      <c r="I629" s="383" t="s">
        <v>1428</v>
      </c>
      <c r="J629" s="382" t="s">
        <v>1371</v>
      </c>
      <c r="K629" s="382">
        <f>IF(I629="na",0,IF(COUNTIFS($C$1:C629,C629,$I$1:I629,I629)&gt;1,0,1))</f>
        <v>0</v>
      </c>
      <c r="L629" s="382">
        <f>IF(I629="na",0,IF(COUNTIFS($D$1:D629,D629,$I$1:I629,I629)&gt;1,0,1))</f>
        <v>0</v>
      </c>
      <c r="M629" s="382">
        <f>IF(S629="",0,IF(VLOOKUP(R629,[3]PARAMETROS!$P$1:$Q$13,2,0)=1,S629-O629,S629-SUMIFS($S:$S,$R:$R,INDEX(meses,VLOOKUP(R629,[3]PARAMETROS!$P$1:$Q$13,2,0)-1),D:D,D629)))</f>
        <v>0</v>
      </c>
      <c r="N629" s="382"/>
      <c r="O629" s="382"/>
      <c r="P629" s="382"/>
      <c r="Q629" s="382"/>
      <c r="R629" s="384" t="s">
        <v>211</v>
      </c>
      <c r="S629" s="392"/>
      <c r="T629" s="103"/>
      <c r="U629" s="393"/>
      <c r="V629" s="384"/>
      <c r="W629" s="384"/>
      <c r="X629" s="383" t="s">
        <v>1540</v>
      </c>
      <c r="Y629" s="383" t="s">
        <v>1541</v>
      </c>
      <c r="Z629" s="383"/>
      <c r="AA629" s="386"/>
      <c r="AB629" s="386"/>
      <c r="AC629" s="386"/>
      <c r="AD629" s="383"/>
      <c r="AE629" s="383"/>
      <c r="AF629" s="385"/>
      <c r="AG629" s="103"/>
      <c r="AH629" s="385"/>
      <c r="AI629" s="385"/>
      <c r="AJ629" s="385"/>
      <c r="AK629" s="383" t="s">
        <v>1418</v>
      </c>
      <c r="AL629" s="382" t="s">
        <v>55</v>
      </c>
      <c r="AM629" s="382">
        <v>2201</v>
      </c>
      <c r="AN629" s="382" t="s">
        <v>56</v>
      </c>
      <c r="AO629" s="382" t="s">
        <v>1419</v>
      </c>
      <c r="AP629" s="383" t="s">
        <v>1501</v>
      </c>
      <c r="AQ629" s="383" t="s">
        <v>986</v>
      </c>
      <c r="AR629" s="384">
        <v>2201006</v>
      </c>
      <c r="AS629" s="384" t="s">
        <v>939</v>
      </c>
      <c r="AT629" s="385" t="s">
        <v>231</v>
      </c>
      <c r="AU629" s="384"/>
      <c r="AV629" s="385" t="s">
        <v>102</v>
      </c>
      <c r="AW629" s="384" t="s">
        <v>220</v>
      </c>
      <c r="AX629" s="388">
        <v>390210</v>
      </c>
      <c r="AY629" s="389">
        <v>143</v>
      </c>
      <c r="AZ629" s="389" t="s">
        <v>1423</v>
      </c>
      <c r="BA629" s="389" t="s">
        <v>1424</v>
      </c>
      <c r="BB629" s="389" t="s">
        <v>1476</v>
      </c>
      <c r="BC629" s="390">
        <v>55800000</v>
      </c>
      <c r="BD629" s="390">
        <v>55800000</v>
      </c>
    </row>
    <row r="630" spans="1:56" s="391" customFormat="1" ht="173.25">
      <c r="A630" s="382">
        <v>603</v>
      </c>
      <c r="B630" s="383" t="s">
        <v>927</v>
      </c>
      <c r="C630" s="383" t="s">
        <v>1408</v>
      </c>
      <c r="D630" s="383" t="s">
        <v>1409</v>
      </c>
      <c r="E630" s="383" t="s">
        <v>249</v>
      </c>
      <c r="F630" s="383" t="s">
        <v>930</v>
      </c>
      <c r="G630" s="383" t="s">
        <v>1539</v>
      </c>
      <c r="H630" s="383" t="s">
        <v>1411</v>
      </c>
      <c r="I630" s="383" t="s">
        <v>1428</v>
      </c>
      <c r="J630" s="382" t="s">
        <v>1371</v>
      </c>
      <c r="K630" s="382">
        <f>IF(I630="na",0,IF(COUNTIFS($C$1:C630,C630,$I$1:I630,I630)&gt;1,0,1))</f>
        <v>0</v>
      </c>
      <c r="L630" s="382">
        <f>IF(I630="na",0,IF(COUNTIFS($D$1:D630,D630,$I$1:I630,I630)&gt;1,0,1))</f>
        <v>0</v>
      </c>
      <c r="M630" s="382">
        <f>IF(S630="",0,IF(VLOOKUP(R630,[3]PARAMETROS!$P$1:$Q$13,2,0)=1,S630-O630,S630-SUMIFS($S:$S,$R:$R,INDEX(meses,VLOOKUP(R630,[3]PARAMETROS!$P$1:$Q$13,2,0)-1),D:D,D630)))</f>
        <v>0</v>
      </c>
      <c r="N630" s="382"/>
      <c r="O630" s="382"/>
      <c r="P630" s="382"/>
      <c r="Q630" s="382"/>
      <c r="R630" s="384" t="s">
        <v>211</v>
      </c>
      <c r="S630" s="392"/>
      <c r="T630" s="103"/>
      <c r="U630" s="393"/>
      <c r="V630" s="384"/>
      <c r="W630" s="384"/>
      <c r="X630" s="383" t="s">
        <v>1540</v>
      </c>
      <c r="Y630" s="383" t="s">
        <v>1541</v>
      </c>
      <c r="Z630" s="383"/>
      <c r="AA630" s="386"/>
      <c r="AB630" s="386"/>
      <c r="AC630" s="386"/>
      <c r="AD630" s="383"/>
      <c r="AE630" s="383"/>
      <c r="AF630" s="385"/>
      <c r="AG630" s="103"/>
      <c r="AH630" s="385"/>
      <c r="AI630" s="385"/>
      <c r="AJ630" s="385"/>
      <c r="AK630" s="383" t="s">
        <v>1418</v>
      </c>
      <c r="AL630" s="382" t="s">
        <v>55</v>
      </c>
      <c r="AM630" s="382">
        <v>2201</v>
      </c>
      <c r="AN630" s="382" t="s">
        <v>56</v>
      </c>
      <c r="AO630" s="382" t="s">
        <v>1419</v>
      </c>
      <c r="AP630" s="383" t="s">
        <v>1501</v>
      </c>
      <c r="AQ630" s="383" t="s">
        <v>986</v>
      </c>
      <c r="AR630" s="384">
        <v>2201006</v>
      </c>
      <c r="AS630" s="384" t="s">
        <v>939</v>
      </c>
      <c r="AT630" s="385" t="s">
        <v>98</v>
      </c>
      <c r="AU630" s="384"/>
      <c r="AV630" s="385" t="s">
        <v>98</v>
      </c>
      <c r="AW630" s="384" t="s">
        <v>220</v>
      </c>
      <c r="AX630" s="388">
        <v>566433.56643356639</v>
      </c>
      <c r="AY630" s="389">
        <v>143</v>
      </c>
      <c r="AZ630" s="389" t="s">
        <v>1423</v>
      </c>
      <c r="BA630" s="389" t="s">
        <v>1424</v>
      </c>
      <c r="BB630" s="389" t="s">
        <v>1474</v>
      </c>
      <c r="BC630" s="390">
        <v>81000000</v>
      </c>
      <c r="BD630" s="390">
        <v>81000000</v>
      </c>
    </row>
    <row r="631" spans="1:56" s="391" customFormat="1" ht="173.25">
      <c r="A631" s="382">
        <v>604</v>
      </c>
      <c r="B631" s="383" t="s">
        <v>927</v>
      </c>
      <c r="C631" s="383" t="s">
        <v>1408</v>
      </c>
      <c r="D631" s="383" t="s">
        <v>1409</v>
      </c>
      <c r="E631" s="383" t="s">
        <v>249</v>
      </c>
      <c r="F631" s="383" t="s">
        <v>930</v>
      </c>
      <c r="G631" s="383" t="s">
        <v>1539</v>
      </c>
      <c r="H631" s="383" t="s">
        <v>1411</v>
      </c>
      <c r="I631" s="383" t="s">
        <v>1428</v>
      </c>
      <c r="J631" s="382" t="s">
        <v>1371</v>
      </c>
      <c r="K631" s="382">
        <f>IF(I631="na",0,IF(COUNTIFS($C$1:C631,C631,$I$1:I631,I631)&gt;1,0,1))</f>
        <v>0</v>
      </c>
      <c r="L631" s="382">
        <f>IF(I631="na",0,IF(COUNTIFS($D$1:D631,D631,$I$1:I631,I631)&gt;1,0,1))</f>
        <v>0</v>
      </c>
      <c r="M631" s="382">
        <f>IF(S631="",0,IF(VLOOKUP(R631,[3]PARAMETROS!$P$1:$Q$13,2,0)=1,S631-O631,S631-SUMIFS($S:$S,$R:$R,INDEX(meses,VLOOKUP(R631,[3]PARAMETROS!$P$1:$Q$13,2,0)-1),D:D,D631)))</f>
        <v>0</v>
      </c>
      <c r="N631" s="382"/>
      <c r="O631" s="382"/>
      <c r="P631" s="382"/>
      <c r="Q631" s="382"/>
      <c r="R631" s="384" t="s">
        <v>211</v>
      </c>
      <c r="S631" s="392"/>
      <c r="T631" s="103"/>
      <c r="U631" s="393"/>
      <c r="V631" s="384"/>
      <c r="W631" s="384"/>
      <c r="X631" s="383" t="s">
        <v>1540</v>
      </c>
      <c r="Y631" s="383" t="s">
        <v>1541</v>
      </c>
      <c r="Z631" s="383"/>
      <c r="AA631" s="386"/>
      <c r="AB631" s="386"/>
      <c r="AC631" s="386"/>
      <c r="AD631" s="383"/>
      <c r="AE631" s="383"/>
      <c r="AF631" s="385"/>
      <c r="AG631" s="103"/>
      <c r="AH631" s="385"/>
      <c r="AI631" s="385"/>
      <c r="AJ631" s="385"/>
      <c r="AK631" s="383" t="s">
        <v>1418</v>
      </c>
      <c r="AL631" s="382" t="s">
        <v>55</v>
      </c>
      <c r="AM631" s="382">
        <v>2201</v>
      </c>
      <c r="AN631" s="382" t="s">
        <v>56</v>
      </c>
      <c r="AO631" s="382" t="s">
        <v>1419</v>
      </c>
      <c r="AP631" s="383" t="s">
        <v>1501</v>
      </c>
      <c r="AQ631" s="383" t="s">
        <v>986</v>
      </c>
      <c r="AR631" s="384">
        <v>2201006</v>
      </c>
      <c r="AS631" s="384" t="s">
        <v>1547</v>
      </c>
      <c r="AT631" s="385" t="s">
        <v>1548</v>
      </c>
      <c r="AU631" s="384"/>
      <c r="AV631" s="385" t="s">
        <v>63</v>
      </c>
      <c r="AW631" s="384" t="s">
        <v>220</v>
      </c>
      <c r="AX631" s="388">
        <v>37000000</v>
      </c>
      <c r="AY631" s="389">
        <v>1</v>
      </c>
      <c r="AZ631" s="389" t="s">
        <v>1423</v>
      </c>
      <c r="BA631" s="389" t="s">
        <v>1424</v>
      </c>
      <c r="BB631" s="389" t="s">
        <v>1425</v>
      </c>
      <c r="BC631" s="390">
        <v>37000000</v>
      </c>
      <c r="BD631" s="390">
        <v>37000000</v>
      </c>
    </row>
    <row r="632" spans="1:56" s="391" customFormat="1" ht="173.25">
      <c r="A632" s="382">
        <v>605</v>
      </c>
      <c r="B632" s="383" t="s">
        <v>927</v>
      </c>
      <c r="C632" s="383" t="s">
        <v>1408</v>
      </c>
      <c r="D632" s="383" t="s">
        <v>1409</v>
      </c>
      <c r="E632" s="383" t="s">
        <v>249</v>
      </c>
      <c r="F632" s="383" t="s">
        <v>930</v>
      </c>
      <c r="G632" s="383" t="s">
        <v>1539</v>
      </c>
      <c r="H632" s="383" t="s">
        <v>1411</v>
      </c>
      <c r="I632" s="383" t="s">
        <v>1428</v>
      </c>
      <c r="J632" s="382" t="s">
        <v>1371</v>
      </c>
      <c r="K632" s="382">
        <f>IF(I632="na",0,IF(COUNTIFS($C$1:C632,C632,$I$1:I632,I632)&gt;1,0,1))</f>
        <v>0</v>
      </c>
      <c r="L632" s="382">
        <f>IF(I632="na",0,IF(COUNTIFS($D$1:D632,D632,$I$1:I632,I632)&gt;1,0,1))</f>
        <v>0</v>
      </c>
      <c r="M632" s="382">
        <f>IF(S632="",0,IF(VLOOKUP(R632,[3]PARAMETROS!$P$1:$Q$13,2,0)=1,S632-O632,S632-SUMIFS($S:$S,$R:$R,INDEX(meses,VLOOKUP(R632,[3]PARAMETROS!$P$1:$Q$13,2,0)-1),D:D,D632)))</f>
        <v>0</v>
      </c>
      <c r="N632" s="382"/>
      <c r="O632" s="382"/>
      <c r="P632" s="382"/>
      <c r="Q632" s="382"/>
      <c r="R632" s="384" t="s">
        <v>211</v>
      </c>
      <c r="S632" s="392"/>
      <c r="T632" s="103"/>
      <c r="U632" s="393"/>
      <c r="V632" s="384"/>
      <c r="W632" s="384"/>
      <c r="X632" s="383" t="s">
        <v>1540</v>
      </c>
      <c r="Y632" s="383" t="s">
        <v>1541</v>
      </c>
      <c r="Z632" s="383"/>
      <c r="AA632" s="386"/>
      <c r="AB632" s="386"/>
      <c r="AC632" s="386"/>
      <c r="AD632" s="383"/>
      <c r="AE632" s="383"/>
      <c r="AF632" s="385"/>
      <c r="AG632" s="103"/>
      <c r="AH632" s="385"/>
      <c r="AI632" s="385"/>
      <c r="AJ632" s="385"/>
      <c r="AK632" s="383" t="s">
        <v>1418</v>
      </c>
      <c r="AL632" s="382" t="s">
        <v>55</v>
      </c>
      <c r="AM632" s="382">
        <v>2201</v>
      </c>
      <c r="AN632" s="382" t="s">
        <v>56</v>
      </c>
      <c r="AO632" s="382" t="s">
        <v>1419</v>
      </c>
      <c r="AP632" s="383" t="s">
        <v>1501</v>
      </c>
      <c r="AQ632" s="383" t="s">
        <v>986</v>
      </c>
      <c r="AR632" s="384">
        <v>2201006</v>
      </c>
      <c r="AS632" s="384" t="s">
        <v>1549</v>
      </c>
      <c r="AT632" s="385" t="s">
        <v>1550</v>
      </c>
      <c r="AU632" s="384"/>
      <c r="AV632" s="385" t="s">
        <v>63</v>
      </c>
      <c r="AW632" s="384" t="s">
        <v>220</v>
      </c>
      <c r="AX632" s="388">
        <v>117000000</v>
      </c>
      <c r="AY632" s="389">
        <v>1</v>
      </c>
      <c r="AZ632" s="389" t="s">
        <v>1423</v>
      </c>
      <c r="BA632" s="389" t="s">
        <v>1424</v>
      </c>
      <c r="BB632" s="389" t="s">
        <v>1425</v>
      </c>
      <c r="BC632" s="390">
        <v>117000000</v>
      </c>
      <c r="BD632" s="390">
        <v>117000000</v>
      </c>
    </row>
    <row r="633" spans="1:56" s="391" customFormat="1" ht="173.25">
      <c r="A633" s="382">
        <v>606</v>
      </c>
      <c r="B633" s="383" t="s">
        <v>927</v>
      </c>
      <c r="C633" s="383" t="s">
        <v>1408</v>
      </c>
      <c r="D633" s="383" t="s">
        <v>1409</v>
      </c>
      <c r="E633" s="383" t="s">
        <v>249</v>
      </c>
      <c r="F633" s="383" t="s">
        <v>930</v>
      </c>
      <c r="G633" s="383" t="s">
        <v>1539</v>
      </c>
      <c r="H633" s="398" t="s">
        <v>1411</v>
      </c>
      <c r="I633" s="383" t="s">
        <v>1428</v>
      </c>
      <c r="J633" s="382" t="s">
        <v>1371</v>
      </c>
      <c r="K633" s="382">
        <f>IF(I633="na",0,IF(COUNTIFS($C$1:C633,C633,$I$1:I633,I633)&gt;1,0,1))</f>
        <v>0</v>
      </c>
      <c r="L633" s="382">
        <f>IF(I633="na",0,IF(COUNTIFS($D$1:D633,D633,$I$1:I633,I633)&gt;1,0,1))</f>
        <v>0</v>
      </c>
      <c r="M633" s="382">
        <f>IF(S633="",0,IF(VLOOKUP(R633,[3]PARAMETROS!$P$1:$Q$13,2,0)=1,S633-O633,S633-SUMIFS($S:$S,$R:$R,INDEX(meses,VLOOKUP(R633,[3]PARAMETROS!$P$1:$Q$13,2,0)-1),D:D,D633)))</f>
        <v>0</v>
      </c>
      <c r="N633" s="382"/>
      <c r="O633" s="382"/>
      <c r="P633" s="382"/>
      <c r="Q633" s="382"/>
      <c r="R633" s="384" t="s">
        <v>211</v>
      </c>
      <c r="S633" s="392"/>
      <c r="T633" s="103"/>
      <c r="U633" s="393"/>
      <c r="V633" s="384"/>
      <c r="W633" s="384"/>
      <c r="X633" s="383" t="s">
        <v>1540</v>
      </c>
      <c r="Y633" s="383" t="s">
        <v>1541</v>
      </c>
      <c r="Z633" s="383"/>
      <c r="AA633" s="386"/>
      <c r="AB633" s="386"/>
      <c r="AC633" s="386"/>
      <c r="AD633" s="383"/>
      <c r="AE633" s="383"/>
      <c r="AF633" s="385"/>
      <c r="AG633" s="103"/>
      <c r="AH633" s="385"/>
      <c r="AI633" s="385"/>
      <c r="AJ633" s="385"/>
      <c r="AK633" s="383" t="s">
        <v>1418</v>
      </c>
      <c r="AL633" s="382" t="s">
        <v>55</v>
      </c>
      <c r="AM633" s="382">
        <v>2201</v>
      </c>
      <c r="AN633" s="382" t="s">
        <v>56</v>
      </c>
      <c r="AO633" s="382" t="s">
        <v>1419</v>
      </c>
      <c r="AP633" s="383" t="s">
        <v>1501</v>
      </c>
      <c r="AQ633" s="383" t="s">
        <v>986</v>
      </c>
      <c r="AR633" s="384">
        <v>2201006</v>
      </c>
      <c r="AS633" s="384" t="s">
        <v>1551</v>
      </c>
      <c r="AT633" s="385" t="s">
        <v>1552</v>
      </c>
      <c r="AU633" s="384"/>
      <c r="AV633" s="385" t="s">
        <v>63</v>
      </c>
      <c r="AW633" s="384" t="s">
        <v>220</v>
      </c>
      <c r="AX633" s="388">
        <v>75095801</v>
      </c>
      <c r="AY633" s="389">
        <v>1</v>
      </c>
      <c r="AZ633" s="389" t="s">
        <v>1423</v>
      </c>
      <c r="BA633" s="389" t="s">
        <v>1424</v>
      </c>
      <c r="BB633" s="389" t="s">
        <v>1425</v>
      </c>
      <c r="BC633" s="390">
        <v>75095801</v>
      </c>
      <c r="BD633" s="390">
        <v>75095801</v>
      </c>
    </row>
    <row r="634" spans="1:56" s="391" customFormat="1" ht="157.5">
      <c r="A634" s="382">
        <v>607</v>
      </c>
      <c r="B634" s="383" t="s">
        <v>927</v>
      </c>
      <c r="C634" s="383" t="s">
        <v>1408</v>
      </c>
      <c r="D634" s="383" t="s">
        <v>1409</v>
      </c>
      <c r="E634" s="383" t="s">
        <v>249</v>
      </c>
      <c r="F634" s="383" t="s">
        <v>930</v>
      </c>
      <c r="G634" s="383" t="s">
        <v>1410</v>
      </c>
      <c r="H634" s="383" t="s">
        <v>1060</v>
      </c>
      <c r="I634" s="383" t="s">
        <v>1527</v>
      </c>
      <c r="J634" s="382" t="s">
        <v>934</v>
      </c>
      <c r="K634" s="382">
        <f>IF(I634="na",0,IF(COUNTIFS($C$1:C634,C634,$I$1:I634,I634)&gt;1,0,1))</f>
        <v>0</v>
      </c>
      <c r="L634" s="382">
        <f>IF(I634="na",0,IF(COUNTIFS($D$1:D634,D634,$I$1:I634,I634)&gt;1,0,1))</f>
        <v>1</v>
      </c>
      <c r="M634" s="382">
        <f>IF(S634="",0,IF(VLOOKUP(R634,[3]PARAMETROS!$P$1:$Q$13,2,0)=1,S634-O634,S634-SUMIFS($S:$S,$R:$R,INDEX(meses,VLOOKUP(R634,[3]PARAMETROS!$P$1:$Q$13,2,0)-1),D:D,D634)))</f>
        <v>0</v>
      </c>
      <c r="N634" s="382"/>
      <c r="O634" s="382"/>
      <c r="P634" s="382"/>
      <c r="Q634" s="382"/>
      <c r="R634" s="384" t="s">
        <v>211</v>
      </c>
      <c r="S634" s="392"/>
      <c r="T634" s="103"/>
      <c r="U634" s="393"/>
      <c r="V634" s="384"/>
      <c r="W634" s="384"/>
      <c r="X634" s="383" t="s">
        <v>1540</v>
      </c>
      <c r="Y634" s="383" t="s">
        <v>1553</v>
      </c>
      <c r="Z634" s="383" t="s">
        <v>1554</v>
      </c>
      <c r="AA634" s="386">
        <v>0</v>
      </c>
      <c r="AB634" s="386">
        <v>178840</v>
      </c>
      <c r="AC634" s="386">
        <f>AB634-AA634</f>
        <v>178840</v>
      </c>
      <c r="AD634" s="396" t="s">
        <v>1555</v>
      </c>
      <c r="AE634" s="383" t="s">
        <v>1537</v>
      </c>
      <c r="AF634" s="386"/>
      <c r="AG634" s="103">
        <f>(AF634-AA634)/(AB634-AA634)</f>
        <v>0</v>
      </c>
      <c r="AH634" s="385"/>
      <c r="AI634" s="384"/>
      <c r="AJ634" s="385"/>
      <c r="AK634" s="383" t="s">
        <v>1418</v>
      </c>
      <c r="AL634" s="382" t="s">
        <v>55</v>
      </c>
      <c r="AM634" s="382">
        <v>2201</v>
      </c>
      <c r="AN634" s="382" t="s">
        <v>56</v>
      </c>
      <c r="AO634" s="382" t="s">
        <v>1419</v>
      </c>
      <c r="AP634" s="383" t="s">
        <v>1483</v>
      </c>
      <c r="AQ634" s="383" t="s">
        <v>970</v>
      </c>
      <c r="AR634" s="384">
        <v>2201027</v>
      </c>
      <c r="AS634" s="384" t="s">
        <v>972</v>
      </c>
      <c r="AT634" s="385" t="s">
        <v>1484</v>
      </c>
      <c r="AU634" s="384"/>
      <c r="AV634" s="385" t="s">
        <v>74</v>
      </c>
      <c r="AW634" s="384" t="s">
        <v>220</v>
      </c>
      <c r="AX634" s="388">
        <v>280568345</v>
      </c>
      <c r="AY634" s="389">
        <v>1</v>
      </c>
      <c r="AZ634" s="389" t="s">
        <v>1485</v>
      </c>
      <c r="BA634" s="389" t="s">
        <v>1424</v>
      </c>
      <c r="BB634" s="389" t="s">
        <v>1425</v>
      </c>
      <c r="BC634" s="390">
        <v>280568345</v>
      </c>
      <c r="BD634" s="390">
        <v>280568345</v>
      </c>
    </row>
    <row r="635" spans="1:56" s="391" customFormat="1" ht="157.5">
      <c r="A635" s="382">
        <v>608</v>
      </c>
      <c r="B635" s="383" t="s">
        <v>927</v>
      </c>
      <c r="C635" s="383" t="s">
        <v>1408</v>
      </c>
      <c r="D635" s="383" t="s">
        <v>1409</v>
      </c>
      <c r="E635" s="383" t="s">
        <v>249</v>
      </c>
      <c r="F635" s="383" t="s">
        <v>930</v>
      </c>
      <c r="G635" s="383" t="s">
        <v>1410</v>
      </c>
      <c r="H635" s="383" t="s">
        <v>1060</v>
      </c>
      <c r="I635" s="383" t="s">
        <v>1534</v>
      </c>
      <c r="J635" s="382" t="s">
        <v>934</v>
      </c>
      <c r="K635" s="382">
        <f>IF(I635="na",0,IF(COUNTIFS($C$1:C635,C635,$I$1:I635,I635)&gt;1,0,1))</f>
        <v>0</v>
      </c>
      <c r="L635" s="382">
        <f>IF(I635="na",0,IF(COUNTIFS($D$1:D635,D635,$I$1:I635,I635)&gt;1,0,1))</f>
        <v>1</v>
      </c>
      <c r="M635" s="382">
        <f>IF(S635="",0,IF(VLOOKUP(R635,[3]PARAMETROS!$P$1:$Q$13,2,0)=1,S635-O635,S635-SUMIFS($S:$S,$R:$R,INDEX(meses,VLOOKUP(R635,[3]PARAMETROS!$P$1:$Q$13,2,0)-1),D:D,D635)))</f>
        <v>0</v>
      </c>
      <c r="N635" s="382"/>
      <c r="O635" s="382"/>
      <c r="P635" s="382"/>
      <c r="Q635" s="382"/>
      <c r="R635" s="384" t="s">
        <v>211</v>
      </c>
      <c r="S635" s="392"/>
      <c r="T635" s="103"/>
      <c r="U635" s="393"/>
      <c r="V635" s="384"/>
      <c r="W635" s="384"/>
      <c r="X635" s="383" t="s">
        <v>1540</v>
      </c>
      <c r="Y635" s="383" t="s">
        <v>1556</v>
      </c>
      <c r="Z635" s="383" t="s">
        <v>1554</v>
      </c>
      <c r="AA635" s="386"/>
      <c r="AB635" s="386">
        <v>779869</v>
      </c>
      <c r="AC635" s="386">
        <f>AB635-AA635</f>
        <v>779869</v>
      </c>
      <c r="AD635" s="396" t="s">
        <v>1557</v>
      </c>
      <c r="AE635" s="383" t="s">
        <v>1537</v>
      </c>
      <c r="AF635" s="386"/>
      <c r="AG635" s="103"/>
      <c r="AH635" s="385"/>
      <c r="AI635" s="385"/>
      <c r="AJ635" s="385"/>
      <c r="AK635" s="383" t="s">
        <v>1418</v>
      </c>
      <c r="AL635" s="382" t="s">
        <v>55</v>
      </c>
      <c r="AM635" s="382">
        <v>2201</v>
      </c>
      <c r="AN635" s="382" t="s">
        <v>56</v>
      </c>
      <c r="AO635" s="382" t="s">
        <v>1419</v>
      </c>
      <c r="AP635" s="383" t="s">
        <v>1483</v>
      </c>
      <c r="AQ635" s="383" t="s">
        <v>970</v>
      </c>
      <c r="AR635" s="384">
        <v>2201027</v>
      </c>
      <c r="AS635" s="384" t="s">
        <v>972</v>
      </c>
      <c r="AT635" s="385" t="s">
        <v>1558</v>
      </c>
      <c r="AU635" s="384"/>
      <c r="AV635" s="385" t="s">
        <v>74</v>
      </c>
      <c r="AW635" s="384" t="s">
        <v>220</v>
      </c>
      <c r="AX635" s="388">
        <v>2095140297</v>
      </c>
      <c r="AY635" s="389">
        <v>1</v>
      </c>
      <c r="AZ635" s="389" t="s">
        <v>1485</v>
      </c>
      <c r="BA635" s="389" t="s">
        <v>1424</v>
      </c>
      <c r="BB635" s="389" t="s">
        <v>1425</v>
      </c>
      <c r="BC635" s="390">
        <v>2095140297</v>
      </c>
      <c r="BD635" s="390">
        <v>2095140297</v>
      </c>
    </row>
    <row r="636" spans="1:56" s="391" customFormat="1" ht="189">
      <c r="A636" s="382">
        <v>609</v>
      </c>
      <c r="B636" s="383" t="s">
        <v>927</v>
      </c>
      <c r="C636" s="383" t="s">
        <v>1408</v>
      </c>
      <c r="D636" s="383" t="s">
        <v>1491</v>
      </c>
      <c r="E636" s="383" t="s">
        <v>249</v>
      </c>
      <c r="F636" s="383" t="s">
        <v>930</v>
      </c>
      <c r="G636" s="383" t="s">
        <v>1410</v>
      </c>
      <c r="H636" s="401" t="s">
        <v>1060</v>
      </c>
      <c r="I636" s="383" t="s">
        <v>1492</v>
      </c>
      <c r="J636" s="382" t="s">
        <v>934</v>
      </c>
      <c r="K636" s="382">
        <f>IF(I636="na",0,IF(COUNTIFS($C$1:C636,C636,$I$1:I636,I636)&gt;1,0,1))</f>
        <v>0</v>
      </c>
      <c r="L636" s="382">
        <f>IF(I636="na",0,IF(COUNTIFS($D$1:D636,D636,$I$1:I636,I636)&gt;1,0,1))</f>
        <v>0</v>
      </c>
      <c r="M636" s="382">
        <f>IF(S636="",0,IF(VLOOKUP(R636,[3]PARAMETROS!$P$1:$Q$13,2,0)=1,S636-O636,S636-SUMIFS($S:$S,$R:$R,INDEX(meses,VLOOKUP(R636,[3]PARAMETROS!$P$1:$Q$13,2,0)-1),D:D,D636)))</f>
        <v>0</v>
      </c>
      <c r="N636" s="382"/>
      <c r="O636" s="382"/>
      <c r="P636" s="382"/>
      <c r="Q636" s="382"/>
      <c r="R636" s="384" t="s">
        <v>211</v>
      </c>
      <c r="S636" s="392"/>
      <c r="T636" s="103"/>
      <c r="U636" s="393"/>
      <c r="V636" s="384"/>
      <c r="W636" s="384"/>
      <c r="X636" s="383" t="s">
        <v>1559</v>
      </c>
      <c r="Y636" s="383" t="s">
        <v>1560</v>
      </c>
      <c r="Z636" s="383" t="s">
        <v>1542</v>
      </c>
      <c r="AA636" s="386">
        <v>0</v>
      </c>
      <c r="AB636" s="386">
        <v>1500</v>
      </c>
      <c r="AC636" s="386">
        <f>AB636-AA636</f>
        <v>1500</v>
      </c>
      <c r="AD636" s="383" t="s">
        <v>1561</v>
      </c>
      <c r="AE636" s="383" t="s">
        <v>1562</v>
      </c>
      <c r="AF636" s="404"/>
      <c r="AG636" s="104">
        <f>(AF636-AA636)/(AB636-AA636)</f>
        <v>0</v>
      </c>
      <c r="AH636" s="409"/>
      <c r="AI636" s="384"/>
      <c r="AJ636" s="384"/>
      <c r="AK636" s="383" t="s">
        <v>1418</v>
      </c>
      <c r="AL636" s="382" t="s">
        <v>55</v>
      </c>
      <c r="AM636" s="382">
        <v>2201</v>
      </c>
      <c r="AN636" s="382" t="s">
        <v>56</v>
      </c>
      <c r="AO636" s="382" t="s">
        <v>1419</v>
      </c>
      <c r="AP636" s="383" t="s">
        <v>1501</v>
      </c>
      <c r="AQ636" s="383" t="s">
        <v>986</v>
      </c>
      <c r="AR636" s="384">
        <v>2201006</v>
      </c>
      <c r="AS636" s="384" t="s">
        <v>1563</v>
      </c>
      <c r="AT636" s="385" t="s">
        <v>1564</v>
      </c>
      <c r="AU636" s="384"/>
      <c r="AV636" s="385" t="s">
        <v>63</v>
      </c>
      <c r="AW636" s="384" t="s">
        <v>220</v>
      </c>
      <c r="AX636" s="388">
        <v>60508429</v>
      </c>
      <c r="AY636" s="389">
        <v>1</v>
      </c>
      <c r="AZ636" s="389" t="s">
        <v>1423</v>
      </c>
      <c r="BA636" s="389" t="s">
        <v>1424</v>
      </c>
      <c r="BB636" s="389" t="s">
        <v>1425</v>
      </c>
      <c r="BC636" s="390">
        <v>60508429</v>
      </c>
      <c r="BD636" s="390">
        <v>60508429</v>
      </c>
    </row>
    <row r="637" spans="1:56" s="391" customFormat="1" ht="173.25">
      <c r="A637" s="382">
        <v>610</v>
      </c>
      <c r="B637" s="383" t="s">
        <v>927</v>
      </c>
      <c r="C637" s="383" t="s">
        <v>1408</v>
      </c>
      <c r="D637" s="383" t="s">
        <v>1491</v>
      </c>
      <c r="E637" s="383" t="s">
        <v>249</v>
      </c>
      <c r="F637" s="383" t="s">
        <v>930</v>
      </c>
      <c r="G637" s="383" t="s">
        <v>1410</v>
      </c>
      <c r="H637" s="401" t="s">
        <v>1060</v>
      </c>
      <c r="I637" s="383" t="s">
        <v>1492</v>
      </c>
      <c r="J637" s="382" t="s">
        <v>934</v>
      </c>
      <c r="K637" s="382">
        <f>IF(I637="na",0,IF(COUNTIFS($C$1:C637,C637,$I$1:I637,I637)&gt;1,0,1))</f>
        <v>0</v>
      </c>
      <c r="L637" s="382">
        <f>IF(I637="na",0,IF(COUNTIFS($D$1:D637,D637,$I$1:I637,I637)&gt;1,0,1))</f>
        <v>0</v>
      </c>
      <c r="M637" s="382">
        <f>IF(S637="",0,IF(VLOOKUP(R637,[3]PARAMETROS!$P$1:$Q$13,2,0)=1,S637-O637,S637-SUMIFS($S:$S,$R:$R,INDEX(meses,VLOOKUP(R637,[3]PARAMETROS!$P$1:$Q$13,2,0)-1),D:D,D637)))</f>
        <v>0</v>
      </c>
      <c r="N637" s="382"/>
      <c r="O637" s="382"/>
      <c r="P637" s="382"/>
      <c r="Q637" s="382"/>
      <c r="R637" s="384" t="s">
        <v>211</v>
      </c>
      <c r="S637" s="392"/>
      <c r="T637" s="103"/>
      <c r="U637" s="393"/>
      <c r="V637" s="384"/>
      <c r="W637" s="384"/>
      <c r="X637" s="383" t="s">
        <v>1559</v>
      </c>
      <c r="Y637" s="383" t="s">
        <v>1560</v>
      </c>
      <c r="Z637" s="383"/>
      <c r="AA637" s="386"/>
      <c r="AB637" s="386"/>
      <c r="AC637" s="386"/>
      <c r="AD637" s="383"/>
      <c r="AE637" s="383"/>
      <c r="AF637" s="385"/>
      <c r="AG637" s="103"/>
      <c r="AH637" s="385"/>
      <c r="AI637" s="385"/>
      <c r="AJ637" s="385"/>
      <c r="AK637" s="383" t="s">
        <v>1418</v>
      </c>
      <c r="AL637" s="382" t="s">
        <v>55</v>
      </c>
      <c r="AM637" s="382">
        <v>2201</v>
      </c>
      <c r="AN637" s="382" t="s">
        <v>56</v>
      </c>
      <c r="AO637" s="382" t="s">
        <v>1419</v>
      </c>
      <c r="AP637" s="383" t="s">
        <v>1501</v>
      </c>
      <c r="AQ637" s="383" t="s">
        <v>986</v>
      </c>
      <c r="AR637" s="384">
        <v>2201006</v>
      </c>
      <c r="AS637" s="384" t="s">
        <v>1565</v>
      </c>
      <c r="AT637" s="385" t="s">
        <v>1566</v>
      </c>
      <c r="AU637" s="384"/>
      <c r="AV637" s="385" t="s">
        <v>63</v>
      </c>
      <c r="AW637" s="384" t="s">
        <v>220</v>
      </c>
      <c r="AX637" s="388">
        <v>71945500</v>
      </c>
      <c r="AY637" s="389">
        <v>1</v>
      </c>
      <c r="AZ637" s="389" t="s">
        <v>1423</v>
      </c>
      <c r="BA637" s="389" t="s">
        <v>1424</v>
      </c>
      <c r="BB637" s="389" t="s">
        <v>1425</v>
      </c>
      <c r="BC637" s="390">
        <v>71945500</v>
      </c>
      <c r="BD637" s="390">
        <v>71945500</v>
      </c>
    </row>
    <row r="638" spans="1:56" s="391" customFormat="1" ht="173.25">
      <c r="A638" s="382">
        <v>611</v>
      </c>
      <c r="B638" s="383" t="s">
        <v>927</v>
      </c>
      <c r="C638" s="383" t="s">
        <v>1408</v>
      </c>
      <c r="D638" s="383" t="s">
        <v>1491</v>
      </c>
      <c r="E638" s="383" t="s">
        <v>249</v>
      </c>
      <c r="F638" s="383" t="s">
        <v>930</v>
      </c>
      <c r="G638" s="383" t="s">
        <v>1410</v>
      </c>
      <c r="H638" s="401" t="s">
        <v>1060</v>
      </c>
      <c r="I638" s="383" t="s">
        <v>1492</v>
      </c>
      <c r="J638" s="382" t="s">
        <v>934</v>
      </c>
      <c r="K638" s="382">
        <f>IF(I638="na",0,IF(COUNTIFS($C$1:C638,C638,$I$1:I638,I638)&gt;1,0,1))</f>
        <v>0</v>
      </c>
      <c r="L638" s="382">
        <f>IF(I638="na",0,IF(COUNTIFS($D$1:D638,D638,$I$1:I638,I638)&gt;1,0,1))</f>
        <v>0</v>
      </c>
      <c r="M638" s="382">
        <f>IF(S638="",0,IF(VLOOKUP(R638,[3]PARAMETROS!$P$1:$Q$13,2,0)=1,S638-O638,S638-SUMIFS($S:$S,$R:$R,INDEX(meses,VLOOKUP(R638,[3]PARAMETROS!$P$1:$Q$13,2,0)-1),D:D,D638)))</f>
        <v>0</v>
      </c>
      <c r="N638" s="382"/>
      <c r="O638" s="382"/>
      <c r="P638" s="382"/>
      <c r="Q638" s="382"/>
      <c r="R638" s="384" t="s">
        <v>211</v>
      </c>
      <c r="S638" s="392"/>
      <c r="T638" s="103"/>
      <c r="U638" s="393"/>
      <c r="V638" s="384"/>
      <c r="W638" s="384"/>
      <c r="X638" s="383" t="s">
        <v>1559</v>
      </c>
      <c r="Y638" s="383" t="s">
        <v>1560</v>
      </c>
      <c r="Z638" s="383"/>
      <c r="AA638" s="386"/>
      <c r="AB638" s="386"/>
      <c r="AC638" s="386"/>
      <c r="AD638" s="383"/>
      <c r="AE638" s="383"/>
      <c r="AF638" s="385"/>
      <c r="AG638" s="103"/>
      <c r="AH638" s="385"/>
      <c r="AI638" s="385"/>
      <c r="AJ638" s="385"/>
      <c r="AK638" s="383" t="s">
        <v>1418</v>
      </c>
      <c r="AL638" s="382" t="s">
        <v>55</v>
      </c>
      <c r="AM638" s="382">
        <v>2201</v>
      </c>
      <c r="AN638" s="382" t="s">
        <v>56</v>
      </c>
      <c r="AO638" s="382" t="s">
        <v>1419</v>
      </c>
      <c r="AP638" s="383" t="s">
        <v>1501</v>
      </c>
      <c r="AQ638" s="383" t="s">
        <v>986</v>
      </c>
      <c r="AR638" s="384">
        <v>2201006</v>
      </c>
      <c r="AS638" s="384" t="s">
        <v>1567</v>
      </c>
      <c r="AT638" s="385" t="s">
        <v>1568</v>
      </c>
      <c r="AU638" s="384"/>
      <c r="AV638" s="385" t="s">
        <v>63</v>
      </c>
      <c r="AW638" s="384" t="s">
        <v>220</v>
      </c>
      <c r="AX638" s="388">
        <v>119000000</v>
      </c>
      <c r="AY638" s="389">
        <v>1</v>
      </c>
      <c r="AZ638" s="389" t="s">
        <v>1423</v>
      </c>
      <c r="BA638" s="389" t="s">
        <v>1424</v>
      </c>
      <c r="BB638" s="389" t="s">
        <v>1425</v>
      </c>
      <c r="BC638" s="390">
        <v>119000000</v>
      </c>
      <c r="BD638" s="390">
        <v>119000000</v>
      </c>
    </row>
    <row r="639" spans="1:56" s="391" customFormat="1" ht="189">
      <c r="A639" s="382">
        <v>612</v>
      </c>
      <c r="B639" s="383" t="s">
        <v>927</v>
      </c>
      <c r="C639" s="383" t="s">
        <v>1408</v>
      </c>
      <c r="D639" s="383" t="s">
        <v>1491</v>
      </c>
      <c r="E639" s="383" t="s">
        <v>249</v>
      </c>
      <c r="F639" s="383" t="s">
        <v>930</v>
      </c>
      <c r="G639" s="383" t="s">
        <v>1410</v>
      </c>
      <c r="H639" s="401" t="s">
        <v>1060</v>
      </c>
      <c r="I639" s="383" t="s">
        <v>1492</v>
      </c>
      <c r="J639" s="382" t="s">
        <v>934</v>
      </c>
      <c r="K639" s="382">
        <f>IF(I639="na",0,IF(COUNTIFS($C$1:C639,C639,$I$1:I639,I639)&gt;1,0,1))</f>
        <v>0</v>
      </c>
      <c r="L639" s="382">
        <f>IF(I639="na",0,IF(COUNTIFS($D$1:D639,D639,$I$1:I639,I639)&gt;1,0,1))</f>
        <v>0</v>
      </c>
      <c r="M639" s="382">
        <f>IF(S639="",0,IF(VLOOKUP(R639,[3]PARAMETROS!$P$1:$Q$13,2,0)=1,S639-O639,S639-SUMIFS($S:$S,$R:$R,INDEX(meses,VLOOKUP(R639,[3]PARAMETROS!$P$1:$Q$13,2,0)-1),D:D,D639)))</f>
        <v>0</v>
      </c>
      <c r="N639" s="382"/>
      <c r="O639" s="382"/>
      <c r="P639" s="382"/>
      <c r="Q639" s="382"/>
      <c r="R639" s="384" t="s">
        <v>211</v>
      </c>
      <c r="S639" s="392"/>
      <c r="T639" s="103"/>
      <c r="U639" s="393"/>
      <c r="V639" s="384"/>
      <c r="W639" s="384"/>
      <c r="X639" s="383" t="s">
        <v>1559</v>
      </c>
      <c r="Y639" s="383" t="s">
        <v>1569</v>
      </c>
      <c r="Z639" s="383" t="s">
        <v>1570</v>
      </c>
      <c r="AA639" s="386">
        <v>0</v>
      </c>
      <c r="AB639" s="386">
        <v>500</v>
      </c>
      <c r="AC639" s="386">
        <f>AB639-AA639</f>
        <v>500</v>
      </c>
      <c r="AD639" s="383" t="s">
        <v>1571</v>
      </c>
      <c r="AE639" s="383" t="s">
        <v>1572</v>
      </c>
      <c r="AF639" s="404"/>
      <c r="AG639" s="104">
        <f>(AF639-AA639)/(AB639-AA639)</f>
        <v>0</v>
      </c>
      <c r="AH639" s="409"/>
      <c r="AI639" s="384"/>
      <c r="AJ639" s="384"/>
      <c r="AK639" s="383" t="s">
        <v>1418</v>
      </c>
      <c r="AL639" s="382" t="s">
        <v>55</v>
      </c>
      <c r="AM639" s="382">
        <v>2201</v>
      </c>
      <c r="AN639" s="382" t="s">
        <v>56</v>
      </c>
      <c r="AO639" s="382" t="s">
        <v>1419</v>
      </c>
      <c r="AP639" s="383" t="s">
        <v>1472</v>
      </c>
      <c r="AQ639" s="383" t="s">
        <v>986</v>
      </c>
      <c r="AR639" s="384">
        <v>2201006</v>
      </c>
      <c r="AS639" s="384" t="s">
        <v>1573</v>
      </c>
      <c r="AT639" s="385" t="s">
        <v>1574</v>
      </c>
      <c r="AU639" s="384"/>
      <c r="AV639" s="385" t="s">
        <v>74</v>
      </c>
      <c r="AW639" s="384" t="s">
        <v>220</v>
      </c>
      <c r="AX639" s="388">
        <f>2766618037+200000000</f>
        <v>2966618037</v>
      </c>
      <c r="AY639" s="389">
        <v>1</v>
      </c>
      <c r="AZ639" s="389" t="s">
        <v>1423</v>
      </c>
      <c r="BA639" s="389" t="s">
        <v>1424</v>
      </c>
      <c r="BB639" s="389" t="s">
        <v>1425</v>
      </c>
      <c r="BC639" s="388">
        <f>2766618037+200000000</f>
        <v>2966618037</v>
      </c>
      <c r="BD639" s="388">
        <f>2766618037+200000000</f>
        <v>2966618037</v>
      </c>
    </row>
    <row r="640" spans="1:56" s="391" customFormat="1" ht="173.25">
      <c r="A640" s="382">
        <v>613</v>
      </c>
      <c r="B640" s="383" t="s">
        <v>927</v>
      </c>
      <c r="C640" s="383" t="s">
        <v>1408</v>
      </c>
      <c r="D640" s="383" t="s">
        <v>1491</v>
      </c>
      <c r="E640" s="383" t="s">
        <v>249</v>
      </c>
      <c r="F640" s="383" t="s">
        <v>930</v>
      </c>
      <c r="G640" s="383" t="s">
        <v>1410</v>
      </c>
      <c r="H640" s="401" t="s">
        <v>1060</v>
      </c>
      <c r="I640" s="383" t="s">
        <v>1492</v>
      </c>
      <c r="J640" s="382" t="s">
        <v>934</v>
      </c>
      <c r="K640" s="382">
        <f>IF(I640="na",0,IF(COUNTIFS($C$1:C640,C640,$I$1:I640,I640)&gt;1,0,1))</f>
        <v>0</v>
      </c>
      <c r="L640" s="382">
        <f>IF(I640="na",0,IF(COUNTIFS($D$1:D640,D640,$I$1:I640,I640)&gt;1,0,1))</f>
        <v>0</v>
      </c>
      <c r="M640" s="382">
        <f>IF(S640="",0,IF(VLOOKUP(R640,[3]PARAMETROS!$P$1:$Q$13,2,0)=1,S640-O640,S640-SUMIFS($S:$S,$R:$R,INDEX(meses,VLOOKUP(R640,[3]PARAMETROS!$P$1:$Q$13,2,0)-1),D:D,D640)))</f>
        <v>0</v>
      </c>
      <c r="N640" s="382"/>
      <c r="O640" s="382"/>
      <c r="P640" s="382"/>
      <c r="Q640" s="382"/>
      <c r="R640" s="384" t="s">
        <v>211</v>
      </c>
      <c r="S640" s="392"/>
      <c r="T640" s="103"/>
      <c r="U640" s="393"/>
      <c r="V640" s="384"/>
      <c r="W640" s="384"/>
      <c r="X640" s="383" t="s">
        <v>1559</v>
      </c>
      <c r="Y640" s="383" t="s">
        <v>1569</v>
      </c>
      <c r="Z640" s="383"/>
      <c r="AA640" s="386"/>
      <c r="AB640" s="386"/>
      <c r="AC640" s="386"/>
      <c r="AD640" s="383"/>
      <c r="AE640" s="383"/>
      <c r="AF640" s="385"/>
      <c r="AG640" s="103"/>
      <c r="AH640" s="385"/>
      <c r="AI640" s="385"/>
      <c r="AJ640" s="385"/>
      <c r="AK640" s="383" t="s">
        <v>1418</v>
      </c>
      <c r="AL640" s="382" t="s">
        <v>55</v>
      </c>
      <c r="AM640" s="382">
        <v>2201</v>
      </c>
      <c r="AN640" s="382" t="s">
        <v>56</v>
      </c>
      <c r="AO640" s="382" t="s">
        <v>1419</v>
      </c>
      <c r="AP640" s="383" t="s">
        <v>1501</v>
      </c>
      <c r="AQ640" s="383" t="s">
        <v>986</v>
      </c>
      <c r="AR640" s="384">
        <v>2201006</v>
      </c>
      <c r="AS640" s="384" t="s">
        <v>1575</v>
      </c>
      <c r="AT640" s="385" t="s">
        <v>1576</v>
      </c>
      <c r="AU640" s="384"/>
      <c r="AV640" s="385" t="s">
        <v>74</v>
      </c>
      <c r="AW640" s="384" t="s">
        <v>220</v>
      </c>
      <c r="AX640" s="388">
        <v>1000000000</v>
      </c>
      <c r="AY640" s="389">
        <v>1</v>
      </c>
      <c r="AZ640" s="389" t="s">
        <v>1423</v>
      </c>
      <c r="BA640" s="389" t="s">
        <v>1424</v>
      </c>
      <c r="BB640" s="389" t="s">
        <v>1577</v>
      </c>
      <c r="BC640" s="390">
        <v>1000000000</v>
      </c>
      <c r="BD640" s="390">
        <v>1000000000</v>
      </c>
    </row>
    <row r="641" spans="1:56" s="391" customFormat="1" ht="173.25">
      <c r="A641" s="382">
        <v>614</v>
      </c>
      <c r="B641" s="383" t="s">
        <v>927</v>
      </c>
      <c r="C641" s="383" t="s">
        <v>1408</v>
      </c>
      <c r="D641" s="383" t="s">
        <v>1491</v>
      </c>
      <c r="E641" s="383" t="s">
        <v>249</v>
      </c>
      <c r="F641" s="383" t="s">
        <v>930</v>
      </c>
      <c r="G641" s="383" t="s">
        <v>1410</v>
      </c>
      <c r="H641" s="401" t="s">
        <v>1060</v>
      </c>
      <c r="I641" s="383" t="s">
        <v>1492</v>
      </c>
      <c r="J641" s="382" t="s">
        <v>934</v>
      </c>
      <c r="K641" s="382">
        <f>IF(I641="na",0,IF(COUNTIFS($C$1:C641,C641,$I$1:I641,I641)&gt;1,0,1))</f>
        <v>0</v>
      </c>
      <c r="L641" s="382">
        <f>IF(I641="na",0,IF(COUNTIFS($D$1:D641,D641,$I$1:I641,I641)&gt;1,0,1))</f>
        <v>0</v>
      </c>
      <c r="M641" s="382">
        <f>IF(S641="",0,IF(VLOOKUP(R641,[3]PARAMETROS!$P$1:$Q$13,2,0)=1,S641-O641,S641-SUMIFS($S:$S,$R:$R,INDEX(meses,VLOOKUP(R641,[3]PARAMETROS!$P$1:$Q$13,2,0)-1),D:D,D641)))</f>
        <v>0</v>
      </c>
      <c r="N641" s="382"/>
      <c r="O641" s="382"/>
      <c r="P641" s="382"/>
      <c r="Q641" s="382"/>
      <c r="R641" s="384" t="s">
        <v>211</v>
      </c>
      <c r="S641" s="392"/>
      <c r="T641" s="103"/>
      <c r="U641" s="393"/>
      <c r="V641" s="384"/>
      <c r="W641" s="384"/>
      <c r="X641" s="383" t="s">
        <v>1559</v>
      </c>
      <c r="Y641" s="383" t="s">
        <v>1569</v>
      </c>
      <c r="Z641" s="383"/>
      <c r="AA641" s="386"/>
      <c r="AB641" s="386"/>
      <c r="AC641" s="386"/>
      <c r="AD641" s="383"/>
      <c r="AE641" s="383"/>
      <c r="AF641" s="385"/>
      <c r="AG641" s="103"/>
      <c r="AH641" s="385"/>
      <c r="AI641" s="385"/>
      <c r="AJ641" s="385"/>
      <c r="AK641" s="383" t="s">
        <v>1418</v>
      </c>
      <c r="AL641" s="382" t="s">
        <v>55</v>
      </c>
      <c r="AM641" s="382">
        <v>2201</v>
      </c>
      <c r="AN641" s="382" t="s">
        <v>56</v>
      </c>
      <c r="AO641" s="382" t="s">
        <v>1419</v>
      </c>
      <c r="AP641" s="383" t="s">
        <v>1501</v>
      </c>
      <c r="AQ641" s="383" t="s">
        <v>986</v>
      </c>
      <c r="AR641" s="384">
        <v>2201006</v>
      </c>
      <c r="AS641" s="384" t="s">
        <v>939</v>
      </c>
      <c r="AT641" s="385" t="s">
        <v>231</v>
      </c>
      <c r="AU641" s="384"/>
      <c r="AV641" s="385" t="s">
        <v>102</v>
      </c>
      <c r="AW641" s="384" t="s">
        <v>220</v>
      </c>
      <c r="AX641" s="388">
        <v>341463</v>
      </c>
      <c r="AY641" s="389">
        <v>41</v>
      </c>
      <c r="AZ641" s="389" t="s">
        <v>1423</v>
      </c>
      <c r="BA641" s="389" t="s">
        <v>1424</v>
      </c>
      <c r="BB641" s="389" t="s">
        <v>1476</v>
      </c>
      <c r="BC641" s="390">
        <v>14000000</v>
      </c>
      <c r="BD641" s="390">
        <v>14000000</v>
      </c>
    </row>
    <row r="642" spans="1:56" s="391" customFormat="1" ht="173.25">
      <c r="A642" s="382">
        <v>615</v>
      </c>
      <c r="B642" s="383" t="s">
        <v>927</v>
      </c>
      <c r="C642" s="383" t="s">
        <v>1408</v>
      </c>
      <c r="D642" s="383" t="s">
        <v>1491</v>
      </c>
      <c r="E642" s="383" t="s">
        <v>249</v>
      </c>
      <c r="F642" s="383" t="s">
        <v>930</v>
      </c>
      <c r="G642" s="383" t="s">
        <v>1410</v>
      </c>
      <c r="H642" s="401" t="s">
        <v>1060</v>
      </c>
      <c r="I642" s="383" t="s">
        <v>1492</v>
      </c>
      <c r="J642" s="382" t="s">
        <v>934</v>
      </c>
      <c r="K642" s="382">
        <f>IF(I642="na",0,IF(COUNTIFS($C$1:C642,C642,$I$1:I642,I642)&gt;1,0,1))</f>
        <v>0</v>
      </c>
      <c r="L642" s="382">
        <f>IF(I642="na",0,IF(COUNTIFS($D$1:D642,D642,$I$1:I642,I642)&gt;1,0,1))</f>
        <v>0</v>
      </c>
      <c r="M642" s="382">
        <f>IF(S642="",0,IF(VLOOKUP(R642,[3]PARAMETROS!$P$1:$Q$13,2,0)=1,S642-O642,S642-SUMIFS($S:$S,$R:$R,INDEX(meses,VLOOKUP(R642,[3]PARAMETROS!$P$1:$Q$13,2,0)-1),D:D,D642)))</f>
        <v>0</v>
      </c>
      <c r="N642" s="382"/>
      <c r="O642" s="382"/>
      <c r="P642" s="382"/>
      <c r="Q642" s="382"/>
      <c r="R642" s="384" t="s">
        <v>211</v>
      </c>
      <c r="S642" s="392"/>
      <c r="T642" s="103"/>
      <c r="U642" s="393"/>
      <c r="V642" s="384"/>
      <c r="W642" s="384"/>
      <c r="X642" s="383" t="s">
        <v>1559</v>
      </c>
      <c r="Y642" s="383" t="s">
        <v>1569</v>
      </c>
      <c r="Z642" s="383"/>
      <c r="AA642" s="386"/>
      <c r="AB642" s="386"/>
      <c r="AC642" s="386"/>
      <c r="AD642" s="383"/>
      <c r="AE642" s="383"/>
      <c r="AF642" s="385"/>
      <c r="AG642" s="103"/>
      <c r="AH642" s="385"/>
      <c r="AI642" s="385"/>
      <c r="AJ642" s="385"/>
      <c r="AK642" s="383" t="s">
        <v>1418</v>
      </c>
      <c r="AL642" s="382" t="s">
        <v>55</v>
      </c>
      <c r="AM642" s="382">
        <v>2201</v>
      </c>
      <c r="AN642" s="382" t="s">
        <v>56</v>
      </c>
      <c r="AO642" s="382" t="s">
        <v>1419</v>
      </c>
      <c r="AP642" s="383" t="s">
        <v>1501</v>
      </c>
      <c r="AQ642" s="383" t="s">
        <v>986</v>
      </c>
      <c r="AR642" s="384">
        <v>2201006</v>
      </c>
      <c r="AS642" s="384" t="s">
        <v>939</v>
      </c>
      <c r="AT642" s="385" t="s">
        <v>98</v>
      </c>
      <c r="AU642" s="384"/>
      <c r="AV642" s="385" t="s">
        <v>98</v>
      </c>
      <c r="AW642" s="384" t="s">
        <v>220</v>
      </c>
      <c r="AX642" s="388">
        <v>700000</v>
      </c>
      <c r="AY642" s="389">
        <v>41</v>
      </c>
      <c r="AZ642" s="389" t="s">
        <v>1423</v>
      </c>
      <c r="BA642" s="389" t="s">
        <v>1424</v>
      </c>
      <c r="BB642" s="389" t="s">
        <v>1474</v>
      </c>
      <c r="BC642" s="390">
        <v>25000000</v>
      </c>
      <c r="BD642" s="390">
        <v>25000000</v>
      </c>
    </row>
    <row r="643" spans="1:56" s="391" customFormat="1" ht="409.5">
      <c r="A643" s="382">
        <v>616</v>
      </c>
      <c r="B643" s="383" t="s">
        <v>927</v>
      </c>
      <c r="C643" s="383" t="s">
        <v>1408</v>
      </c>
      <c r="D643" s="383" t="s">
        <v>1491</v>
      </c>
      <c r="E643" s="383" t="s">
        <v>249</v>
      </c>
      <c r="F643" s="383" t="s">
        <v>930</v>
      </c>
      <c r="G643" s="383" t="s">
        <v>1578</v>
      </c>
      <c r="H643" s="383" t="s">
        <v>1411</v>
      </c>
      <c r="I643" s="383" t="s">
        <v>1579</v>
      </c>
      <c r="J643" s="382" t="s">
        <v>1371</v>
      </c>
      <c r="K643" s="382">
        <f>IF(I643="na",0,IF(COUNTIFS($C$1:C643,C643,$I$1:I643,I643)&gt;1,0,1))</f>
        <v>1</v>
      </c>
      <c r="L643" s="382">
        <f>IF(I643="na",0,IF(COUNTIFS($D$1:D643,D643,$I$1:I643,I643)&gt;1,0,1))</f>
        <v>1</v>
      </c>
      <c r="M643" s="382">
        <f>IF(S643="",0,IF(VLOOKUP(R643,[3]PARAMETROS!$P$1:$Q$13,2,0)=1,S643-O643,S643-SUMIFS($S:$S,$R:$R,INDEX(meses,VLOOKUP(R643,[3]PARAMETROS!$P$1:$Q$13,2,0)-1),D:D,D643)))</f>
        <v>0</v>
      </c>
      <c r="N643" s="382">
        <v>4000</v>
      </c>
      <c r="O643" s="382">
        <v>1000</v>
      </c>
      <c r="P643" s="382">
        <v>2000</v>
      </c>
      <c r="Q643" s="382">
        <f>P643-O643</f>
        <v>1000</v>
      </c>
      <c r="R643" s="384" t="s">
        <v>211</v>
      </c>
      <c r="S643" s="384">
        <v>0</v>
      </c>
      <c r="T643" s="103">
        <f>(S643-O643)/(P643-O643)</f>
        <v>-1</v>
      </c>
      <c r="U643" s="385" t="s">
        <v>1580</v>
      </c>
      <c r="V643" s="132" t="s">
        <v>210</v>
      </c>
      <c r="W643" s="157" t="s">
        <v>1581</v>
      </c>
      <c r="X643" s="383" t="s">
        <v>1582</v>
      </c>
      <c r="Y643" s="383" t="s">
        <v>1583</v>
      </c>
      <c r="Z643" s="383" t="s">
        <v>1584</v>
      </c>
      <c r="AA643" s="386">
        <v>0</v>
      </c>
      <c r="AB643" s="382">
        <v>96</v>
      </c>
      <c r="AC643" s="386">
        <f>AB643-AA643</f>
        <v>96</v>
      </c>
      <c r="AD643" s="383" t="s">
        <v>1585</v>
      </c>
      <c r="AE643" s="383" t="s">
        <v>1586</v>
      </c>
      <c r="AF643" s="404"/>
      <c r="AG643" s="104">
        <f>(AF643-AA643)/(AB643-AA643)</f>
        <v>0</v>
      </c>
      <c r="AH643" s="405"/>
      <c r="AI643" s="384"/>
      <c r="AJ643" s="384"/>
      <c r="AK643" s="383" t="s">
        <v>1418</v>
      </c>
      <c r="AL643" s="382" t="s">
        <v>55</v>
      </c>
      <c r="AM643" s="382">
        <v>2201</v>
      </c>
      <c r="AN643" s="382" t="s">
        <v>56</v>
      </c>
      <c r="AO643" s="382" t="s">
        <v>1419</v>
      </c>
      <c r="AP643" s="383" t="s">
        <v>1501</v>
      </c>
      <c r="AQ643" s="383" t="s">
        <v>986</v>
      </c>
      <c r="AR643" s="384">
        <v>2201006</v>
      </c>
      <c r="AS643" s="384" t="s">
        <v>1587</v>
      </c>
      <c r="AT643" s="385" t="s">
        <v>1588</v>
      </c>
      <c r="AU643" s="384"/>
      <c r="AV643" s="385" t="s">
        <v>63</v>
      </c>
      <c r="AW643" s="384" t="s">
        <v>220</v>
      </c>
      <c r="AX643" s="388">
        <v>80000000</v>
      </c>
      <c r="AY643" s="389">
        <v>1</v>
      </c>
      <c r="AZ643" s="389" t="s">
        <v>1423</v>
      </c>
      <c r="BA643" s="389" t="s">
        <v>1424</v>
      </c>
      <c r="BB643" s="389" t="s">
        <v>1425</v>
      </c>
      <c r="BC643" s="390">
        <v>80000000</v>
      </c>
      <c r="BD643" s="390">
        <v>80000000</v>
      </c>
    </row>
    <row r="644" spans="1:56" s="391" customFormat="1" ht="189">
      <c r="A644" s="382">
        <v>617</v>
      </c>
      <c r="B644" s="383" t="s">
        <v>927</v>
      </c>
      <c r="C644" s="383" t="s">
        <v>1408</v>
      </c>
      <c r="D644" s="383" t="s">
        <v>1491</v>
      </c>
      <c r="E644" s="383" t="s">
        <v>249</v>
      </c>
      <c r="F644" s="383" t="s">
        <v>930</v>
      </c>
      <c r="G644" s="383" t="s">
        <v>1578</v>
      </c>
      <c r="H644" s="383" t="s">
        <v>1411</v>
      </c>
      <c r="I644" s="383" t="s">
        <v>1579</v>
      </c>
      <c r="J644" s="382" t="s">
        <v>1371</v>
      </c>
      <c r="K644" s="382">
        <f>IF(I644="na",0,IF(COUNTIFS($C$1:C644,C644,$I$1:I644,I644)&gt;1,0,1))</f>
        <v>0</v>
      </c>
      <c r="L644" s="382">
        <f>IF(I644="na",0,IF(COUNTIFS($D$1:D644,D644,$I$1:I644,I644)&gt;1,0,1))</f>
        <v>0</v>
      </c>
      <c r="M644" s="382">
        <f>IF(S644="",0,IF(VLOOKUP(R644,[3]PARAMETROS!$P$1:$Q$13,2,0)=1,S644-O644,S644-SUMIFS($S:$S,$R:$R,INDEX(meses,VLOOKUP(R644,[3]PARAMETROS!$P$1:$Q$13,2,0)-1),D:D,D644)))</f>
        <v>0</v>
      </c>
      <c r="N644" s="382"/>
      <c r="O644" s="382"/>
      <c r="P644" s="382"/>
      <c r="Q644" s="382"/>
      <c r="R644" s="384" t="s">
        <v>211</v>
      </c>
      <c r="S644" s="392"/>
      <c r="T644" s="103"/>
      <c r="U644" s="393"/>
      <c r="V644" s="384"/>
      <c r="W644" s="384"/>
      <c r="X644" s="383" t="s">
        <v>1582</v>
      </c>
      <c r="Y644" s="383" t="s">
        <v>1583</v>
      </c>
      <c r="Z644" s="383"/>
      <c r="AA644" s="386"/>
      <c r="AB644" s="386"/>
      <c r="AC644" s="386"/>
      <c r="AD644" s="383"/>
      <c r="AE644" s="383"/>
      <c r="AF644" s="385"/>
      <c r="AG644" s="103"/>
      <c r="AH644" s="385"/>
      <c r="AI644" s="385"/>
      <c r="AJ644" s="385"/>
      <c r="AK644" s="383" t="s">
        <v>1418</v>
      </c>
      <c r="AL644" s="382" t="s">
        <v>55</v>
      </c>
      <c r="AM644" s="382">
        <v>2201</v>
      </c>
      <c r="AN644" s="382" t="s">
        <v>56</v>
      </c>
      <c r="AO644" s="382" t="s">
        <v>1419</v>
      </c>
      <c r="AP644" s="383" t="s">
        <v>1501</v>
      </c>
      <c r="AQ644" s="383" t="s">
        <v>986</v>
      </c>
      <c r="AR644" s="384">
        <v>2201006</v>
      </c>
      <c r="AS644" s="384" t="s">
        <v>1589</v>
      </c>
      <c r="AT644" s="385" t="s">
        <v>1590</v>
      </c>
      <c r="AU644" s="384"/>
      <c r="AV644" s="385" t="s">
        <v>63</v>
      </c>
      <c r="AW644" s="384" t="s">
        <v>220</v>
      </c>
      <c r="AX644" s="388">
        <v>79355320</v>
      </c>
      <c r="AY644" s="389">
        <v>1</v>
      </c>
      <c r="AZ644" s="389" t="s">
        <v>1423</v>
      </c>
      <c r="BA644" s="389" t="s">
        <v>1424</v>
      </c>
      <c r="BB644" s="389" t="s">
        <v>1425</v>
      </c>
      <c r="BC644" s="390">
        <v>79355320</v>
      </c>
      <c r="BD644" s="390">
        <v>79355320</v>
      </c>
    </row>
    <row r="645" spans="1:56" s="391" customFormat="1" ht="189">
      <c r="A645" s="382">
        <v>618</v>
      </c>
      <c r="B645" s="383" t="s">
        <v>927</v>
      </c>
      <c r="C645" s="383" t="s">
        <v>1408</v>
      </c>
      <c r="D645" s="383" t="s">
        <v>1491</v>
      </c>
      <c r="E645" s="383" t="s">
        <v>249</v>
      </c>
      <c r="F645" s="383" t="s">
        <v>930</v>
      </c>
      <c r="G645" s="383" t="s">
        <v>1578</v>
      </c>
      <c r="H645" s="383" t="s">
        <v>1411</v>
      </c>
      <c r="I645" s="383" t="s">
        <v>1579</v>
      </c>
      <c r="J645" s="382" t="s">
        <v>1371</v>
      </c>
      <c r="K645" s="382">
        <f>IF(I645="na",0,IF(COUNTIFS($C$1:C645,C645,$I$1:I645,I645)&gt;1,0,1))</f>
        <v>0</v>
      </c>
      <c r="L645" s="382">
        <f>IF(I645="na",0,IF(COUNTIFS($D$1:D645,D645,$I$1:I645,I645)&gt;1,0,1))</f>
        <v>0</v>
      </c>
      <c r="M645" s="382">
        <f>IF(S645="",0,IF(VLOOKUP(R645,[3]PARAMETROS!$P$1:$Q$13,2,0)=1,S645-O645,S645-SUMIFS($S:$S,$R:$R,INDEX(meses,VLOOKUP(R645,[3]PARAMETROS!$P$1:$Q$13,2,0)-1),D:D,D645)))</f>
        <v>0</v>
      </c>
      <c r="N645" s="382"/>
      <c r="O645" s="382"/>
      <c r="P645" s="382"/>
      <c r="Q645" s="382"/>
      <c r="R645" s="384" t="s">
        <v>211</v>
      </c>
      <c r="S645" s="392"/>
      <c r="T645" s="103"/>
      <c r="U645" s="393"/>
      <c r="V645" s="384"/>
      <c r="W645" s="384"/>
      <c r="X645" s="383" t="s">
        <v>1582</v>
      </c>
      <c r="Y645" s="383" t="s">
        <v>1583</v>
      </c>
      <c r="Z645" s="383"/>
      <c r="AA645" s="386"/>
      <c r="AB645" s="386"/>
      <c r="AC645" s="386"/>
      <c r="AD645" s="383"/>
      <c r="AE645" s="383"/>
      <c r="AF645" s="385"/>
      <c r="AG645" s="103"/>
      <c r="AH645" s="385"/>
      <c r="AI645" s="385"/>
      <c r="AJ645" s="385"/>
      <c r="AK645" s="383" t="s">
        <v>1418</v>
      </c>
      <c r="AL645" s="382" t="s">
        <v>55</v>
      </c>
      <c r="AM645" s="382">
        <v>2201</v>
      </c>
      <c r="AN645" s="382" t="s">
        <v>56</v>
      </c>
      <c r="AO645" s="382" t="s">
        <v>1419</v>
      </c>
      <c r="AP645" s="383" t="s">
        <v>1501</v>
      </c>
      <c r="AQ645" s="383" t="s">
        <v>986</v>
      </c>
      <c r="AR645" s="384">
        <v>2201006</v>
      </c>
      <c r="AS645" s="384" t="s">
        <v>939</v>
      </c>
      <c r="AT645" s="385" t="s">
        <v>1591</v>
      </c>
      <c r="AU645" s="384"/>
      <c r="AV645" s="385" t="s">
        <v>1592</v>
      </c>
      <c r="AW645" s="384" t="s">
        <v>220</v>
      </c>
      <c r="AX645" s="388">
        <v>100000000</v>
      </c>
      <c r="AY645" s="389">
        <v>1</v>
      </c>
      <c r="AZ645" s="389" t="s">
        <v>1423</v>
      </c>
      <c r="BA645" s="389" t="s">
        <v>1424</v>
      </c>
      <c r="BB645" s="389" t="s">
        <v>1425</v>
      </c>
      <c r="BC645" s="390">
        <v>100000000</v>
      </c>
      <c r="BD645" s="390">
        <v>100000000</v>
      </c>
    </row>
    <row r="646" spans="1:56" s="391" customFormat="1" ht="189">
      <c r="A646" s="382">
        <v>619</v>
      </c>
      <c r="B646" s="383" t="s">
        <v>927</v>
      </c>
      <c r="C646" s="383" t="s">
        <v>1408</v>
      </c>
      <c r="D646" s="383" t="s">
        <v>1491</v>
      </c>
      <c r="E646" s="383" t="s">
        <v>249</v>
      </c>
      <c r="F646" s="383" t="s">
        <v>930</v>
      </c>
      <c r="G646" s="383" t="s">
        <v>1578</v>
      </c>
      <c r="H646" s="383" t="s">
        <v>1411</v>
      </c>
      <c r="I646" s="383" t="s">
        <v>1579</v>
      </c>
      <c r="J646" s="382" t="s">
        <v>1371</v>
      </c>
      <c r="K646" s="382">
        <f>IF(I646="na",0,IF(COUNTIFS($C$1:C646,C646,$I$1:I646,I646)&gt;1,0,1))</f>
        <v>0</v>
      </c>
      <c r="L646" s="382">
        <f>IF(I646="na",0,IF(COUNTIFS($D$1:D646,D646,$I$1:I646,I646)&gt;1,0,1))</f>
        <v>0</v>
      </c>
      <c r="M646" s="382">
        <f>IF(S646="",0,IF(VLOOKUP(R646,[3]PARAMETROS!$P$1:$Q$13,2,0)=1,S646-O646,S646-SUMIFS($S:$S,$R:$R,INDEX(meses,VLOOKUP(R646,[3]PARAMETROS!$P$1:$Q$13,2,0)-1),D:D,D646)))</f>
        <v>0</v>
      </c>
      <c r="N646" s="382"/>
      <c r="O646" s="382"/>
      <c r="P646" s="382"/>
      <c r="Q646" s="382"/>
      <c r="R646" s="384" t="s">
        <v>211</v>
      </c>
      <c r="S646" s="392"/>
      <c r="T646" s="103"/>
      <c r="U646" s="393"/>
      <c r="V646" s="384"/>
      <c r="W646" s="384"/>
      <c r="X646" s="383" t="s">
        <v>1582</v>
      </c>
      <c r="Y646" s="383" t="s">
        <v>1583</v>
      </c>
      <c r="Z646" s="383"/>
      <c r="AA646" s="386"/>
      <c r="AB646" s="386"/>
      <c r="AC646" s="386"/>
      <c r="AD646" s="383"/>
      <c r="AE646" s="383"/>
      <c r="AF646" s="385"/>
      <c r="AG646" s="103"/>
      <c r="AH646" s="385"/>
      <c r="AI646" s="385"/>
      <c r="AJ646" s="385"/>
      <c r="AK646" s="383" t="s">
        <v>1418</v>
      </c>
      <c r="AL646" s="382" t="s">
        <v>55</v>
      </c>
      <c r="AM646" s="382">
        <v>2201</v>
      </c>
      <c r="AN646" s="382" t="s">
        <v>56</v>
      </c>
      <c r="AO646" s="382" t="s">
        <v>1419</v>
      </c>
      <c r="AP646" s="383" t="s">
        <v>1501</v>
      </c>
      <c r="AQ646" s="383" t="s">
        <v>986</v>
      </c>
      <c r="AR646" s="384">
        <v>2201006</v>
      </c>
      <c r="AS646" s="384" t="s">
        <v>1593</v>
      </c>
      <c r="AT646" s="385" t="s">
        <v>1594</v>
      </c>
      <c r="AU646" s="384"/>
      <c r="AV646" s="385" t="s">
        <v>74</v>
      </c>
      <c r="AW646" s="384" t="s">
        <v>220</v>
      </c>
      <c r="AX646" s="388">
        <v>800000000</v>
      </c>
      <c r="AY646" s="389">
        <v>1</v>
      </c>
      <c r="AZ646" s="389" t="s">
        <v>1423</v>
      </c>
      <c r="BA646" s="389" t="s">
        <v>1424</v>
      </c>
      <c r="BB646" s="389" t="s">
        <v>1425</v>
      </c>
      <c r="BC646" s="390">
        <v>800000000</v>
      </c>
      <c r="BD646" s="390">
        <v>800000000</v>
      </c>
    </row>
    <row r="647" spans="1:56" s="391" customFormat="1" ht="299.25">
      <c r="A647" s="382">
        <v>620</v>
      </c>
      <c r="B647" s="383" t="s">
        <v>927</v>
      </c>
      <c r="C647" s="383" t="s">
        <v>1408</v>
      </c>
      <c r="D647" s="383" t="s">
        <v>1491</v>
      </c>
      <c r="E647" s="383" t="s">
        <v>249</v>
      </c>
      <c r="F647" s="383" t="s">
        <v>930</v>
      </c>
      <c r="G647" s="383" t="s">
        <v>1578</v>
      </c>
      <c r="H647" s="383" t="s">
        <v>1411</v>
      </c>
      <c r="I647" s="383" t="s">
        <v>1579</v>
      </c>
      <c r="J647" s="382" t="s">
        <v>1371</v>
      </c>
      <c r="K647" s="382">
        <f>IF(I647="na",0,IF(COUNTIFS($C$1:C647,C647,$I$1:I647,I647)&gt;1,0,1))</f>
        <v>0</v>
      </c>
      <c r="L647" s="382">
        <f>IF(I647="na",0,IF(COUNTIFS($D$1:D647,D647,$I$1:I647,I647)&gt;1,0,1))</f>
        <v>0</v>
      </c>
      <c r="M647" s="382">
        <f>IF(S647="",0,IF(VLOOKUP(R647,[3]PARAMETROS!$P$1:$Q$13,2,0)=1,S647-O647,S647-SUMIFS($S:$S,$R:$R,INDEX(meses,VLOOKUP(R647,[3]PARAMETROS!$P$1:$Q$13,2,0)-1),D:D,D647)))</f>
        <v>0</v>
      </c>
      <c r="N647" s="382"/>
      <c r="O647" s="382"/>
      <c r="P647" s="382"/>
      <c r="Q647" s="382"/>
      <c r="R647" s="384" t="s">
        <v>211</v>
      </c>
      <c r="S647" s="392"/>
      <c r="T647" s="103"/>
      <c r="U647" s="393"/>
      <c r="V647" s="384"/>
      <c r="W647" s="384"/>
      <c r="X647" s="383" t="s">
        <v>1582</v>
      </c>
      <c r="Y647" s="383" t="s">
        <v>1595</v>
      </c>
      <c r="Z647" s="383" t="s">
        <v>1596</v>
      </c>
      <c r="AA647" s="386">
        <v>0</v>
      </c>
      <c r="AB647" s="382">
        <v>2000</v>
      </c>
      <c r="AC647" s="386">
        <f>AB647-AA647</f>
        <v>2000</v>
      </c>
      <c r="AD647" s="410" t="s">
        <v>1597</v>
      </c>
      <c r="AE647" s="383" t="s">
        <v>1598</v>
      </c>
      <c r="AF647" s="404"/>
      <c r="AG647" s="104">
        <f>(AF647-AA647)/(AB647-AA647)</f>
        <v>0</v>
      </c>
      <c r="AH647" s="405"/>
      <c r="AI647" s="384"/>
      <c r="AJ647" s="384"/>
      <c r="AK647" s="383" t="s">
        <v>1418</v>
      </c>
      <c r="AL647" s="382" t="s">
        <v>55</v>
      </c>
      <c r="AM647" s="382">
        <v>2201</v>
      </c>
      <c r="AN647" s="382" t="s">
        <v>56</v>
      </c>
      <c r="AO647" s="382" t="s">
        <v>1419</v>
      </c>
      <c r="AP647" s="383" t="s">
        <v>1501</v>
      </c>
      <c r="AQ647" s="383" t="s">
        <v>986</v>
      </c>
      <c r="AR647" s="384">
        <v>2201006</v>
      </c>
      <c r="AS647" s="384" t="s">
        <v>1599</v>
      </c>
      <c r="AT647" s="385" t="s">
        <v>1600</v>
      </c>
      <c r="AU647" s="384"/>
      <c r="AV647" s="385" t="s">
        <v>74</v>
      </c>
      <c r="AW647" s="384" t="s">
        <v>220</v>
      </c>
      <c r="AX647" s="388">
        <v>858114050</v>
      </c>
      <c r="AY647" s="389">
        <v>1</v>
      </c>
      <c r="AZ647" s="389" t="s">
        <v>1423</v>
      </c>
      <c r="BA647" s="389" t="s">
        <v>1424</v>
      </c>
      <c r="BB647" s="389" t="s">
        <v>1425</v>
      </c>
      <c r="BC647" s="390">
        <v>858114050</v>
      </c>
      <c r="BD647" s="390">
        <v>858114050</v>
      </c>
    </row>
    <row r="648" spans="1:56" s="391" customFormat="1" ht="189">
      <c r="A648" s="382">
        <v>621</v>
      </c>
      <c r="B648" s="383" t="s">
        <v>927</v>
      </c>
      <c r="C648" s="383" t="s">
        <v>1408</v>
      </c>
      <c r="D648" s="383" t="s">
        <v>1491</v>
      </c>
      <c r="E648" s="383" t="s">
        <v>249</v>
      </c>
      <c r="F648" s="383" t="s">
        <v>930</v>
      </c>
      <c r="G648" s="383" t="s">
        <v>1578</v>
      </c>
      <c r="H648" s="383" t="s">
        <v>1411</v>
      </c>
      <c r="I648" s="383" t="s">
        <v>1579</v>
      </c>
      <c r="J648" s="382" t="s">
        <v>1371</v>
      </c>
      <c r="K648" s="382">
        <f>IF(I648="na",0,IF(COUNTIFS($C$1:C648,C648,$I$1:I648,I648)&gt;1,0,1))</f>
        <v>0</v>
      </c>
      <c r="L648" s="382">
        <f>IF(I648="na",0,IF(COUNTIFS($D$1:D648,D648,$I$1:I648,I648)&gt;1,0,1))</f>
        <v>0</v>
      </c>
      <c r="M648" s="382">
        <f>IF(S648="",0,IF(VLOOKUP(R648,[3]PARAMETROS!$P$1:$Q$13,2,0)=1,S648-O648,S648-SUMIFS($S:$S,$R:$R,INDEX(meses,VLOOKUP(R648,[3]PARAMETROS!$P$1:$Q$13,2,0)-1),D:D,D648)))</f>
        <v>0</v>
      </c>
      <c r="N648" s="382"/>
      <c r="O648" s="382"/>
      <c r="P648" s="382"/>
      <c r="Q648" s="382"/>
      <c r="R648" s="384" t="s">
        <v>211</v>
      </c>
      <c r="S648" s="392"/>
      <c r="T648" s="103"/>
      <c r="U648" s="393"/>
      <c r="V648" s="384"/>
      <c r="W648" s="384"/>
      <c r="X648" s="383" t="s">
        <v>1582</v>
      </c>
      <c r="Y648" s="383" t="s">
        <v>1595</v>
      </c>
      <c r="Z648" s="383"/>
      <c r="AA648" s="386"/>
      <c r="AB648" s="386"/>
      <c r="AC648" s="386"/>
      <c r="AD648" s="383"/>
      <c r="AE648" s="383"/>
      <c r="AF648" s="385"/>
      <c r="AG648" s="103"/>
      <c r="AH648" s="385"/>
      <c r="AI648" s="385"/>
      <c r="AJ648" s="385"/>
      <c r="AK648" s="383" t="s">
        <v>1418</v>
      </c>
      <c r="AL648" s="382" t="s">
        <v>55</v>
      </c>
      <c r="AM648" s="382">
        <v>2201</v>
      </c>
      <c r="AN648" s="382" t="s">
        <v>56</v>
      </c>
      <c r="AO648" s="382" t="s">
        <v>1419</v>
      </c>
      <c r="AP648" s="383" t="s">
        <v>1501</v>
      </c>
      <c r="AQ648" s="383" t="s">
        <v>986</v>
      </c>
      <c r="AR648" s="384">
        <v>2201006</v>
      </c>
      <c r="AS648" s="384" t="s">
        <v>939</v>
      </c>
      <c r="AT648" s="385" t="s">
        <v>98</v>
      </c>
      <c r="AU648" s="384"/>
      <c r="AV648" s="385" t="s">
        <v>98</v>
      </c>
      <c r="AW648" s="384" t="s">
        <v>220</v>
      </c>
      <c r="AX648" s="388">
        <v>600000</v>
      </c>
      <c r="AY648" s="389">
        <v>70</v>
      </c>
      <c r="AZ648" s="389" t="s">
        <v>1423</v>
      </c>
      <c r="BA648" s="389" t="s">
        <v>1424</v>
      </c>
      <c r="BB648" s="389" t="s">
        <v>1474</v>
      </c>
      <c r="BC648" s="390">
        <v>42069870</v>
      </c>
      <c r="BD648" s="390">
        <v>42069870</v>
      </c>
    </row>
    <row r="649" spans="1:56" s="391" customFormat="1" ht="189">
      <c r="A649" s="382">
        <v>622</v>
      </c>
      <c r="B649" s="383" t="s">
        <v>927</v>
      </c>
      <c r="C649" s="383" t="s">
        <v>1408</v>
      </c>
      <c r="D649" s="383" t="s">
        <v>1491</v>
      </c>
      <c r="E649" s="383" t="s">
        <v>249</v>
      </c>
      <c r="F649" s="383" t="s">
        <v>930</v>
      </c>
      <c r="G649" s="383" t="s">
        <v>1578</v>
      </c>
      <c r="H649" s="383" t="s">
        <v>1411</v>
      </c>
      <c r="I649" s="383" t="s">
        <v>1579</v>
      </c>
      <c r="J649" s="382" t="s">
        <v>1371</v>
      </c>
      <c r="K649" s="382">
        <f>IF(I649="na",0,IF(COUNTIFS($C$1:C649,C649,$I$1:I649,I649)&gt;1,0,1))</f>
        <v>0</v>
      </c>
      <c r="L649" s="382">
        <f>IF(I649="na",0,IF(COUNTIFS($D$1:D649,D649,$I$1:I649,I649)&gt;1,0,1))</f>
        <v>0</v>
      </c>
      <c r="M649" s="382">
        <f>IF(S649="",0,IF(VLOOKUP(R649,[3]PARAMETROS!$P$1:$Q$13,2,0)=1,S649-O649,S649-SUMIFS($S:$S,$R:$R,INDEX(meses,VLOOKUP(R649,[3]PARAMETROS!$P$1:$Q$13,2,0)-1),D:D,D649)))</f>
        <v>0</v>
      </c>
      <c r="N649" s="382"/>
      <c r="O649" s="382"/>
      <c r="P649" s="382"/>
      <c r="Q649" s="382"/>
      <c r="R649" s="384" t="s">
        <v>211</v>
      </c>
      <c r="S649" s="392"/>
      <c r="T649" s="103"/>
      <c r="U649" s="393"/>
      <c r="V649" s="384"/>
      <c r="W649" s="384"/>
      <c r="X649" s="383" t="s">
        <v>1582</v>
      </c>
      <c r="Y649" s="383" t="s">
        <v>1595</v>
      </c>
      <c r="Z649" s="383"/>
      <c r="AA649" s="386"/>
      <c r="AB649" s="386"/>
      <c r="AC649" s="386"/>
      <c r="AD649" s="383"/>
      <c r="AE649" s="383"/>
      <c r="AF649" s="385"/>
      <c r="AG649" s="103"/>
      <c r="AH649" s="385"/>
      <c r="AI649" s="385"/>
      <c r="AJ649" s="385"/>
      <c r="AK649" s="383" t="s">
        <v>1418</v>
      </c>
      <c r="AL649" s="382" t="s">
        <v>55</v>
      </c>
      <c r="AM649" s="382">
        <v>2201</v>
      </c>
      <c r="AN649" s="382" t="s">
        <v>56</v>
      </c>
      <c r="AO649" s="382" t="s">
        <v>1419</v>
      </c>
      <c r="AP649" s="383" t="s">
        <v>1501</v>
      </c>
      <c r="AQ649" s="383" t="s">
        <v>986</v>
      </c>
      <c r="AR649" s="384">
        <v>2201006</v>
      </c>
      <c r="AS649" s="384" t="s">
        <v>939</v>
      </c>
      <c r="AT649" s="385" t="s">
        <v>1601</v>
      </c>
      <c r="AU649" s="384"/>
      <c r="AV649" s="385" t="s">
        <v>102</v>
      </c>
      <c r="AW649" s="384" t="s">
        <v>220</v>
      </c>
      <c r="AX649" s="388">
        <v>400000</v>
      </c>
      <c r="AY649" s="389">
        <v>100</v>
      </c>
      <c r="AZ649" s="389" t="s">
        <v>1423</v>
      </c>
      <c r="BA649" s="389" t="s">
        <v>1424</v>
      </c>
      <c r="BB649" s="389" t="s">
        <v>1476</v>
      </c>
      <c r="BC649" s="390">
        <v>40000000</v>
      </c>
      <c r="BD649" s="390">
        <v>40000000</v>
      </c>
    </row>
    <row r="650" spans="1:56" s="391" customFormat="1" ht="346.5">
      <c r="A650" s="382">
        <v>623</v>
      </c>
      <c r="B650" s="383" t="s">
        <v>927</v>
      </c>
      <c r="C650" s="383" t="s">
        <v>1408</v>
      </c>
      <c r="D650" s="383" t="s">
        <v>1491</v>
      </c>
      <c r="E650" s="383" t="s">
        <v>249</v>
      </c>
      <c r="F650" s="383" t="s">
        <v>930</v>
      </c>
      <c r="G650" s="383" t="s">
        <v>1578</v>
      </c>
      <c r="H650" s="383" t="s">
        <v>1411</v>
      </c>
      <c r="I650" s="383" t="s">
        <v>1579</v>
      </c>
      <c r="J650" s="382" t="s">
        <v>1371</v>
      </c>
      <c r="K650" s="382">
        <f>IF(I650="na",0,IF(COUNTIFS($C$1:C650,C650,$I$1:I650,I650)&gt;1,0,1))</f>
        <v>0</v>
      </c>
      <c r="L650" s="382">
        <f>IF(I650="na",0,IF(COUNTIFS($D$1:D650,D650,$I$1:I650,I650)&gt;1,0,1))</f>
        <v>0</v>
      </c>
      <c r="M650" s="382">
        <f>IF(S650="",0,IF(VLOOKUP(R650,[3]PARAMETROS!$P$1:$Q$13,2,0)=1,S650-O650,S650-SUMIFS($S:$S,$R:$R,INDEX(meses,VLOOKUP(R650,[3]PARAMETROS!$P$1:$Q$13,2,0)-1),D:D,D650)))</f>
        <v>0</v>
      </c>
      <c r="N650" s="382"/>
      <c r="O650" s="382"/>
      <c r="P650" s="382"/>
      <c r="Q650" s="382"/>
      <c r="R650" s="384" t="s">
        <v>211</v>
      </c>
      <c r="S650" s="392"/>
      <c r="T650" s="103"/>
      <c r="U650" s="393"/>
      <c r="V650" s="384"/>
      <c r="W650" s="384"/>
      <c r="X650" s="383" t="s">
        <v>1582</v>
      </c>
      <c r="Y650" s="383" t="s">
        <v>1602</v>
      </c>
      <c r="Z650" s="383" t="s">
        <v>1603</v>
      </c>
      <c r="AA650" s="386">
        <v>0</v>
      </c>
      <c r="AB650" s="382">
        <v>200</v>
      </c>
      <c r="AC650" s="386">
        <f t="shared" ref="AC650:AC653" si="21">AB650-AA650</f>
        <v>200</v>
      </c>
      <c r="AD650" s="383" t="s">
        <v>1604</v>
      </c>
      <c r="AE650" s="383" t="s">
        <v>1605</v>
      </c>
      <c r="AF650" s="404"/>
      <c r="AG650" s="104">
        <f>(AF650-AA650)/(AB650-AA650)</f>
        <v>0</v>
      </c>
      <c r="AH650" s="405"/>
      <c r="AI650" s="384"/>
      <c r="AJ650" s="384"/>
      <c r="AK650" s="383" t="s">
        <v>1418</v>
      </c>
      <c r="AL650" s="382" t="s">
        <v>55</v>
      </c>
      <c r="AM650" s="382">
        <v>2201</v>
      </c>
      <c r="AN650" s="382" t="s">
        <v>56</v>
      </c>
      <c r="AO650" s="382" t="s">
        <v>1419</v>
      </c>
      <c r="AP650" s="383" t="s">
        <v>1501</v>
      </c>
      <c r="AQ650" s="383" t="s">
        <v>986</v>
      </c>
      <c r="AR650" s="384">
        <v>2201006</v>
      </c>
      <c r="AS650" s="384" t="s">
        <v>1599</v>
      </c>
      <c r="AT650" s="385" t="s">
        <v>1600</v>
      </c>
      <c r="AU650" s="384"/>
      <c r="AV650" s="385" t="s">
        <v>74</v>
      </c>
      <c r="AW650" s="384" t="s">
        <v>220</v>
      </c>
      <c r="AX650" s="388">
        <v>0</v>
      </c>
      <c r="AY650" s="389"/>
      <c r="AZ650" s="389" t="s">
        <v>1606</v>
      </c>
      <c r="BA650" s="389" t="s">
        <v>1424</v>
      </c>
      <c r="BB650" s="389" t="s">
        <v>1607</v>
      </c>
      <c r="BC650" s="390">
        <v>0</v>
      </c>
      <c r="BD650" s="390">
        <v>0</v>
      </c>
    </row>
    <row r="651" spans="1:56" s="391" customFormat="1" ht="330.75">
      <c r="A651" s="382">
        <v>624</v>
      </c>
      <c r="B651" s="383" t="s">
        <v>927</v>
      </c>
      <c r="C651" s="383" t="s">
        <v>1408</v>
      </c>
      <c r="D651" s="383" t="s">
        <v>1491</v>
      </c>
      <c r="E651" s="383" t="s">
        <v>249</v>
      </c>
      <c r="F651" s="383" t="s">
        <v>930</v>
      </c>
      <c r="G651" s="383" t="s">
        <v>1578</v>
      </c>
      <c r="H651" s="383" t="s">
        <v>1411</v>
      </c>
      <c r="I651" s="383" t="s">
        <v>1579</v>
      </c>
      <c r="J651" s="382" t="s">
        <v>1371</v>
      </c>
      <c r="K651" s="382">
        <f>IF(I651="na",0,IF(COUNTIFS($C$1:C651,C651,$I$1:I651,I651)&gt;1,0,1))</f>
        <v>0</v>
      </c>
      <c r="L651" s="382">
        <f>IF(I651="na",0,IF(COUNTIFS($D$1:D651,D651,$I$1:I651,I651)&gt;1,0,1))</f>
        <v>0</v>
      </c>
      <c r="M651" s="382">
        <f>IF(S651="",0,IF(VLOOKUP(R651,[3]PARAMETROS!$P$1:$Q$13,2,0)=1,S651-O651,S651-SUMIFS($S:$S,$R:$R,INDEX(meses,VLOOKUP(R651,[3]PARAMETROS!$P$1:$Q$13,2,0)-1),D:D,D651)))</f>
        <v>0</v>
      </c>
      <c r="N651" s="382"/>
      <c r="O651" s="382"/>
      <c r="P651" s="382"/>
      <c r="Q651" s="382"/>
      <c r="R651" s="384" t="s">
        <v>211</v>
      </c>
      <c r="S651" s="392"/>
      <c r="T651" s="103"/>
      <c r="U651" s="393"/>
      <c r="V651" s="384"/>
      <c r="W651" s="384"/>
      <c r="X651" s="383" t="s">
        <v>1582</v>
      </c>
      <c r="Y651" s="383" t="s">
        <v>1608</v>
      </c>
      <c r="Z651" s="383" t="s">
        <v>1609</v>
      </c>
      <c r="AA651" s="104">
        <v>0</v>
      </c>
      <c r="AB651" s="104">
        <v>0.05</v>
      </c>
      <c r="AC651" s="386">
        <f t="shared" si="21"/>
        <v>0.05</v>
      </c>
      <c r="AD651" s="383" t="s">
        <v>1610</v>
      </c>
      <c r="AE651" s="383" t="s">
        <v>1611</v>
      </c>
      <c r="AF651" s="404"/>
      <c r="AG651" s="104">
        <f>(AF651-AA651)/(AB651-AA651)</f>
        <v>0</v>
      </c>
      <c r="AH651" s="405"/>
      <c r="AI651" s="384"/>
      <c r="AJ651" s="384"/>
      <c r="AK651" s="383" t="s">
        <v>1418</v>
      </c>
      <c r="AL651" s="382" t="s">
        <v>55</v>
      </c>
      <c r="AM651" s="382">
        <v>2201</v>
      </c>
      <c r="AN651" s="382" t="s">
        <v>56</v>
      </c>
      <c r="AO651" s="382" t="s">
        <v>1419</v>
      </c>
      <c r="AP651" s="383" t="s">
        <v>1501</v>
      </c>
      <c r="AQ651" s="383" t="s">
        <v>986</v>
      </c>
      <c r="AR651" s="384">
        <v>2201006</v>
      </c>
      <c r="AS651" s="384" t="s">
        <v>1599</v>
      </c>
      <c r="AT651" s="385" t="s">
        <v>1600</v>
      </c>
      <c r="AU651" s="384"/>
      <c r="AV651" s="385" t="s">
        <v>74</v>
      </c>
      <c r="AW651" s="384" t="s">
        <v>220</v>
      </c>
      <c r="AX651" s="388">
        <v>0</v>
      </c>
      <c r="AY651" s="389"/>
      <c r="AZ651" s="389" t="s">
        <v>1606</v>
      </c>
      <c r="BA651" s="389" t="s">
        <v>1424</v>
      </c>
      <c r="BB651" s="389" t="s">
        <v>1607</v>
      </c>
      <c r="BC651" s="390">
        <v>0</v>
      </c>
      <c r="BD651" s="390">
        <v>0</v>
      </c>
    </row>
    <row r="652" spans="1:56" s="412" customFormat="1" ht="409.5">
      <c r="A652" s="382">
        <v>625</v>
      </c>
      <c r="B652" s="383" t="s">
        <v>927</v>
      </c>
      <c r="C652" s="383" t="s">
        <v>1408</v>
      </c>
      <c r="D652" s="383" t="s">
        <v>1491</v>
      </c>
      <c r="E652" s="383" t="s">
        <v>249</v>
      </c>
      <c r="F652" s="383" t="s">
        <v>930</v>
      </c>
      <c r="G652" s="383" t="s">
        <v>1612</v>
      </c>
      <c r="H652" s="401" t="s">
        <v>1060</v>
      </c>
      <c r="I652" s="383" t="s">
        <v>1613</v>
      </c>
      <c r="J652" s="382" t="s">
        <v>934</v>
      </c>
      <c r="K652" s="382">
        <f>IF(I652="na",0,IF(COUNTIFS($C$1:C652,C652,$I$1:I652,I652)&gt;1,0,1))</f>
        <v>1</v>
      </c>
      <c r="L652" s="382">
        <f>IF(I652="na",0,IF(COUNTIFS($D$1:D652,D652,$I$1:I652,I652)&gt;1,0,1))</f>
        <v>1</v>
      </c>
      <c r="M652" s="382">
        <f>IF(S652="",0,IF(VLOOKUP(R652,[3]PARAMETROS!$P$1:$Q$13,2,0)=1,S652-O652,S652-SUMIFS($S:$S,$R:$R,INDEX(meses,VLOOKUP(R652,[3]PARAMETROS!$P$1:$Q$13,2,0)-1),D:D,D652)))</f>
        <v>0</v>
      </c>
      <c r="N652" s="382">
        <v>33.4</v>
      </c>
      <c r="O652" s="382">
        <v>35.4</v>
      </c>
      <c r="P652" s="382">
        <f>O652-0.5</f>
        <v>34.9</v>
      </c>
      <c r="Q652" s="382">
        <f>P652-O652</f>
        <v>-0.5</v>
      </c>
      <c r="R652" s="384" t="s">
        <v>211</v>
      </c>
      <c r="S652" s="404">
        <v>0</v>
      </c>
      <c r="T652" s="103">
        <f>(O652-S652)/(O652-P652)</f>
        <v>70.8</v>
      </c>
      <c r="U652" s="403" t="s">
        <v>1614</v>
      </c>
      <c r="V652" s="132" t="s">
        <v>210</v>
      </c>
      <c r="W652" s="157" t="s">
        <v>1615</v>
      </c>
      <c r="X652" s="383" t="s">
        <v>1616</v>
      </c>
      <c r="Y652" s="383" t="s">
        <v>1617</v>
      </c>
      <c r="Z652" s="383" t="s">
        <v>1618</v>
      </c>
      <c r="AA652" s="382">
        <v>0</v>
      </c>
      <c r="AB652" s="382">
        <v>3</v>
      </c>
      <c r="AC652" s="386">
        <f t="shared" si="21"/>
        <v>3</v>
      </c>
      <c r="AD652" s="383" t="s">
        <v>1499</v>
      </c>
      <c r="AE652" s="383" t="s">
        <v>1619</v>
      </c>
      <c r="AF652" s="384"/>
      <c r="AG652" s="104">
        <f>(AF652-AA652)/(AB652-AA652)</f>
        <v>0</v>
      </c>
      <c r="AH652" s="411"/>
      <c r="AI652" s="384"/>
      <c r="AJ652" s="384"/>
      <c r="AK652" s="383" t="s">
        <v>1418</v>
      </c>
      <c r="AL652" s="382" t="s">
        <v>55</v>
      </c>
      <c r="AM652" s="382">
        <v>2201</v>
      </c>
      <c r="AN652" s="382" t="s">
        <v>56</v>
      </c>
      <c r="AO652" s="382" t="s">
        <v>1419</v>
      </c>
      <c r="AP652" s="383" t="s">
        <v>1501</v>
      </c>
      <c r="AQ652" s="383" t="s">
        <v>986</v>
      </c>
      <c r="AR652" s="384">
        <v>2201006</v>
      </c>
      <c r="AS652" s="384" t="s">
        <v>1599</v>
      </c>
      <c r="AT652" s="385" t="s">
        <v>1600</v>
      </c>
      <c r="AU652" s="384"/>
      <c r="AV652" s="385" t="s">
        <v>74</v>
      </c>
      <c r="AW652" s="384" t="s">
        <v>220</v>
      </c>
      <c r="AX652" s="388">
        <v>1000000000</v>
      </c>
      <c r="AY652" s="389">
        <v>1</v>
      </c>
      <c r="AZ652" s="389" t="s">
        <v>1423</v>
      </c>
      <c r="BA652" s="389" t="s">
        <v>1424</v>
      </c>
      <c r="BB652" s="389" t="s">
        <v>1425</v>
      </c>
      <c r="BC652" s="390">
        <v>1000000000</v>
      </c>
      <c r="BD652" s="390">
        <v>1000000000</v>
      </c>
    </row>
    <row r="653" spans="1:56" s="391" customFormat="1" ht="220.5">
      <c r="A653" s="382">
        <v>626</v>
      </c>
      <c r="B653" s="383" t="s">
        <v>927</v>
      </c>
      <c r="C653" s="383" t="s">
        <v>1408</v>
      </c>
      <c r="D653" s="383" t="s">
        <v>1491</v>
      </c>
      <c r="E653" s="383" t="s">
        <v>249</v>
      </c>
      <c r="F653" s="383" t="s">
        <v>930</v>
      </c>
      <c r="G653" s="383" t="s">
        <v>1612</v>
      </c>
      <c r="H653" s="401" t="s">
        <v>1060</v>
      </c>
      <c r="I653" s="383" t="s">
        <v>1613</v>
      </c>
      <c r="J653" s="382" t="s">
        <v>934</v>
      </c>
      <c r="K653" s="382">
        <f>IF(I653="na",0,IF(COUNTIFS($C$1:C653,C653,$I$1:I653,I653)&gt;1,0,1))</f>
        <v>0</v>
      </c>
      <c r="L653" s="382">
        <f>IF(I653="na",0,IF(COUNTIFS($D$1:D653,D653,$I$1:I653,I653)&gt;1,0,1))</f>
        <v>0</v>
      </c>
      <c r="M653" s="382">
        <f>IF(S653="",0,IF(VLOOKUP(R653,[3]PARAMETROS!$P$1:$Q$13,2,0)=1,S653-O653,S653-SUMIFS($S:$S,$R:$R,INDEX(meses,VLOOKUP(R653,[3]PARAMETROS!$P$1:$Q$13,2,0)-1),D:D,D653)))</f>
        <v>0</v>
      </c>
      <c r="N653" s="382"/>
      <c r="O653" s="382"/>
      <c r="P653" s="382"/>
      <c r="Q653" s="382"/>
      <c r="R653" s="384" t="s">
        <v>211</v>
      </c>
      <c r="S653" s="392"/>
      <c r="T653" s="103"/>
      <c r="U653" s="393"/>
      <c r="V653" s="384"/>
      <c r="W653" s="384"/>
      <c r="X653" s="383" t="s">
        <v>1616</v>
      </c>
      <c r="Y653" s="383" t="s">
        <v>1620</v>
      </c>
      <c r="Z653" s="383" t="s">
        <v>1621</v>
      </c>
      <c r="AA653" s="386">
        <v>0</v>
      </c>
      <c r="AB653" s="382">
        <v>30</v>
      </c>
      <c r="AC653" s="386">
        <f t="shared" si="21"/>
        <v>30</v>
      </c>
      <c r="AD653" s="383" t="s">
        <v>1622</v>
      </c>
      <c r="AE653" s="383" t="s">
        <v>1623</v>
      </c>
      <c r="AF653" s="384"/>
      <c r="AG653" s="104">
        <f>(AF653-AA653)/(AB653-AA653)</f>
        <v>0</v>
      </c>
      <c r="AH653" s="411"/>
      <c r="AI653" s="384"/>
      <c r="AJ653" s="384"/>
      <c r="AK653" s="383" t="s">
        <v>1418</v>
      </c>
      <c r="AL653" s="382" t="s">
        <v>55</v>
      </c>
      <c r="AM653" s="382">
        <v>2201</v>
      </c>
      <c r="AN653" s="382" t="s">
        <v>56</v>
      </c>
      <c r="AO653" s="382" t="s">
        <v>1419</v>
      </c>
      <c r="AP653" s="383" t="s">
        <v>1501</v>
      </c>
      <c r="AQ653" s="383" t="s">
        <v>986</v>
      </c>
      <c r="AR653" s="384">
        <v>2201006</v>
      </c>
      <c r="AS653" s="384" t="s">
        <v>939</v>
      </c>
      <c r="AT653" s="385" t="s">
        <v>1624</v>
      </c>
      <c r="AU653" s="384"/>
      <c r="AV653" s="385" t="s">
        <v>1592</v>
      </c>
      <c r="AW653" s="384" t="s">
        <v>220</v>
      </c>
      <c r="AX653" s="388">
        <v>160000000</v>
      </c>
      <c r="AY653" s="389">
        <v>1</v>
      </c>
      <c r="AZ653" s="389" t="s">
        <v>1423</v>
      </c>
      <c r="BA653" s="389" t="s">
        <v>1424</v>
      </c>
      <c r="BB653" s="389" t="s">
        <v>1425</v>
      </c>
      <c r="BC653" s="390">
        <v>160000000</v>
      </c>
      <c r="BD653" s="390">
        <v>160000000</v>
      </c>
    </row>
    <row r="654" spans="1:56" s="391" customFormat="1" ht="173.25">
      <c r="A654" s="382">
        <v>627</v>
      </c>
      <c r="B654" s="383" t="s">
        <v>927</v>
      </c>
      <c r="C654" s="383" t="s">
        <v>1408</v>
      </c>
      <c r="D654" s="383" t="s">
        <v>1491</v>
      </c>
      <c r="E654" s="383" t="s">
        <v>249</v>
      </c>
      <c r="F654" s="383" t="s">
        <v>930</v>
      </c>
      <c r="G654" s="383" t="s">
        <v>1410</v>
      </c>
      <c r="H654" s="401" t="s">
        <v>1060</v>
      </c>
      <c r="I654" s="383" t="s">
        <v>1613</v>
      </c>
      <c r="J654" s="382" t="s">
        <v>934</v>
      </c>
      <c r="K654" s="382">
        <f>IF(I654="na",0,IF(COUNTIFS($C$1:C654,C654,$I$1:I654,I654)&gt;1,0,1))</f>
        <v>0</v>
      </c>
      <c r="L654" s="382">
        <f>IF(I654="na",0,IF(COUNTIFS($D$1:D654,D654,$I$1:I654,I654)&gt;1,0,1))</f>
        <v>0</v>
      </c>
      <c r="M654" s="382">
        <f>IF(S654="",0,IF(VLOOKUP(R654,[3]PARAMETROS!$P$1:$Q$13,2,0)=1,S654-O654,S654-SUMIFS($S:$S,$R:$R,INDEX(meses,VLOOKUP(R654,[3]PARAMETROS!$P$1:$Q$13,2,0)-1),D:D,D654)))</f>
        <v>0</v>
      </c>
      <c r="N654" s="382"/>
      <c r="O654" s="382"/>
      <c r="P654" s="382"/>
      <c r="Q654" s="382"/>
      <c r="R654" s="384" t="s">
        <v>211</v>
      </c>
      <c r="S654" s="392"/>
      <c r="T654" s="103"/>
      <c r="U654" s="393"/>
      <c r="V654" s="384"/>
      <c r="W654" s="384"/>
      <c r="X654" s="383" t="s">
        <v>1616</v>
      </c>
      <c r="Y654" s="383" t="s">
        <v>1620</v>
      </c>
      <c r="Z654" s="383"/>
      <c r="AA654" s="386"/>
      <c r="AB654" s="386"/>
      <c r="AC654" s="386"/>
      <c r="AD654" s="383"/>
      <c r="AE654" s="383"/>
      <c r="AF654" s="385"/>
      <c r="AG654" s="103"/>
      <c r="AH654" s="385"/>
      <c r="AI654" s="385"/>
      <c r="AJ654" s="385"/>
      <c r="AK654" s="383" t="s">
        <v>1418</v>
      </c>
      <c r="AL654" s="382" t="s">
        <v>55</v>
      </c>
      <c r="AM654" s="382">
        <v>2201</v>
      </c>
      <c r="AN654" s="382" t="s">
        <v>56</v>
      </c>
      <c r="AO654" s="382" t="s">
        <v>1419</v>
      </c>
      <c r="AP654" s="383" t="s">
        <v>1501</v>
      </c>
      <c r="AQ654" s="383" t="s">
        <v>986</v>
      </c>
      <c r="AR654" s="384">
        <v>2201006</v>
      </c>
      <c r="AS654" s="384" t="s">
        <v>939</v>
      </c>
      <c r="AT654" s="385" t="s">
        <v>1625</v>
      </c>
      <c r="AU654" s="384"/>
      <c r="AV654" s="385" t="s">
        <v>98</v>
      </c>
      <c r="AW654" s="384" t="s">
        <v>220</v>
      </c>
      <c r="AX654" s="388">
        <v>700000</v>
      </c>
      <c r="AY654" s="389">
        <v>114</v>
      </c>
      <c r="AZ654" s="389" t="s">
        <v>1423</v>
      </c>
      <c r="BA654" s="389" t="s">
        <v>1424</v>
      </c>
      <c r="BB654" s="389" t="s">
        <v>1474</v>
      </c>
      <c r="BC654" s="390">
        <v>80000000</v>
      </c>
      <c r="BD654" s="390">
        <v>51499009</v>
      </c>
    </row>
    <row r="655" spans="1:56" s="391" customFormat="1" ht="173.25">
      <c r="A655" s="382">
        <v>628</v>
      </c>
      <c r="B655" s="383" t="s">
        <v>927</v>
      </c>
      <c r="C655" s="383" t="s">
        <v>1408</v>
      </c>
      <c r="D655" s="383" t="s">
        <v>1491</v>
      </c>
      <c r="E655" s="383" t="s">
        <v>249</v>
      </c>
      <c r="F655" s="383" t="s">
        <v>930</v>
      </c>
      <c r="G655" s="383" t="s">
        <v>1410</v>
      </c>
      <c r="H655" s="401" t="s">
        <v>1060</v>
      </c>
      <c r="I655" s="383" t="s">
        <v>1613</v>
      </c>
      <c r="J655" s="382" t="s">
        <v>934</v>
      </c>
      <c r="K655" s="382">
        <f>IF(I655="na",0,IF(COUNTIFS($C$1:C655,C655,$I$1:I655,I655)&gt;1,0,1))</f>
        <v>0</v>
      </c>
      <c r="L655" s="382">
        <f>IF(I655="na",0,IF(COUNTIFS($D$1:D655,D655,$I$1:I655,I655)&gt;1,0,1))</f>
        <v>0</v>
      </c>
      <c r="M655" s="382">
        <f>IF(S655="",0,IF(VLOOKUP(R655,[3]PARAMETROS!$P$1:$Q$13,2,0)=1,S655-O655,S655-SUMIFS($S:$S,$R:$R,INDEX(meses,VLOOKUP(R655,[3]PARAMETROS!$P$1:$Q$13,2,0)-1),D:D,D655)))</f>
        <v>0</v>
      </c>
      <c r="N655" s="382"/>
      <c r="O655" s="382"/>
      <c r="P655" s="382"/>
      <c r="Q655" s="382"/>
      <c r="R655" s="384" t="s">
        <v>211</v>
      </c>
      <c r="S655" s="392"/>
      <c r="T655" s="103"/>
      <c r="U655" s="393"/>
      <c r="V655" s="384"/>
      <c r="W655" s="384"/>
      <c r="X655" s="383" t="s">
        <v>1616</v>
      </c>
      <c r="Y655" s="383" t="s">
        <v>1620</v>
      </c>
      <c r="Z655" s="383"/>
      <c r="AA655" s="386"/>
      <c r="AB655" s="386"/>
      <c r="AC655" s="386"/>
      <c r="AD655" s="383"/>
      <c r="AE655" s="383"/>
      <c r="AF655" s="385"/>
      <c r="AG655" s="103"/>
      <c r="AH655" s="385"/>
      <c r="AI655" s="385"/>
      <c r="AJ655" s="385"/>
      <c r="AK655" s="383" t="s">
        <v>1418</v>
      </c>
      <c r="AL655" s="382" t="s">
        <v>55</v>
      </c>
      <c r="AM655" s="382">
        <v>2201</v>
      </c>
      <c r="AN655" s="382" t="s">
        <v>56</v>
      </c>
      <c r="AO655" s="382" t="s">
        <v>1419</v>
      </c>
      <c r="AP655" s="383" t="s">
        <v>1501</v>
      </c>
      <c r="AQ655" s="383" t="s">
        <v>986</v>
      </c>
      <c r="AR655" s="384">
        <v>2201006</v>
      </c>
      <c r="AS655" s="384" t="s">
        <v>939</v>
      </c>
      <c r="AT655" s="385" t="s">
        <v>1626</v>
      </c>
      <c r="AU655" s="384"/>
      <c r="AV655" s="385" t="s">
        <v>102</v>
      </c>
      <c r="AW655" s="384" t="s">
        <v>220</v>
      </c>
      <c r="AX655" s="388">
        <v>277778</v>
      </c>
      <c r="AY655" s="389">
        <v>180</v>
      </c>
      <c r="AZ655" s="389" t="s">
        <v>1423</v>
      </c>
      <c r="BA655" s="389" t="s">
        <v>1424</v>
      </c>
      <c r="BB655" s="389" t="s">
        <v>1476</v>
      </c>
      <c r="BC655" s="390">
        <v>50000000</v>
      </c>
      <c r="BD655" s="390">
        <v>25000000</v>
      </c>
    </row>
    <row r="656" spans="1:56" s="391" customFormat="1" ht="189">
      <c r="A656" s="382">
        <v>629</v>
      </c>
      <c r="B656" s="383" t="s">
        <v>927</v>
      </c>
      <c r="C656" s="383" t="s">
        <v>1408</v>
      </c>
      <c r="D656" s="383" t="s">
        <v>1491</v>
      </c>
      <c r="E656" s="383" t="s">
        <v>249</v>
      </c>
      <c r="F656" s="383" t="s">
        <v>930</v>
      </c>
      <c r="G656" s="383" t="s">
        <v>1410</v>
      </c>
      <c r="H656" s="401" t="s">
        <v>1060</v>
      </c>
      <c r="I656" s="383" t="s">
        <v>1613</v>
      </c>
      <c r="J656" s="382" t="s">
        <v>934</v>
      </c>
      <c r="K656" s="382">
        <f>IF(I656="na",0,IF(COUNTIFS($C$1:C656,C656,$I$1:I656,I656)&gt;1,0,1))</f>
        <v>0</v>
      </c>
      <c r="L656" s="382">
        <f>IF(I656="na",0,IF(COUNTIFS($D$1:D656,D656,$I$1:I656,I656)&gt;1,0,1))</f>
        <v>0</v>
      </c>
      <c r="M656" s="382">
        <f>IF(S656="",0,IF(VLOOKUP(R656,[3]PARAMETROS!$P$1:$Q$13,2,0)=1,S656-O656,S656-SUMIFS($S:$S,$R:$R,INDEX(meses,VLOOKUP(R656,[3]PARAMETROS!$P$1:$Q$13,2,0)-1),D:D,D656)))</f>
        <v>0</v>
      </c>
      <c r="N656" s="382"/>
      <c r="O656" s="382"/>
      <c r="P656" s="382"/>
      <c r="Q656" s="382"/>
      <c r="R656" s="384" t="s">
        <v>211</v>
      </c>
      <c r="S656" s="392"/>
      <c r="T656" s="103"/>
      <c r="U656" s="393"/>
      <c r="V656" s="384"/>
      <c r="W656" s="384"/>
      <c r="X656" s="383" t="s">
        <v>1616</v>
      </c>
      <c r="Y656" s="383" t="s">
        <v>1620</v>
      </c>
      <c r="Z656" s="383"/>
      <c r="AA656" s="386"/>
      <c r="AB656" s="386"/>
      <c r="AC656" s="386"/>
      <c r="AD656" s="383"/>
      <c r="AE656" s="383"/>
      <c r="AF656" s="385"/>
      <c r="AG656" s="103"/>
      <c r="AH656" s="385"/>
      <c r="AI656" s="385"/>
      <c r="AJ656" s="385"/>
      <c r="AK656" s="383" t="s">
        <v>1418</v>
      </c>
      <c r="AL656" s="382" t="s">
        <v>55</v>
      </c>
      <c r="AM656" s="382">
        <v>2201</v>
      </c>
      <c r="AN656" s="382" t="s">
        <v>56</v>
      </c>
      <c r="AO656" s="382" t="s">
        <v>1419</v>
      </c>
      <c r="AP656" s="383" t="s">
        <v>1501</v>
      </c>
      <c r="AQ656" s="383" t="s">
        <v>986</v>
      </c>
      <c r="AR656" s="384">
        <v>2201006</v>
      </c>
      <c r="AS656" s="384" t="s">
        <v>1517</v>
      </c>
      <c r="AT656" s="385" t="s">
        <v>1627</v>
      </c>
      <c r="AU656" s="384"/>
      <c r="AV656" s="385" t="s">
        <v>74</v>
      </c>
      <c r="AW656" s="384" t="s">
        <v>220</v>
      </c>
      <c r="AX656" s="390">
        <v>540000000</v>
      </c>
      <c r="AY656" s="389">
        <v>1</v>
      </c>
      <c r="AZ656" s="389" t="s">
        <v>1423</v>
      </c>
      <c r="BA656" s="389" t="s">
        <v>1424</v>
      </c>
      <c r="BB656" s="389" t="s">
        <v>1425</v>
      </c>
      <c r="BC656" s="390">
        <v>540000000</v>
      </c>
      <c r="BD656" s="390">
        <v>540000000</v>
      </c>
    </row>
    <row r="657" spans="1:56" s="391" customFormat="1" ht="173.25">
      <c r="A657" s="382">
        <v>630</v>
      </c>
      <c r="B657" s="383" t="s">
        <v>927</v>
      </c>
      <c r="C657" s="383" t="s">
        <v>1408</v>
      </c>
      <c r="D657" s="383" t="s">
        <v>1491</v>
      </c>
      <c r="E657" s="383" t="s">
        <v>249</v>
      </c>
      <c r="F657" s="383" t="s">
        <v>930</v>
      </c>
      <c r="G657" s="383" t="s">
        <v>1410</v>
      </c>
      <c r="H657" s="401" t="s">
        <v>1060</v>
      </c>
      <c r="I657" s="383" t="s">
        <v>1613</v>
      </c>
      <c r="J657" s="382" t="s">
        <v>934</v>
      </c>
      <c r="K657" s="382">
        <f>IF(I657="na",0,IF(COUNTIFS($C$1:C657,C657,$I$1:I657,I657)&gt;1,0,1))</f>
        <v>0</v>
      </c>
      <c r="L657" s="382">
        <f>IF(I657="na",0,IF(COUNTIFS($D$1:D657,D657,$I$1:I657,I657)&gt;1,0,1))</f>
        <v>0</v>
      </c>
      <c r="M657" s="382">
        <f>IF(S657="",0,IF(VLOOKUP(R657,[3]PARAMETROS!$P$1:$Q$13,2,0)=1,S657-O657,S657-SUMIFS($S:$S,$R:$R,INDEX(meses,VLOOKUP(R657,[3]PARAMETROS!$P$1:$Q$13,2,0)-1),D:D,D657)))</f>
        <v>0</v>
      </c>
      <c r="N657" s="382"/>
      <c r="O657" s="382"/>
      <c r="P657" s="382"/>
      <c r="Q657" s="382"/>
      <c r="R657" s="384" t="s">
        <v>211</v>
      </c>
      <c r="S657" s="392"/>
      <c r="T657" s="103"/>
      <c r="U657" s="393"/>
      <c r="V657" s="384"/>
      <c r="W657" s="384"/>
      <c r="X657" s="383" t="s">
        <v>1616</v>
      </c>
      <c r="Y657" s="383" t="s">
        <v>1620</v>
      </c>
      <c r="Z657" s="383"/>
      <c r="AA657" s="386"/>
      <c r="AB657" s="386"/>
      <c r="AC657" s="386"/>
      <c r="AD657" s="383"/>
      <c r="AE657" s="383"/>
      <c r="AF657" s="385"/>
      <c r="AG657" s="103"/>
      <c r="AH657" s="385"/>
      <c r="AI657" s="385"/>
      <c r="AJ657" s="385"/>
      <c r="AK657" s="383" t="s">
        <v>1418</v>
      </c>
      <c r="AL657" s="382" t="s">
        <v>55</v>
      </c>
      <c r="AM657" s="382">
        <v>2201</v>
      </c>
      <c r="AN657" s="382" t="s">
        <v>56</v>
      </c>
      <c r="AO657" s="382" t="s">
        <v>1419</v>
      </c>
      <c r="AP657" s="383" t="s">
        <v>1501</v>
      </c>
      <c r="AQ657" s="383" t="s">
        <v>986</v>
      </c>
      <c r="AR657" s="384">
        <v>2201006</v>
      </c>
      <c r="AS657" s="384" t="s">
        <v>1628</v>
      </c>
      <c r="AT657" s="385" t="s">
        <v>1000</v>
      </c>
      <c r="AU657" s="384"/>
      <c r="AV657" s="385" t="s">
        <v>74</v>
      </c>
      <c r="AW657" s="384" t="s">
        <v>220</v>
      </c>
      <c r="AX657" s="390">
        <v>400000000</v>
      </c>
      <c r="AY657" s="389">
        <v>1</v>
      </c>
      <c r="AZ657" s="389" t="s">
        <v>1423</v>
      </c>
      <c r="BA657" s="389" t="s">
        <v>1424</v>
      </c>
      <c r="BB657" s="389" t="s">
        <v>1425</v>
      </c>
      <c r="BC657" s="390">
        <v>400000000</v>
      </c>
      <c r="BD657" s="390">
        <v>400000000</v>
      </c>
    </row>
    <row r="658" spans="1:56" s="391" customFormat="1" ht="173.25">
      <c r="A658" s="382">
        <v>631</v>
      </c>
      <c r="B658" s="383" t="s">
        <v>927</v>
      </c>
      <c r="C658" s="383" t="s">
        <v>1408</v>
      </c>
      <c r="D658" s="383" t="s">
        <v>1491</v>
      </c>
      <c r="E658" s="383" t="s">
        <v>249</v>
      </c>
      <c r="F658" s="383" t="s">
        <v>930</v>
      </c>
      <c r="G658" s="383" t="s">
        <v>1410</v>
      </c>
      <c r="H658" s="401" t="s">
        <v>1060</v>
      </c>
      <c r="I658" s="383" t="s">
        <v>1613</v>
      </c>
      <c r="J658" s="382" t="s">
        <v>934</v>
      </c>
      <c r="K658" s="382">
        <f>IF(I658="na",0,IF(COUNTIFS($C$1:C658,C658,$I$1:I658,I658)&gt;1,0,1))</f>
        <v>0</v>
      </c>
      <c r="L658" s="382">
        <f>IF(I658="na",0,IF(COUNTIFS($D$1:D658,D658,$I$1:I658,I658)&gt;1,0,1))</f>
        <v>0</v>
      </c>
      <c r="M658" s="382">
        <f>IF(S658="",0,IF(VLOOKUP(R658,[3]PARAMETROS!$P$1:$Q$13,2,0)=1,S658-O658,S658-SUMIFS($S:$S,$R:$R,INDEX(meses,VLOOKUP(R658,[3]PARAMETROS!$P$1:$Q$13,2,0)-1),D:D,D658)))</f>
        <v>0</v>
      </c>
      <c r="N658" s="382"/>
      <c r="O658" s="382"/>
      <c r="P658" s="382"/>
      <c r="Q658" s="382"/>
      <c r="R658" s="384" t="s">
        <v>211</v>
      </c>
      <c r="S658" s="392"/>
      <c r="T658" s="103"/>
      <c r="U658" s="393"/>
      <c r="V658" s="384"/>
      <c r="W658" s="384"/>
      <c r="X658" s="383" t="s">
        <v>1616</v>
      </c>
      <c r="Y658" s="383" t="s">
        <v>1620</v>
      </c>
      <c r="Z658" s="383"/>
      <c r="AA658" s="386"/>
      <c r="AB658" s="386"/>
      <c r="AC658" s="386"/>
      <c r="AD658" s="383"/>
      <c r="AE658" s="383"/>
      <c r="AF658" s="385"/>
      <c r="AG658" s="103"/>
      <c r="AH658" s="385"/>
      <c r="AI658" s="385"/>
      <c r="AJ658" s="385"/>
      <c r="AK658" s="383" t="s">
        <v>1418</v>
      </c>
      <c r="AL658" s="382" t="s">
        <v>55</v>
      </c>
      <c r="AM658" s="382">
        <v>2201</v>
      </c>
      <c r="AN658" s="382" t="s">
        <v>56</v>
      </c>
      <c r="AO658" s="382" t="s">
        <v>1419</v>
      </c>
      <c r="AP658" s="383" t="s">
        <v>1501</v>
      </c>
      <c r="AQ658" s="383" t="s">
        <v>986</v>
      </c>
      <c r="AR658" s="384">
        <v>2201006</v>
      </c>
      <c r="AS658" s="384" t="s">
        <v>1629</v>
      </c>
      <c r="AT658" s="385" t="s">
        <v>1630</v>
      </c>
      <c r="AU658" s="384"/>
      <c r="AV658" s="385" t="s">
        <v>74</v>
      </c>
      <c r="AW658" s="384" t="s">
        <v>220</v>
      </c>
      <c r="AX658" s="388">
        <v>300000000</v>
      </c>
      <c r="AY658" s="389">
        <v>1</v>
      </c>
      <c r="AZ658" s="389" t="s">
        <v>1423</v>
      </c>
      <c r="BA658" s="389" t="s">
        <v>1424</v>
      </c>
      <c r="BB658" s="389" t="s">
        <v>1425</v>
      </c>
      <c r="BC658" s="390">
        <v>300000000</v>
      </c>
      <c r="BD658" s="390">
        <v>300000000</v>
      </c>
    </row>
    <row r="659" spans="1:56" s="391" customFormat="1" ht="283.5">
      <c r="A659" s="382">
        <v>632</v>
      </c>
      <c r="B659" s="383" t="s">
        <v>927</v>
      </c>
      <c r="C659" s="383" t="s">
        <v>1408</v>
      </c>
      <c r="D659" s="383" t="s">
        <v>1491</v>
      </c>
      <c r="E659" s="383" t="s">
        <v>249</v>
      </c>
      <c r="F659" s="383" t="s">
        <v>930</v>
      </c>
      <c r="G659" s="383" t="s">
        <v>1410</v>
      </c>
      <c r="H659" s="401" t="s">
        <v>1060</v>
      </c>
      <c r="I659" s="383" t="s">
        <v>1613</v>
      </c>
      <c r="J659" s="382" t="s">
        <v>934</v>
      </c>
      <c r="K659" s="382">
        <f>IF(I659="na",0,IF(COUNTIFS($C$1:C659,C659,$I$1:I659,I659)&gt;1,0,1))</f>
        <v>0</v>
      </c>
      <c r="L659" s="382">
        <f>IF(I659="na",0,IF(COUNTIFS($D$1:D659,D659,$I$1:I659,I659)&gt;1,0,1))</f>
        <v>0</v>
      </c>
      <c r="M659" s="382">
        <f>IF(S659="",0,IF(VLOOKUP(R659,[3]PARAMETROS!$P$1:$Q$13,2,0)=1,S659-O659,S659-SUMIFS($S:$S,$R:$R,INDEX(meses,VLOOKUP(R659,[3]PARAMETROS!$P$1:$Q$13,2,0)-1),D:D,D659)))</f>
        <v>0</v>
      </c>
      <c r="N659" s="382"/>
      <c r="O659" s="382"/>
      <c r="P659" s="382"/>
      <c r="Q659" s="382"/>
      <c r="R659" s="384" t="s">
        <v>211</v>
      </c>
      <c r="S659" s="392"/>
      <c r="T659" s="103"/>
      <c r="U659" s="393"/>
      <c r="V659" s="384"/>
      <c r="W659" s="384"/>
      <c r="X659" s="383" t="s">
        <v>1616</v>
      </c>
      <c r="Y659" s="383" t="s">
        <v>1631</v>
      </c>
      <c r="Z659" s="383" t="s">
        <v>1632</v>
      </c>
      <c r="AA659" s="386">
        <v>1</v>
      </c>
      <c r="AB659" s="382">
        <v>1</v>
      </c>
      <c r="AC659" s="386">
        <f>AB659-AA659</f>
        <v>0</v>
      </c>
      <c r="AD659" s="383" t="s">
        <v>1499</v>
      </c>
      <c r="AE659" s="383" t="s">
        <v>1633</v>
      </c>
      <c r="AF659" s="404"/>
      <c r="AG659" s="104" t="e">
        <f>(AF659-AA659)/(AB659-AA659)</f>
        <v>#DIV/0!</v>
      </c>
      <c r="AH659" s="413"/>
      <c r="AI659" s="384"/>
      <c r="AJ659" s="384"/>
      <c r="AK659" s="383" t="s">
        <v>1418</v>
      </c>
      <c r="AL659" s="382" t="s">
        <v>55</v>
      </c>
      <c r="AM659" s="382">
        <v>2201</v>
      </c>
      <c r="AN659" s="382" t="s">
        <v>56</v>
      </c>
      <c r="AO659" s="382" t="s">
        <v>1419</v>
      </c>
      <c r="AP659" s="383" t="s">
        <v>1501</v>
      </c>
      <c r="AQ659" s="383" t="s">
        <v>986</v>
      </c>
      <c r="AR659" s="384">
        <v>2201006</v>
      </c>
      <c r="AS659" s="384" t="s">
        <v>939</v>
      </c>
      <c r="AT659" s="385" t="s">
        <v>1634</v>
      </c>
      <c r="AU659" s="384"/>
      <c r="AV659" s="385" t="s">
        <v>131</v>
      </c>
      <c r="AW659" s="384" t="s">
        <v>220</v>
      </c>
      <c r="AX659" s="388">
        <v>100000000</v>
      </c>
      <c r="AY659" s="389">
        <v>1</v>
      </c>
      <c r="AZ659" s="389" t="s">
        <v>1423</v>
      </c>
      <c r="BA659" s="389" t="s">
        <v>1424</v>
      </c>
      <c r="BB659" s="389" t="s">
        <v>1577</v>
      </c>
      <c r="BC659" s="390">
        <v>100000000</v>
      </c>
      <c r="BD659" s="390">
        <v>100000000</v>
      </c>
    </row>
    <row r="660" spans="1:56" s="391" customFormat="1" ht="173.25">
      <c r="A660" s="382">
        <v>633</v>
      </c>
      <c r="B660" s="383" t="s">
        <v>927</v>
      </c>
      <c r="C660" s="383" t="s">
        <v>1408</v>
      </c>
      <c r="D660" s="383" t="s">
        <v>1491</v>
      </c>
      <c r="E660" s="383" t="s">
        <v>249</v>
      </c>
      <c r="F660" s="383" t="s">
        <v>930</v>
      </c>
      <c r="G660" s="383" t="s">
        <v>1410</v>
      </c>
      <c r="H660" s="401" t="s">
        <v>1060</v>
      </c>
      <c r="I660" s="383" t="s">
        <v>1613</v>
      </c>
      <c r="J660" s="382" t="s">
        <v>934</v>
      </c>
      <c r="K660" s="382">
        <f>IF(I660="na",0,IF(COUNTIFS($C$1:C660,C660,$I$1:I660,I660)&gt;1,0,1))</f>
        <v>0</v>
      </c>
      <c r="L660" s="382">
        <f>IF(I660="na",0,IF(COUNTIFS($D$1:D660,D660,$I$1:I660,I660)&gt;1,0,1))</f>
        <v>0</v>
      </c>
      <c r="M660" s="382">
        <f>IF(S660="",0,IF(VLOOKUP(R660,[3]PARAMETROS!$P$1:$Q$13,2,0)=1,S660-O660,S660-SUMIFS($S:$S,$R:$R,INDEX(meses,VLOOKUP(R660,[3]PARAMETROS!$P$1:$Q$13,2,0)-1),D:D,D660)))</f>
        <v>0</v>
      </c>
      <c r="N660" s="382"/>
      <c r="O660" s="382"/>
      <c r="P660" s="382"/>
      <c r="Q660" s="382"/>
      <c r="R660" s="384" t="s">
        <v>211</v>
      </c>
      <c r="S660" s="392"/>
      <c r="T660" s="103"/>
      <c r="U660" s="393"/>
      <c r="V660" s="384"/>
      <c r="W660" s="384"/>
      <c r="X660" s="383" t="s">
        <v>1616</v>
      </c>
      <c r="Y660" s="383" t="s">
        <v>1631</v>
      </c>
      <c r="Z660" s="383"/>
      <c r="AA660" s="386"/>
      <c r="AB660" s="386"/>
      <c r="AC660" s="386"/>
      <c r="AD660" s="383"/>
      <c r="AE660" s="383"/>
      <c r="AF660" s="385"/>
      <c r="AG660" s="103"/>
      <c r="AH660" s="385"/>
      <c r="AI660" s="385"/>
      <c r="AJ660" s="385"/>
      <c r="AK660" s="383" t="s">
        <v>1418</v>
      </c>
      <c r="AL660" s="382" t="s">
        <v>55</v>
      </c>
      <c r="AM660" s="382">
        <v>2201</v>
      </c>
      <c r="AN660" s="382" t="s">
        <v>56</v>
      </c>
      <c r="AO660" s="382" t="s">
        <v>1419</v>
      </c>
      <c r="AP660" s="383" t="s">
        <v>1501</v>
      </c>
      <c r="AQ660" s="383" t="s">
        <v>986</v>
      </c>
      <c r="AR660" s="384">
        <v>2201006</v>
      </c>
      <c r="AS660" s="384" t="s">
        <v>1635</v>
      </c>
      <c r="AT660" s="385" t="s">
        <v>1636</v>
      </c>
      <c r="AU660" s="384"/>
      <c r="AV660" s="385" t="s">
        <v>63</v>
      </c>
      <c r="AW660" s="384" t="s">
        <v>220</v>
      </c>
      <c r="AX660" s="388">
        <v>68502313</v>
      </c>
      <c r="AY660" s="389">
        <v>1</v>
      </c>
      <c r="AZ660" s="389" t="s">
        <v>1423</v>
      </c>
      <c r="BA660" s="389" t="s">
        <v>1424</v>
      </c>
      <c r="BB660" s="389" t="s">
        <v>1425</v>
      </c>
      <c r="BC660" s="390">
        <v>68502313</v>
      </c>
      <c r="BD660" s="390">
        <v>68502313</v>
      </c>
    </row>
    <row r="661" spans="1:56" s="391" customFormat="1" ht="173.25">
      <c r="A661" s="382">
        <v>634</v>
      </c>
      <c r="B661" s="383" t="s">
        <v>927</v>
      </c>
      <c r="C661" s="383" t="s">
        <v>1408</v>
      </c>
      <c r="D661" s="383" t="s">
        <v>1491</v>
      </c>
      <c r="E661" s="383" t="s">
        <v>249</v>
      </c>
      <c r="F661" s="383" t="s">
        <v>930</v>
      </c>
      <c r="G661" s="383" t="s">
        <v>1410</v>
      </c>
      <c r="H661" s="401" t="s">
        <v>1060</v>
      </c>
      <c r="I661" s="383" t="s">
        <v>1613</v>
      </c>
      <c r="J661" s="382" t="s">
        <v>934</v>
      </c>
      <c r="K661" s="382">
        <f>IF(I661="na",0,IF(COUNTIFS($C$1:C661,C661,$I$1:I661,I661)&gt;1,0,1))</f>
        <v>0</v>
      </c>
      <c r="L661" s="382">
        <f>IF(I661="na",0,IF(COUNTIFS($D$1:D661,D661,$I$1:I661,I661)&gt;1,0,1))</f>
        <v>0</v>
      </c>
      <c r="M661" s="382">
        <f>IF(S661="",0,IF(VLOOKUP(R661,[3]PARAMETROS!$P$1:$Q$13,2,0)=1,S661-O661,S661-SUMIFS($S:$S,$R:$R,INDEX(meses,VLOOKUP(R661,[3]PARAMETROS!$P$1:$Q$13,2,0)-1),D:D,D661)))</f>
        <v>0</v>
      </c>
      <c r="N661" s="382"/>
      <c r="O661" s="382"/>
      <c r="P661" s="382"/>
      <c r="Q661" s="382"/>
      <c r="R661" s="384" t="s">
        <v>211</v>
      </c>
      <c r="S661" s="392"/>
      <c r="T661" s="103"/>
      <c r="U661" s="393"/>
      <c r="V661" s="384"/>
      <c r="W661" s="384"/>
      <c r="X661" s="383" t="s">
        <v>1616</v>
      </c>
      <c r="Y661" s="383" t="s">
        <v>1631</v>
      </c>
      <c r="Z661" s="383"/>
      <c r="AA661" s="386"/>
      <c r="AB661" s="386"/>
      <c r="AC661" s="386"/>
      <c r="AD661" s="383"/>
      <c r="AE661" s="383"/>
      <c r="AF661" s="385"/>
      <c r="AG661" s="103"/>
      <c r="AH661" s="385"/>
      <c r="AI661" s="385"/>
      <c r="AJ661" s="385"/>
      <c r="AK661" s="383" t="s">
        <v>1418</v>
      </c>
      <c r="AL661" s="382" t="s">
        <v>55</v>
      </c>
      <c r="AM661" s="382">
        <v>2201</v>
      </c>
      <c r="AN661" s="382" t="s">
        <v>56</v>
      </c>
      <c r="AO661" s="382" t="s">
        <v>1419</v>
      </c>
      <c r="AP661" s="383" t="s">
        <v>1501</v>
      </c>
      <c r="AQ661" s="383" t="s">
        <v>986</v>
      </c>
      <c r="AR661" s="384">
        <v>2201006</v>
      </c>
      <c r="AS661" s="384" t="s">
        <v>1637</v>
      </c>
      <c r="AT661" s="385" t="s">
        <v>1638</v>
      </c>
      <c r="AU661" s="384"/>
      <c r="AV661" s="385" t="s">
        <v>63</v>
      </c>
      <c r="AW661" s="384" t="s">
        <v>220</v>
      </c>
      <c r="AX661" s="388">
        <v>115500000</v>
      </c>
      <c r="AY661" s="389">
        <v>1</v>
      </c>
      <c r="AZ661" s="389" t="s">
        <v>1423</v>
      </c>
      <c r="BA661" s="389" t="s">
        <v>1424</v>
      </c>
      <c r="BB661" s="389" t="s">
        <v>1425</v>
      </c>
      <c r="BC661" s="390">
        <v>115500000</v>
      </c>
      <c r="BD661" s="390">
        <v>115500000</v>
      </c>
    </row>
    <row r="662" spans="1:56" s="391" customFormat="1" ht="173.25">
      <c r="A662" s="382">
        <v>635</v>
      </c>
      <c r="B662" s="383" t="s">
        <v>927</v>
      </c>
      <c r="C662" s="383" t="s">
        <v>1408</v>
      </c>
      <c r="D662" s="383" t="s">
        <v>1491</v>
      </c>
      <c r="E662" s="383" t="s">
        <v>249</v>
      </c>
      <c r="F662" s="383" t="s">
        <v>930</v>
      </c>
      <c r="G662" s="383" t="s">
        <v>1410</v>
      </c>
      <c r="H662" s="401" t="s">
        <v>1060</v>
      </c>
      <c r="I662" s="383" t="s">
        <v>1613</v>
      </c>
      <c r="J662" s="382" t="s">
        <v>934</v>
      </c>
      <c r="K662" s="382">
        <f>IF(I662="na",0,IF(COUNTIFS($C$1:C662,C662,$I$1:I662,I662)&gt;1,0,1))</f>
        <v>0</v>
      </c>
      <c r="L662" s="382">
        <f>IF(I662="na",0,IF(COUNTIFS($D$1:D662,D662,$I$1:I662,I662)&gt;1,0,1))</f>
        <v>0</v>
      </c>
      <c r="M662" s="382">
        <f>IF(S662="",0,IF(VLOOKUP(R662,[3]PARAMETROS!$P$1:$Q$13,2,0)=1,S662-O662,S662-SUMIFS($S:$S,$R:$R,INDEX(meses,VLOOKUP(R662,[3]PARAMETROS!$P$1:$Q$13,2,0)-1),D:D,D662)))</f>
        <v>0</v>
      </c>
      <c r="N662" s="382"/>
      <c r="O662" s="382"/>
      <c r="P662" s="382"/>
      <c r="Q662" s="382"/>
      <c r="R662" s="384" t="s">
        <v>211</v>
      </c>
      <c r="S662" s="392"/>
      <c r="T662" s="103"/>
      <c r="U662" s="393"/>
      <c r="V662" s="384"/>
      <c r="W662" s="384"/>
      <c r="X662" s="383" t="s">
        <v>1616</v>
      </c>
      <c r="Y662" s="383" t="s">
        <v>1631</v>
      </c>
      <c r="Z662" s="383"/>
      <c r="AA662" s="386"/>
      <c r="AB662" s="386"/>
      <c r="AC662" s="386"/>
      <c r="AD662" s="383"/>
      <c r="AE662" s="383"/>
      <c r="AF662" s="385"/>
      <c r="AG662" s="103"/>
      <c r="AH662" s="385"/>
      <c r="AI662" s="385"/>
      <c r="AJ662" s="385"/>
      <c r="AK662" s="383" t="s">
        <v>1418</v>
      </c>
      <c r="AL662" s="382" t="s">
        <v>55</v>
      </c>
      <c r="AM662" s="382">
        <v>2201</v>
      </c>
      <c r="AN662" s="382" t="s">
        <v>56</v>
      </c>
      <c r="AO662" s="382" t="s">
        <v>1419</v>
      </c>
      <c r="AP662" s="383" t="s">
        <v>1501</v>
      </c>
      <c r="AQ662" s="383" t="s">
        <v>986</v>
      </c>
      <c r="AR662" s="384">
        <v>2201006</v>
      </c>
      <c r="AS662" s="384" t="s">
        <v>1639</v>
      </c>
      <c r="AT662" s="385" t="s">
        <v>1640</v>
      </c>
      <c r="AU662" s="384"/>
      <c r="AV662" s="385" t="s">
        <v>63</v>
      </c>
      <c r="AW662" s="384" t="s">
        <v>220</v>
      </c>
      <c r="AX662" s="388">
        <v>99000000</v>
      </c>
      <c r="AY662" s="389">
        <v>1</v>
      </c>
      <c r="AZ662" s="389" t="s">
        <v>1423</v>
      </c>
      <c r="BA662" s="389" t="s">
        <v>1424</v>
      </c>
      <c r="BB662" s="389" t="s">
        <v>1425</v>
      </c>
      <c r="BC662" s="390">
        <v>99000000</v>
      </c>
      <c r="BD662" s="390">
        <v>99000000</v>
      </c>
    </row>
    <row r="663" spans="1:56" s="391" customFormat="1" ht="173.25">
      <c r="A663" s="382">
        <v>636</v>
      </c>
      <c r="B663" s="383" t="s">
        <v>927</v>
      </c>
      <c r="C663" s="383" t="s">
        <v>1408</v>
      </c>
      <c r="D663" s="383" t="s">
        <v>1491</v>
      </c>
      <c r="E663" s="383" t="s">
        <v>249</v>
      </c>
      <c r="F663" s="383" t="s">
        <v>930</v>
      </c>
      <c r="G663" s="383" t="s">
        <v>1410</v>
      </c>
      <c r="H663" s="401" t="s">
        <v>1060</v>
      </c>
      <c r="I663" s="383" t="s">
        <v>1613</v>
      </c>
      <c r="J663" s="382" t="s">
        <v>934</v>
      </c>
      <c r="K663" s="382">
        <f>IF(I663="na",0,IF(COUNTIFS($C$1:C663,C663,$I$1:I663,I663)&gt;1,0,1))</f>
        <v>0</v>
      </c>
      <c r="L663" s="382">
        <f>IF(I663="na",0,IF(COUNTIFS($D$1:D663,D663,$I$1:I663,I663)&gt;1,0,1))</f>
        <v>0</v>
      </c>
      <c r="M663" s="382">
        <f>IF(S663="",0,IF(VLOOKUP(R663,[3]PARAMETROS!$P$1:$Q$13,2,0)=1,S663-O663,S663-SUMIFS($S:$S,$R:$R,INDEX(meses,VLOOKUP(R663,[3]PARAMETROS!$P$1:$Q$13,2,0)-1),D:D,D663)))</f>
        <v>0</v>
      </c>
      <c r="N663" s="382"/>
      <c r="O663" s="382"/>
      <c r="P663" s="382"/>
      <c r="Q663" s="382"/>
      <c r="R663" s="384" t="s">
        <v>211</v>
      </c>
      <c r="S663" s="392"/>
      <c r="T663" s="103"/>
      <c r="U663" s="393"/>
      <c r="V663" s="384"/>
      <c r="W663" s="384"/>
      <c r="X663" s="383" t="s">
        <v>1616</v>
      </c>
      <c r="Y663" s="383" t="s">
        <v>1631</v>
      </c>
      <c r="Z663" s="383"/>
      <c r="AA663" s="386"/>
      <c r="AB663" s="386"/>
      <c r="AC663" s="386"/>
      <c r="AD663" s="383"/>
      <c r="AE663" s="383"/>
      <c r="AF663" s="385"/>
      <c r="AG663" s="103"/>
      <c r="AH663" s="385"/>
      <c r="AI663" s="385"/>
      <c r="AJ663" s="385"/>
      <c r="AK663" s="383" t="s">
        <v>1418</v>
      </c>
      <c r="AL663" s="382" t="s">
        <v>55</v>
      </c>
      <c r="AM663" s="382">
        <v>2201</v>
      </c>
      <c r="AN663" s="382" t="s">
        <v>56</v>
      </c>
      <c r="AO663" s="382" t="s">
        <v>1419</v>
      </c>
      <c r="AP663" s="383" t="s">
        <v>1501</v>
      </c>
      <c r="AQ663" s="383" t="s">
        <v>986</v>
      </c>
      <c r="AR663" s="384">
        <v>2201006</v>
      </c>
      <c r="AS663" s="384" t="s">
        <v>1641</v>
      </c>
      <c r="AT663" s="385" t="s">
        <v>1642</v>
      </c>
      <c r="AU663" s="384"/>
      <c r="AV663" s="385" t="s">
        <v>63</v>
      </c>
      <c r="AW663" s="384" t="s">
        <v>220</v>
      </c>
      <c r="AX663" s="388">
        <v>60060000</v>
      </c>
      <c r="AY663" s="389">
        <v>1</v>
      </c>
      <c r="AZ663" s="389" t="s">
        <v>1423</v>
      </c>
      <c r="BA663" s="389" t="s">
        <v>1424</v>
      </c>
      <c r="BB663" s="389" t="s">
        <v>1425</v>
      </c>
      <c r="BC663" s="390">
        <v>60060000</v>
      </c>
      <c r="BD663" s="390">
        <v>60060000</v>
      </c>
    </row>
    <row r="664" spans="1:56" s="391" customFormat="1" ht="173.25">
      <c r="A664" s="382">
        <v>637</v>
      </c>
      <c r="B664" s="383" t="s">
        <v>927</v>
      </c>
      <c r="C664" s="383" t="s">
        <v>1408</v>
      </c>
      <c r="D664" s="383" t="s">
        <v>1491</v>
      </c>
      <c r="E664" s="383" t="s">
        <v>249</v>
      </c>
      <c r="F664" s="383" t="s">
        <v>930</v>
      </c>
      <c r="G664" s="383" t="s">
        <v>1410</v>
      </c>
      <c r="H664" s="401" t="s">
        <v>1060</v>
      </c>
      <c r="I664" s="383" t="s">
        <v>1613</v>
      </c>
      <c r="J664" s="382" t="s">
        <v>934</v>
      </c>
      <c r="K664" s="382">
        <f>IF(I664="na",0,IF(COUNTIFS($C$1:C664,C664,$I$1:I664,I664)&gt;1,0,1))</f>
        <v>0</v>
      </c>
      <c r="L664" s="382">
        <f>IF(I664="na",0,IF(COUNTIFS($D$1:D664,D664,$I$1:I664,I664)&gt;1,0,1))</f>
        <v>0</v>
      </c>
      <c r="M664" s="382">
        <f>IF(S664="",0,IF(VLOOKUP(R664,[3]PARAMETROS!$P$1:$Q$13,2,0)=1,S664-O664,S664-SUMIFS($S:$S,$R:$R,INDEX(meses,VLOOKUP(R664,[3]PARAMETROS!$P$1:$Q$13,2,0)-1),D:D,D664)))</f>
        <v>0</v>
      </c>
      <c r="N664" s="382"/>
      <c r="O664" s="382"/>
      <c r="P664" s="382"/>
      <c r="Q664" s="382"/>
      <c r="R664" s="384" t="s">
        <v>211</v>
      </c>
      <c r="S664" s="392"/>
      <c r="T664" s="103"/>
      <c r="U664" s="393"/>
      <c r="V664" s="384"/>
      <c r="W664" s="384"/>
      <c r="X664" s="383" t="s">
        <v>1616</v>
      </c>
      <c r="Y664" s="383" t="s">
        <v>1631</v>
      </c>
      <c r="Z664" s="383"/>
      <c r="AA664" s="386"/>
      <c r="AB664" s="386"/>
      <c r="AC664" s="386"/>
      <c r="AD664" s="383"/>
      <c r="AE664" s="383"/>
      <c r="AF664" s="385"/>
      <c r="AG664" s="103"/>
      <c r="AH664" s="385"/>
      <c r="AI664" s="385"/>
      <c r="AJ664" s="385"/>
      <c r="AK664" s="383" t="s">
        <v>1418</v>
      </c>
      <c r="AL664" s="382" t="s">
        <v>55</v>
      </c>
      <c r="AM664" s="382">
        <v>2201</v>
      </c>
      <c r="AN664" s="382" t="s">
        <v>56</v>
      </c>
      <c r="AO664" s="382" t="s">
        <v>1419</v>
      </c>
      <c r="AP664" s="383" t="s">
        <v>1501</v>
      </c>
      <c r="AQ664" s="383" t="s">
        <v>986</v>
      </c>
      <c r="AR664" s="384">
        <v>2201006</v>
      </c>
      <c r="AS664" s="384" t="s">
        <v>1643</v>
      </c>
      <c r="AT664" s="385" t="s">
        <v>1644</v>
      </c>
      <c r="AU664" s="384"/>
      <c r="AV664" s="385" t="s">
        <v>74</v>
      </c>
      <c r="AW664" s="384" t="s">
        <v>220</v>
      </c>
      <c r="AX664" s="388">
        <v>300000000</v>
      </c>
      <c r="AY664" s="389">
        <v>1</v>
      </c>
      <c r="AZ664" s="389" t="s">
        <v>1423</v>
      </c>
      <c r="BA664" s="389" t="s">
        <v>1424</v>
      </c>
      <c r="BB664" s="389" t="s">
        <v>1425</v>
      </c>
      <c r="BC664" s="390">
        <v>300000000</v>
      </c>
      <c r="BD664" s="390">
        <v>300000000</v>
      </c>
    </row>
    <row r="665" spans="1:56" s="391" customFormat="1" ht="157.5">
      <c r="A665" s="382">
        <v>638</v>
      </c>
      <c r="B665" s="383" t="s">
        <v>927</v>
      </c>
      <c r="C665" s="383" t="s">
        <v>1408</v>
      </c>
      <c r="D665" s="383" t="s">
        <v>1491</v>
      </c>
      <c r="E665" s="383" t="s">
        <v>249</v>
      </c>
      <c r="F665" s="383" t="s">
        <v>930</v>
      </c>
      <c r="G665" s="383" t="s">
        <v>1539</v>
      </c>
      <c r="H665" s="383" t="s">
        <v>1411</v>
      </c>
      <c r="I665" s="383" t="s">
        <v>1428</v>
      </c>
      <c r="J665" s="382" t="s">
        <v>1371</v>
      </c>
      <c r="K665" s="382">
        <f>IF(I665="na",0,IF(COUNTIFS($C$1:C665,C665,$I$1:I665,I665)&gt;1,0,1))</f>
        <v>0</v>
      </c>
      <c r="L665" s="382">
        <f>IF(I665="na",0,IF(COUNTIFS($D$1:D665,D665,$I$1:I665,I665)&gt;1,0,1))</f>
        <v>1</v>
      </c>
      <c r="M665" s="382">
        <f>IF(S665="",0,IF(VLOOKUP(R665,[3]PARAMETROS!$P$1:$Q$13,2,0)=1,S665-O665,S665-SUMIFS($S:$S,$R:$R,INDEX(meses,VLOOKUP(R665,[3]PARAMETROS!$P$1:$Q$13,2,0)-1),D:D,D665)))</f>
        <v>0</v>
      </c>
      <c r="N665" s="382"/>
      <c r="O665" s="382"/>
      <c r="P665" s="382"/>
      <c r="Q665" s="382"/>
      <c r="R665" s="384" t="s">
        <v>211</v>
      </c>
      <c r="S665" s="392"/>
      <c r="T665" s="103"/>
      <c r="U665" s="393"/>
      <c r="V665" s="384"/>
      <c r="W665" s="384"/>
      <c r="X665" s="383" t="s">
        <v>1645</v>
      </c>
      <c r="Y665" s="383" t="s">
        <v>1646</v>
      </c>
      <c r="Z665" s="383" t="s">
        <v>1647</v>
      </c>
      <c r="AA665" s="386">
        <v>0</v>
      </c>
      <c r="AB665" s="382">
        <v>96</v>
      </c>
      <c r="AC665" s="386">
        <f>AB665-AA665</f>
        <v>96</v>
      </c>
      <c r="AD665" s="383" t="s">
        <v>1648</v>
      </c>
      <c r="AE665" s="383" t="s">
        <v>1649</v>
      </c>
      <c r="AF665" s="384"/>
      <c r="AG665" s="104">
        <f>(AF665-AA665)/(AB665-AA665)</f>
        <v>0</v>
      </c>
      <c r="AH665" s="414"/>
      <c r="AI665" s="384"/>
      <c r="AJ665" s="384"/>
      <c r="AK665" s="383" t="s">
        <v>1418</v>
      </c>
      <c r="AL665" s="382" t="s">
        <v>55</v>
      </c>
      <c r="AM665" s="382">
        <v>2201</v>
      </c>
      <c r="AN665" s="382" t="s">
        <v>56</v>
      </c>
      <c r="AO665" s="382" t="s">
        <v>1419</v>
      </c>
      <c r="AP665" s="383" t="s">
        <v>1420</v>
      </c>
      <c r="AQ665" s="383" t="s">
        <v>986</v>
      </c>
      <c r="AR665" s="384">
        <v>2201006</v>
      </c>
      <c r="AS665" s="384" t="s">
        <v>1599</v>
      </c>
      <c r="AT665" s="385" t="s">
        <v>1600</v>
      </c>
      <c r="AU665" s="384"/>
      <c r="AV665" s="385" t="s">
        <v>74</v>
      </c>
      <c r="AW665" s="384" t="s">
        <v>220</v>
      </c>
      <c r="AX665" s="388">
        <v>100000000</v>
      </c>
      <c r="AY665" s="389">
        <v>1</v>
      </c>
      <c r="AZ665" s="389" t="s">
        <v>1423</v>
      </c>
      <c r="BA665" s="389" t="s">
        <v>1424</v>
      </c>
      <c r="BB665" s="389" t="s">
        <v>1425</v>
      </c>
      <c r="BC665" s="390">
        <v>100000000</v>
      </c>
      <c r="BD665" s="390">
        <v>100000000</v>
      </c>
    </row>
    <row r="666" spans="1:56" s="391" customFormat="1" ht="157.5">
      <c r="A666" s="382">
        <v>639</v>
      </c>
      <c r="B666" s="383" t="s">
        <v>927</v>
      </c>
      <c r="C666" s="383" t="s">
        <v>1408</v>
      </c>
      <c r="D666" s="383" t="s">
        <v>1491</v>
      </c>
      <c r="E666" s="383" t="s">
        <v>249</v>
      </c>
      <c r="F666" s="383" t="s">
        <v>930</v>
      </c>
      <c r="G666" s="383" t="s">
        <v>1539</v>
      </c>
      <c r="H666" s="383" t="s">
        <v>1411</v>
      </c>
      <c r="I666" s="383" t="s">
        <v>1428</v>
      </c>
      <c r="J666" s="382" t="s">
        <v>1371</v>
      </c>
      <c r="K666" s="382">
        <f>IF(I666="na",0,IF(COUNTIFS($C$1:C666,C666,$I$1:I666,I666)&gt;1,0,1))</f>
        <v>0</v>
      </c>
      <c r="L666" s="382">
        <f>IF(I666="na",0,IF(COUNTIFS($D$1:D666,D666,$I$1:I666,I666)&gt;1,0,1))</f>
        <v>0</v>
      </c>
      <c r="M666" s="382">
        <f>IF(S666="",0,IF(VLOOKUP(R666,[3]PARAMETROS!$P$1:$Q$13,2,0)=1,S666-O666,S666-SUMIFS($S:$S,$R:$R,INDEX(meses,VLOOKUP(R666,[3]PARAMETROS!$P$1:$Q$13,2,0)-1),D:D,D666)))</f>
        <v>0</v>
      </c>
      <c r="N666" s="382"/>
      <c r="O666" s="382"/>
      <c r="P666" s="382"/>
      <c r="Q666" s="382"/>
      <c r="R666" s="384" t="s">
        <v>211</v>
      </c>
      <c r="S666" s="392"/>
      <c r="T666" s="103"/>
      <c r="U666" s="393"/>
      <c r="V666" s="384"/>
      <c r="W666" s="384"/>
      <c r="X666" s="383" t="s">
        <v>1645</v>
      </c>
      <c r="Y666" s="383" t="s">
        <v>1650</v>
      </c>
      <c r="Z666" s="383"/>
      <c r="AA666" s="386"/>
      <c r="AB666" s="383"/>
      <c r="AC666" s="383"/>
      <c r="AD666" s="383"/>
      <c r="AE666" s="383"/>
      <c r="AF666" s="385"/>
      <c r="AG666" s="103"/>
      <c r="AH666" s="385"/>
      <c r="AI666" s="385"/>
      <c r="AJ666" s="385"/>
      <c r="AK666" s="383" t="s">
        <v>1418</v>
      </c>
      <c r="AL666" s="382" t="s">
        <v>55</v>
      </c>
      <c r="AM666" s="382">
        <v>2201</v>
      </c>
      <c r="AN666" s="382" t="s">
        <v>56</v>
      </c>
      <c r="AO666" s="382" t="s">
        <v>1419</v>
      </c>
      <c r="AP666" s="383" t="s">
        <v>1420</v>
      </c>
      <c r="AQ666" s="383" t="s">
        <v>986</v>
      </c>
      <c r="AR666" s="384">
        <v>2201006</v>
      </c>
      <c r="AS666" s="384" t="s">
        <v>939</v>
      </c>
      <c r="AT666" s="385" t="s">
        <v>1651</v>
      </c>
      <c r="AU666" s="384"/>
      <c r="AV666" s="385" t="s">
        <v>131</v>
      </c>
      <c r="AW666" s="384" t="s">
        <v>220</v>
      </c>
      <c r="AX666" s="388">
        <v>100000000</v>
      </c>
      <c r="AY666" s="389">
        <v>1</v>
      </c>
      <c r="AZ666" s="389" t="s">
        <v>1423</v>
      </c>
      <c r="BA666" s="389" t="s">
        <v>1424</v>
      </c>
      <c r="BB666" s="389" t="s">
        <v>1577</v>
      </c>
      <c r="BC666" s="390">
        <v>100000000</v>
      </c>
      <c r="BD666" s="390">
        <v>100000000</v>
      </c>
    </row>
    <row r="667" spans="1:56" s="391" customFormat="1" ht="173.25">
      <c r="A667" s="382">
        <v>640</v>
      </c>
      <c r="B667" s="383" t="s">
        <v>927</v>
      </c>
      <c r="C667" s="383" t="s">
        <v>1408</v>
      </c>
      <c r="D667" s="383" t="s">
        <v>1491</v>
      </c>
      <c r="E667" s="383" t="s">
        <v>249</v>
      </c>
      <c r="F667" s="383" t="s">
        <v>930</v>
      </c>
      <c r="G667" s="383" t="s">
        <v>1539</v>
      </c>
      <c r="H667" s="383" t="s">
        <v>1411</v>
      </c>
      <c r="I667" s="383" t="s">
        <v>1428</v>
      </c>
      <c r="J667" s="382" t="s">
        <v>1371</v>
      </c>
      <c r="K667" s="382">
        <f>IF(I667="na",0,IF(COUNTIFS($C$1:C667,C667,$I$1:I667,I667)&gt;1,0,1))</f>
        <v>0</v>
      </c>
      <c r="L667" s="382">
        <f>IF(I667="na",0,IF(COUNTIFS($D$1:D667,D667,$I$1:I667,I667)&gt;1,0,1))</f>
        <v>0</v>
      </c>
      <c r="M667" s="382">
        <f>IF(S667="",0,IF(VLOOKUP(R667,[3]PARAMETROS!$P$1:$Q$13,2,0)=1,S667-O667,S667-SUMIFS($S:$S,$R:$R,INDEX(meses,VLOOKUP(R667,[3]PARAMETROS!$P$1:$Q$13,2,0)-1),D:D,D667)))</f>
        <v>0</v>
      </c>
      <c r="N667" s="382"/>
      <c r="O667" s="382"/>
      <c r="P667" s="382"/>
      <c r="Q667" s="382"/>
      <c r="R667" s="384" t="s">
        <v>211</v>
      </c>
      <c r="S667" s="392"/>
      <c r="T667" s="103"/>
      <c r="U667" s="393"/>
      <c r="V667" s="384"/>
      <c r="W667" s="384"/>
      <c r="X667" s="383" t="s">
        <v>1645</v>
      </c>
      <c r="Y667" s="383" t="s">
        <v>1650</v>
      </c>
      <c r="Z667" s="383"/>
      <c r="AA667" s="386"/>
      <c r="AB667" s="386"/>
      <c r="AC667" s="386"/>
      <c r="AD667" s="383"/>
      <c r="AE667" s="383"/>
      <c r="AF667" s="385"/>
      <c r="AG667" s="103"/>
      <c r="AH667" s="385"/>
      <c r="AI667" s="385"/>
      <c r="AJ667" s="385"/>
      <c r="AK667" s="383" t="s">
        <v>1418</v>
      </c>
      <c r="AL667" s="382" t="s">
        <v>55</v>
      </c>
      <c r="AM667" s="382">
        <v>2201</v>
      </c>
      <c r="AN667" s="382" t="s">
        <v>56</v>
      </c>
      <c r="AO667" s="382" t="s">
        <v>1419</v>
      </c>
      <c r="AP667" s="383" t="s">
        <v>1501</v>
      </c>
      <c r="AQ667" s="383" t="s">
        <v>986</v>
      </c>
      <c r="AR667" s="384">
        <v>2201006</v>
      </c>
      <c r="AS667" s="384" t="s">
        <v>939</v>
      </c>
      <c r="AT667" s="385" t="s">
        <v>231</v>
      </c>
      <c r="AU667" s="384"/>
      <c r="AV667" s="385" t="s">
        <v>102</v>
      </c>
      <c r="AW667" s="384" t="s">
        <v>220</v>
      </c>
      <c r="AX667" s="388">
        <v>450000</v>
      </c>
      <c r="AY667" s="389">
        <v>89</v>
      </c>
      <c r="AZ667" s="389" t="s">
        <v>1423</v>
      </c>
      <c r="BA667" s="389" t="s">
        <v>1424</v>
      </c>
      <c r="BB667" s="389" t="s">
        <v>1476</v>
      </c>
      <c r="BC667" s="390">
        <v>40000000</v>
      </c>
      <c r="BD667" s="390">
        <v>40000000</v>
      </c>
    </row>
    <row r="668" spans="1:56" s="391" customFormat="1" ht="173.25">
      <c r="A668" s="382">
        <v>641</v>
      </c>
      <c r="B668" s="383" t="s">
        <v>927</v>
      </c>
      <c r="C668" s="383" t="s">
        <v>1408</v>
      </c>
      <c r="D668" s="383" t="s">
        <v>1491</v>
      </c>
      <c r="E668" s="383" t="s">
        <v>249</v>
      </c>
      <c r="F668" s="383" t="s">
        <v>930</v>
      </c>
      <c r="G668" s="383" t="s">
        <v>1539</v>
      </c>
      <c r="H668" s="383" t="s">
        <v>1411</v>
      </c>
      <c r="I668" s="383" t="s">
        <v>1428</v>
      </c>
      <c r="J668" s="382" t="s">
        <v>1371</v>
      </c>
      <c r="K668" s="382">
        <f>IF(I668="na",0,IF(COUNTIFS($C$1:C668,C668,$I$1:I668,I668)&gt;1,0,1))</f>
        <v>0</v>
      </c>
      <c r="L668" s="382">
        <f>IF(I668="na",0,IF(COUNTIFS($D$1:D668,D668,$I$1:I668,I668)&gt;1,0,1))</f>
        <v>0</v>
      </c>
      <c r="M668" s="382">
        <f>IF(S668="",0,IF(VLOOKUP(R668,[3]PARAMETROS!$P$1:$Q$13,2,0)=1,S668-O668,S668-SUMIFS($S:$S,$R:$R,INDEX(meses,VLOOKUP(R668,[3]PARAMETROS!$P$1:$Q$13,2,0)-1),D:D,D668)))</f>
        <v>0</v>
      </c>
      <c r="N668" s="382"/>
      <c r="O668" s="382"/>
      <c r="P668" s="382"/>
      <c r="Q668" s="382"/>
      <c r="R668" s="384" t="s">
        <v>211</v>
      </c>
      <c r="S668" s="392"/>
      <c r="T668" s="103"/>
      <c r="U668" s="393"/>
      <c r="V668" s="384"/>
      <c r="W668" s="384"/>
      <c r="X668" s="383" t="s">
        <v>1645</v>
      </c>
      <c r="Y668" s="383" t="s">
        <v>1650</v>
      </c>
      <c r="Z668" s="383"/>
      <c r="AA668" s="386"/>
      <c r="AB668" s="386"/>
      <c r="AC668" s="386"/>
      <c r="AD668" s="383"/>
      <c r="AE668" s="383"/>
      <c r="AF668" s="385"/>
      <c r="AG668" s="103"/>
      <c r="AH668" s="385"/>
      <c r="AI668" s="385"/>
      <c r="AJ668" s="385"/>
      <c r="AK668" s="383" t="s">
        <v>1418</v>
      </c>
      <c r="AL668" s="382" t="s">
        <v>55</v>
      </c>
      <c r="AM668" s="382">
        <v>2201</v>
      </c>
      <c r="AN668" s="382" t="s">
        <v>56</v>
      </c>
      <c r="AO668" s="382" t="s">
        <v>1419</v>
      </c>
      <c r="AP668" s="383" t="s">
        <v>1501</v>
      </c>
      <c r="AQ668" s="383" t="s">
        <v>986</v>
      </c>
      <c r="AR668" s="384">
        <v>2201006</v>
      </c>
      <c r="AS668" s="384" t="s">
        <v>939</v>
      </c>
      <c r="AT668" s="385" t="s">
        <v>98</v>
      </c>
      <c r="AU668" s="384"/>
      <c r="AV668" s="385" t="s">
        <v>98</v>
      </c>
      <c r="AW668" s="384" t="s">
        <v>220</v>
      </c>
      <c r="AX668" s="388">
        <v>481927.7108433735</v>
      </c>
      <c r="AY668" s="389">
        <v>125</v>
      </c>
      <c r="AZ668" s="389" t="s">
        <v>1423</v>
      </c>
      <c r="BA668" s="389" t="s">
        <v>1424</v>
      </c>
      <c r="BB668" s="389" t="s">
        <v>1474</v>
      </c>
      <c r="BC668" s="390">
        <v>60000000</v>
      </c>
      <c r="BD668" s="390">
        <v>60000000</v>
      </c>
    </row>
    <row r="669" spans="1:56" s="391" customFormat="1" ht="110.25">
      <c r="A669" s="382">
        <v>642</v>
      </c>
      <c r="B669" s="383" t="s">
        <v>927</v>
      </c>
      <c r="C669" s="383" t="s">
        <v>1408</v>
      </c>
      <c r="D669" s="383" t="s">
        <v>1491</v>
      </c>
      <c r="E669" s="383" t="s">
        <v>249</v>
      </c>
      <c r="F669" s="383" t="s">
        <v>930</v>
      </c>
      <c r="G669" s="383" t="s">
        <v>1539</v>
      </c>
      <c r="H669" s="383" t="s">
        <v>1411</v>
      </c>
      <c r="I669" s="383" t="s">
        <v>1428</v>
      </c>
      <c r="J669" s="382" t="s">
        <v>1371</v>
      </c>
      <c r="K669" s="382">
        <f>IF(I669="na",0,IF(COUNTIFS($C$1:C669,C669,$I$1:I669,I669)&gt;1,0,1))</f>
        <v>0</v>
      </c>
      <c r="L669" s="382">
        <f>IF(I669="na",0,IF(COUNTIFS($D$1:D669,D669,$I$1:I669,I669)&gt;1,0,1))</f>
        <v>0</v>
      </c>
      <c r="M669" s="382">
        <f>IF(S669="",0,IF(VLOOKUP(R669,[3]PARAMETROS!$P$1:$Q$13,2,0)=1,S669-O669,S669-SUMIFS($S:$S,$R:$R,INDEX(meses,VLOOKUP(R669,[3]PARAMETROS!$P$1:$Q$13,2,0)-1),D:D,D669)))</f>
        <v>0</v>
      </c>
      <c r="N669" s="382"/>
      <c r="O669" s="382"/>
      <c r="P669" s="382"/>
      <c r="Q669" s="382"/>
      <c r="R669" s="384" t="s">
        <v>211</v>
      </c>
      <c r="S669" s="392"/>
      <c r="T669" s="103"/>
      <c r="U669" s="393"/>
      <c r="V669" s="384"/>
      <c r="W669" s="384"/>
      <c r="X669" s="383" t="s">
        <v>1645</v>
      </c>
      <c r="Y669" s="383" t="s">
        <v>1652</v>
      </c>
      <c r="Z669" s="383" t="s">
        <v>1653</v>
      </c>
      <c r="AA669" s="386">
        <v>0</v>
      </c>
      <c r="AB669" s="382">
        <v>387</v>
      </c>
      <c r="AC669" s="386">
        <f>AB669-AA669</f>
        <v>387</v>
      </c>
      <c r="AD669" s="383" t="s">
        <v>1654</v>
      </c>
      <c r="AE669" s="383" t="s">
        <v>1655</v>
      </c>
      <c r="AF669" s="384"/>
      <c r="AG669" s="104">
        <f>(AF669-AA669)/(AB669-AA669)</f>
        <v>0</v>
      </c>
      <c r="AH669" s="415"/>
      <c r="AI669" s="384"/>
      <c r="AJ669" s="384"/>
      <c r="AK669" s="383" t="s">
        <v>1418</v>
      </c>
      <c r="AL669" s="382" t="s">
        <v>55</v>
      </c>
      <c r="AM669" s="382">
        <v>2201</v>
      </c>
      <c r="AN669" s="382" t="s">
        <v>56</v>
      </c>
      <c r="AO669" s="382" t="s">
        <v>1419</v>
      </c>
      <c r="AP669" s="383" t="s">
        <v>1656</v>
      </c>
      <c r="AQ669" s="383" t="s">
        <v>1441</v>
      </c>
      <c r="AR669" s="384">
        <v>2201009</v>
      </c>
      <c r="AS669" s="384" t="s">
        <v>1657</v>
      </c>
      <c r="AT669" s="385" t="s">
        <v>1658</v>
      </c>
      <c r="AU669" s="384"/>
      <c r="AV669" s="385" t="s">
        <v>74</v>
      </c>
      <c r="AW669" s="384" t="s">
        <v>220</v>
      </c>
      <c r="AX669" s="388">
        <v>100000000</v>
      </c>
      <c r="AY669" s="389">
        <v>1</v>
      </c>
      <c r="AZ669" s="389" t="s">
        <v>1443</v>
      </c>
      <c r="BA669" s="389" t="s">
        <v>1424</v>
      </c>
      <c r="BB669" s="389" t="s">
        <v>1425</v>
      </c>
      <c r="BC669" s="390">
        <v>100000000</v>
      </c>
      <c r="BD669" s="390">
        <v>100000000</v>
      </c>
    </row>
    <row r="670" spans="1:56" s="391" customFormat="1" ht="110.25">
      <c r="A670" s="382">
        <v>643</v>
      </c>
      <c r="B670" s="383" t="s">
        <v>927</v>
      </c>
      <c r="C670" s="383" t="s">
        <v>1408</v>
      </c>
      <c r="D670" s="383" t="s">
        <v>1491</v>
      </c>
      <c r="E670" s="383" t="s">
        <v>249</v>
      </c>
      <c r="F670" s="383" t="s">
        <v>930</v>
      </c>
      <c r="G670" s="383" t="s">
        <v>1539</v>
      </c>
      <c r="H670" s="383" t="s">
        <v>1411</v>
      </c>
      <c r="I670" s="383" t="s">
        <v>1428</v>
      </c>
      <c r="J670" s="382" t="s">
        <v>1371</v>
      </c>
      <c r="K670" s="382">
        <f>IF(I670="na",0,IF(COUNTIFS($C$1:C670,C670,$I$1:I670,I670)&gt;1,0,1))</f>
        <v>0</v>
      </c>
      <c r="L670" s="382">
        <f>IF(I670="na",0,IF(COUNTIFS($D$1:D670,D670,$I$1:I670,I670)&gt;1,0,1))</f>
        <v>0</v>
      </c>
      <c r="M670" s="382">
        <f>IF(S670="",0,IF(VLOOKUP(R670,[3]PARAMETROS!$P$1:$Q$13,2,0)=1,S670-O670,S670-SUMIFS($S:$S,$R:$R,INDEX(meses,VLOOKUP(R670,[3]PARAMETROS!$P$1:$Q$13,2,0)-1),D:D,D670)))</f>
        <v>0</v>
      </c>
      <c r="N670" s="382"/>
      <c r="O670" s="382"/>
      <c r="P670" s="382"/>
      <c r="Q670" s="382"/>
      <c r="R670" s="384" t="s">
        <v>211</v>
      </c>
      <c r="S670" s="392"/>
      <c r="T670" s="103"/>
      <c r="U670" s="393"/>
      <c r="V670" s="384"/>
      <c r="W670" s="384"/>
      <c r="X670" s="383" t="s">
        <v>1645</v>
      </c>
      <c r="Y670" s="383" t="s">
        <v>1652</v>
      </c>
      <c r="Z670" s="383"/>
      <c r="AA670" s="386"/>
      <c r="AB670" s="382"/>
      <c r="AC670" s="382"/>
      <c r="AD670" s="383"/>
      <c r="AE670" s="383" t="s">
        <v>1655</v>
      </c>
      <c r="AF670" s="385"/>
      <c r="AG670" s="103"/>
      <c r="AH670" s="385"/>
      <c r="AI670" s="385"/>
      <c r="AJ670" s="385"/>
      <c r="AK670" s="383" t="s">
        <v>1418</v>
      </c>
      <c r="AL670" s="382" t="s">
        <v>55</v>
      </c>
      <c r="AM670" s="382">
        <v>2201</v>
      </c>
      <c r="AN670" s="382" t="s">
        <v>56</v>
      </c>
      <c r="AO670" s="382" t="s">
        <v>1419</v>
      </c>
      <c r="AP670" s="383" t="s">
        <v>1656</v>
      </c>
      <c r="AQ670" s="383" t="s">
        <v>1441</v>
      </c>
      <c r="AR670" s="384">
        <v>2201009</v>
      </c>
      <c r="AS670" s="384" t="s">
        <v>1517</v>
      </c>
      <c r="AT670" s="385" t="s">
        <v>1659</v>
      </c>
      <c r="AU670" s="384"/>
      <c r="AV670" s="385" t="s">
        <v>74</v>
      </c>
      <c r="AW670" s="384" t="s">
        <v>220</v>
      </c>
      <c r="AX670" s="388">
        <v>900000000</v>
      </c>
      <c r="AY670" s="389">
        <v>1</v>
      </c>
      <c r="AZ670" s="389" t="s">
        <v>1443</v>
      </c>
      <c r="BA670" s="389" t="s">
        <v>1424</v>
      </c>
      <c r="BB670" s="389" t="s">
        <v>1425</v>
      </c>
      <c r="BC670" s="390">
        <v>900000000</v>
      </c>
      <c r="BD670" s="390">
        <v>900000000</v>
      </c>
    </row>
    <row r="671" spans="1:56" s="391" customFormat="1" ht="173.25">
      <c r="A671" s="382">
        <v>644</v>
      </c>
      <c r="B671" s="383" t="s">
        <v>927</v>
      </c>
      <c r="C671" s="383" t="s">
        <v>1408</v>
      </c>
      <c r="D671" s="383" t="s">
        <v>1491</v>
      </c>
      <c r="E671" s="383" t="s">
        <v>249</v>
      </c>
      <c r="F671" s="383" t="s">
        <v>930</v>
      </c>
      <c r="G671" s="383" t="s">
        <v>1539</v>
      </c>
      <c r="H671" s="383" t="s">
        <v>1411</v>
      </c>
      <c r="I671" s="383" t="s">
        <v>1428</v>
      </c>
      <c r="J671" s="382" t="s">
        <v>1371</v>
      </c>
      <c r="K671" s="382">
        <f>IF(I671="na",0,IF(COUNTIFS($C$1:C671,C671,$I$1:I671,I671)&gt;1,0,1))</f>
        <v>0</v>
      </c>
      <c r="L671" s="382">
        <f>IF(I671="na",0,IF(COUNTIFS($D$1:D671,D671,$I$1:I671,I671)&gt;1,0,1))</f>
        <v>0</v>
      </c>
      <c r="M671" s="382">
        <f>IF(S671="",0,IF(VLOOKUP(R671,[3]PARAMETROS!$P$1:$Q$13,2,0)=1,S671-O671,S671-SUMIFS($S:$S,$R:$R,INDEX(meses,VLOOKUP(R671,[3]PARAMETROS!$P$1:$Q$13,2,0)-1),D:D,D671)))</f>
        <v>0</v>
      </c>
      <c r="N671" s="382"/>
      <c r="O671" s="382"/>
      <c r="P671" s="382"/>
      <c r="Q671" s="382"/>
      <c r="R671" s="384" t="s">
        <v>211</v>
      </c>
      <c r="S671" s="392"/>
      <c r="T671" s="103"/>
      <c r="U671" s="393"/>
      <c r="V671" s="384"/>
      <c r="W671" s="384"/>
      <c r="X671" s="383" t="s">
        <v>1645</v>
      </c>
      <c r="Y671" s="383" t="s">
        <v>1652</v>
      </c>
      <c r="Z671" s="383"/>
      <c r="AA671" s="386"/>
      <c r="AB671" s="386"/>
      <c r="AC671" s="386"/>
      <c r="AD671" s="383"/>
      <c r="AE671" s="383"/>
      <c r="AF671" s="385"/>
      <c r="AG671" s="103"/>
      <c r="AH671" s="385"/>
      <c r="AI671" s="385"/>
      <c r="AJ671" s="385"/>
      <c r="AK671" s="383" t="s">
        <v>1418</v>
      </c>
      <c r="AL671" s="382" t="s">
        <v>55</v>
      </c>
      <c r="AM671" s="382">
        <v>2201</v>
      </c>
      <c r="AN671" s="382" t="s">
        <v>56</v>
      </c>
      <c r="AO671" s="382" t="s">
        <v>1419</v>
      </c>
      <c r="AP671" s="383" t="s">
        <v>1501</v>
      </c>
      <c r="AQ671" s="383" t="s">
        <v>986</v>
      </c>
      <c r="AR671" s="384">
        <v>2201006</v>
      </c>
      <c r="AS671" s="384" t="s">
        <v>1660</v>
      </c>
      <c r="AT671" s="385" t="s">
        <v>1661</v>
      </c>
      <c r="AU671" s="384"/>
      <c r="AV671" s="385" t="s">
        <v>63</v>
      </c>
      <c r="AW671" s="384" t="s">
        <v>220</v>
      </c>
      <c r="AX671" s="388">
        <v>79355320</v>
      </c>
      <c r="AY671" s="389">
        <v>1</v>
      </c>
      <c r="AZ671" s="389" t="s">
        <v>1423</v>
      </c>
      <c r="BA671" s="389" t="s">
        <v>1424</v>
      </c>
      <c r="BB671" s="389" t="s">
        <v>1425</v>
      </c>
      <c r="BC671" s="390">
        <v>79355320</v>
      </c>
      <c r="BD671" s="390">
        <v>79355320</v>
      </c>
    </row>
    <row r="672" spans="1:56" s="391" customFormat="1" ht="173.25">
      <c r="A672" s="382">
        <v>645</v>
      </c>
      <c r="B672" s="383" t="s">
        <v>927</v>
      </c>
      <c r="C672" s="383" t="s">
        <v>1408</v>
      </c>
      <c r="D672" s="383" t="s">
        <v>1491</v>
      </c>
      <c r="E672" s="383" t="s">
        <v>249</v>
      </c>
      <c r="F672" s="383" t="s">
        <v>930</v>
      </c>
      <c r="G672" s="383" t="s">
        <v>1539</v>
      </c>
      <c r="H672" s="383" t="s">
        <v>1411</v>
      </c>
      <c r="I672" s="383" t="s">
        <v>1428</v>
      </c>
      <c r="J672" s="382" t="s">
        <v>1371</v>
      </c>
      <c r="K672" s="382">
        <f>IF(I672="na",0,IF(COUNTIFS($C$1:C672,C672,$I$1:I672,I672)&gt;1,0,1))</f>
        <v>0</v>
      </c>
      <c r="L672" s="382">
        <f>IF(I672="na",0,IF(COUNTIFS($D$1:D672,D672,$I$1:I672,I672)&gt;1,0,1))</f>
        <v>0</v>
      </c>
      <c r="M672" s="382">
        <f>IF(S672="",0,IF(VLOOKUP(R672,[3]PARAMETROS!$P$1:$Q$13,2,0)=1,S672-O672,S672-SUMIFS($S:$S,$R:$R,INDEX(meses,VLOOKUP(R672,[3]PARAMETROS!$P$1:$Q$13,2,0)-1),D:D,D672)))</f>
        <v>0</v>
      </c>
      <c r="N672" s="382"/>
      <c r="O672" s="382"/>
      <c r="P672" s="382"/>
      <c r="Q672" s="382"/>
      <c r="R672" s="384" t="s">
        <v>211</v>
      </c>
      <c r="S672" s="392"/>
      <c r="T672" s="103"/>
      <c r="U672" s="393"/>
      <c r="V672" s="384"/>
      <c r="W672" s="384"/>
      <c r="X672" s="383" t="s">
        <v>1645</v>
      </c>
      <c r="Y672" s="383" t="s">
        <v>1652</v>
      </c>
      <c r="Z672" s="383"/>
      <c r="AA672" s="386"/>
      <c r="AB672" s="386"/>
      <c r="AC672" s="386"/>
      <c r="AD672" s="383"/>
      <c r="AE672" s="383"/>
      <c r="AF672" s="385"/>
      <c r="AG672" s="103"/>
      <c r="AH672" s="385"/>
      <c r="AI672" s="385"/>
      <c r="AJ672" s="385"/>
      <c r="AK672" s="383" t="s">
        <v>1418</v>
      </c>
      <c r="AL672" s="382" t="s">
        <v>55</v>
      </c>
      <c r="AM672" s="382">
        <v>2201</v>
      </c>
      <c r="AN672" s="382" t="s">
        <v>56</v>
      </c>
      <c r="AO672" s="382" t="s">
        <v>1419</v>
      </c>
      <c r="AP672" s="383" t="s">
        <v>1501</v>
      </c>
      <c r="AQ672" s="383" t="s">
        <v>986</v>
      </c>
      <c r="AR672" s="384">
        <v>2201006</v>
      </c>
      <c r="AS672" s="384" t="s">
        <v>1662</v>
      </c>
      <c r="AT672" s="385" t="s">
        <v>1661</v>
      </c>
      <c r="AU672" s="384"/>
      <c r="AV672" s="385" t="s">
        <v>63</v>
      </c>
      <c r="AW672" s="384" t="s">
        <v>220</v>
      </c>
      <c r="AX672" s="388">
        <v>77044000</v>
      </c>
      <c r="AY672" s="389">
        <v>1</v>
      </c>
      <c r="AZ672" s="389" t="s">
        <v>1423</v>
      </c>
      <c r="BA672" s="389" t="s">
        <v>1424</v>
      </c>
      <c r="BB672" s="389" t="s">
        <v>1425</v>
      </c>
      <c r="BC672" s="390">
        <v>77044000</v>
      </c>
      <c r="BD672" s="390">
        <v>77044000</v>
      </c>
    </row>
    <row r="673" spans="1:56" s="391" customFormat="1" ht="141.75">
      <c r="A673" s="382">
        <v>646</v>
      </c>
      <c r="B673" s="383" t="s">
        <v>927</v>
      </c>
      <c r="C673" s="383" t="s">
        <v>1408</v>
      </c>
      <c r="D673" s="383" t="s">
        <v>1491</v>
      </c>
      <c r="E673" s="383" t="s">
        <v>249</v>
      </c>
      <c r="F673" s="383" t="s">
        <v>930</v>
      </c>
      <c r="G673" s="383" t="s">
        <v>1539</v>
      </c>
      <c r="H673" s="383" t="s">
        <v>1411</v>
      </c>
      <c r="I673" s="383" t="s">
        <v>1428</v>
      </c>
      <c r="J673" s="382" t="s">
        <v>1371</v>
      </c>
      <c r="K673" s="382">
        <f>IF(I673="na",0,IF(COUNTIFS($C$1:C673,C673,$I$1:I673,I673)&gt;1,0,1))</f>
        <v>0</v>
      </c>
      <c r="L673" s="382">
        <f>IF(I673="na",0,IF(COUNTIFS($D$1:D673,D673,$I$1:I673,I673)&gt;1,0,1))</f>
        <v>0</v>
      </c>
      <c r="M673" s="382">
        <f>IF(S673="",0,IF(VLOOKUP(R673,[3]PARAMETROS!$P$1:$Q$13,2,0)=1,S673-O673,S673-SUMIFS($S:$S,$R:$R,INDEX(meses,VLOOKUP(R673,[3]PARAMETROS!$P$1:$Q$13,2,0)-1),D:D,D673)))</f>
        <v>0</v>
      </c>
      <c r="N673" s="382"/>
      <c r="O673" s="382"/>
      <c r="P673" s="382"/>
      <c r="Q673" s="382"/>
      <c r="R673" s="384" t="s">
        <v>211</v>
      </c>
      <c r="S673" s="392"/>
      <c r="T673" s="103"/>
      <c r="U673" s="393"/>
      <c r="V673" s="384"/>
      <c r="W673" s="384"/>
      <c r="X673" s="383" t="s">
        <v>1645</v>
      </c>
      <c r="Y673" s="383" t="s">
        <v>1663</v>
      </c>
      <c r="Z673" s="383" t="s">
        <v>1664</v>
      </c>
      <c r="AA673" s="386">
        <v>0</v>
      </c>
      <c r="AB673" s="382">
        <v>5000</v>
      </c>
      <c r="AC673" s="386">
        <f t="shared" ref="AC673:AC674" si="22">AB673-AA673</f>
        <v>5000</v>
      </c>
      <c r="AD673" s="383" t="s">
        <v>1499</v>
      </c>
      <c r="AE673" s="383" t="s">
        <v>1665</v>
      </c>
      <c r="AF673" s="384"/>
      <c r="AG673" s="104">
        <f>(AF673-AA673)/(AB673-AA673)</f>
        <v>0</v>
      </c>
      <c r="AH673" s="415"/>
      <c r="AI673" s="384"/>
      <c r="AJ673" s="384"/>
      <c r="AK673" s="383" t="s">
        <v>1418</v>
      </c>
      <c r="AL673" s="382" t="s">
        <v>55</v>
      </c>
      <c r="AM673" s="382">
        <v>2201</v>
      </c>
      <c r="AN673" s="382" t="s">
        <v>56</v>
      </c>
      <c r="AO673" s="382" t="s">
        <v>1419</v>
      </c>
      <c r="AP673" s="383" t="s">
        <v>1656</v>
      </c>
      <c r="AQ673" s="383" t="s">
        <v>1441</v>
      </c>
      <c r="AR673" s="384">
        <v>2201009</v>
      </c>
      <c r="AS673" s="384" t="s">
        <v>939</v>
      </c>
      <c r="AT673" s="385" t="s">
        <v>1666</v>
      </c>
      <c r="AU673" s="384"/>
      <c r="AV673" s="385" t="s">
        <v>74</v>
      </c>
      <c r="AW673" s="384" t="s">
        <v>220</v>
      </c>
      <c r="AX673" s="388">
        <v>0</v>
      </c>
      <c r="AY673" s="389">
        <v>0</v>
      </c>
      <c r="AZ673" s="389" t="s">
        <v>1443</v>
      </c>
      <c r="BA673" s="389" t="s">
        <v>1424</v>
      </c>
      <c r="BB673" s="389" t="s">
        <v>1425</v>
      </c>
      <c r="BC673" s="390">
        <v>0</v>
      </c>
      <c r="BD673" s="390">
        <v>0</v>
      </c>
    </row>
    <row r="674" spans="1:56" s="391" customFormat="1" ht="126">
      <c r="A674" s="382">
        <v>647</v>
      </c>
      <c r="B674" s="383" t="s">
        <v>927</v>
      </c>
      <c r="C674" s="383" t="s">
        <v>1408</v>
      </c>
      <c r="D674" s="383" t="s">
        <v>1491</v>
      </c>
      <c r="E674" s="383" t="s">
        <v>249</v>
      </c>
      <c r="F674" s="383" t="s">
        <v>930</v>
      </c>
      <c r="G674" s="383" t="s">
        <v>1539</v>
      </c>
      <c r="H674" s="383" t="s">
        <v>1411</v>
      </c>
      <c r="I674" s="383" t="s">
        <v>1428</v>
      </c>
      <c r="J674" s="382" t="s">
        <v>1371</v>
      </c>
      <c r="K674" s="382">
        <f>IF(I674="na",0,IF(COUNTIFS($C$1:C674,C674,$I$1:I674,I674)&gt;1,0,1))</f>
        <v>0</v>
      </c>
      <c r="L674" s="382">
        <f>IF(I674="na",0,IF(COUNTIFS($D$1:D674,D674,$I$1:I674,I674)&gt;1,0,1))</f>
        <v>0</v>
      </c>
      <c r="M674" s="382">
        <f>IF(S674="",0,IF(VLOOKUP(R674,[3]PARAMETROS!$P$1:$Q$13,2,0)=1,S674-O674,S674-SUMIFS($S:$S,$R:$R,INDEX(meses,VLOOKUP(R674,[3]PARAMETROS!$P$1:$Q$13,2,0)-1),D:D,D674)))</f>
        <v>0</v>
      </c>
      <c r="N674" s="382"/>
      <c r="O674" s="382"/>
      <c r="P674" s="382"/>
      <c r="Q674" s="382"/>
      <c r="R674" s="384" t="s">
        <v>211</v>
      </c>
      <c r="S674" s="392"/>
      <c r="T674" s="103"/>
      <c r="U674" s="393"/>
      <c r="V674" s="384"/>
      <c r="W674" s="384"/>
      <c r="X674" s="383" t="s">
        <v>1645</v>
      </c>
      <c r="Y674" s="383" t="s">
        <v>1667</v>
      </c>
      <c r="Z674" s="383" t="s">
        <v>1668</v>
      </c>
      <c r="AA674" s="386">
        <v>0</v>
      </c>
      <c r="AB674" s="382">
        <v>200</v>
      </c>
      <c r="AC674" s="386">
        <f t="shared" si="22"/>
        <v>200</v>
      </c>
      <c r="AD674" s="383" t="s">
        <v>1669</v>
      </c>
      <c r="AE674" s="383" t="s">
        <v>1670</v>
      </c>
      <c r="AF674" s="384"/>
      <c r="AG674" s="104">
        <f>(AF674-AA674)/(AB674-AA674)</f>
        <v>0</v>
      </c>
      <c r="AH674" s="416"/>
      <c r="AI674" s="384"/>
      <c r="AJ674" s="384"/>
      <c r="AK674" s="383" t="s">
        <v>1418</v>
      </c>
      <c r="AL674" s="382" t="s">
        <v>55</v>
      </c>
      <c r="AM674" s="382">
        <v>2201</v>
      </c>
      <c r="AN674" s="382" t="s">
        <v>56</v>
      </c>
      <c r="AO674" s="382" t="s">
        <v>1419</v>
      </c>
      <c r="AP674" s="383" t="s">
        <v>1440</v>
      </c>
      <c r="AQ674" s="383" t="s">
        <v>1441</v>
      </c>
      <c r="AR674" s="384">
        <v>2201009</v>
      </c>
      <c r="AS674" s="384" t="s">
        <v>939</v>
      </c>
      <c r="AT674" s="385" t="s">
        <v>1671</v>
      </c>
      <c r="AU674" s="384"/>
      <c r="AV674" s="385" t="s">
        <v>74</v>
      </c>
      <c r="AW674" s="384" t="s">
        <v>220</v>
      </c>
      <c r="AX674" s="388">
        <v>0</v>
      </c>
      <c r="AY674" s="389">
        <v>0</v>
      </c>
      <c r="AZ674" s="389" t="s">
        <v>1443</v>
      </c>
      <c r="BA674" s="389" t="s">
        <v>1424</v>
      </c>
      <c r="BB674" s="389" t="s">
        <v>1425</v>
      </c>
      <c r="BC674" s="390">
        <v>0</v>
      </c>
      <c r="BD674" s="390">
        <v>0</v>
      </c>
    </row>
    <row r="675" spans="1:56" s="391" customFormat="1" ht="393.75">
      <c r="A675" s="382">
        <v>648</v>
      </c>
      <c r="B675" s="383" t="s">
        <v>927</v>
      </c>
      <c r="C675" s="383" t="s">
        <v>1408</v>
      </c>
      <c r="D675" s="383" t="s">
        <v>1491</v>
      </c>
      <c r="E675" s="383" t="s">
        <v>249</v>
      </c>
      <c r="F675" s="383" t="s">
        <v>930</v>
      </c>
      <c r="G675" s="383" t="s">
        <v>1539</v>
      </c>
      <c r="H675" s="383" t="s">
        <v>1411</v>
      </c>
      <c r="I675" s="383" t="s">
        <v>1428</v>
      </c>
      <c r="J675" s="382" t="s">
        <v>1371</v>
      </c>
      <c r="K675" s="382">
        <f>IF(I675="na",0,IF(COUNTIFS($C$1:C675,C675,$I$1:I675,I675)&gt;1,0,1))</f>
        <v>0</v>
      </c>
      <c r="L675" s="382">
        <f>IF(I675="na",0,IF(COUNTIFS($D$1:D675,D675,$I$1:I675,I675)&gt;1,0,1))</f>
        <v>0</v>
      </c>
      <c r="M675" s="382">
        <f>IF(S675="",0,IF(VLOOKUP(R675,[3]PARAMETROS!$P$1:$Q$13,2,0)=1,S675-O675,S675-SUMIFS($S:$S,$R:$R,INDEX(meses,VLOOKUP(R675,[3]PARAMETROS!$P$1:$Q$13,2,0)-1),D:D,D675)))</f>
        <v>0</v>
      </c>
      <c r="N675" s="382"/>
      <c r="O675" s="382"/>
      <c r="P675" s="382"/>
      <c r="Q675" s="382"/>
      <c r="R675" s="384" t="s">
        <v>211</v>
      </c>
      <c r="S675" s="392"/>
      <c r="T675" s="103"/>
      <c r="U675" s="393"/>
      <c r="V675" s="384"/>
      <c r="W675" s="384"/>
      <c r="X675" s="383" t="s">
        <v>1645</v>
      </c>
      <c r="Y675" s="383" t="s">
        <v>1667</v>
      </c>
      <c r="Z675" s="383"/>
      <c r="AA675" s="386"/>
      <c r="AB675" s="386"/>
      <c r="AC675" s="386"/>
      <c r="AD675" s="383"/>
      <c r="AE675" s="383"/>
      <c r="AF675" s="385"/>
      <c r="AG675" s="103"/>
      <c r="AH675" s="385"/>
      <c r="AI675" s="385"/>
      <c r="AJ675" s="385"/>
      <c r="AK675" s="383" t="s">
        <v>1418</v>
      </c>
      <c r="AL675" s="382" t="s">
        <v>55</v>
      </c>
      <c r="AM675" s="382">
        <v>2201</v>
      </c>
      <c r="AN675" s="382" t="s">
        <v>56</v>
      </c>
      <c r="AO675" s="382" t="s">
        <v>1419</v>
      </c>
      <c r="AP675" s="383" t="s">
        <v>1501</v>
      </c>
      <c r="AQ675" s="383" t="s">
        <v>986</v>
      </c>
      <c r="AR675" s="384">
        <v>2201006</v>
      </c>
      <c r="AS675" s="384" t="s">
        <v>1672</v>
      </c>
      <c r="AT675" s="385" t="s">
        <v>1673</v>
      </c>
      <c r="AU675" s="384"/>
      <c r="AV675" s="385" t="s">
        <v>63</v>
      </c>
      <c r="AW675" s="384" t="s">
        <v>220</v>
      </c>
      <c r="AX675" s="388">
        <v>66613911</v>
      </c>
      <c r="AY675" s="389">
        <v>1</v>
      </c>
      <c r="AZ675" s="389" t="s">
        <v>1423</v>
      </c>
      <c r="BA675" s="389" t="s">
        <v>1424</v>
      </c>
      <c r="BB675" s="389" t="s">
        <v>1425</v>
      </c>
      <c r="BC675" s="390">
        <v>66613911</v>
      </c>
      <c r="BD675" s="390">
        <v>66613911</v>
      </c>
    </row>
    <row r="676" spans="1:56" s="391" customFormat="1" ht="409.5">
      <c r="A676" s="382">
        <v>649</v>
      </c>
      <c r="B676" s="383" t="s">
        <v>927</v>
      </c>
      <c r="C676" s="383" t="s">
        <v>1408</v>
      </c>
      <c r="D676" s="383" t="s">
        <v>1491</v>
      </c>
      <c r="E676" s="383" t="s">
        <v>249</v>
      </c>
      <c r="F676" s="383" t="s">
        <v>930</v>
      </c>
      <c r="G676" s="383" t="s">
        <v>1539</v>
      </c>
      <c r="H676" s="383" t="s">
        <v>1411</v>
      </c>
      <c r="I676" s="383" t="s">
        <v>1428</v>
      </c>
      <c r="J676" s="382" t="s">
        <v>1371</v>
      </c>
      <c r="K676" s="382">
        <f>IF(I676="na",0,IF(COUNTIFS($C$1:C676,C676,$I$1:I676,I676)&gt;1,0,1))</f>
        <v>0</v>
      </c>
      <c r="L676" s="382">
        <f>IF(I676="na",0,IF(COUNTIFS($D$1:D676,D676,$I$1:I676,I676)&gt;1,0,1))</f>
        <v>0</v>
      </c>
      <c r="M676" s="382">
        <f>IF(S676="",0,IF(VLOOKUP(R676,[3]PARAMETROS!$P$1:$Q$13,2,0)=1,S676-O676,S676-SUMIFS($S:$S,$R:$R,INDEX(meses,VLOOKUP(R676,[3]PARAMETROS!$P$1:$Q$13,2,0)-1),D:D,D676)))</f>
        <v>0</v>
      </c>
      <c r="N676" s="382"/>
      <c r="O676" s="382"/>
      <c r="P676" s="382"/>
      <c r="Q676" s="382"/>
      <c r="R676" s="384" t="s">
        <v>211</v>
      </c>
      <c r="S676" s="392"/>
      <c r="T676" s="103"/>
      <c r="U676" s="393"/>
      <c r="V676" s="384"/>
      <c r="W676" s="384"/>
      <c r="X676" s="383" t="s">
        <v>1645</v>
      </c>
      <c r="Y676" s="383" t="s">
        <v>1667</v>
      </c>
      <c r="Z676" s="383"/>
      <c r="AA676" s="386"/>
      <c r="AB676" s="386"/>
      <c r="AC676" s="386"/>
      <c r="AD676" s="383"/>
      <c r="AE676" s="383"/>
      <c r="AF676" s="385"/>
      <c r="AG676" s="103"/>
      <c r="AH676" s="385"/>
      <c r="AI676" s="385"/>
      <c r="AJ676" s="385"/>
      <c r="AK676" s="383" t="s">
        <v>1418</v>
      </c>
      <c r="AL676" s="382" t="s">
        <v>55</v>
      </c>
      <c r="AM676" s="382">
        <v>2201</v>
      </c>
      <c r="AN676" s="382" t="s">
        <v>56</v>
      </c>
      <c r="AO676" s="382" t="s">
        <v>1419</v>
      </c>
      <c r="AP676" s="383" t="s">
        <v>1501</v>
      </c>
      <c r="AQ676" s="383" t="s">
        <v>986</v>
      </c>
      <c r="AR676" s="384">
        <v>2201006</v>
      </c>
      <c r="AS676" s="384" t="s">
        <v>1674</v>
      </c>
      <c r="AT676" s="385" t="s">
        <v>1675</v>
      </c>
      <c r="AU676" s="384"/>
      <c r="AV676" s="385" t="s">
        <v>63</v>
      </c>
      <c r="AW676" s="384" t="s">
        <v>220</v>
      </c>
      <c r="AX676" s="388">
        <v>70040000</v>
      </c>
      <c r="AY676" s="389">
        <v>1</v>
      </c>
      <c r="AZ676" s="389" t="s">
        <v>1423</v>
      </c>
      <c r="BA676" s="389" t="s">
        <v>1424</v>
      </c>
      <c r="BB676" s="389" t="s">
        <v>1425</v>
      </c>
      <c r="BC676" s="390">
        <v>70040000</v>
      </c>
      <c r="BD676" s="390">
        <v>70040000</v>
      </c>
    </row>
    <row r="677" spans="1:56" s="391" customFormat="1" ht="204.75">
      <c r="A677" s="382">
        <v>650</v>
      </c>
      <c r="B677" s="383" t="s">
        <v>927</v>
      </c>
      <c r="C677" s="383" t="s">
        <v>1408</v>
      </c>
      <c r="D677" s="383" t="s">
        <v>1491</v>
      </c>
      <c r="E677" s="383" t="s">
        <v>249</v>
      </c>
      <c r="F677" s="383" t="s">
        <v>930</v>
      </c>
      <c r="G677" s="383" t="s">
        <v>1539</v>
      </c>
      <c r="H677" s="383" t="s">
        <v>1411</v>
      </c>
      <c r="I677" s="383" t="s">
        <v>1428</v>
      </c>
      <c r="J677" s="382" t="s">
        <v>1371</v>
      </c>
      <c r="K677" s="382">
        <f>IF(I677="na",0,IF(COUNTIFS($C$1:C677,C677,$I$1:I677,I677)&gt;1,0,1))</f>
        <v>0</v>
      </c>
      <c r="L677" s="382">
        <f>IF(I677="na",0,IF(COUNTIFS($D$1:D677,D677,$I$1:I677,I677)&gt;1,0,1))</f>
        <v>0</v>
      </c>
      <c r="M677" s="382">
        <f>IF(S677="",0,IF(VLOOKUP(R677,[3]PARAMETROS!$P$1:$Q$13,2,0)=1,S677-O677,S677-SUMIFS($S:$S,$R:$R,INDEX(meses,VLOOKUP(R677,[3]PARAMETROS!$P$1:$Q$13,2,0)-1),D:D,D677)))</f>
        <v>0</v>
      </c>
      <c r="N677" s="382"/>
      <c r="O677" s="382"/>
      <c r="P677" s="382"/>
      <c r="Q677" s="382"/>
      <c r="R677" s="384" t="s">
        <v>211</v>
      </c>
      <c r="S677" s="392"/>
      <c r="T677" s="103"/>
      <c r="U677" s="393"/>
      <c r="V677" s="384"/>
      <c r="W677" s="384"/>
      <c r="X677" s="383" t="s">
        <v>1645</v>
      </c>
      <c r="Y677" s="383" t="s">
        <v>1676</v>
      </c>
      <c r="Z677" s="383" t="s">
        <v>1677</v>
      </c>
      <c r="AA677" s="386">
        <v>0</v>
      </c>
      <c r="AB677" s="382">
        <v>129</v>
      </c>
      <c r="AC677" s="386">
        <f t="shared" ref="AC677:AC679" si="23">AB677-AA677</f>
        <v>129</v>
      </c>
      <c r="AD677" s="383" t="s">
        <v>1678</v>
      </c>
      <c r="AE677" s="383" t="s">
        <v>1679</v>
      </c>
      <c r="AF677" s="384"/>
      <c r="AG677" s="104">
        <f>(AF677-AA677)/(AB677-AA677)</f>
        <v>0</v>
      </c>
      <c r="AH677" s="416"/>
      <c r="AI677" s="384"/>
      <c r="AJ677" s="384"/>
      <c r="AK677" s="383" t="s">
        <v>1418</v>
      </c>
      <c r="AL677" s="382" t="s">
        <v>55</v>
      </c>
      <c r="AM677" s="382">
        <v>2201</v>
      </c>
      <c r="AN677" s="382" t="s">
        <v>56</v>
      </c>
      <c r="AO677" s="382" t="s">
        <v>1419</v>
      </c>
      <c r="AP677" s="383" t="s">
        <v>1501</v>
      </c>
      <c r="AQ677" s="383" t="s">
        <v>986</v>
      </c>
      <c r="AR677" s="384">
        <v>2201006</v>
      </c>
      <c r="AS677" s="384" t="s">
        <v>939</v>
      </c>
      <c r="AT677" s="385" t="s">
        <v>1680</v>
      </c>
      <c r="AU677" s="384"/>
      <c r="AV677" s="385" t="s">
        <v>131</v>
      </c>
      <c r="AW677" s="384" t="s">
        <v>220</v>
      </c>
      <c r="AX677" s="388">
        <v>10000000</v>
      </c>
      <c r="AY677" s="389">
        <v>1</v>
      </c>
      <c r="AZ677" s="389" t="s">
        <v>1423</v>
      </c>
      <c r="BA677" s="389" t="s">
        <v>1424</v>
      </c>
      <c r="BB677" s="389" t="s">
        <v>1577</v>
      </c>
      <c r="BC677" s="390">
        <v>10000000</v>
      </c>
      <c r="BD677" s="390">
        <v>10000000</v>
      </c>
    </row>
    <row r="678" spans="1:56" s="391" customFormat="1" ht="409.5">
      <c r="A678" s="382">
        <v>651</v>
      </c>
      <c r="B678" s="383" t="s">
        <v>927</v>
      </c>
      <c r="C678" s="383" t="s">
        <v>1408</v>
      </c>
      <c r="D678" s="383" t="s">
        <v>1491</v>
      </c>
      <c r="E678" s="383" t="s">
        <v>249</v>
      </c>
      <c r="F678" s="383" t="s">
        <v>930</v>
      </c>
      <c r="G678" s="383" t="s">
        <v>1612</v>
      </c>
      <c r="H678" s="383" t="s">
        <v>1681</v>
      </c>
      <c r="I678" s="383" t="s">
        <v>1682</v>
      </c>
      <c r="J678" s="382" t="s">
        <v>934</v>
      </c>
      <c r="K678" s="382">
        <f>IF(I678="na",0,IF(COUNTIFS($C$1:C678,C678,$I$1:I678,I678)&gt;1,0,1))</f>
        <v>1</v>
      </c>
      <c r="L678" s="382">
        <f>IF(I678="na",0,IF(COUNTIFS($D$1:D678,D678,$I$1:I678,I678)&gt;1,0,1))</f>
        <v>1</v>
      </c>
      <c r="M678" s="382">
        <f>IF(S678="",0,IF(VLOOKUP(R678,[3]PARAMETROS!$P$1:$Q$13,2,0)=1,S678-O678,S678-SUMIFS($S:$S,$R:$R,INDEX(meses,VLOOKUP(R678,[3]PARAMETROS!$P$1:$Q$13,2,0)-1),D:D,D678)))</f>
        <v>0</v>
      </c>
      <c r="N678" s="47">
        <v>650000</v>
      </c>
      <c r="O678" s="47">
        <v>0</v>
      </c>
      <c r="P678" s="47">
        <v>142930</v>
      </c>
      <c r="Q678" s="47">
        <f>P678-O678</f>
        <v>142930</v>
      </c>
      <c r="R678" s="384" t="s">
        <v>211</v>
      </c>
      <c r="S678" s="384">
        <v>0</v>
      </c>
      <c r="T678" s="103">
        <f>(S678-O678)/(P678-O678)</f>
        <v>0</v>
      </c>
      <c r="U678" s="385" t="s">
        <v>1683</v>
      </c>
      <c r="V678" s="384" t="s">
        <v>53</v>
      </c>
      <c r="W678" s="384"/>
      <c r="X678" s="383" t="s">
        <v>1684</v>
      </c>
      <c r="Y678" s="383" t="s">
        <v>1685</v>
      </c>
      <c r="Z678" s="383" t="s">
        <v>1686</v>
      </c>
      <c r="AA678" s="386">
        <v>0</v>
      </c>
      <c r="AB678" s="382">
        <v>1</v>
      </c>
      <c r="AC678" s="386">
        <f t="shared" si="23"/>
        <v>1</v>
      </c>
      <c r="AD678" s="383" t="s">
        <v>1499</v>
      </c>
      <c r="AE678" s="383" t="s">
        <v>1687</v>
      </c>
      <c r="AF678" s="404"/>
      <c r="AG678" s="104">
        <f>(AF678-AA678)/(AB678-AA678)</f>
        <v>0</v>
      </c>
      <c r="AH678" s="405"/>
      <c r="AI678" s="384"/>
      <c r="AJ678" s="384"/>
      <c r="AK678" s="383" t="s">
        <v>1418</v>
      </c>
      <c r="AL678" s="382" t="s">
        <v>55</v>
      </c>
      <c r="AM678" s="382">
        <v>2201</v>
      </c>
      <c r="AN678" s="382" t="s">
        <v>56</v>
      </c>
      <c r="AO678" s="382" t="s">
        <v>1419</v>
      </c>
      <c r="AP678" s="383" t="s">
        <v>1501</v>
      </c>
      <c r="AQ678" s="383" t="s">
        <v>986</v>
      </c>
      <c r="AR678" s="384">
        <v>2201006</v>
      </c>
      <c r="AS678" s="384" t="s">
        <v>1688</v>
      </c>
      <c r="AT678" s="385" t="s">
        <v>1689</v>
      </c>
      <c r="AU678" s="384"/>
      <c r="AV678" s="385" t="s">
        <v>63</v>
      </c>
      <c r="AW678" s="384" t="s">
        <v>220</v>
      </c>
      <c r="AX678" s="388">
        <v>88000000</v>
      </c>
      <c r="AY678" s="389">
        <v>1</v>
      </c>
      <c r="AZ678" s="389" t="s">
        <v>1423</v>
      </c>
      <c r="BA678" s="389" t="s">
        <v>1424</v>
      </c>
      <c r="BB678" s="389" t="s">
        <v>1425</v>
      </c>
      <c r="BC678" s="390">
        <v>88000000</v>
      </c>
      <c r="BD678" s="390">
        <v>88000000</v>
      </c>
    </row>
    <row r="679" spans="1:56" s="391" customFormat="1" ht="173.25">
      <c r="A679" s="382">
        <v>652</v>
      </c>
      <c r="B679" s="383" t="s">
        <v>927</v>
      </c>
      <c r="C679" s="383" t="s">
        <v>1408</v>
      </c>
      <c r="D679" s="383" t="s">
        <v>1491</v>
      </c>
      <c r="E679" s="383" t="s">
        <v>249</v>
      </c>
      <c r="F679" s="383" t="s">
        <v>930</v>
      </c>
      <c r="G679" s="383" t="s">
        <v>1612</v>
      </c>
      <c r="H679" s="383" t="s">
        <v>1681</v>
      </c>
      <c r="I679" s="383" t="s">
        <v>1682</v>
      </c>
      <c r="J679" s="382" t="s">
        <v>934</v>
      </c>
      <c r="K679" s="382">
        <f>IF(I679="na",0,IF(COUNTIFS($C$1:C679,C679,$I$1:I679,I679)&gt;1,0,1))</f>
        <v>0</v>
      </c>
      <c r="L679" s="382">
        <f>IF(I679="na",0,IF(COUNTIFS($D$1:D679,D679,$I$1:I679,I679)&gt;1,0,1))</f>
        <v>0</v>
      </c>
      <c r="M679" s="382">
        <f>IF(S679="",0,IF(VLOOKUP(R679,[3]PARAMETROS!$P$1:$Q$13,2,0)=1,S679-O679,S679-SUMIFS($S:$S,$R:$R,INDEX(meses,VLOOKUP(R679,[3]PARAMETROS!$P$1:$Q$13,2,0)-1),D:D,D679)))</f>
        <v>0</v>
      </c>
      <c r="N679" s="382"/>
      <c r="O679" s="382"/>
      <c r="P679" s="382"/>
      <c r="Q679" s="382"/>
      <c r="R679" s="384" t="s">
        <v>211</v>
      </c>
      <c r="S679" s="392"/>
      <c r="T679" s="103"/>
      <c r="U679" s="393"/>
      <c r="V679" s="384"/>
      <c r="W679" s="384"/>
      <c r="X679" s="383" t="s">
        <v>1684</v>
      </c>
      <c r="Y679" s="383" t="s">
        <v>1690</v>
      </c>
      <c r="Z679" s="383" t="s">
        <v>1686</v>
      </c>
      <c r="AA679" s="386">
        <v>0</v>
      </c>
      <c r="AB679" s="382">
        <v>30</v>
      </c>
      <c r="AC679" s="386">
        <f t="shared" si="23"/>
        <v>30</v>
      </c>
      <c r="AD679" s="383" t="s">
        <v>1691</v>
      </c>
      <c r="AE679" s="383" t="s">
        <v>1692</v>
      </c>
      <c r="AF679" s="404"/>
      <c r="AG679" s="104">
        <f>(AF679-AA679)/(AB679-AA679)</f>
        <v>0</v>
      </c>
      <c r="AH679" s="409"/>
      <c r="AI679" s="384"/>
      <c r="AJ679" s="384"/>
      <c r="AK679" s="383" t="s">
        <v>1418</v>
      </c>
      <c r="AL679" s="382" t="s">
        <v>55</v>
      </c>
      <c r="AM679" s="382">
        <v>2201</v>
      </c>
      <c r="AN679" s="382" t="s">
        <v>56</v>
      </c>
      <c r="AO679" s="382" t="s">
        <v>1419</v>
      </c>
      <c r="AP679" s="383" t="s">
        <v>1501</v>
      </c>
      <c r="AQ679" s="383" t="s">
        <v>986</v>
      </c>
      <c r="AR679" s="384">
        <v>2201006</v>
      </c>
      <c r="AS679" s="384" t="s">
        <v>1693</v>
      </c>
      <c r="AT679" s="385" t="s">
        <v>1694</v>
      </c>
      <c r="AU679" s="384"/>
      <c r="AV679" s="385" t="s">
        <v>63</v>
      </c>
      <c r="AW679" s="384" t="s">
        <v>220</v>
      </c>
      <c r="AX679" s="388">
        <v>88000000</v>
      </c>
      <c r="AY679" s="389">
        <v>1</v>
      </c>
      <c r="AZ679" s="389" t="s">
        <v>1423</v>
      </c>
      <c r="BA679" s="389" t="s">
        <v>1424</v>
      </c>
      <c r="BB679" s="389" t="s">
        <v>1425</v>
      </c>
      <c r="BC679" s="390">
        <v>88000000</v>
      </c>
      <c r="BD679" s="390">
        <v>88000000</v>
      </c>
    </row>
    <row r="680" spans="1:56" s="391" customFormat="1" ht="173.25">
      <c r="A680" s="382">
        <v>653</v>
      </c>
      <c r="B680" s="383" t="s">
        <v>927</v>
      </c>
      <c r="C680" s="383" t="s">
        <v>1408</v>
      </c>
      <c r="D680" s="383" t="s">
        <v>1491</v>
      </c>
      <c r="E680" s="383" t="s">
        <v>249</v>
      </c>
      <c r="F680" s="383" t="s">
        <v>930</v>
      </c>
      <c r="G680" s="383" t="s">
        <v>1612</v>
      </c>
      <c r="H680" s="383" t="s">
        <v>1681</v>
      </c>
      <c r="I680" s="383" t="s">
        <v>1682</v>
      </c>
      <c r="J680" s="382" t="s">
        <v>934</v>
      </c>
      <c r="K680" s="382">
        <f>IF(I680="na",0,IF(COUNTIFS($C$1:C680,C680,$I$1:I680,I680)&gt;1,0,1))</f>
        <v>0</v>
      </c>
      <c r="L680" s="382">
        <f>IF(I680="na",0,IF(COUNTIFS($D$1:D680,D680,$I$1:I680,I680)&gt;1,0,1))</f>
        <v>0</v>
      </c>
      <c r="M680" s="382">
        <f>IF(S680="",0,IF(VLOOKUP(R680,[3]PARAMETROS!$P$1:$Q$13,2,0)=1,S680-O680,S680-SUMIFS($S:$S,$R:$R,INDEX(meses,VLOOKUP(R680,[3]PARAMETROS!$P$1:$Q$13,2,0)-1),D:D,D680)))</f>
        <v>0</v>
      </c>
      <c r="N680" s="382"/>
      <c r="O680" s="382"/>
      <c r="P680" s="382"/>
      <c r="Q680" s="382"/>
      <c r="R680" s="384" t="s">
        <v>211</v>
      </c>
      <c r="S680" s="392"/>
      <c r="T680" s="103"/>
      <c r="U680" s="393"/>
      <c r="V680" s="384"/>
      <c r="W680" s="384"/>
      <c r="X680" s="383" t="s">
        <v>1684</v>
      </c>
      <c r="Y680" s="383" t="s">
        <v>1690</v>
      </c>
      <c r="Z680" s="383"/>
      <c r="AA680" s="386"/>
      <c r="AB680" s="382"/>
      <c r="AC680" s="386"/>
      <c r="AD680" s="383"/>
      <c r="AE680" s="383"/>
      <c r="AF680" s="385"/>
      <c r="AG680" s="103"/>
      <c r="AH680" s="385"/>
      <c r="AI680" s="385"/>
      <c r="AJ680" s="385"/>
      <c r="AK680" s="383" t="s">
        <v>1418</v>
      </c>
      <c r="AL680" s="382" t="s">
        <v>55</v>
      </c>
      <c r="AM680" s="382">
        <v>2201</v>
      </c>
      <c r="AN680" s="382" t="s">
        <v>56</v>
      </c>
      <c r="AO680" s="382" t="s">
        <v>1419</v>
      </c>
      <c r="AP680" s="383" t="s">
        <v>1501</v>
      </c>
      <c r="AQ680" s="383" t="s">
        <v>986</v>
      </c>
      <c r="AR680" s="384">
        <v>2201006</v>
      </c>
      <c r="AS680" s="384" t="s">
        <v>1695</v>
      </c>
      <c r="AT680" s="385" t="s">
        <v>1696</v>
      </c>
      <c r="AU680" s="384"/>
      <c r="AV680" s="385" t="s">
        <v>63</v>
      </c>
      <c r="AW680" s="384" t="s">
        <v>220</v>
      </c>
      <c r="AX680" s="388">
        <v>82500000</v>
      </c>
      <c r="AY680" s="389">
        <v>1</v>
      </c>
      <c r="AZ680" s="389" t="s">
        <v>1423</v>
      </c>
      <c r="BA680" s="389" t="s">
        <v>1424</v>
      </c>
      <c r="BB680" s="389" t="s">
        <v>1425</v>
      </c>
      <c r="BC680" s="390">
        <v>82500000</v>
      </c>
      <c r="BD680" s="390">
        <v>82500000</v>
      </c>
    </row>
    <row r="681" spans="1:56" s="391" customFormat="1" ht="141.75">
      <c r="A681" s="382">
        <v>654</v>
      </c>
      <c r="B681" s="383" t="s">
        <v>927</v>
      </c>
      <c r="C681" s="383" t="s">
        <v>1408</v>
      </c>
      <c r="D681" s="383" t="s">
        <v>1491</v>
      </c>
      <c r="E681" s="383" t="s">
        <v>249</v>
      </c>
      <c r="F681" s="383" t="s">
        <v>930</v>
      </c>
      <c r="G681" s="383" t="s">
        <v>1612</v>
      </c>
      <c r="H681" s="383" t="s">
        <v>1681</v>
      </c>
      <c r="I681" s="383" t="s">
        <v>1682</v>
      </c>
      <c r="J681" s="382" t="s">
        <v>934</v>
      </c>
      <c r="K681" s="382">
        <f>IF(I681="na",0,IF(COUNTIFS($C$1:C681,C681,$I$1:I681,I681)&gt;1,0,1))</f>
        <v>0</v>
      </c>
      <c r="L681" s="382">
        <f>IF(I681="na",0,IF(COUNTIFS($D$1:D681,D681,$I$1:I681,I681)&gt;1,0,1))</f>
        <v>0</v>
      </c>
      <c r="M681" s="382">
        <f>IF(S681="",0,IF(VLOOKUP(R681,[3]PARAMETROS!$P$1:$Q$13,2,0)=1,S681-O681,S681-SUMIFS($S:$S,$R:$R,INDEX(meses,VLOOKUP(R681,[3]PARAMETROS!$P$1:$Q$13,2,0)-1),D:D,D681)))</f>
        <v>0</v>
      </c>
      <c r="N681" s="382"/>
      <c r="O681" s="382"/>
      <c r="P681" s="382"/>
      <c r="Q681" s="382"/>
      <c r="R681" s="384" t="s">
        <v>211</v>
      </c>
      <c r="S681" s="392"/>
      <c r="T681" s="103"/>
      <c r="U681" s="393"/>
      <c r="V681" s="384"/>
      <c r="W681" s="384"/>
      <c r="X681" s="383" t="s">
        <v>1684</v>
      </c>
      <c r="Y681" s="383" t="s">
        <v>1690</v>
      </c>
      <c r="Z681" s="383"/>
      <c r="AA681" s="386"/>
      <c r="AB681" s="386"/>
      <c r="AC681" s="386"/>
      <c r="AD681" s="383"/>
      <c r="AE681" s="383"/>
      <c r="AF681" s="385"/>
      <c r="AG681" s="103"/>
      <c r="AH681" s="385"/>
      <c r="AI681" s="385"/>
      <c r="AJ681" s="385"/>
      <c r="AK681" s="383" t="s">
        <v>1418</v>
      </c>
      <c r="AL681" s="382" t="s">
        <v>55</v>
      </c>
      <c r="AM681" s="382">
        <v>2201</v>
      </c>
      <c r="AN681" s="382" t="s">
        <v>56</v>
      </c>
      <c r="AO681" s="382" t="s">
        <v>1419</v>
      </c>
      <c r="AP681" s="383" t="s">
        <v>1697</v>
      </c>
      <c r="AQ681" s="383" t="s">
        <v>986</v>
      </c>
      <c r="AR681" s="384">
        <v>2201006</v>
      </c>
      <c r="AS681" s="384" t="s">
        <v>1698</v>
      </c>
      <c r="AT681" s="385" t="s">
        <v>1699</v>
      </c>
      <c r="AU681" s="384"/>
      <c r="AV681" s="385" t="s">
        <v>74</v>
      </c>
      <c r="AW681" s="384" t="s">
        <v>220</v>
      </c>
      <c r="AX681" s="388">
        <v>1050000000</v>
      </c>
      <c r="AY681" s="389">
        <v>1</v>
      </c>
      <c r="AZ681" s="389" t="s">
        <v>1423</v>
      </c>
      <c r="BA681" s="389" t="s">
        <v>1424</v>
      </c>
      <c r="BB681" s="389" t="s">
        <v>1425</v>
      </c>
      <c r="BC681" s="390">
        <v>1050000000</v>
      </c>
      <c r="BD681" s="390">
        <v>1050000000</v>
      </c>
    </row>
    <row r="682" spans="1:56" s="391" customFormat="1" ht="173.25">
      <c r="A682" s="382">
        <v>655</v>
      </c>
      <c r="B682" s="383" t="s">
        <v>927</v>
      </c>
      <c r="C682" s="383" t="s">
        <v>1408</v>
      </c>
      <c r="D682" s="383" t="s">
        <v>1491</v>
      </c>
      <c r="E682" s="383" t="s">
        <v>249</v>
      </c>
      <c r="F682" s="383" t="s">
        <v>930</v>
      </c>
      <c r="G682" s="383" t="s">
        <v>1612</v>
      </c>
      <c r="H682" s="383" t="s">
        <v>1681</v>
      </c>
      <c r="I682" s="383" t="s">
        <v>1682</v>
      </c>
      <c r="J682" s="382" t="s">
        <v>934</v>
      </c>
      <c r="K682" s="382">
        <f>IF(I682="na",0,IF(COUNTIFS($C$1:C682,C682,$I$1:I682,I682)&gt;1,0,1))</f>
        <v>0</v>
      </c>
      <c r="L682" s="382">
        <f>IF(I682="na",0,IF(COUNTIFS($D$1:D682,D682,$I$1:I682,I682)&gt;1,0,1))</f>
        <v>0</v>
      </c>
      <c r="M682" s="382">
        <f>IF(S682="",0,IF(VLOOKUP(R682,[3]PARAMETROS!$P$1:$Q$13,2,0)=1,S682-O682,S682-SUMIFS($S:$S,$R:$R,INDEX(meses,VLOOKUP(R682,[3]PARAMETROS!$P$1:$Q$13,2,0)-1),D:D,D682)))</f>
        <v>0</v>
      </c>
      <c r="N682" s="382"/>
      <c r="O682" s="382"/>
      <c r="P682" s="382"/>
      <c r="Q682" s="382"/>
      <c r="R682" s="384" t="s">
        <v>211</v>
      </c>
      <c r="S682" s="392"/>
      <c r="T682" s="103"/>
      <c r="U682" s="393"/>
      <c r="V682" s="384"/>
      <c r="W682" s="384"/>
      <c r="X682" s="383" t="s">
        <v>1684</v>
      </c>
      <c r="Y682" s="383" t="s">
        <v>1690</v>
      </c>
      <c r="Z682" s="383"/>
      <c r="AA682" s="386"/>
      <c r="AB682" s="386"/>
      <c r="AC682" s="386"/>
      <c r="AD682" s="383"/>
      <c r="AE682" s="383"/>
      <c r="AF682" s="385"/>
      <c r="AG682" s="103"/>
      <c r="AH682" s="385"/>
      <c r="AI682" s="385"/>
      <c r="AJ682" s="385"/>
      <c r="AK682" s="383" t="s">
        <v>1418</v>
      </c>
      <c r="AL682" s="382" t="s">
        <v>55</v>
      </c>
      <c r="AM682" s="382">
        <v>2201</v>
      </c>
      <c r="AN682" s="382" t="s">
        <v>56</v>
      </c>
      <c r="AO682" s="382" t="s">
        <v>1419</v>
      </c>
      <c r="AP682" s="383" t="s">
        <v>1501</v>
      </c>
      <c r="AQ682" s="383" t="s">
        <v>986</v>
      </c>
      <c r="AR682" s="384">
        <v>2201006</v>
      </c>
      <c r="AS682" s="384" t="s">
        <v>939</v>
      </c>
      <c r="AT682" s="385" t="s">
        <v>1700</v>
      </c>
      <c r="AU682" s="384"/>
      <c r="AV682" s="385" t="s">
        <v>98</v>
      </c>
      <c r="AW682" s="384" t="s">
        <v>220</v>
      </c>
      <c r="AX682" s="388">
        <v>700000</v>
      </c>
      <c r="AY682" s="389">
        <v>60</v>
      </c>
      <c r="AZ682" s="389" t="s">
        <v>1423</v>
      </c>
      <c r="BA682" s="389" t="s">
        <v>1424</v>
      </c>
      <c r="BB682" s="389" t="s">
        <v>1474</v>
      </c>
      <c r="BC682" s="390">
        <v>42000000</v>
      </c>
      <c r="BD682" s="390">
        <v>42000000</v>
      </c>
    </row>
    <row r="683" spans="1:56" s="391" customFormat="1" ht="173.25">
      <c r="A683" s="382">
        <v>656</v>
      </c>
      <c r="B683" s="383" t="s">
        <v>927</v>
      </c>
      <c r="C683" s="383" t="s">
        <v>1408</v>
      </c>
      <c r="D683" s="383" t="s">
        <v>1491</v>
      </c>
      <c r="E683" s="383" t="s">
        <v>249</v>
      </c>
      <c r="F683" s="383" t="s">
        <v>930</v>
      </c>
      <c r="G683" s="383" t="s">
        <v>1612</v>
      </c>
      <c r="H683" s="383" t="s">
        <v>1681</v>
      </c>
      <c r="I683" s="383" t="s">
        <v>1682</v>
      </c>
      <c r="J683" s="382" t="s">
        <v>934</v>
      </c>
      <c r="K683" s="382">
        <f>IF(I683="na",0,IF(COUNTIFS($C$1:C683,C683,$I$1:I683,I683)&gt;1,0,1))</f>
        <v>0</v>
      </c>
      <c r="L683" s="382">
        <f>IF(I683="na",0,IF(COUNTIFS($D$1:D683,D683,$I$1:I683,I683)&gt;1,0,1))</f>
        <v>0</v>
      </c>
      <c r="M683" s="382">
        <f>IF(S683="",0,IF(VLOOKUP(R683,[3]PARAMETROS!$P$1:$Q$13,2,0)=1,S683-O683,S683-SUMIFS($S:$S,$R:$R,INDEX(meses,VLOOKUP(R683,[3]PARAMETROS!$P$1:$Q$13,2,0)-1),D:D,D683)))</f>
        <v>0</v>
      </c>
      <c r="N683" s="382"/>
      <c r="O683" s="382"/>
      <c r="P683" s="382"/>
      <c r="Q683" s="382"/>
      <c r="R683" s="384" t="s">
        <v>211</v>
      </c>
      <c r="S683" s="392"/>
      <c r="T683" s="103"/>
      <c r="U683" s="393"/>
      <c r="V683" s="384"/>
      <c r="W683" s="384"/>
      <c r="X683" s="383" t="s">
        <v>1684</v>
      </c>
      <c r="Y683" s="383" t="s">
        <v>1690</v>
      </c>
      <c r="Z683" s="383"/>
      <c r="AA683" s="386"/>
      <c r="AB683" s="386"/>
      <c r="AC683" s="386"/>
      <c r="AD683" s="383"/>
      <c r="AE683" s="383"/>
      <c r="AF683" s="385"/>
      <c r="AG683" s="103"/>
      <c r="AH683" s="385"/>
      <c r="AI683" s="385"/>
      <c r="AJ683" s="385"/>
      <c r="AK683" s="383" t="s">
        <v>1418</v>
      </c>
      <c r="AL683" s="382" t="s">
        <v>55</v>
      </c>
      <c r="AM683" s="382">
        <v>2201</v>
      </c>
      <c r="AN683" s="382" t="s">
        <v>56</v>
      </c>
      <c r="AO683" s="382" t="s">
        <v>1419</v>
      </c>
      <c r="AP683" s="383" t="s">
        <v>1501</v>
      </c>
      <c r="AQ683" s="383" t="s">
        <v>986</v>
      </c>
      <c r="AR683" s="384">
        <v>2201006</v>
      </c>
      <c r="AS683" s="384" t="s">
        <v>939</v>
      </c>
      <c r="AT683" s="385" t="s">
        <v>1701</v>
      </c>
      <c r="AU683" s="384"/>
      <c r="AV683" s="385" t="s">
        <v>102</v>
      </c>
      <c r="AW683" s="384" t="s">
        <v>220</v>
      </c>
      <c r="AX683" s="388">
        <v>333333</v>
      </c>
      <c r="AY683" s="389">
        <v>60</v>
      </c>
      <c r="AZ683" s="389" t="s">
        <v>1423</v>
      </c>
      <c r="BA683" s="389" t="s">
        <v>1424</v>
      </c>
      <c r="BB683" s="389" t="s">
        <v>1476</v>
      </c>
      <c r="BC683" s="390">
        <v>20000000</v>
      </c>
      <c r="BD683" s="390">
        <v>20000000</v>
      </c>
    </row>
    <row r="684" spans="1:56" s="391" customFormat="1" ht="173.25">
      <c r="A684" s="382">
        <v>657</v>
      </c>
      <c r="B684" s="383" t="s">
        <v>927</v>
      </c>
      <c r="C684" s="383" t="s">
        <v>1408</v>
      </c>
      <c r="D684" s="383" t="s">
        <v>1491</v>
      </c>
      <c r="E684" s="383" t="s">
        <v>249</v>
      </c>
      <c r="F684" s="383" t="s">
        <v>930</v>
      </c>
      <c r="G684" s="383" t="s">
        <v>1612</v>
      </c>
      <c r="H684" s="383" t="s">
        <v>1681</v>
      </c>
      <c r="I684" s="383" t="s">
        <v>1682</v>
      </c>
      <c r="J684" s="382" t="s">
        <v>934</v>
      </c>
      <c r="K684" s="382">
        <f>IF(I684="na",0,IF(COUNTIFS($C$1:C684,C684,$I$1:I684,I684)&gt;1,0,1))</f>
        <v>0</v>
      </c>
      <c r="L684" s="382">
        <f>IF(I684="na",0,IF(COUNTIFS($D$1:D684,D684,$I$1:I684,I684)&gt;1,0,1))</f>
        <v>0</v>
      </c>
      <c r="M684" s="382">
        <f>IF(S684="",0,IF(VLOOKUP(R684,[3]PARAMETROS!$P$1:$Q$13,2,0)=1,S684-O684,S684-SUMIFS($S:$S,$R:$R,INDEX(meses,VLOOKUP(R684,[3]PARAMETROS!$P$1:$Q$13,2,0)-1),D:D,D684)))</f>
        <v>0</v>
      </c>
      <c r="N684" s="382"/>
      <c r="O684" s="382"/>
      <c r="P684" s="382"/>
      <c r="Q684" s="382"/>
      <c r="R684" s="384" t="s">
        <v>211</v>
      </c>
      <c r="S684" s="392"/>
      <c r="T684" s="103"/>
      <c r="U684" s="393"/>
      <c r="V684" s="384"/>
      <c r="W684" s="384"/>
      <c r="X684" s="383" t="s">
        <v>1684</v>
      </c>
      <c r="Y684" s="383" t="s">
        <v>1690</v>
      </c>
      <c r="Z684" s="383"/>
      <c r="AA684" s="386"/>
      <c r="AB684" s="386"/>
      <c r="AC684" s="386"/>
      <c r="AD684" s="383"/>
      <c r="AE684" s="383"/>
      <c r="AF684" s="385"/>
      <c r="AG684" s="103"/>
      <c r="AH684" s="385"/>
      <c r="AI684" s="385"/>
      <c r="AJ684" s="385"/>
      <c r="AK684" s="383" t="s">
        <v>1418</v>
      </c>
      <c r="AL684" s="382" t="s">
        <v>55</v>
      </c>
      <c r="AM684" s="382">
        <v>2201</v>
      </c>
      <c r="AN684" s="382" t="s">
        <v>56</v>
      </c>
      <c r="AO684" s="382" t="s">
        <v>1419</v>
      </c>
      <c r="AP684" s="383" t="s">
        <v>1501</v>
      </c>
      <c r="AQ684" s="383" t="s">
        <v>986</v>
      </c>
      <c r="AR684" s="384">
        <v>2201006</v>
      </c>
      <c r="AS684" s="384" t="s">
        <v>939</v>
      </c>
      <c r="AT684" s="385" t="s">
        <v>131</v>
      </c>
      <c r="AU684" s="384"/>
      <c r="AV684" s="385" t="s">
        <v>131</v>
      </c>
      <c r="AW684" s="384" t="s">
        <v>220</v>
      </c>
      <c r="AX684" s="388">
        <v>36000000</v>
      </c>
      <c r="AY684" s="389">
        <v>1</v>
      </c>
      <c r="AZ684" s="389" t="s">
        <v>1423</v>
      </c>
      <c r="BA684" s="389" t="s">
        <v>1424</v>
      </c>
      <c r="BB684" s="389" t="s">
        <v>1577</v>
      </c>
      <c r="BC684" s="390">
        <v>36000000</v>
      </c>
      <c r="BD684" s="390">
        <v>36000000</v>
      </c>
    </row>
    <row r="685" spans="1:56" s="391" customFormat="1" ht="173.25">
      <c r="A685" s="382">
        <v>658</v>
      </c>
      <c r="B685" s="383" t="s">
        <v>927</v>
      </c>
      <c r="C685" s="383" t="s">
        <v>1408</v>
      </c>
      <c r="D685" s="383" t="s">
        <v>1491</v>
      </c>
      <c r="E685" s="383" t="s">
        <v>249</v>
      </c>
      <c r="F685" s="383" t="s">
        <v>930</v>
      </c>
      <c r="G685" s="383" t="s">
        <v>1612</v>
      </c>
      <c r="H685" s="383" t="s">
        <v>1681</v>
      </c>
      <c r="I685" s="383" t="s">
        <v>1534</v>
      </c>
      <c r="J685" s="382" t="s">
        <v>934</v>
      </c>
      <c r="K685" s="382">
        <f>IF(I685="na",0,IF(COUNTIFS($C$1:C685,C685,$I$1:I685,I685)&gt;1,0,1))</f>
        <v>0</v>
      </c>
      <c r="L685" s="382">
        <f>IF(I685="na",0,IF(COUNTIFS($D$1:D685,D685,$I$1:I685,I685)&gt;1,0,1))</f>
        <v>0</v>
      </c>
      <c r="M685" s="382">
        <f>IF(S685="",0,IF(VLOOKUP(R685,[3]PARAMETROS!$P$1:$Q$13,2,0)=1,S685-O685,S685-SUMIFS($S:$S,$R:$R,INDEX(meses,VLOOKUP(R685,[3]PARAMETROS!$P$1:$Q$13,2,0)-1),D:D,D685)))</f>
        <v>0</v>
      </c>
      <c r="N685" s="382"/>
      <c r="O685" s="382"/>
      <c r="P685" s="382"/>
      <c r="Q685" s="382"/>
      <c r="R685" s="384" t="s">
        <v>211</v>
      </c>
      <c r="S685" s="392"/>
      <c r="T685" s="103"/>
      <c r="U685" s="393"/>
      <c r="V685" s="384"/>
      <c r="W685" s="384"/>
      <c r="X685" s="383" t="s">
        <v>1684</v>
      </c>
      <c r="Y685" s="383" t="s">
        <v>1702</v>
      </c>
      <c r="Z685" s="383" t="s">
        <v>1065</v>
      </c>
      <c r="AA685" s="386">
        <v>0</v>
      </c>
      <c r="AB685" s="382">
        <v>2800</v>
      </c>
      <c r="AC685" s="386">
        <f>AB685-AA685</f>
        <v>2800</v>
      </c>
      <c r="AD685" s="383" t="s">
        <v>1703</v>
      </c>
      <c r="AE685" s="417" t="s">
        <v>1704</v>
      </c>
      <c r="AF685" s="404"/>
      <c r="AG685" s="104">
        <f>(AF685-AA685)/(AB685-AA685)</f>
        <v>0</v>
      </c>
      <c r="AH685" s="405"/>
      <c r="AI685" s="384"/>
      <c r="AJ685" s="384"/>
      <c r="AK685" s="383" t="s">
        <v>1418</v>
      </c>
      <c r="AL685" s="382" t="s">
        <v>55</v>
      </c>
      <c r="AM685" s="382">
        <v>2201</v>
      </c>
      <c r="AN685" s="382" t="s">
        <v>56</v>
      </c>
      <c r="AO685" s="382" t="s">
        <v>1419</v>
      </c>
      <c r="AP685" s="383" t="s">
        <v>1501</v>
      </c>
      <c r="AQ685" s="383" t="s">
        <v>986</v>
      </c>
      <c r="AR685" s="384">
        <v>2201006</v>
      </c>
      <c r="AS685" s="384" t="s">
        <v>1705</v>
      </c>
      <c r="AT685" s="385" t="s">
        <v>1706</v>
      </c>
      <c r="AU685" s="384"/>
      <c r="AV685" s="385" t="s">
        <v>63</v>
      </c>
      <c r="AW685" s="384" t="s">
        <v>220</v>
      </c>
      <c r="AX685" s="388">
        <v>75095240</v>
      </c>
      <c r="AY685" s="389">
        <v>1</v>
      </c>
      <c r="AZ685" s="389" t="s">
        <v>1423</v>
      </c>
      <c r="BA685" s="389" t="s">
        <v>1424</v>
      </c>
      <c r="BB685" s="389" t="s">
        <v>1425</v>
      </c>
      <c r="BC685" s="390">
        <v>75095240</v>
      </c>
      <c r="BD685" s="390">
        <v>75095240</v>
      </c>
    </row>
    <row r="686" spans="1:56" s="391" customFormat="1" ht="141.75">
      <c r="A686" s="382">
        <v>659</v>
      </c>
      <c r="B686" s="383" t="s">
        <v>927</v>
      </c>
      <c r="C686" s="383" t="s">
        <v>1408</v>
      </c>
      <c r="D686" s="383" t="s">
        <v>1491</v>
      </c>
      <c r="E686" s="383" t="s">
        <v>249</v>
      </c>
      <c r="F686" s="383" t="s">
        <v>930</v>
      </c>
      <c r="G686" s="383" t="s">
        <v>1612</v>
      </c>
      <c r="H686" s="383" t="s">
        <v>1681</v>
      </c>
      <c r="I686" s="383" t="s">
        <v>1534</v>
      </c>
      <c r="J686" s="382" t="s">
        <v>934</v>
      </c>
      <c r="K686" s="382">
        <f>IF(I686="na",0,IF(COUNTIFS($C$1:C686,C686,$I$1:I686,I686)&gt;1,0,1))</f>
        <v>0</v>
      </c>
      <c r="L686" s="382">
        <f>IF(I686="na",0,IF(COUNTIFS($D$1:D686,D686,$I$1:I686,I686)&gt;1,0,1))</f>
        <v>0</v>
      </c>
      <c r="M686" s="382">
        <f>IF(S686="",0,IF(VLOOKUP(R686,[3]PARAMETROS!$P$1:$Q$13,2,0)=1,S686-O686,S686-SUMIFS($S:$S,$R:$R,INDEX(meses,VLOOKUP(R686,[3]PARAMETROS!$P$1:$Q$13,2,0)-1),D:D,D686)))</f>
        <v>0</v>
      </c>
      <c r="N686" s="382"/>
      <c r="O686" s="382"/>
      <c r="P686" s="382"/>
      <c r="Q686" s="382"/>
      <c r="R686" s="384" t="s">
        <v>211</v>
      </c>
      <c r="S686" s="392"/>
      <c r="T686" s="103"/>
      <c r="U686" s="393"/>
      <c r="V686" s="384"/>
      <c r="W686" s="384"/>
      <c r="X686" s="383" t="s">
        <v>1684</v>
      </c>
      <c r="Y686" s="383" t="s">
        <v>1702</v>
      </c>
      <c r="Z686" s="383"/>
      <c r="AA686" s="386"/>
      <c r="AB686" s="382"/>
      <c r="AC686" s="386"/>
      <c r="AD686" s="383"/>
      <c r="AE686" s="417"/>
      <c r="AF686" s="385"/>
      <c r="AG686" s="103"/>
      <c r="AH686" s="385"/>
      <c r="AI686" s="385"/>
      <c r="AJ686" s="385"/>
      <c r="AK686" s="383" t="s">
        <v>1418</v>
      </c>
      <c r="AL686" s="382" t="s">
        <v>55</v>
      </c>
      <c r="AM686" s="382">
        <v>2201</v>
      </c>
      <c r="AN686" s="382" t="s">
        <v>56</v>
      </c>
      <c r="AO686" s="382" t="s">
        <v>1419</v>
      </c>
      <c r="AP686" s="383" t="s">
        <v>1707</v>
      </c>
      <c r="AQ686" s="383" t="s">
        <v>986</v>
      </c>
      <c r="AR686" s="384">
        <v>2201006</v>
      </c>
      <c r="AS686" s="384" t="s">
        <v>1708</v>
      </c>
      <c r="AT686" s="385" t="s">
        <v>1709</v>
      </c>
      <c r="AU686" s="384"/>
      <c r="AV686" s="385" t="s">
        <v>74</v>
      </c>
      <c r="AW686" s="384" t="s">
        <v>220</v>
      </c>
      <c r="AX686" s="388">
        <v>1000000000</v>
      </c>
      <c r="AY686" s="389">
        <v>1</v>
      </c>
      <c r="AZ686" s="389" t="s">
        <v>1423</v>
      </c>
      <c r="BA686" s="389" t="s">
        <v>1424</v>
      </c>
      <c r="BB686" s="389" t="s">
        <v>1425</v>
      </c>
      <c r="BC686" s="390">
        <v>1000000000</v>
      </c>
      <c r="BD686" s="390">
        <v>1000000000</v>
      </c>
    </row>
    <row r="687" spans="1:56" s="391" customFormat="1" ht="141.75">
      <c r="A687" s="382">
        <v>660</v>
      </c>
      <c r="B687" s="383" t="s">
        <v>927</v>
      </c>
      <c r="C687" s="383" t="s">
        <v>1408</v>
      </c>
      <c r="D687" s="383" t="s">
        <v>1491</v>
      </c>
      <c r="E687" s="383" t="s">
        <v>249</v>
      </c>
      <c r="F687" s="383" t="s">
        <v>930</v>
      </c>
      <c r="G687" s="383" t="s">
        <v>1612</v>
      </c>
      <c r="H687" s="383" t="s">
        <v>1681</v>
      </c>
      <c r="I687" s="383" t="s">
        <v>1534</v>
      </c>
      <c r="J687" s="382" t="s">
        <v>934</v>
      </c>
      <c r="K687" s="382">
        <f>IF(I687="na",0,IF(COUNTIFS($C$1:C687,C687,$I$1:I687,I687)&gt;1,0,1))</f>
        <v>0</v>
      </c>
      <c r="L687" s="382">
        <f>IF(I687="na",0,IF(COUNTIFS($D$1:D687,D687,$I$1:I687,I687)&gt;1,0,1))</f>
        <v>0</v>
      </c>
      <c r="M687" s="382">
        <f>IF(S687="",0,IF(VLOOKUP(R687,[3]PARAMETROS!$P$1:$Q$13,2,0)=1,S687-O687,S687-SUMIFS($S:$S,$R:$R,INDEX(meses,VLOOKUP(R687,[3]PARAMETROS!$P$1:$Q$13,2,0)-1),D:D,D687)))</f>
        <v>0</v>
      </c>
      <c r="N687" s="382"/>
      <c r="O687" s="382"/>
      <c r="P687" s="382"/>
      <c r="Q687" s="382"/>
      <c r="R687" s="384" t="s">
        <v>211</v>
      </c>
      <c r="S687" s="392"/>
      <c r="T687" s="103"/>
      <c r="U687" s="393"/>
      <c r="V687" s="384"/>
      <c r="W687" s="384"/>
      <c r="X687" s="383" t="s">
        <v>1684</v>
      </c>
      <c r="Y687" s="383" t="s">
        <v>1702</v>
      </c>
      <c r="Z687" s="383"/>
      <c r="AA687" s="386"/>
      <c r="AB687" s="386"/>
      <c r="AC687" s="386"/>
      <c r="AD687" s="383"/>
      <c r="AE687" s="383"/>
      <c r="AF687" s="385"/>
      <c r="AG687" s="103"/>
      <c r="AH687" s="385"/>
      <c r="AI687" s="385"/>
      <c r="AJ687" s="385"/>
      <c r="AK687" s="383" t="s">
        <v>1418</v>
      </c>
      <c r="AL687" s="382" t="s">
        <v>55</v>
      </c>
      <c r="AM687" s="382">
        <v>2201</v>
      </c>
      <c r="AN687" s="382" t="s">
        <v>56</v>
      </c>
      <c r="AO687" s="382" t="s">
        <v>1419</v>
      </c>
      <c r="AP687" s="383" t="s">
        <v>1707</v>
      </c>
      <c r="AQ687" s="383" t="s">
        <v>986</v>
      </c>
      <c r="AR687" s="384">
        <v>2201006</v>
      </c>
      <c r="AS687" s="384" t="s">
        <v>1710</v>
      </c>
      <c r="AT687" s="385" t="s">
        <v>1711</v>
      </c>
      <c r="AU687" s="384"/>
      <c r="AV687" s="385" t="s">
        <v>74</v>
      </c>
      <c r="AW687" s="384" t="s">
        <v>220</v>
      </c>
      <c r="AX687" s="388">
        <v>80000000</v>
      </c>
      <c r="AY687" s="389">
        <v>1</v>
      </c>
      <c r="AZ687" s="389" t="s">
        <v>1423</v>
      </c>
      <c r="BA687" s="389" t="s">
        <v>1424</v>
      </c>
      <c r="BB687" s="389" t="s">
        <v>1425</v>
      </c>
      <c r="BC687" s="390">
        <v>80000000</v>
      </c>
      <c r="BD687" s="390">
        <v>80000000</v>
      </c>
    </row>
    <row r="688" spans="1:56" s="391" customFormat="1" ht="141.75">
      <c r="A688" s="382">
        <v>661</v>
      </c>
      <c r="B688" s="383" t="s">
        <v>927</v>
      </c>
      <c r="C688" s="383" t="s">
        <v>1408</v>
      </c>
      <c r="D688" s="383" t="s">
        <v>1491</v>
      </c>
      <c r="E688" s="383" t="s">
        <v>249</v>
      </c>
      <c r="F688" s="383" t="s">
        <v>930</v>
      </c>
      <c r="G688" s="383" t="s">
        <v>1612</v>
      </c>
      <c r="H688" s="383" t="s">
        <v>1681</v>
      </c>
      <c r="I688" s="383" t="s">
        <v>1682</v>
      </c>
      <c r="J688" s="382" t="s">
        <v>934</v>
      </c>
      <c r="K688" s="382">
        <f>IF(I688="na",0,IF(COUNTIFS($C$1:C688,C688,$I$1:I688,I688)&gt;1,0,1))</f>
        <v>0</v>
      </c>
      <c r="L688" s="382">
        <f>IF(I688="na",0,IF(COUNTIFS($D$1:D688,D688,$I$1:I688,I688)&gt;1,0,1))</f>
        <v>0</v>
      </c>
      <c r="M688" s="382">
        <f>IF(S688="",0,IF(VLOOKUP(R688,[3]PARAMETROS!$P$1:$Q$13,2,0)=1,S688-O688,S688-SUMIFS($S:$S,$R:$R,INDEX(meses,VLOOKUP(R688,[3]PARAMETROS!$P$1:$Q$13,2,0)-1),D:D,D688)))</f>
        <v>0</v>
      </c>
      <c r="N688" s="382"/>
      <c r="O688" s="382"/>
      <c r="P688" s="382"/>
      <c r="Q688" s="382"/>
      <c r="R688" s="384" t="s">
        <v>211</v>
      </c>
      <c r="S688" s="392"/>
      <c r="T688" s="103"/>
      <c r="U688" s="393"/>
      <c r="V688" s="384"/>
      <c r="W688" s="384"/>
      <c r="X688" s="383" t="s">
        <v>1684</v>
      </c>
      <c r="Y688" s="383" t="s">
        <v>1712</v>
      </c>
      <c r="Z688" s="383" t="s">
        <v>1686</v>
      </c>
      <c r="AA688" s="386">
        <v>0</v>
      </c>
      <c r="AB688" s="382">
        <v>49</v>
      </c>
      <c r="AC688" s="386">
        <f>AB688-AA688</f>
        <v>49</v>
      </c>
      <c r="AD688" s="383" t="s">
        <v>1691</v>
      </c>
      <c r="AE688" s="383" t="s">
        <v>1713</v>
      </c>
      <c r="AF688" s="404"/>
      <c r="AG688" s="104">
        <f>(AF688-AA688)/(AB688-AA688)</f>
        <v>0</v>
      </c>
      <c r="AH688" s="418"/>
      <c r="AI688" s="384"/>
      <c r="AJ688" s="384"/>
      <c r="AK688" s="383" t="s">
        <v>1418</v>
      </c>
      <c r="AL688" s="382" t="s">
        <v>55</v>
      </c>
      <c r="AM688" s="382">
        <v>2201</v>
      </c>
      <c r="AN688" s="382" t="s">
        <v>56</v>
      </c>
      <c r="AO688" s="382" t="s">
        <v>1419</v>
      </c>
      <c r="AP688" s="383" t="s">
        <v>1707</v>
      </c>
      <c r="AQ688" s="383" t="s">
        <v>986</v>
      </c>
      <c r="AR688" s="384">
        <v>2201006</v>
      </c>
      <c r="AS688" s="384" t="s">
        <v>1714</v>
      </c>
      <c r="AT688" s="385" t="s">
        <v>1715</v>
      </c>
      <c r="AU688" s="384"/>
      <c r="AV688" s="385" t="s">
        <v>74</v>
      </c>
      <c r="AW688" s="384" t="s">
        <v>220</v>
      </c>
      <c r="AX688" s="388">
        <v>800000000</v>
      </c>
      <c r="AY688" s="389">
        <v>1</v>
      </c>
      <c r="AZ688" s="389" t="s">
        <v>1423</v>
      </c>
      <c r="BA688" s="389" t="s">
        <v>1424</v>
      </c>
      <c r="BB688" s="389" t="s">
        <v>1425</v>
      </c>
      <c r="BC688" s="390">
        <v>800000000</v>
      </c>
      <c r="BD688" s="390">
        <v>420000000</v>
      </c>
    </row>
    <row r="689" spans="1:61" s="391" customFormat="1" ht="173.25">
      <c r="A689" s="382">
        <v>662</v>
      </c>
      <c r="B689" s="383" t="s">
        <v>927</v>
      </c>
      <c r="C689" s="383" t="s">
        <v>1408</v>
      </c>
      <c r="D689" s="383" t="s">
        <v>1491</v>
      </c>
      <c r="E689" s="383" t="s">
        <v>249</v>
      </c>
      <c r="F689" s="383" t="s">
        <v>930</v>
      </c>
      <c r="G689" s="383" t="s">
        <v>1612</v>
      </c>
      <c r="H689" s="383" t="s">
        <v>1681</v>
      </c>
      <c r="I689" s="383" t="s">
        <v>1682</v>
      </c>
      <c r="J689" s="382" t="s">
        <v>934</v>
      </c>
      <c r="K689" s="382">
        <f>IF(I689="na",0,IF(COUNTIFS($C$1:C689,C689,$I$1:I689,I689)&gt;1,0,1))</f>
        <v>0</v>
      </c>
      <c r="L689" s="382">
        <f>IF(I689="na",0,IF(COUNTIFS($D$1:D689,D689,$I$1:I689,I689)&gt;1,0,1))</f>
        <v>0</v>
      </c>
      <c r="M689" s="382">
        <f>IF(S689="",0,IF(VLOOKUP(R689,[3]PARAMETROS!$P$1:$Q$13,2,0)=1,S689-O689,S689-SUMIFS($S:$S,$R:$R,INDEX(meses,VLOOKUP(R689,[3]PARAMETROS!$P$1:$Q$13,2,0)-1),D:D,D689)))</f>
        <v>0</v>
      </c>
      <c r="N689" s="382"/>
      <c r="O689" s="382"/>
      <c r="P689" s="382"/>
      <c r="Q689" s="382"/>
      <c r="R689" s="384" t="s">
        <v>211</v>
      </c>
      <c r="S689" s="392"/>
      <c r="T689" s="103"/>
      <c r="U689" s="393"/>
      <c r="V689" s="384"/>
      <c r="W689" s="384"/>
      <c r="X689" s="383" t="s">
        <v>1684</v>
      </c>
      <c r="Y689" s="383" t="s">
        <v>1712</v>
      </c>
      <c r="Z689" s="383"/>
      <c r="AA689" s="386"/>
      <c r="AB689" s="382"/>
      <c r="AC689" s="386"/>
      <c r="AD689" s="383"/>
      <c r="AE689" s="383"/>
      <c r="AF689" s="385"/>
      <c r="AG689" s="103"/>
      <c r="AH689" s="385"/>
      <c r="AI689" s="385"/>
      <c r="AJ689" s="385"/>
      <c r="AK689" s="383" t="s">
        <v>1418</v>
      </c>
      <c r="AL689" s="382" t="s">
        <v>55</v>
      </c>
      <c r="AM689" s="382">
        <v>2201</v>
      </c>
      <c r="AN689" s="382" t="s">
        <v>56</v>
      </c>
      <c r="AO689" s="382" t="s">
        <v>1419</v>
      </c>
      <c r="AP689" s="383" t="s">
        <v>1501</v>
      </c>
      <c r="AQ689" s="383" t="s">
        <v>986</v>
      </c>
      <c r="AR689" s="384">
        <v>2201006</v>
      </c>
      <c r="AS689" s="384" t="s">
        <v>1716</v>
      </c>
      <c r="AT689" s="385" t="s">
        <v>1717</v>
      </c>
      <c r="AU689" s="384"/>
      <c r="AV689" s="385" t="s">
        <v>63</v>
      </c>
      <c r="AW689" s="384" t="s">
        <v>220</v>
      </c>
      <c r="AX689" s="388">
        <v>68502314</v>
      </c>
      <c r="AY689" s="389">
        <v>1</v>
      </c>
      <c r="AZ689" s="389" t="s">
        <v>1423</v>
      </c>
      <c r="BA689" s="389" t="s">
        <v>1424</v>
      </c>
      <c r="BB689" s="389" t="s">
        <v>1425</v>
      </c>
      <c r="BC689" s="390">
        <v>68502314</v>
      </c>
      <c r="BD689" s="390">
        <v>68502314</v>
      </c>
    </row>
    <row r="690" spans="1:61" s="391" customFormat="1" ht="141.75">
      <c r="A690" s="382">
        <v>663</v>
      </c>
      <c r="B690" s="383" t="s">
        <v>927</v>
      </c>
      <c r="C690" s="383" t="s">
        <v>1408</v>
      </c>
      <c r="D690" s="383" t="s">
        <v>1491</v>
      </c>
      <c r="E690" s="383" t="s">
        <v>249</v>
      </c>
      <c r="F690" s="383" t="s">
        <v>930</v>
      </c>
      <c r="G690" s="383" t="s">
        <v>1612</v>
      </c>
      <c r="H690" s="383" t="s">
        <v>1681</v>
      </c>
      <c r="I690" s="383" t="s">
        <v>1682</v>
      </c>
      <c r="J690" s="382" t="s">
        <v>934</v>
      </c>
      <c r="K690" s="382">
        <f>IF(I690="na",0,IF(COUNTIFS($C$1:C690,C690,$I$1:I690,I690)&gt;1,0,1))</f>
        <v>0</v>
      </c>
      <c r="L690" s="382">
        <f>IF(I690="na",0,IF(COUNTIFS($D$1:D690,D690,$I$1:I690,I690)&gt;1,0,1))</f>
        <v>0</v>
      </c>
      <c r="M690" s="382">
        <f>IF(S690="",0,IF(VLOOKUP(R690,[3]PARAMETROS!$P$1:$Q$13,2,0)=1,S690-O690,S690-SUMIFS($S:$S,$R:$R,INDEX(meses,VLOOKUP(R690,[3]PARAMETROS!$P$1:$Q$13,2,0)-1),D:D,D690)))</f>
        <v>0</v>
      </c>
      <c r="N690" s="382"/>
      <c r="O690" s="382"/>
      <c r="P690" s="382"/>
      <c r="Q690" s="382"/>
      <c r="R690" s="384" t="s">
        <v>211</v>
      </c>
      <c r="S690" s="392"/>
      <c r="T690" s="103"/>
      <c r="U690" s="393"/>
      <c r="V690" s="384"/>
      <c r="W690" s="384"/>
      <c r="X690" s="383" t="s">
        <v>1684</v>
      </c>
      <c r="Y690" s="383" t="s">
        <v>1718</v>
      </c>
      <c r="Z690" s="383" t="s">
        <v>1686</v>
      </c>
      <c r="AA690" s="386">
        <v>0</v>
      </c>
      <c r="AB690" s="382">
        <v>1</v>
      </c>
      <c r="AC690" s="386">
        <f>AB690-AA690</f>
        <v>1</v>
      </c>
      <c r="AD690" s="383" t="s">
        <v>1499</v>
      </c>
      <c r="AE690" s="383" t="s">
        <v>1719</v>
      </c>
      <c r="AF690" s="404"/>
      <c r="AG690" s="104">
        <f>(AF690-AA690)/(AB690-AA690)</f>
        <v>0</v>
      </c>
      <c r="AH690" s="405"/>
      <c r="AI690" s="384"/>
      <c r="AJ690" s="384"/>
      <c r="AK690" s="383" t="s">
        <v>1418</v>
      </c>
      <c r="AL690" s="382" t="s">
        <v>55</v>
      </c>
      <c r="AM690" s="382">
        <v>2201</v>
      </c>
      <c r="AN690" s="382" t="s">
        <v>56</v>
      </c>
      <c r="AO690" s="382" t="s">
        <v>1419</v>
      </c>
      <c r="AP690" s="383" t="s">
        <v>1707</v>
      </c>
      <c r="AQ690" s="383" t="s">
        <v>986</v>
      </c>
      <c r="AR690" s="384">
        <v>2201006</v>
      </c>
      <c r="AS690" s="384" t="s">
        <v>1720</v>
      </c>
      <c r="AT690" s="385" t="s">
        <v>1721</v>
      </c>
      <c r="AU690" s="384"/>
      <c r="AV690" s="385" t="s">
        <v>74</v>
      </c>
      <c r="AW690" s="384" t="s">
        <v>220</v>
      </c>
      <c r="AX690" s="388">
        <v>450000000</v>
      </c>
      <c r="AY690" s="389">
        <v>1</v>
      </c>
      <c r="AZ690" s="389" t="s">
        <v>1423</v>
      </c>
      <c r="BA690" s="389" t="s">
        <v>1424</v>
      </c>
      <c r="BB690" s="389" t="s">
        <v>1425</v>
      </c>
      <c r="BC690" s="390">
        <v>450000000</v>
      </c>
      <c r="BD690" s="390">
        <v>450000000</v>
      </c>
      <c r="BI690" s="391" t="s">
        <v>1722</v>
      </c>
    </row>
    <row r="691" spans="1:61" s="391" customFormat="1" ht="141.75">
      <c r="A691" s="382">
        <v>664</v>
      </c>
      <c r="B691" s="383" t="s">
        <v>927</v>
      </c>
      <c r="C691" s="383" t="s">
        <v>1408</v>
      </c>
      <c r="D691" s="383" t="s">
        <v>1491</v>
      </c>
      <c r="E691" s="383" t="s">
        <v>249</v>
      </c>
      <c r="F691" s="383" t="s">
        <v>930</v>
      </c>
      <c r="G691" s="383" t="s">
        <v>1612</v>
      </c>
      <c r="H691" s="383" t="s">
        <v>1681</v>
      </c>
      <c r="I691" s="383" t="s">
        <v>1682</v>
      </c>
      <c r="J691" s="382" t="s">
        <v>934</v>
      </c>
      <c r="K691" s="382">
        <f>IF(I691="na",0,IF(COUNTIFS($C$1:C691,C691,$I$1:I691,I691)&gt;1,0,1))</f>
        <v>0</v>
      </c>
      <c r="L691" s="382">
        <f>IF(I691="na",0,IF(COUNTIFS($D$1:D691,D691,$I$1:I691,I691)&gt;1,0,1))</f>
        <v>0</v>
      </c>
      <c r="M691" s="382">
        <f>IF(S691="",0,IF(VLOOKUP(R691,[3]PARAMETROS!$P$1:$Q$13,2,0)=1,S691-O691,S691-SUMIFS($S:$S,$R:$R,INDEX(meses,VLOOKUP(R691,[3]PARAMETROS!$P$1:$Q$13,2,0)-1),D:D,D691)))</f>
        <v>0</v>
      </c>
      <c r="N691" s="382"/>
      <c r="O691" s="382"/>
      <c r="P691" s="382"/>
      <c r="Q691" s="382"/>
      <c r="R691" s="384" t="s">
        <v>211</v>
      </c>
      <c r="S691" s="392"/>
      <c r="T691" s="103"/>
      <c r="U691" s="393"/>
      <c r="V691" s="384"/>
      <c r="W691" s="384"/>
      <c r="X691" s="383" t="s">
        <v>1684</v>
      </c>
      <c r="Y691" s="383" t="s">
        <v>1718</v>
      </c>
      <c r="Z691" s="383"/>
      <c r="AA691" s="386"/>
      <c r="AB691" s="386"/>
      <c r="AC691" s="386"/>
      <c r="AD691" s="383"/>
      <c r="AE691" s="383"/>
      <c r="AF691" s="385"/>
      <c r="AG691" s="103"/>
      <c r="AH691" s="385"/>
      <c r="AI691" s="385"/>
      <c r="AJ691" s="385"/>
      <c r="AK691" s="383" t="s">
        <v>1418</v>
      </c>
      <c r="AL691" s="382" t="s">
        <v>55</v>
      </c>
      <c r="AM691" s="382">
        <v>2201</v>
      </c>
      <c r="AN691" s="382" t="s">
        <v>56</v>
      </c>
      <c r="AO691" s="382" t="s">
        <v>1419</v>
      </c>
      <c r="AP691" s="383" t="s">
        <v>1707</v>
      </c>
      <c r="AQ691" s="383" t="s">
        <v>986</v>
      </c>
      <c r="AR691" s="384">
        <v>2201006</v>
      </c>
      <c r="AS691" s="384" t="s">
        <v>1629</v>
      </c>
      <c r="AT691" s="385" t="s">
        <v>1723</v>
      </c>
      <c r="AU691" s="384"/>
      <c r="AV691" s="385" t="s">
        <v>74</v>
      </c>
      <c r="AW691" s="384" t="s">
        <v>220</v>
      </c>
      <c r="AX691" s="388">
        <v>200000000</v>
      </c>
      <c r="AY691" s="389">
        <v>1</v>
      </c>
      <c r="AZ691" s="389" t="s">
        <v>1423</v>
      </c>
      <c r="BA691" s="389" t="s">
        <v>1424</v>
      </c>
      <c r="BB691" s="389" t="s">
        <v>1425</v>
      </c>
      <c r="BC691" s="390">
        <v>200000000</v>
      </c>
      <c r="BD691" s="390">
        <v>200000000</v>
      </c>
    </row>
    <row r="692" spans="1:61" s="391" customFormat="1" ht="141.75">
      <c r="A692" s="382">
        <v>665</v>
      </c>
      <c r="B692" s="383" t="s">
        <v>927</v>
      </c>
      <c r="C692" s="383" t="s">
        <v>1408</v>
      </c>
      <c r="D692" s="383" t="s">
        <v>1491</v>
      </c>
      <c r="E692" s="383" t="s">
        <v>249</v>
      </c>
      <c r="F692" s="383" t="s">
        <v>930</v>
      </c>
      <c r="G692" s="383" t="s">
        <v>1612</v>
      </c>
      <c r="H692" s="383" t="s">
        <v>1681</v>
      </c>
      <c r="I692" s="383" t="s">
        <v>1682</v>
      </c>
      <c r="J692" s="382" t="s">
        <v>934</v>
      </c>
      <c r="K692" s="382">
        <f>IF(I692="na",0,IF(COUNTIFS($C$1:C692,C692,$I$1:I692,I692)&gt;1,0,1))</f>
        <v>0</v>
      </c>
      <c r="L692" s="382">
        <f>IF(I692="na",0,IF(COUNTIFS($D$1:D692,D692,$I$1:I692,I692)&gt;1,0,1))</f>
        <v>0</v>
      </c>
      <c r="M692" s="382">
        <f>IF(S692="",0,IF(VLOOKUP(R692,[3]PARAMETROS!$P$1:$Q$13,2,0)=1,S692-O692,S692-SUMIFS($S:$S,$R:$R,INDEX(meses,VLOOKUP(R692,[3]PARAMETROS!$P$1:$Q$13,2,0)-1),D:D,D692)))</f>
        <v>0</v>
      </c>
      <c r="N692" s="382"/>
      <c r="O692" s="382"/>
      <c r="P692" s="382"/>
      <c r="Q692" s="382"/>
      <c r="R692" s="384" t="s">
        <v>211</v>
      </c>
      <c r="S692" s="392"/>
      <c r="T692" s="103"/>
      <c r="U692" s="393"/>
      <c r="V692" s="384"/>
      <c r="W692" s="384"/>
      <c r="X692" s="383" t="s">
        <v>1684</v>
      </c>
      <c r="Y692" s="383" t="s">
        <v>1718</v>
      </c>
      <c r="Z692" s="383"/>
      <c r="AA692" s="386"/>
      <c r="AB692" s="386"/>
      <c r="AC692" s="386"/>
      <c r="AD692" s="383"/>
      <c r="AE692" s="383"/>
      <c r="AF692" s="385"/>
      <c r="AG692" s="103"/>
      <c r="AH692" s="385"/>
      <c r="AI692" s="385"/>
      <c r="AJ692" s="385"/>
      <c r="AK692" s="383" t="s">
        <v>1418</v>
      </c>
      <c r="AL692" s="382" t="s">
        <v>55</v>
      </c>
      <c r="AM692" s="382">
        <v>2201</v>
      </c>
      <c r="AN692" s="382" t="s">
        <v>56</v>
      </c>
      <c r="AO692" s="382" t="s">
        <v>1419</v>
      </c>
      <c r="AP692" s="383" t="s">
        <v>1707</v>
      </c>
      <c r="AQ692" s="383" t="s">
        <v>986</v>
      </c>
      <c r="AR692" s="384">
        <v>2201006</v>
      </c>
      <c r="AS692" s="384" t="s">
        <v>1714</v>
      </c>
      <c r="AT692" s="385" t="s">
        <v>1724</v>
      </c>
      <c r="AU692" s="384"/>
      <c r="AV692" s="385" t="s">
        <v>74</v>
      </c>
      <c r="AW692" s="384" t="s">
        <v>220</v>
      </c>
      <c r="AX692" s="388">
        <v>120000000</v>
      </c>
      <c r="AY692" s="389">
        <v>1</v>
      </c>
      <c r="AZ692" s="389" t="s">
        <v>1423</v>
      </c>
      <c r="BA692" s="389" t="s">
        <v>1424</v>
      </c>
      <c r="BB692" s="389" t="s">
        <v>1425</v>
      </c>
      <c r="BC692" s="390">
        <v>120000000</v>
      </c>
      <c r="BD692" s="390">
        <v>120000000</v>
      </c>
    </row>
    <row r="693" spans="1:61" s="391" customFormat="1" ht="141.75">
      <c r="A693" s="382">
        <v>666</v>
      </c>
      <c r="B693" s="383" t="s">
        <v>927</v>
      </c>
      <c r="C693" s="383" t="s">
        <v>1408</v>
      </c>
      <c r="D693" s="383" t="s">
        <v>1491</v>
      </c>
      <c r="E693" s="383" t="s">
        <v>249</v>
      </c>
      <c r="F693" s="383" t="s">
        <v>930</v>
      </c>
      <c r="G693" s="383" t="s">
        <v>1612</v>
      </c>
      <c r="H693" s="383" t="s">
        <v>1681</v>
      </c>
      <c r="I693" s="383" t="s">
        <v>1682</v>
      </c>
      <c r="J693" s="382" t="s">
        <v>934</v>
      </c>
      <c r="K693" s="382">
        <f>IF(I693="na",0,IF(COUNTIFS($C$1:C693,C693,$I$1:I693,I693)&gt;1,0,1))</f>
        <v>0</v>
      </c>
      <c r="L693" s="382">
        <f>IF(I693="na",0,IF(COUNTIFS($D$1:D693,D693,$I$1:I693,I693)&gt;1,0,1))</f>
        <v>0</v>
      </c>
      <c r="M693" s="382">
        <f>IF(S693="",0,IF(VLOOKUP(R693,[3]PARAMETROS!$P$1:$Q$13,2,0)=1,S693-O693,S693-SUMIFS($S:$S,$R:$R,INDEX(meses,VLOOKUP(R693,[3]PARAMETROS!$P$1:$Q$13,2,0)-1),D:D,D693)))</f>
        <v>0</v>
      </c>
      <c r="N693" s="382"/>
      <c r="O693" s="382"/>
      <c r="P693" s="382"/>
      <c r="Q693" s="382"/>
      <c r="R693" s="384" t="s">
        <v>211</v>
      </c>
      <c r="S693" s="392"/>
      <c r="T693" s="103"/>
      <c r="U693" s="393"/>
      <c r="V693" s="384"/>
      <c r="W693" s="384"/>
      <c r="X693" s="383" t="s">
        <v>1684</v>
      </c>
      <c r="Y693" s="383" t="s">
        <v>1725</v>
      </c>
      <c r="Z693" s="383" t="s">
        <v>1686</v>
      </c>
      <c r="AA693" s="386">
        <v>0</v>
      </c>
      <c r="AB693" s="104">
        <v>0.3</v>
      </c>
      <c r="AC693" s="386">
        <f t="shared" ref="AC693:AC694" si="24">AB693-AA693</f>
        <v>0.3</v>
      </c>
      <c r="AD693" s="383" t="s">
        <v>1499</v>
      </c>
      <c r="AE693" s="383" t="s">
        <v>1726</v>
      </c>
      <c r="AF693" s="404"/>
      <c r="AG693" s="104">
        <f>(AF693-AA693)/(AB693-AA693)</f>
        <v>0</v>
      </c>
      <c r="AH693" s="405"/>
      <c r="AI693" s="384"/>
      <c r="AJ693" s="384"/>
      <c r="AK693" s="383" t="s">
        <v>1418</v>
      </c>
      <c r="AL693" s="382" t="s">
        <v>55</v>
      </c>
      <c r="AM693" s="382">
        <v>2201</v>
      </c>
      <c r="AN693" s="382" t="s">
        <v>56</v>
      </c>
      <c r="AO693" s="382" t="s">
        <v>1419</v>
      </c>
      <c r="AP693" s="383" t="s">
        <v>1707</v>
      </c>
      <c r="AQ693" s="383" t="s">
        <v>986</v>
      </c>
      <c r="AR693" s="384">
        <v>2201006</v>
      </c>
      <c r="AS693" s="384" t="s">
        <v>939</v>
      </c>
      <c r="AT693" s="385" t="s">
        <v>1727</v>
      </c>
      <c r="AU693" s="384"/>
      <c r="AV693" s="385" t="s">
        <v>1592</v>
      </c>
      <c r="AW693" s="384" t="s">
        <v>220</v>
      </c>
      <c r="AX693" s="388">
        <v>200000000</v>
      </c>
      <c r="AY693" s="389">
        <v>1</v>
      </c>
      <c r="AZ693" s="389" t="s">
        <v>1423</v>
      </c>
      <c r="BA693" s="389" t="s">
        <v>1424</v>
      </c>
      <c r="BB693" s="389" t="s">
        <v>1425</v>
      </c>
      <c r="BC693" s="390">
        <v>200000000</v>
      </c>
      <c r="BD693" s="390">
        <v>0</v>
      </c>
      <c r="BI693" s="391" t="s">
        <v>1728</v>
      </c>
    </row>
    <row r="694" spans="1:61" s="391" customFormat="1" ht="252">
      <c r="A694" s="382">
        <v>667</v>
      </c>
      <c r="B694" s="383" t="s">
        <v>927</v>
      </c>
      <c r="C694" s="383" t="s">
        <v>1408</v>
      </c>
      <c r="D694" s="383" t="s">
        <v>1729</v>
      </c>
      <c r="E694" s="383" t="s">
        <v>249</v>
      </c>
      <c r="F694" s="383" t="s">
        <v>930</v>
      </c>
      <c r="G694" s="383" t="s">
        <v>1410</v>
      </c>
      <c r="H694" s="401" t="s">
        <v>1060</v>
      </c>
      <c r="I694" s="383" t="s">
        <v>1492</v>
      </c>
      <c r="J694" s="382" t="s">
        <v>934</v>
      </c>
      <c r="K694" s="382">
        <f>IF(I694="na",0,IF(COUNTIFS($C$1:C694,C694,$I$1:I694,I694)&gt;1,0,1))</f>
        <v>0</v>
      </c>
      <c r="L694" s="382">
        <f>IF(I694="na",0,IF(COUNTIFS($D$1:D694,D694,$I$1:I694,I694)&gt;1,0,1))</f>
        <v>1</v>
      </c>
      <c r="M694" s="382">
        <f>IF(S694="",0,IF(VLOOKUP(R694,[3]PARAMETROS!$P$1:$Q$13,2,0)=1,S694-O694,S694-SUMIFS($S:$S,$R:$R,INDEX(meses,VLOOKUP(R694,[3]PARAMETROS!$P$1:$Q$13,2,0)-1),D:D,D694)))</f>
        <v>0</v>
      </c>
      <c r="N694" s="382"/>
      <c r="O694" s="382"/>
      <c r="P694" s="382"/>
      <c r="Q694" s="382"/>
      <c r="R694" s="384" t="s">
        <v>211</v>
      </c>
      <c r="S694" s="392"/>
      <c r="T694" s="103"/>
      <c r="U694" s="393"/>
      <c r="V694" s="384"/>
      <c r="W694" s="384"/>
      <c r="X694" s="383" t="s">
        <v>1730</v>
      </c>
      <c r="Y694" s="383" t="s">
        <v>1731</v>
      </c>
      <c r="Z694" s="383" t="s">
        <v>1732</v>
      </c>
      <c r="AA694" s="386">
        <v>0</v>
      </c>
      <c r="AB694" s="386">
        <v>1</v>
      </c>
      <c r="AC694" s="386">
        <f t="shared" si="24"/>
        <v>1</v>
      </c>
      <c r="AD694" s="383" t="s">
        <v>1733</v>
      </c>
      <c r="AE694" s="383" t="s">
        <v>1734</v>
      </c>
      <c r="AF694" s="404"/>
      <c r="AG694" s="104">
        <f>(AF694-AA694)/(AB694-AA694)</f>
        <v>0</v>
      </c>
      <c r="AH694" s="405"/>
      <c r="AI694" s="384"/>
      <c r="AJ694" s="384"/>
      <c r="AK694" s="383" t="s">
        <v>1418</v>
      </c>
      <c r="AL694" s="382" t="s">
        <v>55</v>
      </c>
      <c r="AM694" s="382">
        <v>2201</v>
      </c>
      <c r="AN694" s="382" t="s">
        <v>56</v>
      </c>
      <c r="AO694" s="382" t="s">
        <v>1419</v>
      </c>
      <c r="AP694" s="383" t="s">
        <v>1735</v>
      </c>
      <c r="AQ694" s="383" t="s">
        <v>1736</v>
      </c>
      <c r="AR694" s="384">
        <v>2201011</v>
      </c>
      <c r="AS694" s="384" t="s">
        <v>1737</v>
      </c>
      <c r="AT694" s="385" t="s">
        <v>1738</v>
      </c>
      <c r="AU694" s="384"/>
      <c r="AV694" s="385" t="s">
        <v>74</v>
      </c>
      <c r="AW694" s="384" t="s">
        <v>220</v>
      </c>
      <c r="AX694" s="388">
        <v>42417036758</v>
      </c>
      <c r="AY694" s="389">
        <v>1</v>
      </c>
      <c r="AZ694" s="389" t="s">
        <v>1739</v>
      </c>
      <c r="BA694" s="389" t="s">
        <v>1424</v>
      </c>
      <c r="BB694" s="389" t="s">
        <v>1425</v>
      </c>
      <c r="BC694" s="390">
        <v>42417036758</v>
      </c>
      <c r="BD694" s="390">
        <v>42417036758</v>
      </c>
      <c r="BI694" s="391" t="s">
        <v>1740</v>
      </c>
    </row>
    <row r="695" spans="1:61" s="391" customFormat="1" ht="252">
      <c r="A695" s="382">
        <v>668</v>
      </c>
      <c r="B695" s="383" t="s">
        <v>927</v>
      </c>
      <c r="C695" s="383" t="s">
        <v>1408</v>
      </c>
      <c r="D695" s="383" t="s">
        <v>1729</v>
      </c>
      <c r="E695" s="383" t="s">
        <v>249</v>
      </c>
      <c r="F695" s="383" t="s">
        <v>930</v>
      </c>
      <c r="G695" s="383" t="s">
        <v>1410</v>
      </c>
      <c r="H695" s="401" t="s">
        <v>1060</v>
      </c>
      <c r="I695" s="383" t="s">
        <v>1492</v>
      </c>
      <c r="J695" s="382" t="s">
        <v>934</v>
      </c>
      <c r="K695" s="382">
        <f>IF(I695="na",0,IF(COUNTIFS($C$1:C695,C695,$I$1:I695,I695)&gt;1,0,1))</f>
        <v>0</v>
      </c>
      <c r="L695" s="382">
        <f>IF(I695="na",0,IF(COUNTIFS($D$1:D695,D695,$I$1:I695,I695)&gt;1,0,1))</f>
        <v>0</v>
      </c>
      <c r="M695" s="382">
        <f>IF(S695="",0,IF(VLOOKUP(R695,[3]PARAMETROS!$P$1:$Q$13,2,0)=1,S695-O695,S695-SUMIFS($S:$S,$R:$R,INDEX(meses,VLOOKUP(R695,[3]PARAMETROS!$P$1:$Q$13,2,0)-1),D:D,D695)))</f>
        <v>0</v>
      </c>
      <c r="N695" s="382"/>
      <c r="O695" s="382"/>
      <c r="P695" s="382"/>
      <c r="Q695" s="382"/>
      <c r="R695" s="384" t="s">
        <v>211</v>
      </c>
      <c r="S695" s="392"/>
      <c r="T695" s="103"/>
      <c r="U695" s="393"/>
      <c r="V695" s="384"/>
      <c r="W695" s="384"/>
      <c r="X695" s="383" t="s">
        <v>1730</v>
      </c>
      <c r="Y695" s="383" t="s">
        <v>1731</v>
      </c>
      <c r="Z695" s="383"/>
      <c r="AA695" s="386"/>
      <c r="AB695" s="386"/>
      <c r="AC695" s="386"/>
      <c r="AD695" s="383"/>
      <c r="AE695" s="383"/>
      <c r="AF695" s="385"/>
      <c r="AG695" s="103"/>
      <c r="AH695" s="385"/>
      <c r="AI695" s="385"/>
      <c r="AJ695" s="385"/>
      <c r="AK695" s="383" t="s">
        <v>1418</v>
      </c>
      <c r="AL695" s="382" t="s">
        <v>55</v>
      </c>
      <c r="AM695" s="382">
        <v>2201</v>
      </c>
      <c r="AN695" s="382" t="s">
        <v>56</v>
      </c>
      <c r="AO695" s="382" t="s">
        <v>1419</v>
      </c>
      <c r="AP695" s="383" t="s">
        <v>1735</v>
      </c>
      <c r="AQ695" s="383" t="s">
        <v>1736</v>
      </c>
      <c r="AR695" s="384">
        <v>2201011</v>
      </c>
      <c r="AS695" s="384" t="s">
        <v>1741</v>
      </c>
      <c r="AT695" s="385" t="s">
        <v>1742</v>
      </c>
      <c r="AU695" s="384"/>
      <c r="AV695" s="385" t="s">
        <v>74</v>
      </c>
      <c r="AW695" s="384" t="s">
        <v>220</v>
      </c>
      <c r="AX695" s="388">
        <f>6582963242+26411135</f>
        <v>6609374377</v>
      </c>
      <c r="AY695" s="389">
        <v>1</v>
      </c>
      <c r="AZ695" s="389" t="s">
        <v>1739</v>
      </c>
      <c r="BA695" s="389" t="s">
        <v>1424</v>
      </c>
      <c r="BB695" s="389" t="s">
        <v>1425</v>
      </c>
      <c r="BC695" s="390">
        <f>6582963242+26411135</f>
        <v>6609374377</v>
      </c>
      <c r="BD695" s="390">
        <f>6582963242+26411135</f>
        <v>6609374377</v>
      </c>
    </row>
    <row r="696" spans="1:61" s="391" customFormat="1" ht="157.5">
      <c r="A696" s="382">
        <v>669</v>
      </c>
      <c r="B696" s="383" t="s">
        <v>927</v>
      </c>
      <c r="C696" s="383" t="s">
        <v>1408</v>
      </c>
      <c r="D696" s="383" t="s">
        <v>1729</v>
      </c>
      <c r="E696" s="383" t="s">
        <v>249</v>
      </c>
      <c r="F696" s="383" t="s">
        <v>930</v>
      </c>
      <c r="G696" s="383" t="s">
        <v>1410</v>
      </c>
      <c r="H696" s="401" t="s">
        <v>1060</v>
      </c>
      <c r="I696" s="383" t="s">
        <v>1492</v>
      </c>
      <c r="J696" s="382" t="s">
        <v>934</v>
      </c>
      <c r="K696" s="382">
        <f>IF(I696="na",0,IF(COUNTIFS($C$1:C696,C696,$I$1:I696,I696)&gt;1,0,1))</f>
        <v>0</v>
      </c>
      <c r="L696" s="382">
        <f>IF(I696="na",0,IF(COUNTIFS($D$1:D696,D696,$I$1:I696,I696)&gt;1,0,1))</f>
        <v>0</v>
      </c>
      <c r="M696" s="382">
        <f>IF(S696="",0,IF(VLOOKUP(R696,[3]PARAMETROS!$P$1:$Q$13,2,0)=1,S696-O696,S696-SUMIFS($S:$S,$R:$R,INDEX(meses,VLOOKUP(R696,[3]PARAMETROS!$P$1:$Q$13,2,0)-1),D:D,D696)))</f>
        <v>0</v>
      </c>
      <c r="N696" s="382"/>
      <c r="O696" s="382"/>
      <c r="P696" s="382"/>
      <c r="Q696" s="382"/>
      <c r="R696" s="384" t="s">
        <v>211</v>
      </c>
      <c r="S696" s="392"/>
      <c r="T696" s="103"/>
      <c r="U696" s="393"/>
      <c r="V696" s="384"/>
      <c r="W696" s="384"/>
      <c r="X696" s="383" t="s">
        <v>1730</v>
      </c>
      <c r="Y696" s="383" t="s">
        <v>1731</v>
      </c>
      <c r="Z696" s="383"/>
      <c r="AA696" s="386"/>
      <c r="AB696" s="386"/>
      <c r="AC696" s="386"/>
      <c r="AD696" s="383"/>
      <c r="AE696" s="383"/>
      <c r="AF696" s="385"/>
      <c r="AG696" s="103"/>
      <c r="AH696" s="385"/>
      <c r="AI696" s="385"/>
      <c r="AJ696" s="385"/>
      <c r="AK696" s="383" t="s">
        <v>1418</v>
      </c>
      <c r="AL696" s="382" t="s">
        <v>55</v>
      </c>
      <c r="AM696" s="382">
        <v>2201</v>
      </c>
      <c r="AN696" s="382" t="s">
        <v>56</v>
      </c>
      <c r="AO696" s="382" t="s">
        <v>1419</v>
      </c>
      <c r="AP696" s="383" t="s">
        <v>1743</v>
      </c>
      <c r="AQ696" s="383" t="s">
        <v>986</v>
      </c>
      <c r="AR696" s="384">
        <v>2201006</v>
      </c>
      <c r="AS696" s="384" t="s">
        <v>939</v>
      </c>
      <c r="AT696" s="385" t="s">
        <v>1744</v>
      </c>
      <c r="AU696" s="384"/>
      <c r="AV696" s="385" t="s">
        <v>63</v>
      </c>
      <c r="AW696" s="384" t="s">
        <v>220</v>
      </c>
      <c r="AX696" s="388">
        <v>82752000</v>
      </c>
      <c r="AY696" s="389">
        <v>1</v>
      </c>
      <c r="AZ696" s="389" t="s">
        <v>1423</v>
      </c>
      <c r="BA696" s="389" t="s">
        <v>1424</v>
      </c>
      <c r="BB696" s="389" t="s">
        <v>1425</v>
      </c>
      <c r="BC696" s="390">
        <v>82752000</v>
      </c>
      <c r="BD696" s="390">
        <v>82752000</v>
      </c>
    </row>
    <row r="697" spans="1:61" s="391" customFormat="1" ht="157.5">
      <c r="A697" s="382">
        <v>670</v>
      </c>
      <c r="B697" s="383" t="s">
        <v>927</v>
      </c>
      <c r="C697" s="383" t="s">
        <v>1408</v>
      </c>
      <c r="D697" s="383" t="s">
        <v>1729</v>
      </c>
      <c r="E697" s="383" t="s">
        <v>249</v>
      </c>
      <c r="F697" s="383" t="s">
        <v>930</v>
      </c>
      <c r="G697" s="383" t="s">
        <v>1410</v>
      </c>
      <c r="H697" s="401" t="s">
        <v>1060</v>
      </c>
      <c r="I697" s="383" t="s">
        <v>1492</v>
      </c>
      <c r="J697" s="382" t="s">
        <v>934</v>
      </c>
      <c r="K697" s="382">
        <f>IF(I697="na",0,IF(COUNTIFS($C$1:C697,C697,$I$1:I697,I697)&gt;1,0,1))</f>
        <v>0</v>
      </c>
      <c r="L697" s="382">
        <f>IF(I697="na",0,IF(COUNTIFS($D$1:D697,D697,$I$1:I697,I697)&gt;1,0,1))</f>
        <v>0</v>
      </c>
      <c r="M697" s="382">
        <f>IF(S697="",0,IF(VLOOKUP(R697,[3]PARAMETROS!$P$1:$Q$13,2,0)=1,S697-O697,S697-SUMIFS($S:$S,$R:$R,INDEX(meses,VLOOKUP(R697,[3]PARAMETROS!$P$1:$Q$13,2,0)-1),D:D,D697)))</f>
        <v>0</v>
      </c>
      <c r="N697" s="382"/>
      <c r="O697" s="382"/>
      <c r="P697" s="382"/>
      <c r="Q697" s="382"/>
      <c r="R697" s="384" t="s">
        <v>211</v>
      </c>
      <c r="S697" s="392"/>
      <c r="T697" s="103"/>
      <c r="U697" s="393"/>
      <c r="V697" s="384"/>
      <c r="W697" s="384"/>
      <c r="X697" s="383" t="s">
        <v>1730</v>
      </c>
      <c r="Y697" s="383" t="s">
        <v>1731</v>
      </c>
      <c r="Z697" s="383"/>
      <c r="AA697" s="386"/>
      <c r="AB697" s="386"/>
      <c r="AC697" s="386"/>
      <c r="AD697" s="383"/>
      <c r="AE697" s="383"/>
      <c r="AF697" s="385"/>
      <c r="AG697" s="103"/>
      <c r="AH697" s="385"/>
      <c r="AI697" s="385"/>
      <c r="AJ697" s="385"/>
      <c r="AK697" s="383" t="s">
        <v>1418</v>
      </c>
      <c r="AL697" s="382" t="s">
        <v>55</v>
      </c>
      <c r="AM697" s="382">
        <v>2201</v>
      </c>
      <c r="AN697" s="382" t="s">
        <v>56</v>
      </c>
      <c r="AO697" s="382" t="s">
        <v>1419</v>
      </c>
      <c r="AP697" s="383" t="s">
        <v>1743</v>
      </c>
      <c r="AQ697" s="383" t="s">
        <v>986</v>
      </c>
      <c r="AR697" s="384">
        <v>2201006</v>
      </c>
      <c r="AS697" s="384" t="s">
        <v>1745</v>
      </c>
      <c r="AT697" s="385" t="s">
        <v>1746</v>
      </c>
      <c r="AU697" s="384"/>
      <c r="AV697" s="385" t="s">
        <v>63</v>
      </c>
      <c r="AW697" s="384" t="s">
        <v>220</v>
      </c>
      <c r="AX697" s="388">
        <v>70000000</v>
      </c>
      <c r="AY697" s="389">
        <v>1</v>
      </c>
      <c r="AZ697" s="389" t="s">
        <v>1423</v>
      </c>
      <c r="BA697" s="389" t="s">
        <v>1424</v>
      </c>
      <c r="BB697" s="389" t="s">
        <v>1425</v>
      </c>
      <c r="BC697" s="390">
        <v>70000000</v>
      </c>
      <c r="BD697" s="390">
        <v>70000000</v>
      </c>
    </row>
    <row r="698" spans="1:61" s="391" customFormat="1" ht="157.5">
      <c r="A698" s="382">
        <v>671</v>
      </c>
      <c r="B698" s="383" t="s">
        <v>927</v>
      </c>
      <c r="C698" s="383" t="s">
        <v>1408</v>
      </c>
      <c r="D698" s="383" t="s">
        <v>1729</v>
      </c>
      <c r="E698" s="383" t="s">
        <v>249</v>
      </c>
      <c r="F698" s="383" t="s">
        <v>930</v>
      </c>
      <c r="G698" s="383" t="s">
        <v>1410</v>
      </c>
      <c r="H698" s="401" t="s">
        <v>1060</v>
      </c>
      <c r="I698" s="383" t="s">
        <v>1492</v>
      </c>
      <c r="J698" s="382" t="s">
        <v>934</v>
      </c>
      <c r="K698" s="382">
        <f>IF(I698="na",0,IF(COUNTIFS($C$1:C698,C698,$I$1:I698,I698)&gt;1,0,1))</f>
        <v>0</v>
      </c>
      <c r="L698" s="382">
        <f>IF(I698="na",0,IF(COUNTIFS($D$1:D698,D698,$I$1:I698,I698)&gt;1,0,1))</f>
        <v>0</v>
      </c>
      <c r="M698" s="382">
        <f>IF(S698="",0,IF(VLOOKUP(R698,[3]PARAMETROS!$P$1:$Q$13,2,0)=1,S698-O698,S698-SUMIFS($S:$S,$R:$R,INDEX(meses,VLOOKUP(R698,[3]PARAMETROS!$P$1:$Q$13,2,0)-1),D:D,D698)))</f>
        <v>0</v>
      </c>
      <c r="N698" s="382"/>
      <c r="O698" s="382"/>
      <c r="P698" s="382"/>
      <c r="Q698" s="382"/>
      <c r="R698" s="384" t="s">
        <v>211</v>
      </c>
      <c r="S698" s="392"/>
      <c r="T698" s="103"/>
      <c r="U698" s="393"/>
      <c r="V698" s="384"/>
      <c r="W698" s="384"/>
      <c r="X698" s="383" t="s">
        <v>1730</v>
      </c>
      <c r="Y698" s="383" t="s">
        <v>1731</v>
      </c>
      <c r="Z698" s="383"/>
      <c r="AA698" s="386"/>
      <c r="AB698" s="386"/>
      <c r="AC698" s="386"/>
      <c r="AD698" s="383"/>
      <c r="AE698" s="383"/>
      <c r="AF698" s="385"/>
      <c r="AG698" s="103"/>
      <c r="AH698" s="385"/>
      <c r="AI698" s="385"/>
      <c r="AJ698" s="385"/>
      <c r="AK698" s="383" t="s">
        <v>1418</v>
      </c>
      <c r="AL698" s="382" t="s">
        <v>55</v>
      </c>
      <c r="AM698" s="382">
        <v>2201</v>
      </c>
      <c r="AN698" s="382" t="s">
        <v>56</v>
      </c>
      <c r="AO698" s="382" t="s">
        <v>1419</v>
      </c>
      <c r="AP698" s="383" t="s">
        <v>1743</v>
      </c>
      <c r="AQ698" s="383" t="s">
        <v>986</v>
      </c>
      <c r="AR698" s="384">
        <v>2201006</v>
      </c>
      <c r="AS698" s="384" t="s">
        <v>1747</v>
      </c>
      <c r="AT698" s="385" t="s">
        <v>1748</v>
      </c>
      <c r="AU698" s="384"/>
      <c r="AV698" s="385" t="s">
        <v>63</v>
      </c>
      <c r="AW698" s="384" t="s">
        <v>220</v>
      </c>
      <c r="AX698" s="388">
        <v>77000000</v>
      </c>
      <c r="AY698" s="389">
        <v>1</v>
      </c>
      <c r="AZ698" s="389" t="s">
        <v>1423</v>
      </c>
      <c r="BA698" s="389" t="s">
        <v>1424</v>
      </c>
      <c r="BB698" s="389" t="s">
        <v>1425</v>
      </c>
      <c r="BC698" s="390">
        <v>64826295</v>
      </c>
      <c r="BD698" s="390">
        <v>64826295</v>
      </c>
    </row>
    <row r="699" spans="1:61" s="391" customFormat="1" ht="157.5">
      <c r="A699" s="382">
        <v>672</v>
      </c>
      <c r="B699" s="383" t="s">
        <v>927</v>
      </c>
      <c r="C699" s="383" t="s">
        <v>1408</v>
      </c>
      <c r="D699" s="383" t="s">
        <v>1729</v>
      </c>
      <c r="E699" s="383" t="s">
        <v>249</v>
      </c>
      <c r="F699" s="383" t="s">
        <v>930</v>
      </c>
      <c r="G699" s="383" t="s">
        <v>1410</v>
      </c>
      <c r="H699" s="401" t="s">
        <v>1060</v>
      </c>
      <c r="I699" s="383" t="s">
        <v>1492</v>
      </c>
      <c r="J699" s="382" t="s">
        <v>934</v>
      </c>
      <c r="K699" s="382">
        <f>IF(I699="na",0,IF(COUNTIFS($C$1:C699,C699,$I$1:I699,I699)&gt;1,0,1))</f>
        <v>0</v>
      </c>
      <c r="L699" s="382">
        <f>IF(I699="na",0,IF(COUNTIFS($D$1:D699,D699,$I$1:I699,I699)&gt;1,0,1))</f>
        <v>0</v>
      </c>
      <c r="M699" s="382">
        <f>IF(S699="",0,IF(VLOOKUP(R699,[3]PARAMETROS!$P$1:$Q$13,2,0)=1,S699-O699,S699-SUMIFS($S:$S,$R:$R,INDEX(meses,VLOOKUP(R699,[3]PARAMETROS!$P$1:$Q$13,2,0)-1),D:D,D699)))</f>
        <v>0</v>
      </c>
      <c r="N699" s="382"/>
      <c r="O699" s="382"/>
      <c r="P699" s="382"/>
      <c r="Q699" s="382"/>
      <c r="R699" s="384" t="s">
        <v>211</v>
      </c>
      <c r="S699" s="392"/>
      <c r="T699" s="103"/>
      <c r="U699" s="393"/>
      <c r="V699" s="384"/>
      <c r="W699" s="384"/>
      <c r="X699" s="383" t="s">
        <v>1730</v>
      </c>
      <c r="Y699" s="383" t="s">
        <v>1731</v>
      </c>
      <c r="Z699" s="383"/>
      <c r="AA699" s="386"/>
      <c r="AB699" s="386"/>
      <c r="AC699" s="386"/>
      <c r="AD699" s="383"/>
      <c r="AE699" s="383"/>
      <c r="AF699" s="385"/>
      <c r="AG699" s="103"/>
      <c r="AH699" s="385"/>
      <c r="AI699" s="385"/>
      <c r="AJ699" s="385"/>
      <c r="AK699" s="383" t="s">
        <v>1418</v>
      </c>
      <c r="AL699" s="382" t="s">
        <v>55</v>
      </c>
      <c r="AM699" s="382">
        <v>2201</v>
      </c>
      <c r="AN699" s="382" t="s">
        <v>56</v>
      </c>
      <c r="AO699" s="382" t="s">
        <v>1419</v>
      </c>
      <c r="AP699" s="383" t="s">
        <v>1743</v>
      </c>
      <c r="AQ699" s="383" t="s">
        <v>986</v>
      </c>
      <c r="AR699" s="384">
        <v>2201006</v>
      </c>
      <c r="AS699" s="384" t="s">
        <v>1749</v>
      </c>
      <c r="AT699" s="385" t="s">
        <v>1750</v>
      </c>
      <c r="AU699" s="384"/>
      <c r="AV699" s="385" t="s">
        <v>63</v>
      </c>
      <c r="AW699" s="384" t="s">
        <v>220</v>
      </c>
      <c r="AX699" s="388">
        <v>82709000</v>
      </c>
      <c r="AY699" s="389">
        <v>1</v>
      </c>
      <c r="AZ699" s="389" t="s">
        <v>1423</v>
      </c>
      <c r="BA699" s="389" t="s">
        <v>1424</v>
      </c>
      <c r="BB699" s="389" t="s">
        <v>1425</v>
      </c>
      <c r="BC699" s="390">
        <v>82709000</v>
      </c>
      <c r="BD699" s="390">
        <v>82709000</v>
      </c>
    </row>
    <row r="700" spans="1:61" s="391" customFormat="1" ht="173.25">
      <c r="A700" s="382">
        <v>673</v>
      </c>
      <c r="B700" s="383" t="s">
        <v>927</v>
      </c>
      <c r="C700" s="383" t="s">
        <v>1408</v>
      </c>
      <c r="D700" s="383" t="s">
        <v>1729</v>
      </c>
      <c r="E700" s="383" t="s">
        <v>249</v>
      </c>
      <c r="F700" s="383" t="s">
        <v>930</v>
      </c>
      <c r="G700" s="383" t="s">
        <v>1410</v>
      </c>
      <c r="H700" s="401" t="s">
        <v>1060</v>
      </c>
      <c r="I700" s="383" t="s">
        <v>1492</v>
      </c>
      <c r="J700" s="382" t="s">
        <v>934</v>
      </c>
      <c r="K700" s="382">
        <f>IF(I700="na",0,IF(COUNTIFS($C$1:C700,C700,$I$1:I700,I700)&gt;1,0,1))</f>
        <v>0</v>
      </c>
      <c r="L700" s="382">
        <f>IF(I700="na",0,IF(COUNTIFS($D$1:D700,D700,$I$1:I700,I700)&gt;1,0,1))</f>
        <v>0</v>
      </c>
      <c r="M700" s="382">
        <f>IF(S700="",0,IF(VLOOKUP(R700,[3]PARAMETROS!$P$1:$Q$13,2,0)=1,S700-O700,S700-SUMIFS($S:$S,$R:$R,INDEX(meses,VLOOKUP(R700,[3]PARAMETROS!$P$1:$Q$13,2,0)-1),D:D,D700)))</f>
        <v>0</v>
      </c>
      <c r="N700" s="382"/>
      <c r="O700" s="382"/>
      <c r="P700" s="382"/>
      <c r="Q700" s="382"/>
      <c r="R700" s="384" t="s">
        <v>211</v>
      </c>
      <c r="S700" s="392"/>
      <c r="T700" s="103"/>
      <c r="U700" s="393"/>
      <c r="V700" s="384"/>
      <c r="W700" s="384"/>
      <c r="X700" s="383" t="s">
        <v>1730</v>
      </c>
      <c r="Y700" s="383" t="s">
        <v>1731</v>
      </c>
      <c r="Z700" s="383"/>
      <c r="AA700" s="386"/>
      <c r="AB700" s="386"/>
      <c r="AC700" s="386"/>
      <c r="AD700" s="383"/>
      <c r="AE700" s="383"/>
      <c r="AF700" s="385"/>
      <c r="AG700" s="103"/>
      <c r="AH700" s="385"/>
      <c r="AI700" s="385"/>
      <c r="AJ700" s="385"/>
      <c r="AK700" s="383" t="s">
        <v>1418</v>
      </c>
      <c r="AL700" s="382" t="s">
        <v>55</v>
      </c>
      <c r="AM700" s="382">
        <v>2201</v>
      </c>
      <c r="AN700" s="382" t="s">
        <v>56</v>
      </c>
      <c r="AO700" s="382" t="s">
        <v>1419</v>
      </c>
      <c r="AP700" s="383" t="s">
        <v>1743</v>
      </c>
      <c r="AQ700" s="383" t="s">
        <v>986</v>
      </c>
      <c r="AR700" s="384">
        <v>2201006</v>
      </c>
      <c r="AS700" s="384" t="s">
        <v>1751</v>
      </c>
      <c r="AT700" s="385" t="s">
        <v>1752</v>
      </c>
      <c r="AU700" s="384"/>
      <c r="AV700" s="385" t="s">
        <v>63</v>
      </c>
      <c r="AW700" s="384" t="s">
        <v>220</v>
      </c>
      <c r="AX700" s="388">
        <v>74800000</v>
      </c>
      <c r="AY700" s="389">
        <v>1</v>
      </c>
      <c r="AZ700" s="389" t="s">
        <v>1423</v>
      </c>
      <c r="BA700" s="389" t="s">
        <v>1424</v>
      </c>
      <c r="BB700" s="389" t="s">
        <v>1425</v>
      </c>
      <c r="BC700" s="390">
        <v>74800000</v>
      </c>
      <c r="BD700" s="390">
        <v>74800000</v>
      </c>
    </row>
    <row r="701" spans="1:61" s="391" customFormat="1" ht="157.5">
      <c r="A701" s="382">
        <v>674</v>
      </c>
      <c r="B701" s="383" t="s">
        <v>927</v>
      </c>
      <c r="C701" s="383" t="s">
        <v>1408</v>
      </c>
      <c r="D701" s="383" t="s">
        <v>1729</v>
      </c>
      <c r="E701" s="383" t="s">
        <v>249</v>
      </c>
      <c r="F701" s="383" t="s">
        <v>930</v>
      </c>
      <c r="G701" s="383" t="s">
        <v>1410</v>
      </c>
      <c r="H701" s="401" t="s">
        <v>1060</v>
      </c>
      <c r="I701" s="383" t="s">
        <v>1492</v>
      </c>
      <c r="J701" s="382" t="s">
        <v>934</v>
      </c>
      <c r="K701" s="382">
        <f>IF(I701="na",0,IF(COUNTIFS($C$1:C701,C701,$I$1:I701,I701)&gt;1,0,1))</f>
        <v>0</v>
      </c>
      <c r="L701" s="382">
        <f>IF(I701="na",0,IF(COUNTIFS($D$1:D701,D701,$I$1:I701,I701)&gt;1,0,1))</f>
        <v>0</v>
      </c>
      <c r="M701" s="382">
        <f>IF(S701="",0,IF(VLOOKUP(R701,[3]PARAMETROS!$P$1:$Q$13,2,0)=1,S701-O701,S701-SUMIFS($S:$S,$R:$R,INDEX(meses,VLOOKUP(R701,[3]PARAMETROS!$P$1:$Q$13,2,0)-1),D:D,D701)))</f>
        <v>0</v>
      </c>
      <c r="N701" s="382"/>
      <c r="O701" s="382"/>
      <c r="P701" s="382"/>
      <c r="Q701" s="382"/>
      <c r="R701" s="384" t="s">
        <v>211</v>
      </c>
      <c r="S701" s="392"/>
      <c r="T701" s="103"/>
      <c r="U701" s="393"/>
      <c r="V701" s="384"/>
      <c r="W701" s="384"/>
      <c r="X701" s="383" t="s">
        <v>1729</v>
      </c>
      <c r="Y701" s="383" t="s">
        <v>1731</v>
      </c>
      <c r="Z701" s="383"/>
      <c r="AA701" s="386"/>
      <c r="AB701" s="386"/>
      <c r="AC701" s="386"/>
      <c r="AD701" s="383"/>
      <c r="AE701" s="383"/>
      <c r="AF701" s="385"/>
      <c r="AG701" s="103"/>
      <c r="AH701" s="385"/>
      <c r="AI701" s="385"/>
      <c r="AJ701" s="385"/>
      <c r="AK701" s="383" t="s">
        <v>1418</v>
      </c>
      <c r="AL701" s="382" t="s">
        <v>55</v>
      </c>
      <c r="AM701" s="382">
        <v>2201</v>
      </c>
      <c r="AN701" s="382" t="s">
        <v>56</v>
      </c>
      <c r="AO701" s="382" t="s">
        <v>1419</v>
      </c>
      <c r="AP701" s="383" t="s">
        <v>1743</v>
      </c>
      <c r="AQ701" s="383" t="s">
        <v>986</v>
      </c>
      <c r="AR701" s="384">
        <v>2201006</v>
      </c>
      <c r="AS701" s="384" t="s">
        <v>1753</v>
      </c>
      <c r="AT701" s="385" t="s">
        <v>1754</v>
      </c>
      <c r="AU701" s="384"/>
      <c r="AV701" s="385" t="s">
        <v>63</v>
      </c>
      <c r="AW701" s="384" t="s">
        <v>220</v>
      </c>
      <c r="AX701" s="388">
        <v>24982650</v>
      </c>
      <c r="AY701" s="389">
        <v>1</v>
      </c>
      <c r="AZ701" s="389" t="s">
        <v>1423</v>
      </c>
      <c r="BA701" s="389" t="s">
        <v>1424</v>
      </c>
      <c r="BB701" s="389" t="s">
        <v>1425</v>
      </c>
      <c r="BC701" s="390">
        <v>24982650</v>
      </c>
      <c r="BD701" s="390">
        <v>24982650</v>
      </c>
    </row>
    <row r="702" spans="1:61" s="391" customFormat="1" ht="157.5">
      <c r="A702" s="382">
        <v>675</v>
      </c>
      <c r="B702" s="383" t="s">
        <v>927</v>
      </c>
      <c r="C702" s="383" t="s">
        <v>1408</v>
      </c>
      <c r="D702" s="383" t="s">
        <v>1729</v>
      </c>
      <c r="E702" s="383" t="s">
        <v>249</v>
      </c>
      <c r="F702" s="383" t="s">
        <v>930</v>
      </c>
      <c r="G702" s="383" t="s">
        <v>1410</v>
      </c>
      <c r="H702" s="401" t="s">
        <v>1060</v>
      </c>
      <c r="I702" s="383" t="s">
        <v>1492</v>
      </c>
      <c r="J702" s="382" t="s">
        <v>934</v>
      </c>
      <c r="K702" s="382">
        <f>IF(I702="na",0,IF(COUNTIFS($C$1:C702,C702,$I$1:I702,I702)&gt;1,0,1))</f>
        <v>0</v>
      </c>
      <c r="L702" s="382">
        <f>IF(I702="na",0,IF(COUNTIFS($D$1:D702,D702,$I$1:I702,I702)&gt;1,0,1))</f>
        <v>0</v>
      </c>
      <c r="M702" s="382">
        <f>IF(S702="",0,IF(VLOOKUP(R702,[3]PARAMETROS!$P$1:$Q$13,2,0)=1,S702-O702,S702-SUMIFS($S:$S,$R:$R,INDEX(meses,VLOOKUP(R702,[3]PARAMETROS!$P$1:$Q$13,2,0)-1),D:D,D702)))</f>
        <v>0</v>
      </c>
      <c r="N702" s="382"/>
      <c r="O702" s="382"/>
      <c r="P702" s="382"/>
      <c r="Q702" s="382"/>
      <c r="R702" s="384" t="s">
        <v>211</v>
      </c>
      <c r="S702" s="392"/>
      <c r="T702" s="103"/>
      <c r="U702" s="393"/>
      <c r="V702" s="384"/>
      <c r="W702" s="384"/>
      <c r="X702" s="383" t="s">
        <v>1730</v>
      </c>
      <c r="Y702" s="383" t="s">
        <v>1731</v>
      </c>
      <c r="Z702" s="383"/>
      <c r="AA702" s="386"/>
      <c r="AB702" s="386"/>
      <c r="AC702" s="386"/>
      <c r="AD702" s="383"/>
      <c r="AE702" s="383"/>
      <c r="AF702" s="385"/>
      <c r="AG702" s="103"/>
      <c r="AH702" s="385"/>
      <c r="AI702" s="385"/>
      <c r="AJ702" s="385"/>
      <c r="AK702" s="383" t="s">
        <v>1418</v>
      </c>
      <c r="AL702" s="382" t="s">
        <v>55</v>
      </c>
      <c r="AM702" s="382">
        <v>2201</v>
      </c>
      <c r="AN702" s="382" t="s">
        <v>56</v>
      </c>
      <c r="AO702" s="382" t="s">
        <v>1419</v>
      </c>
      <c r="AP702" s="383" t="s">
        <v>1743</v>
      </c>
      <c r="AQ702" s="383" t="s">
        <v>986</v>
      </c>
      <c r="AR702" s="384">
        <v>2201006</v>
      </c>
      <c r="AS702" s="384" t="s">
        <v>1755</v>
      </c>
      <c r="AT702" s="385" t="s">
        <v>1756</v>
      </c>
      <c r="AU702" s="384"/>
      <c r="AV702" s="385" t="s">
        <v>63</v>
      </c>
      <c r="AW702" s="384" t="s">
        <v>220</v>
      </c>
      <c r="AX702" s="388">
        <v>99000000</v>
      </c>
      <c r="AY702" s="389">
        <v>1</v>
      </c>
      <c r="AZ702" s="389" t="s">
        <v>1423</v>
      </c>
      <c r="BA702" s="389" t="s">
        <v>1424</v>
      </c>
      <c r="BB702" s="389" t="s">
        <v>1425</v>
      </c>
      <c r="BC702" s="390">
        <v>99000000</v>
      </c>
      <c r="BD702" s="390">
        <v>99000000</v>
      </c>
    </row>
    <row r="703" spans="1:61" s="391" customFormat="1" ht="409.5">
      <c r="A703" s="382">
        <v>676</v>
      </c>
      <c r="B703" s="383" t="s">
        <v>927</v>
      </c>
      <c r="C703" s="383" t="s">
        <v>1408</v>
      </c>
      <c r="D703" s="383" t="s">
        <v>1729</v>
      </c>
      <c r="E703" s="383" t="s">
        <v>249</v>
      </c>
      <c r="F703" s="383" t="s">
        <v>930</v>
      </c>
      <c r="G703" s="383" t="s">
        <v>1410</v>
      </c>
      <c r="H703" s="401" t="s">
        <v>1060</v>
      </c>
      <c r="I703" s="383" t="s">
        <v>1534</v>
      </c>
      <c r="J703" s="382" t="s">
        <v>934</v>
      </c>
      <c r="K703" s="382">
        <f>IF(I703="na",0,IF(COUNTIFS($C$1:C703,C703,$I$1:I703,I703)&gt;1,0,1))</f>
        <v>0</v>
      </c>
      <c r="L703" s="382">
        <f>IF(I703="na",0,IF(COUNTIFS($D$1:D703,D703,$I$1:I703,I703)&gt;1,0,1))</f>
        <v>1</v>
      </c>
      <c r="M703" s="382">
        <f>IF(S703="",0,IF(VLOOKUP(R703,[3]PARAMETROS!$P$1:$Q$13,2,0)=1,S703-O703,S703-SUMIFS($S:$S,$R:$R,INDEX(meses,VLOOKUP(R703,[3]PARAMETROS!$P$1:$Q$13,2,0)-1),D:D,D703)))</f>
        <v>0</v>
      </c>
      <c r="N703" s="104">
        <v>0.2</v>
      </c>
      <c r="O703" s="104">
        <v>0.14000000000000001</v>
      </c>
      <c r="P703" s="104">
        <v>0.15</v>
      </c>
      <c r="Q703" s="104">
        <f>P703-O703</f>
        <v>9.9999999999999811E-3</v>
      </c>
      <c r="R703" s="384" t="s">
        <v>211</v>
      </c>
      <c r="S703" s="419">
        <v>0</v>
      </c>
      <c r="T703" s="103">
        <f>(S703-O703)/(P703-O703)</f>
        <v>-14.000000000000028</v>
      </c>
      <c r="U703" s="403" t="s">
        <v>1757</v>
      </c>
      <c r="V703" s="132" t="s">
        <v>210</v>
      </c>
      <c r="W703" s="157" t="s">
        <v>1758</v>
      </c>
      <c r="X703" s="383" t="s">
        <v>1730</v>
      </c>
      <c r="Y703" s="383" t="s">
        <v>1759</v>
      </c>
      <c r="Z703" s="383" t="s">
        <v>1542</v>
      </c>
      <c r="AA703" s="386">
        <v>0</v>
      </c>
      <c r="AB703" s="420">
        <v>0.75</v>
      </c>
      <c r="AC703" s="386">
        <f>AB703-AA703</f>
        <v>0.75</v>
      </c>
      <c r="AD703" s="383" t="s">
        <v>1760</v>
      </c>
      <c r="AE703" s="383" t="s">
        <v>1761</v>
      </c>
      <c r="AF703" s="421"/>
      <c r="AG703" s="104">
        <f>(AF703-AA703)/(AB703-AA703)</f>
        <v>0</v>
      </c>
      <c r="AH703" s="405"/>
      <c r="AI703" s="384"/>
      <c r="AJ703" s="384"/>
      <c r="AK703" s="383" t="s">
        <v>1418</v>
      </c>
      <c r="AL703" s="382" t="s">
        <v>55</v>
      </c>
      <c r="AM703" s="382">
        <v>2201</v>
      </c>
      <c r="AN703" s="382" t="s">
        <v>56</v>
      </c>
      <c r="AO703" s="382" t="s">
        <v>1419</v>
      </c>
      <c r="AP703" s="383" t="s">
        <v>1762</v>
      </c>
      <c r="AQ703" s="383" t="s">
        <v>1763</v>
      </c>
      <c r="AR703" s="384">
        <v>2201007</v>
      </c>
      <c r="AS703" s="384" t="s">
        <v>1764</v>
      </c>
      <c r="AT703" s="385" t="s">
        <v>1765</v>
      </c>
      <c r="AU703" s="384"/>
      <c r="AV703" s="385" t="s">
        <v>74</v>
      </c>
      <c r="AW703" s="384" t="s">
        <v>220</v>
      </c>
      <c r="AX703" s="388">
        <v>21455000000</v>
      </c>
      <c r="AY703" s="389">
        <v>1</v>
      </c>
      <c r="AZ703" s="389" t="s">
        <v>1766</v>
      </c>
      <c r="BA703" s="389" t="s">
        <v>1424</v>
      </c>
      <c r="BB703" s="389" t="s">
        <v>1425</v>
      </c>
      <c r="BC703" s="390">
        <v>21455000000</v>
      </c>
      <c r="BD703" s="390">
        <v>21455000000</v>
      </c>
    </row>
    <row r="704" spans="1:61" s="391" customFormat="1" ht="126">
      <c r="A704" s="382">
        <v>677</v>
      </c>
      <c r="B704" s="383" t="s">
        <v>927</v>
      </c>
      <c r="C704" s="383" t="s">
        <v>1408</v>
      </c>
      <c r="D704" s="383" t="s">
        <v>1729</v>
      </c>
      <c r="E704" s="383" t="s">
        <v>249</v>
      </c>
      <c r="F704" s="383" t="s">
        <v>930</v>
      </c>
      <c r="G704" s="383" t="s">
        <v>1410</v>
      </c>
      <c r="H704" s="401" t="s">
        <v>1060</v>
      </c>
      <c r="I704" s="383" t="s">
        <v>1534</v>
      </c>
      <c r="J704" s="382" t="s">
        <v>934</v>
      </c>
      <c r="K704" s="382">
        <f>IF(I704="na",0,IF(COUNTIFS($C$1:C704,C704,$I$1:I704,I704)&gt;1,0,1))</f>
        <v>0</v>
      </c>
      <c r="L704" s="382">
        <f>IF(I704="na",0,IF(COUNTIFS($D$1:D704,D704,$I$1:I704,I704)&gt;1,0,1))</f>
        <v>0</v>
      </c>
      <c r="M704" s="382">
        <f>IF(S704="",0,IF(VLOOKUP(R704,[3]PARAMETROS!$P$1:$Q$13,2,0)=1,S704-O704,S704-SUMIFS($S:$S,$R:$R,INDEX(meses,VLOOKUP(R704,[3]PARAMETROS!$P$1:$Q$13,2,0)-1),D:D,D704)))</f>
        <v>0</v>
      </c>
      <c r="N704" s="382"/>
      <c r="O704" s="382"/>
      <c r="P704" s="382"/>
      <c r="Q704" s="382"/>
      <c r="R704" s="384" t="s">
        <v>211</v>
      </c>
      <c r="S704" s="392"/>
      <c r="T704" s="103"/>
      <c r="U704" s="393"/>
      <c r="V704" s="384"/>
      <c r="W704" s="384"/>
      <c r="X704" s="383" t="s">
        <v>1730</v>
      </c>
      <c r="Y704" s="383" t="s">
        <v>1759</v>
      </c>
      <c r="Z704" s="383"/>
      <c r="AA704" s="386"/>
      <c r="AB704" s="386"/>
      <c r="AC704" s="386"/>
      <c r="AD704" s="383"/>
      <c r="AE704" s="383"/>
      <c r="AF704" s="385"/>
      <c r="AG704" s="103"/>
      <c r="AH704" s="385"/>
      <c r="AI704" s="385"/>
      <c r="AJ704" s="385"/>
      <c r="AK704" s="383" t="s">
        <v>1418</v>
      </c>
      <c r="AL704" s="382" t="s">
        <v>55</v>
      </c>
      <c r="AM704" s="382">
        <v>2201</v>
      </c>
      <c r="AN704" s="382" t="s">
        <v>56</v>
      </c>
      <c r="AO704" s="382" t="s">
        <v>1419</v>
      </c>
      <c r="AP704" s="383" t="s">
        <v>1762</v>
      </c>
      <c r="AQ704" s="383" t="s">
        <v>1763</v>
      </c>
      <c r="AR704" s="384">
        <v>2201007</v>
      </c>
      <c r="AS704" s="384" t="s">
        <v>1767</v>
      </c>
      <c r="AT704" s="385" t="s">
        <v>1768</v>
      </c>
      <c r="AU704" s="384"/>
      <c r="AV704" s="385" t="s">
        <v>74</v>
      </c>
      <c r="AW704" s="384" t="s">
        <v>220</v>
      </c>
      <c r="AX704" s="388">
        <v>500000000</v>
      </c>
      <c r="AY704" s="389">
        <v>1</v>
      </c>
      <c r="AZ704" s="389" t="s">
        <v>1766</v>
      </c>
      <c r="BA704" s="389" t="s">
        <v>1424</v>
      </c>
      <c r="BB704" s="389" t="s">
        <v>1425</v>
      </c>
      <c r="BC704" s="390">
        <v>500000000</v>
      </c>
      <c r="BD704" s="390">
        <v>500000000</v>
      </c>
    </row>
    <row r="705" spans="1:56" s="391" customFormat="1" ht="409.5">
      <c r="A705" s="382">
        <v>678</v>
      </c>
      <c r="B705" s="383" t="s">
        <v>927</v>
      </c>
      <c r="C705" s="383" t="s">
        <v>1408</v>
      </c>
      <c r="D705" s="383" t="s">
        <v>1729</v>
      </c>
      <c r="E705" s="383" t="s">
        <v>249</v>
      </c>
      <c r="F705" s="383" t="s">
        <v>930</v>
      </c>
      <c r="G705" s="383" t="s">
        <v>1410</v>
      </c>
      <c r="H705" s="383" t="s">
        <v>1325</v>
      </c>
      <c r="I705" s="383" t="s">
        <v>1527</v>
      </c>
      <c r="J705" s="382" t="s">
        <v>934</v>
      </c>
      <c r="K705" s="382">
        <f>IF(I705="na",0,IF(COUNTIFS($C$1:C705,C705,$I$1:I705,I705)&gt;1,0,1))</f>
        <v>0</v>
      </c>
      <c r="L705" s="382">
        <f>IF(I705="na",0,IF(COUNTIFS($D$1:D705,D705,$I$1:I705,I705)&gt;1,0,1))</f>
        <v>1</v>
      </c>
      <c r="M705" s="382">
        <f>IF(S705="",0,IF(VLOOKUP(R705,[3]PARAMETROS!$P$1:$Q$13,2,0)=1,S705-O705,S705-SUMIFS($S:$S,$R:$R,INDEX(meses,VLOOKUP(R705,[3]PARAMETROS!$P$1:$Q$13,2,0)-1),D:D,D705)))</f>
        <v>0</v>
      </c>
      <c r="N705" s="104">
        <v>0.1</v>
      </c>
      <c r="O705" s="104">
        <v>0.04</v>
      </c>
      <c r="P705" s="104">
        <v>4.7500000000000001E-2</v>
      </c>
      <c r="Q705" s="104">
        <f>P705-O705</f>
        <v>7.4999999999999997E-3</v>
      </c>
      <c r="R705" s="384" t="s">
        <v>211</v>
      </c>
      <c r="S705" s="404">
        <v>0</v>
      </c>
      <c r="T705" s="103">
        <f>(S705-O705)/(P705-O705)</f>
        <v>-5.3333333333333339</v>
      </c>
      <c r="U705" s="403" t="s">
        <v>1614</v>
      </c>
      <c r="V705" s="132" t="s">
        <v>210</v>
      </c>
      <c r="W705" s="157" t="s">
        <v>1769</v>
      </c>
      <c r="X705" s="383" t="s">
        <v>1730</v>
      </c>
      <c r="Y705" s="383" t="s">
        <v>1770</v>
      </c>
      <c r="Z705" s="383" t="s">
        <v>1771</v>
      </c>
      <c r="AA705" s="386">
        <v>0</v>
      </c>
      <c r="AB705" s="386">
        <v>510000</v>
      </c>
      <c r="AC705" s="386">
        <f>AB705-AA705</f>
        <v>510000</v>
      </c>
      <c r="AD705" s="383" t="s">
        <v>1772</v>
      </c>
      <c r="AE705" s="383" t="s">
        <v>1773</v>
      </c>
      <c r="AF705" s="404"/>
      <c r="AG705" s="104">
        <f>(AF705-AA705)/(AB705-AA705)</f>
        <v>0</v>
      </c>
      <c r="AH705" s="405"/>
      <c r="AI705" s="384"/>
      <c r="AJ705" s="384"/>
      <c r="AK705" s="383" t="s">
        <v>1418</v>
      </c>
      <c r="AL705" s="382" t="s">
        <v>55</v>
      </c>
      <c r="AM705" s="382">
        <v>2201</v>
      </c>
      <c r="AN705" s="382" t="s">
        <v>56</v>
      </c>
      <c r="AO705" s="382" t="s">
        <v>1419</v>
      </c>
      <c r="AP705" s="383" t="s">
        <v>1762</v>
      </c>
      <c r="AQ705" s="383" t="s">
        <v>1763</v>
      </c>
      <c r="AR705" s="384">
        <v>2201007</v>
      </c>
      <c r="AS705" s="384" t="s">
        <v>939</v>
      </c>
      <c r="AT705" s="385" t="s">
        <v>1774</v>
      </c>
      <c r="AU705" s="384"/>
      <c r="AV705" s="385" t="s">
        <v>1592</v>
      </c>
      <c r="AW705" s="384" t="s">
        <v>220</v>
      </c>
      <c r="AX705" s="388">
        <v>345000000</v>
      </c>
      <c r="AY705" s="389">
        <v>1</v>
      </c>
      <c r="AZ705" s="389" t="s">
        <v>1766</v>
      </c>
      <c r="BA705" s="389" t="s">
        <v>1424</v>
      </c>
      <c r="BB705" s="389" t="s">
        <v>1425</v>
      </c>
      <c r="BC705" s="390">
        <v>345000000</v>
      </c>
      <c r="BD705" s="390">
        <v>298500000</v>
      </c>
    </row>
    <row r="706" spans="1:56" s="391" customFormat="1" ht="157.5">
      <c r="A706" s="382">
        <v>679</v>
      </c>
      <c r="B706" s="383" t="s">
        <v>927</v>
      </c>
      <c r="C706" s="383" t="s">
        <v>1408</v>
      </c>
      <c r="D706" s="383" t="s">
        <v>1729</v>
      </c>
      <c r="E706" s="383" t="s">
        <v>249</v>
      </c>
      <c r="F706" s="383" t="s">
        <v>930</v>
      </c>
      <c r="G706" s="383" t="s">
        <v>1410</v>
      </c>
      <c r="H706" s="383" t="s">
        <v>1325</v>
      </c>
      <c r="I706" s="383" t="s">
        <v>1527</v>
      </c>
      <c r="J706" s="382" t="s">
        <v>934</v>
      </c>
      <c r="K706" s="382">
        <f>IF(I706="na",0,IF(COUNTIFS($C$1:C706,C706,$I$1:I706,I706)&gt;1,0,1))</f>
        <v>0</v>
      </c>
      <c r="L706" s="382">
        <f>IF(I706="na",0,IF(COUNTIFS($D$1:D706,D706,$I$1:I706,I706)&gt;1,0,1))</f>
        <v>0</v>
      </c>
      <c r="M706" s="382">
        <f>IF(S706="",0,IF(VLOOKUP(R706,[3]PARAMETROS!$P$1:$Q$13,2,0)=1,S706-O706,S706-SUMIFS($S:$S,$R:$R,INDEX(meses,VLOOKUP(R706,[3]PARAMETROS!$P$1:$Q$13,2,0)-1),D:D,D706)))</f>
        <v>0</v>
      </c>
      <c r="N706" s="382"/>
      <c r="O706" s="382"/>
      <c r="P706" s="382"/>
      <c r="Q706" s="382"/>
      <c r="R706" s="384" t="s">
        <v>211</v>
      </c>
      <c r="S706" s="392"/>
      <c r="T706" s="383"/>
      <c r="U706" s="393"/>
      <c r="V706" s="384"/>
      <c r="W706" s="384"/>
      <c r="X706" s="383" t="s">
        <v>1730</v>
      </c>
      <c r="Y706" s="383" t="s">
        <v>1770</v>
      </c>
      <c r="Z706" s="383"/>
      <c r="AA706" s="386"/>
      <c r="AB706" s="386"/>
      <c r="AC706" s="386"/>
      <c r="AD706" s="383"/>
      <c r="AE706" s="383"/>
      <c r="AF706" s="385"/>
      <c r="AG706" s="103"/>
      <c r="AH706" s="385"/>
      <c r="AI706" s="385"/>
      <c r="AJ706" s="385"/>
      <c r="AK706" s="383" t="s">
        <v>1418</v>
      </c>
      <c r="AL706" s="382" t="s">
        <v>55</v>
      </c>
      <c r="AM706" s="382">
        <v>2201</v>
      </c>
      <c r="AN706" s="382" t="s">
        <v>56</v>
      </c>
      <c r="AO706" s="382" t="s">
        <v>1419</v>
      </c>
      <c r="AP706" s="383" t="s">
        <v>1743</v>
      </c>
      <c r="AQ706" s="383" t="s">
        <v>986</v>
      </c>
      <c r="AR706" s="384">
        <v>2201006</v>
      </c>
      <c r="AS706" s="384" t="s">
        <v>939</v>
      </c>
      <c r="AT706" s="385" t="s">
        <v>1775</v>
      </c>
      <c r="AU706" s="384"/>
      <c r="AV706" s="385" t="s">
        <v>131</v>
      </c>
      <c r="AW706" s="384" t="s">
        <v>220</v>
      </c>
      <c r="AX706" s="388">
        <v>1100000000</v>
      </c>
      <c r="AY706" s="389">
        <v>1</v>
      </c>
      <c r="AZ706" s="389" t="s">
        <v>1423</v>
      </c>
      <c r="BA706" s="389" t="s">
        <v>1424</v>
      </c>
      <c r="BB706" s="389" t="s">
        <v>1577</v>
      </c>
      <c r="BC706" s="390">
        <v>1100000000</v>
      </c>
      <c r="BD706" s="390">
        <v>600000000</v>
      </c>
    </row>
    <row r="707" spans="1:56" s="391" customFormat="1" ht="189">
      <c r="A707" s="382">
        <v>680</v>
      </c>
      <c r="B707" s="383" t="s">
        <v>927</v>
      </c>
      <c r="C707" s="383" t="s">
        <v>1408</v>
      </c>
      <c r="D707" s="383" t="s">
        <v>1729</v>
      </c>
      <c r="E707" s="383" t="s">
        <v>249</v>
      </c>
      <c r="F707" s="383" t="s">
        <v>930</v>
      </c>
      <c r="G707" s="383" t="s">
        <v>1410</v>
      </c>
      <c r="H707" s="383" t="s">
        <v>1325</v>
      </c>
      <c r="I707" s="383" t="s">
        <v>1534</v>
      </c>
      <c r="J707" s="382" t="s">
        <v>934</v>
      </c>
      <c r="K707" s="382">
        <f>IF(I707="na",0,IF(COUNTIFS($C$1:C707,C707,$I$1:I707,I707)&gt;1,0,1))</f>
        <v>0</v>
      </c>
      <c r="L707" s="382">
        <f>IF(I707="na",0,IF(COUNTIFS($D$1:D707,D707,$I$1:I707,I707)&gt;1,0,1))</f>
        <v>0</v>
      </c>
      <c r="M707" s="382">
        <f>IF(S707="",0,IF(VLOOKUP(R707,[3]PARAMETROS!$P$1:$Q$13,2,0)=1,S707-O707,S707-SUMIFS($S:$S,$R:$R,INDEX(meses,VLOOKUP(R707,[3]PARAMETROS!$P$1:$Q$13,2,0)-1),D:D,D707)))</f>
        <v>0</v>
      </c>
      <c r="N707" s="382"/>
      <c r="O707" s="382"/>
      <c r="P707" s="382"/>
      <c r="Q707" s="382"/>
      <c r="R707" s="384" t="s">
        <v>211</v>
      </c>
      <c r="S707" s="392"/>
      <c r="T707" s="383"/>
      <c r="U707" s="393"/>
      <c r="V707" s="384"/>
      <c r="W707" s="384"/>
      <c r="X707" s="383" t="s">
        <v>1730</v>
      </c>
      <c r="Y707" s="383" t="s">
        <v>1776</v>
      </c>
      <c r="Z707" s="383" t="s">
        <v>1771</v>
      </c>
      <c r="AA707" s="386">
        <v>0</v>
      </c>
      <c r="AB707" s="386">
        <v>1190000</v>
      </c>
      <c r="AC707" s="386">
        <f>AB707-AA707</f>
        <v>1190000</v>
      </c>
      <c r="AD707" s="383" t="s">
        <v>1777</v>
      </c>
      <c r="AE707" s="383" t="s">
        <v>1773</v>
      </c>
      <c r="AF707" s="404"/>
      <c r="AG707" s="104">
        <f>(AF707-AA707)/(AB707-AA707)</f>
        <v>0</v>
      </c>
      <c r="AH707" s="405"/>
      <c r="AI707" s="384"/>
      <c r="AJ707" s="384"/>
      <c r="AK707" s="383" t="s">
        <v>1418</v>
      </c>
      <c r="AL707" s="382" t="s">
        <v>55</v>
      </c>
      <c r="AM707" s="382">
        <v>2201</v>
      </c>
      <c r="AN707" s="382" t="s">
        <v>56</v>
      </c>
      <c r="AO707" s="382" t="s">
        <v>1419</v>
      </c>
      <c r="AP707" s="383" t="s">
        <v>1743</v>
      </c>
      <c r="AQ707" s="383" t="s">
        <v>986</v>
      </c>
      <c r="AR707" s="384">
        <v>2201006</v>
      </c>
      <c r="AS707" s="384" t="s">
        <v>939</v>
      </c>
      <c r="AT707" s="385" t="s">
        <v>98</v>
      </c>
      <c r="AU707" s="384"/>
      <c r="AV707" s="385" t="s">
        <v>98</v>
      </c>
      <c r="AW707" s="384" t="s">
        <v>220</v>
      </c>
      <c r="AX707" s="388">
        <v>625000</v>
      </c>
      <c r="AY707" s="389">
        <v>240</v>
      </c>
      <c r="AZ707" s="389" t="s">
        <v>1423</v>
      </c>
      <c r="BA707" s="389" t="s">
        <v>1424</v>
      </c>
      <c r="BB707" s="389" t="s">
        <v>1474</v>
      </c>
      <c r="BC707" s="390">
        <v>150000000</v>
      </c>
      <c r="BD707" s="390">
        <v>150000000</v>
      </c>
    </row>
    <row r="708" spans="1:56" s="391" customFormat="1" ht="157.5">
      <c r="A708" s="382">
        <v>681</v>
      </c>
      <c r="B708" s="383" t="s">
        <v>927</v>
      </c>
      <c r="C708" s="383" t="s">
        <v>1408</v>
      </c>
      <c r="D708" s="383" t="s">
        <v>1729</v>
      </c>
      <c r="E708" s="383" t="s">
        <v>249</v>
      </c>
      <c r="F708" s="383" t="s">
        <v>930</v>
      </c>
      <c r="G708" s="383" t="s">
        <v>1410</v>
      </c>
      <c r="H708" s="383" t="s">
        <v>1325</v>
      </c>
      <c r="I708" s="383" t="s">
        <v>1534</v>
      </c>
      <c r="J708" s="382" t="s">
        <v>934</v>
      </c>
      <c r="K708" s="382">
        <f>IF(I708="na",0,IF(COUNTIFS($C$1:C708,C708,$I$1:I708,I708)&gt;1,0,1))</f>
        <v>0</v>
      </c>
      <c r="L708" s="382">
        <f>IF(I708="na",0,IF(COUNTIFS($D$1:D708,D708,$I$1:I708,I708)&gt;1,0,1))</f>
        <v>0</v>
      </c>
      <c r="M708" s="382">
        <f>IF(S708="",0,IF(VLOOKUP(R708,[3]PARAMETROS!$P$1:$Q$13,2,0)=1,S708-O708,S708-SUMIFS($S:$S,$R:$R,INDEX(meses,VLOOKUP(R708,[3]PARAMETROS!$P$1:$Q$13,2,0)-1),D:D,D708)))</f>
        <v>0</v>
      </c>
      <c r="N708" s="382"/>
      <c r="O708" s="382"/>
      <c r="P708" s="382"/>
      <c r="Q708" s="382"/>
      <c r="R708" s="384" t="s">
        <v>211</v>
      </c>
      <c r="S708" s="392"/>
      <c r="T708" s="383"/>
      <c r="U708" s="393"/>
      <c r="V708" s="384"/>
      <c r="W708" s="384"/>
      <c r="X708" s="383" t="s">
        <v>1730</v>
      </c>
      <c r="Y708" s="383" t="s">
        <v>1776</v>
      </c>
      <c r="Z708" s="383"/>
      <c r="AA708" s="386"/>
      <c r="AB708" s="386"/>
      <c r="AC708" s="386"/>
      <c r="AD708" s="383"/>
      <c r="AE708" s="383"/>
      <c r="AF708" s="385"/>
      <c r="AG708" s="103"/>
      <c r="AH708" s="385"/>
      <c r="AI708" s="385"/>
      <c r="AJ708" s="385"/>
      <c r="AK708" s="383" t="s">
        <v>1418</v>
      </c>
      <c r="AL708" s="382" t="s">
        <v>55</v>
      </c>
      <c r="AM708" s="382">
        <v>2201</v>
      </c>
      <c r="AN708" s="382" t="s">
        <v>56</v>
      </c>
      <c r="AO708" s="382" t="s">
        <v>1419</v>
      </c>
      <c r="AP708" s="383" t="s">
        <v>1743</v>
      </c>
      <c r="AQ708" s="383" t="s">
        <v>986</v>
      </c>
      <c r="AR708" s="384">
        <v>2201006</v>
      </c>
      <c r="AS708" s="384" t="s">
        <v>939</v>
      </c>
      <c r="AT708" s="385" t="s">
        <v>1778</v>
      </c>
      <c r="AU708" s="384"/>
      <c r="AV708" s="385" t="s">
        <v>102</v>
      </c>
      <c r="AW708" s="384" t="s">
        <v>220</v>
      </c>
      <c r="AX708" s="388">
        <v>281250</v>
      </c>
      <c r="AY708" s="389">
        <v>356</v>
      </c>
      <c r="AZ708" s="389" t="s">
        <v>1423</v>
      </c>
      <c r="BA708" s="389" t="s">
        <v>1424</v>
      </c>
      <c r="BB708" s="389" t="s">
        <v>1476</v>
      </c>
      <c r="BC708" s="390">
        <v>100000000</v>
      </c>
      <c r="BD708" s="390">
        <v>100000000</v>
      </c>
    </row>
    <row r="709" spans="1:56" s="391" customFormat="1" ht="204.75">
      <c r="A709" s="382">
        <v>682</v>
      </c>
      <c r="B709" s="383" t="s">
        <v>927</v>
      </c>
      <c r="C709" s="383" t="s">
        <v>1408</v>
      </c>
      <c r="D709" s="383" t="s">
        <v>1729</v>
      </c>
      <c r="E709" s="383" t="s">
        <v>249</v>
      </c>
      <c r="F709" s="383" t="s">
        <v>930</v>
      </c>
      <c r="G709" s="383" t="s">
        <v>1410</v>
      </c>
      <c r="H709" s="401" t="s">
        <v>1060</v>
      </c>
      <c r="I709" s="383" t="s">
        <v>1613</v>
      </c>
      <c r="J709" s="382" t="s">
        <v>934</v>
      </c>
      <c r="K709" s="382">
        <f>IF(I709="na",0,IF(COUNTIFS($C$1:C709,C709,$I$1:I709,I709)&gt;1,0,1))</f>
        <v>0</v>
      </c>
      <c r="L709" s="382">
        <f>IF(I709="na",0,IF(COUNTIFS($D$1:D709,D709,$I$1:I709,I709)&gt;1,0,1))</f>
        <v>1</v>
      </c>
      <c r="M709" s="382">
        <f>IF(S709="",0,IF(VLOOKUP(R709,[3]PARAMETROS!$P$1:$Q$13,2,0)=1,S709-O709,S709-SUMIFS($S:$S,$R:$R,INDEX(meses,VLOOKUP(R709,[3]PARAMETROS!$P$1:$Q$13,2,0)-1),D:D,D709)))</f>
        <v>0</v>
      </c>
      <c r="N709" s="382"/>
      <c r="O709" s="382"/>
      <c r="P709" s="382"/>
      <c r="Q709" s="382"/>
      <c r="R709" s="384" t="s">
        <v>211</v>
      </c>
      <c r="S709" s="392"/>
      <c r="T709" s="383"/>
      <c r="U709" s="393"/>
      <c r="V709" s="384"/>
      <c r="W709" s="384"/>
      <c r="X709" s="383" t="s">
        <v>1779</v>
      </c>
      <c r="Y709" s="383" t="s">
        <v>1780</v>
      </c>
      <c r="Z709" s="383" t="s">
        <v>1781</v>
      </c>
      <c r="AA709" s="386">
        <v>0</v>
      </c>
      <c r="AB709" s="386">
        <v>3</v>
      </c>
      <c r="AC709" s="386">
        <f>AB709-AA709</f>
        <v>3</v>
      </c>
      <c r="AD709" s="383" t="s">
        <v>1505</v>
      </c>
      <c r="AE709" s="383" t="s">
        <v>1782</v>
      </c>
      <c r="AF709" s="404"/>
      <c r="AG709" s="104">
        <f>(AF709-AA709)/(AB709-AA709)</f>
        <v>0</v>
      </c>
      <c r="AH709" s="405"/>
      <c r="AI709" s="384"/>
      <c r="AJ709" s="384"/>
      <c r="AK709" s="383" t="s">
        <v>1418</v>
      </c>
      <c r="AL709" s="382" t="s">
        <v>55</v>
      </c>
      <c r="AM709" s="382">
        <v>2201</v>
      </c>
      <c r="AN709" s="382" t="s">
        <v>56</v>
      </c>
      <c r="AO709" s="382" t="s">
        <v>1419</v>
      </c>
      <c r="AP709" s="383" t="s">
        <v>1783</v>
      </c>
      <c r="AQ709" s="383" t="s">
        <v>1784</v>
      </c>
      <c r="AR709" s="384">
        <v>2201059</v>
      </c>
      <c r="AS709" s="384" t="s">
        <v>1629</v>
      </c>
      <c r="AT709" s="385" t="s">
        <v>1785</v>
      </c>
      <c r="AU709" s="384"/>
      <c r="AV709" s="385" t="s">
        <v>74</v>
      </c>
      <c r="AW709" s="384" t="s">
        <v>220</v>
      </c>
      <c r="AX709" s="388">
        <f>700000000+200000000</f>
        <v>900000000</v>
      </c>
      <c r="AY709" s="389">
        <v>1</v>
      </c>
      <c r="AZ709" s="389" t="s">
        <v>1786</v>
      </c>
      <c r="BA709" s="389" t="s">
        <v>1424</v>
      </c>
      <c r="BB709" s="389" t="s">
        <v>1425</v>
      </c>
      <c r="BC709" s="388">
        <f>700000000+200000000</f>
        <v>900000000</v>
      </c>
      <c r="BD709" s="388">
        <f>700000000+200000000</f>
        <v>900000000</v>
      </c>
    </row>
    <row r="710" spans="1:56" s="391" customFormat="1" ht="157.5">
      <c r="A710" s="382">
        <v>683</v>
      </c>
      <c r="B710" s="383" t="s">
        <v>927</v>
      </c>
      <c r="C710" s="383" t="s">
        <v>1408</v>
      </c>
      <c r="D710" s="383" t="s">
        <v>1729</v>
      </c>
      <c r="E710" s="383" t="s">
        <v>249</v>
      </c>
      <c r="F710" s="383" t="s">
        <v>930</v>
      </c>
      <c r="G710" s="383" t="s">
        <v>1410</v>
      </c>
      <c r="H710" s="401" t="s">
        <v>1060</v>
      </c>
      <c r="I710" s="383" t="s">
        <v>1613</v>
      </c>
      <c r="J710" s="382" t="s">
        <v>934</v>
      </c>
      <c r="K710" s="382">
        <f>IF(I710="na",0,IF(COUNTIFS($C$1:C710,C710,$I$1:I710,I710)&gt;1,0,1))</f>
        <v>0</v>
      </c>
      <c r="L710" s="382">
        <f>IF(I710="na",0,IF(COUNTIFS($D$1:D710,D710,$I$1:I710,I710)&gt;1,0,1))</f>
        <v>0</v>
      </c>
      <c r="M710" s="382">
        <f>IF(S710="",0,IF(VLOOKUP(R710,[3]PARAMETROS!$P$1:$Q$13,2,0)=1,S710-O710,S710-SUMIFS($S:$S,$R:$R,INDEX(meses,VLOOKUP(R710,[3]PARAMETROS!$P$1:$Q$13,2,0)-1),D:D,D710)))</f>
        <v>0</v>
      </c>
      <c r="N710" s="382"/>
      <c r="O710" s="382"/>
      <c r="P710" s="382"/>
      <c r="Q710" s="382"/>
      <c r="R710" s="384" t="s">
        <v>211</v>
      </c>
      <c r="S710" s="392"/>
      <c r="T710" s="383"/>
      <c r="U710" s="393"/>
      <c r="V710" s="384"/>
      <c r="W710" s="384"/>
      <c r="X710" s="383" t="s">
        <v>1779</v>
      </c>
      <c r="Y710" s="383" t="s">
        <v>1787</v>
      </c>
      <c r="Z710" s="383"/>
      <c r="AA710" s="386"/>
      <c r="AB710" s="386"/>
      <c r="AC710" s="386"/>
      <c r="AD710" s="383"/>
      <c r="AE710" s="383"/>
      <c r="AF710" s="385"/>
      <c r="AG710" s="103" t="e">
        <f>(AF710-AA710)/(AB710-AA710)</f>
        <v>#DIV/0!</v>
      </c>
      <c r="AH710" s="385"/>
      <c r="AI710" s="385"/>
      <c r="AJ710" s="385"/>
      <c r="AK710" s="383" t="s">
        <v>1418</v>
      </c>
      <c r="AL710" s="382" t="s">
        <v>55</v>
      </c>
      <c r="AM710" s="382">
        <v>2201</v>
      </c>
      <c r="AN710" s="382" t="s">
        <v>56</v>
      </c>
      <c r="AO710" s="382" t="s">
        <v>1419</v>
      </c>
      <c r="AP710" s="383" t="s">
        <v>1743</v>
      </c>
      <c r="AQ710" s="383" t="s">
        <v>986</v>
      </c>
      <c r="AR710" s="384">
        <v>2201006</v>
      </c>
      <c r="AS710" s="384" t="s">
        <v>939</v>
      </c>
      <c r="AT710" s="385" t="s">
        <v>1680</v>
      </c>
      <c r="AU710" s="384"/>
      <c r="AV710" s="385" t="s">
        <v>131</v>
      </c>
      <c r="AW710" s="384" t="s">
        <v>220</v>
      </c>
      <c r="AX710" s="388">
        <v>150000000</v>
      </c>
      <c r="AY710" s="389">
        <v>1</v>
      </c>
      <c r="AZ710" s="389" t="s">
        <v>1423</v>
      </c>
      <c r="BA710" s="389" t="s">
        <v>1424</v>
      </c>
      <c r="BB710" s="389" t="s">
        <v>1577</v>
      </c>
      <c r="BC710" s="390">
        <v>150000000</v>
      </c>
      <c r="BD710" s="390">
        <v>150000000</v>
      </c>
    </row>
    <row r="711" spans="1:56" s="391" customFormat="1" ht="189">
      <c r="A711" s="382">
        <v>684</v>
      </c>
      <c r="B711" s="383" t="s">
        <v>927</v>
      </c>
      <c r="C711" s="383" t="s">
        <v>1408</v>
      </c>
      <c r="D711" s="383" t="s">
        <v>1729</v>
      </c>
      <c r="E711" s="383" t="s">
        <v>249</v>
      </c>
      <c r="F711" s="383" t="s">
        <v>930</v>
      </c>
      <c r="G711" s="383" t="s">
        <v>1410</v>
      </c>
      <c r="H711" s="401" t="s">
        <v>1060</v>
      </c>
      <c r="I711" s="383" t="s">
        <v>1613</v>
      </c>
      <c r="J711" s="382" t="s">
        <v>934</v>
      </c>
      <c r="K711" s="382">
        <f>IF(I711="na",0,IF(COUNTIFS($C$1:C711,C711,$I$1:I711,I711)&gt;1,0,1))</f>
        <v>0</v>
      </c>
      <c r="L711" s="382">
        <f>IF(I711="na",0,IF(COUNTIFS($D$1:D711,D711,$I$1:I711,I711)&gt;1,0,1))</f>
        <v>0</v>
      </c>
      <c r="M711" s="382">
        <f>IF(S711="",0,IF(VLOOKUP(R711,[3]PARAMETROS!$P$1:$Q$13,2,0)=1,S711-O711,S711-SUMIFS($S:$S,$R:$R,INDEX(meses,VLOOKUP(R711,[3]PARAMETROS!$P$1:$Q$13,2,0)-1),D:D,D711)))</f>
        <v>0</v>
      </c>
      <c r="N711" s="382"/>
      <c r="O711" s="382"/>
      <c r="P711" s="382"/>
      <c r="Q711" s="382"/>
      <c r="R711" s="384" t="s">
        <v>211</v>
      </c>
      <c r="S711" s="392"/>
      <c r="T711" s="383"/>
      <c r="U711" s="393"/>
      <c r="V711" s="384"/>
      <c r="W711" s="384"/>
      <c r="X711" s="383" t="s">
        <v>1779</v>
      </c>
      <c r="Y711" s="383" t="s">
        <v>1787</v>
      </c>
      <c r="Z711" s="383"/>
      <c r="AA711" s="386"/>
      <c r="AB711" s="386"/>
      <c r="AC711" s="386"/>
      <c r="AD711" s="383"/>
      <c r="AE711" s="383"/>
      <c r="AF711" s="385"/>
      <c r="AG711" s="103"/>
      <c r="AH711" s="385"/>
      <c r="AI711" s="385"/>
      <c r="AJ711" s="385"/>
      <c r="AK711" s="383" t="s">
        <v>1418</v>
      </c>
      <c r="AL711" s="382" t="s">
        <v>55</v>
      </c>
      <c r="AM711" s="382">
        <v>2201</v>
      </c>
      <c r="AN711" s="382" t="s">
        <v>56</v>
      </c>
      <c r="AO711" s="382" t="s">
        <v>1419</v>
      </c>
      <c r="AP711" s="383" t="s">
        <v>1743</v>
      </c>
      <c r="AQ711" s="383" t="s">
        <v>986</v>
      </c>
      <c r="AR711" s="384">
        <v>2201006</v>
      </c>
      <c r="AS711" s="384" t="s">
        <v>1788</v>
      </c>
      <c r="AT711" s="385" t="s">
        <v>1789</v>
      </c>
      <c r="AU711" s="384"/>
      <c r="AV711" s="385" t="s">
        <v>63</v>
      </c>
      <c r="AW711" s="384" t="s">
        <v>220</v>
      </c>
      <c r="AX711" s="388">
        <v>70000000</v>
      </c>
      <c r="AY711" s="389">
        <v>1</v>
      </c>
      <c r="AZ711" s="389" t="s">
        <v>1423</v>
      </c>
      <c r="BA711" s="389" t="s">
        <v>1424</v>
      </c>
      <c r="BB711" s="389" t="s">
        <v>1425</v>
      </c>
      <c r="BC711" s="390">
        <v>70000000</v>
      </c>
      <c r="BD711" s="390">
        <v>70000000</v>
      </c>
    </row>
    <row r="712" spans="1:56" s="391" customFormat="1" ht="173.25">
      <c r="A712" s="382">
        <v>685</v>
      </c>
      <c r="B712" s="383" t="s">
        <v>927</v>
      </c>
      <c r="C712" s="383" t="s">
        <v>1408</v>
      </c>
      <c r="D712" s="383" t="s">
        <v>1729</v>
      </c>
      <c r="E712" s="383" t="s">
        <v>249</v>
      </c>
      <c r="F712" s="383" t="s">
        <v>930</v>
      </c>
      <c r="G712" s="383" t="s">
        <v>1410</v>
      </c>
      <c r="H712" s="401" t="s">
        <v>1060</v>
      </c>
      <c r="I712" s="383" t="s">
        <v>1613</v>
      </c>
      <c r="J712" s="382" t="s">
        <v>934</v>
      </c>
      <c r="K712" s="382">
        <f>IF(I712="na",0,IF(COUNTIFS($C$1:C712,C712,$I$1:I712,I712)&gt;1,0,1))</f>
        <v>0</v>
      </c>
      <c r="L712" s="382">
        <f>IF(I712="na",0,IF(COUNTIFS($D$1:D712,D712,$I$1:I712,I712)&gt;1,0,1))</f>
        <v>0</v>
      </c>
      <c r="M712" s="382">
        <f>IF(S712="",0,IF(VLOOKUP(R712,[3]PARAMETROS!$P$1:$Q$13,2,0)=1,S712-O712,S712-SUMIFS($S:$S,$R:$R,INDEX(meses,VLOOKUP(R712,[3]PARAMETROS!$P$1:$Q$13,2,0)-1),D:D,D712)))</f>
        <v>0</v>
      </c>
      <c r="N712" s="382"/>
      <c r="O712" s="382"/>
      <c r="P712" s="382"/>
      <c r="Q712" s="382"/>
      <c r="R712" s="384" t="s">
        <v>211</v>
      </c>
      <c r="S712" s="392"/>
      <c r="T712" s="383"/>
      <c r="U712" s="393"/>
      <c r="V712" s="384"/>
      <c r="W712" s="384"/>
      <c r="X712" s="383" t="s">
        <v>1779</v>
      </c>
      <c r="Y712" s="383" t="s">
        <v>1787</v>
      </c>
      <c r="Z712" s="383"/>
      <c r="AA712" s="386"/>
      <c r="AB712" s="386"/>
      <c r="AC712" s="386"/>
      <c r="AD712" s="383"/>
      <c r="AE712" s="383"/>
      <c r="AF712" s="385"/>
      <c r="AG712" s="103"/>
      <c r="AH712" s="385"/>
      <c r="AI712" s="385"/>
      <c r="AJ712" s="385"/>
      <c r="AK712" s="383" t="s">
        <v>1418</v>
      </c>
      <c r="AL712" s="382" t="s">
        <v>55</v>
      </c>
      <c r="AM712" s="382">
        <v>2201</v>
      </c>
      <c r="AN712" s="382" t="s">
        <v>56</v>
      </c>
      <c r="AO712" s="382" t="s">
        <v>1419</v>
      </c>
      <c r="AP712" s="383" t="s">
        <v>1743</v>
      </c>
      <c r="AQ712" s="383" t="s">
        <v>986</v>
      </c>
      <c r="AR712" s="384">
        <v>2201006</v>
      </c>
      <c r="AS712" s="384" t="s">
        <v>1790</v>
      </c>
      <c r="AT712" s="385" t="s">
        <v>1791</v>
      </c>
      <c r="AU712" s="384"/>
      <c r="AV712" s="385" t="s">
        <v>63</v>
      </c>
      <c r="AW712" s="384" t="s">
        <v>220</v>
      </c>
      <c r="AX712" s="388">
        <v>69786002</v>
      </c>
      <c r="AY712" s="389">
        <v>1</v>
      </c>
      <c r="AZ712" s="389" t="s">
        <v>1423</v>
      </c>
      <c r="BA712" s="389" t="s">
        <v>1424</v>
      </c>
      <c r="BB712" s="389" t="s">
        <v>1425</v>
      </c>
      <c r="BC712" s="390">
        <v>69786002</v>
      </c>
      <c r="BD712" s="390">
        <v>69786002</v>
      </c>
    </row>
    <row r="713" spans="1:56" s="391" customFormat="1" ht="189">
      <c r="A713" s="382">
        <v>686</v>
      </c>
      <c r="B713" s="383" t="s">
        <v>927</v>
      </c>
      <c r="C713" s="383" t="s">
        <v>1408</v>
      </c>
      <c r="D713" s="383" t="s">
        <v>1729</v>
      </c>
      <c r="E713" s="383" t="s">
        <v>249</v>
      </c>
      <c r="F713" s="383" t="s">
        <v>930</v>
      </c>
      <c r="G713" s="383" t="s">
        <v>1410</v>
      </c>
      <c r="H713" s="401" t="s">
        <v>1060</v>
      </c>
      <c r="I713" s="383" t="s">
        <v>1613</v>
      </c>
      <c r="J713" s="382" t="s">
        <v>934</v>
      </c>
      <c r="K713" s="382">
        <f>IF(I713="na",0,IF(COUNTIFS($C$1:C713,C713,$I$1:I713,I713)&gt;1,0,1))</f>
        <v>0</v>
      </c>
      <c r="L713" s="382">
        <f>IF(I713="na",0,IF(COUNTIFS($D$1:D713,D713,$I$1:I713,I713)&gt;1,0,1))</f>
        <v>0</v>
      </c>
      <c r="M713" s="382">
        <f>IF(S713="",0,IF(VLOOKUP(R713,[3]PARAMETROS!$P$1:$Q$13,2,0)=1,S713-O713,S713-SUMIFS($S:$S,$R:$R,INDEX(meses,VLOOKUP(R713,[3]PARAMETROS!$P$1:$Q$13,2,0)-1),D:D,D713)))</f>
        <v>0</v>
      </c>
      <c r="N713" s="382"/>
      <c r="O713" s="382"/>
      <c r="P713" s="382"/>
      <c r="Q713" s="382"/>
      <c r="R713" s="384" t="s">
        <v>211</v>
      </c>
      <c r="S713" s="392"/>
      <c r="T713" s="383"/>
      <c r="U713" s="393"/>
      <c r="V713" s="384"/>
      <c r="W713" s="384"/>
      <c r="X713" s="383" t="s">
        <v>1779</v>
      </c>
      <c r="Y713" s="383" t="s">
        <v>1787</v>
      </c>
      <c r="Z713" s="383"/>
      <c r="AA713" s="386"/>
      <c r="AB713" s="386"/>
      <c r="AC713" s="386"/>
      <c r="AD713" s="383"/>
      <c r="AE713" s="383"/>
      <c r="AF713" s="385"/>
      <c r="AG713" s="103"/>
      <c r="AH713" s="385"/>
      <c r="AI713" s="385"/>
      <c r="AJ713" s="385"/>
      <c r="AK713" s="383" t="s">
        <v>1418</v>
      </c>
      <c r="AL713" s="382" t="s">
        <v>55</v>
      </c>
      <c r="AM713" s="382">
        <v>2201</v>
      </c>
      <c r="AN713" s="382" t="s">
        <v>56</v>
      </c>
      <c r="AO713" s="382" t="s">
        <v>1419</v>
      </c>
      <c r="AP713" s="383" t="s">
        <v>1743</v>
      </c>
      <c r="AQ713" s="383" t="s">
        <v>986</v>
      </c>
      <c r="AR713" s="384">
        <v>2201006</v>
      </c>
      <c r="AS713" s="384" t="s">
        <v>1792</v>
      </c>
      <c r="AT713" s="385" t="s">
        <v>1793</v>
      </c>
      <c r="AU713" s="384"/>
      <c r="AV713" s="385" t="s">
        <v>63</v>
      </c>
      <c r="AW713" s="384" t="s">
        <v>220</v>
      </c>
      <c r="AX713" s="388">
        <v>68502294</v>
      </c>
      <c r="AY713" s="389">
        <v>1</v>
      </c>
      <c r="AZ713" s="389" t="s">
        <v>1423</v>
      </c>
      <c r="BA713" s="389" t="s">
        <v>1424</v>
      </c>
      <c r="BB713" s="389" t="s">
        <v>1425</v>
      </c>
      <c r="BC713" s="390">
        <v>68502294</v>
      </c>
      <c r="BD713" s="390">
        <v>68502294</v>
      </c>
    </row>
    <row r="714" spans="1:56" s="391" customFormat="1" ht="141.75">
      <c r="A714" s="382">
        <v>687</v>
      </c>
      <c r="B714" s="383" t="s">
        <v>927</v>
      </c>
      <c r="C714" s="383" t="s">
        <v>1408</v>
      </c>
      <c r="D714" s="383" t="s">
        <v>1729</v>
      </c>
      <c r="E714" s="383" t="s">
        <v>249</v>
      </c>
      <c r="F714" s="383" t="s">
        <v>930</v>
      </c>
      <c r="G714" s="383" t="s">
        <v>1410</v>
      </c>
      <c r="H714" s="401" t="s">
        <v>1060</v>
      </c>
      <c r="I714" s="383" t="s">
        <v>1613</v>
      </c>
      <c r="J714" s="382" t="s">
        <v>934</v>
      </c>
      <c r="K714" s="382">
        <f>IF(I714="na",0,IF(COUNTIFS($C$1:C714,C714,$I$1:I714,I714)&gt;1,0,1))</f>
        <v>0</v>
      </c>
      <c r="L714" s="382">
        <f>IF(I714="na",0,IF(COUNTIFS($D$1:D714,D714,$I$1:I714,I714)&gt;1,0,1))</f>
        <v>0</v>
      </c>
      <c r="M714" s="382">
        <f>IF(S714="",0,IF(VLOOKUP(R714,[3]PARAMETROS!$P$1:$Q$13,2,0)=1,S714-O714,S714-SUMIFS($S:$S,$R:$R,INDEX(meses,VLOOKUP(R714,[3]PARAMETROS!$P$1:$Q$13,2,0)-1),D:D,D714)))</f>
        <v>0</v>
      </c>
      <c r="N714" s="382"/>
      <c r="O714" s="382"/>
      <c r="P714" s="382"/>
      <c r="Q714" s="382"/>
      <c r="R714" s="384" t="s">
        <v>211</v>
      </c>
      <c r="S714" s="392"/>
      <c r="T714" s="383"/>
      <c r="U714" s="393"/>
      <c r="V714" s="384"/>
      <c r="W714" s="384"/>
      <c r="X714" s="383" t="s">
        <v>1779</v>
      </c>
      <c r="Y714" s="383" t="s">
        <v>1794</v>
      </c>
      <c r="Z714" s="383" t="s">
        <v>1795</v>
      </c>
      <c r="AA714" s="386">
        <v>0</v>
      </c>
      <c r="AB714" s="386">
        <v>2</v>
      </c>
      <c r="AC714" s="386">
        <f t="shared" ref="AC714:AC715" si="25">AB714-AA714</f>
        <v>2</v>
      </c>
      <c r="AD714" s="383" t="s">
        <v>1796</v>
      </c>
      <c r="AE714" s="383" t="s">
        <v>1797</v>
      </c>
      <c r="AF714" s="404"/>
      <c r="AG714" s="104">
        <f>(AF714-AA714)/(AB714-AA714)</f>
        <v>0</v>
      </c>
      <c r="AH714" s="405"/>
      <c r="AI714" s="384"/>
      <c r="AJ714" s="384"/>
      <c r="AK714" s="383" t="s">
        <v>1418</v>
      </c>
      <c r="AL714" s="382" t="s">
        <v>55</v>
      </c>
      <c r="AM714" s="382">
        <v>2201</v>
      </c>
      <c r="AN714" s="382" t="s">
        <v>56</v>
      </c>
      <c r="AO714" s="382" t="s">
        <v>1419</v>
      </c>
      <c r="AP714" s="383" t="s">
        <v>1798</v>
      </c>
      <c r="AQ714" s="383" t="s">
        <v>1799</v>
      </c>
      <c r="AR714" s="384">
        <v>2201005</v>
      </c>
      <c r="AS714" s="384" t="s">
        <v>1599</v>
      </c>
      <c r="AT714" s="385" t="s">
        <v>1800</v>
      </c>
      <c r="AU714" s="384"/>
      <c r="AV714" s="385" t="s">
        <v>74</v>
      </c>
      <c r="AW714" s="384" t="s">
        <v>220</v>
      </c>
      <c r="AX714" s="388">
        <v>300000000</v>
      </c>
      <c r="AY714" s="389">
        <v>1</v>
      </c>
      <c r="AZ714" s="389" t="s">
        <v>1801</v>
      </c>
      <c r="BA714" s="389" t="s">
        <v>1424</v>
      </c>
      <c r="BB714" s="389" t="s">
        <v>1425</v>
      </c>
      <c r="BC714" s="390">
        <v>300000000</v>
      </c>
      <c r="BD714" s="390">
        <v>300000000</v>
      </c>
    </row>
    <row r="715" spans="1:56" s="391" customFormat="1" ht="236.25">
      <c r="A715" s="382">
        <v>688</v>
      </c>
      <c r="B715" s="383" t="s">
        <v>927</v>
      </c>
      <c r="C715" s="383" t="s">
        <v>1408</v>
      </c>
      <c r="D715" s="383" t="s">
        <v>1729</v>
      </c>
      <c r="E715" s="383" t="s">
        <v>249</v>
      </c>
      <c r="F715" s="383" t="s">
        <v>930</v>
      </c>
      <c r="G715" s="383" t="s">
        <v>1410</v>
      </c>
      <c r="H715" s="401" t="s">
        <v>1060</v>
      </c>
      <c r="I715" s="383" t="s">
        <v>1613</v>
      </c>
      <c r="J715" s="382" t="s">
        <v>934</v>
      </c>
      <c r="K715" s="382">
        <f>IF(I715="na",0,IF(COUNTIFS($C$1:C715,C715,$I$1:I715,I715)&gt;1,0,1))</f>
        <v>0</v>
      </c>
      <c r="L715" s="382">
        <f>IF(I715="na",0,IF(COUNTIFS($D$1:D715,D715,$I$1:I715,I715)&gt;1,0,1))</f>
        <v>0</v>
      </c>
      <c r="M715" s="382">
        <f>IF(S715="",0,IF(VLOOKUP(R715,[3]PARAMETROS!$P$1:$Q$13,2,0)=1,S715-O715,S715-SUMIFS($S:$S,$R:$R,INDEX(meses,VLOOKUP(R715,[3]PARAMETROS!$P$1:$Q$13,2,0)-1),D:D,D715)))</f>
        <v>0</v>
      </c>
      <c r="N715" s="382"/>
      <c r="O715" s="382"/>
      <c r="P715" s="382"/>
      <c r="Q715" s="382"/>
      <c r="R715" s="384" t="s">
        <v>211</v>
      </c>
      <c r="S715" s="392"/>
      <c r="T715" s="383"/>
      <c r="U715" s="393"/>
      <c r="V715" s="384"/>
      <c r="W715" s="384"/>
      <c r="X715" s="383" t="s">
        <v>1779</v>
      </c>
      <c r="Y715" s="383" t="s">
        <v>1802</v>
      </c>
      <c r="Z715" s="383" t="s">
        <v>1803</v>
      </c>
      <c r="AA715" s="386">
        <v>0</v>
      </c>
      <c r="AB715" s="386">
        <v>60</v>
      </c>
      <c r="AC715" s="386">
        <f t="shared" si="25"/>
        <v>60</v>
      </c>
      <c r="AD715" s="383" t="s">
        <v>1804</v>
      </c>
      <c r="AE715" s="383" t="s">
        <v>1805</v>
      </c>
      <c r="AF715" s="404"/>
      <c r="AG715" s="103">
        <f>(AF715-AA715)/(AB715-AA715)</f>
        <v>0</v>
      </c>
      <c r="AH715" s="403"/>
      <c r="AI715" s="384"/>
      <c r="AJ715" s="385"/>
      <c r="AK715" s="383" t="s">
        <v>1418</v>
      </c>
      <c r="AL715" s="382" t="s">
        <v>55</v>
      </c>
      <c r="AM715" s="382">
        <v>2201</v>
      </c>
      <c r="AN715" s="382" t="s">
        <v>56</v>
      </c>
      <c r="AO715" s="382" t="s">
        <v>1419</v>
      </c>
      <c r="AP715" s="383" t="s">
        <v>1743</v>
      </c>
      <c r="AQ715" s="383" t="s">
        <v>986</v>
      </c>
      <c r="AR715" s="384">
        <v>2201006</v>
      </c>
      <c r="AS715" s="384" t="s">
        <v>939</v>
      </c>
      <c r="AT715" s="385" t="s">
        <v>98</v>
      </c>
      <c r="AU715" s="384"/>
      <c r="AV715" s="385" t="s">
        <v>98</v>
      </c>
      <c r="AW715" s="384" t="s">
        <v>220</v>
      </c>
      <c r="AX715" s="388">
        <v>454545.45454545453</v>
      </c>
      <c r="AY715" s="389">
        <v>88</v>
      </c>
      <c r="AZ715" s="389" t="s">
        <v>1423</v>
      </c>
      <c r="BA715" s="389" t="s">
        <v>1424</v>
      </c>
      <c r="BB715" s="389" t="s">
        <v>1474</v>
      </c>
      <c r="BC715" s="390">
        <v>40000000</v>
      </c>
      <c r="BD715" s="390">
        <v>40000000</v>
      </c>
    </row>
    <row r="716" spans="1:56" s="391" customFormat="1" ht="157.5">
      <c r="A716" s="382">
        <v>689</v>
      </c>
      <c r="B716" s="383" t="s">
        <v>927</v>
      </c>
      <c r="C716" s="383" t="s">
        <v>1408</v>
      </c>
      <c r="D716" s="383" t="s">
        <v>1729</v>
      </c>
      <c r="E716" s="383" t="s">
        <v>249</v>
      </c>
      <c r="F716" s="383" t="s">
        <v>930</v>
      </c>
      <c r="G716" s="383" t="s">
        <v>1410</v>
      </c>
      <c r="H716" s="401" t="s">
        <v>1060</v>
      </c>
      <c r="I716" s="383" t="s">
        <v>1613</v>
      </c>
      <c r="J716" s="382" t="s">
        <v>934</v>
      </c>
      <c r="K716" s="382">
        <f>IF(I716="na",0,IF(COUNTIFS($C$1:C716,C716,$I$1:I716,I716)&gt;1,0,1))</f>
        <v>0</v>
      </c>
      <c r="L716" s="382">
        <f>IF(I716="na",0,IF(COUNTIFS($D$1:D716,D716,$I$1:I716,I716)&gt;1,0,1))</f>
        <v>0</v>
      </c>
      <c r="M716" s="382">
        <f>IF(S716="",0,IF(VLOOKUP(R716,[3]PARAMETROS!$P$1:$Q$13,2,0)=1,S716-O716,S716-SUMIFS($S:$S,$R:$R,INDEX(meses,VLOOKUP(R716,[3]PARAMETROS!$P$1:$Q$13,2,0)-1),D:D,D716)))</f>
        <v>0</v>
      </c>
      <c r="N716" s="382"/>
      <c r="O716" s="382"/>
      <c r="P716" s="382"/>
      <c r="Q716" s="382"/>
      <c r="R716" s="384" t="s">
        <v>211</v>
      </c>
      <c r="S716" s="392"/>
      <c r="T716" s="383"/>
      <c r="U716" s="393"/>
      <c r="V716" s="384"/>
      <c r="W716" s="384"/>
      <c r="X716" s="383" t="s">
        <v>1779</v>
      </c>
      <c r="Y716" s="383" t="s">
        <v>1802</v>
      </c>
      <c r="Z716" s="383"/>
      <c r="AA716" s="386"/>
      <c r="AB716" s="386"/>
      <c r="AC716" s="386"/>
      <c r="AD716" s="383"/>
      <c r="AE716" s="383"/>
      <c r="AF716" s="385"/>
      <c r="AG716" s="103"/>
      <c r="AH716" s="385"/>
      <c r="AI716" s="385"/>
      <c r="AJ716" s="385"/>
      <c r="AK716" s="383" t="s">
        <v>1418</v>
      </c>
      <c r="AL716" s="382" t="s">
        <v>55</v>
      </c>
      <c r="AM716" s="382">
        <v>2201</v>
      </c>
      <c r="AN716" s="382" t="s">
        <v>56</v>
      </c>
      <c r="AO716" s="382" t="s">
        <v>1419</v>
      </c>
      <c r="AP716" s="383" t="s">
        <v>1743</v>
      </c>
      <c r="AQ716" s="383" t="s">
        <v>986</v>
      </c>
      <c r="AR716" s="384">
        <v>2201006</v>
      </c>
      <c r="AS716" s="384" t="s">
        <v>939</v>
      </c>
      <c r="AT716" s="385" t="s">
        <v>1778</v>
      </c>
      <c r="AU716" s="384"/>
      <c r="AV716" s="385" t="s">
        <v>102</v>
      </c>
      <c r="AW716" s="384" t="s">
        <v>220</v>
      </c>
      <c r="AX716" s="388">
        <v>320000</v>
      </c>
      <c r="AY716" s="389">
        <v>88</v>
      </c>
      <c r="AZ716" s="389" t="s">
        <v>1423</v>
      </c>
      <c r="BA716" s="389" t="s">
        <v>1424</v>
      </c>
      <c r="BB716" s="389" t="s">
        <v>1476</v>
      </c>
      <c r="BC716" s="390">
        <v>28000000</v>
      </c>
      <c r="BD716" s="390">
        <v>28000000</v>
      </c>
    </row>
    <row r="717" spans="1:56" s="391" customFormat="1" ht="173.25">
      <c r="A717" s="382">
        <v>690</v>
      </c>
      <c r="B717" s="383" t="s">
        <v>927</v>
      </c>
      <c r="C717" s="383" t="s">
        <v>1408</v>
      </c>
      <c r="D717" s="383" t="s">
        <v>1729</v>
      </c>
      <c r="E717" s="383" t="s">
        <v>249</v>
      </c>
      <c r="F717" s="383" t="s">
        <v>930</v>
      </c>
      <c r="G717" s="383" t="s">
        <v>1410</v>
      </c>
      <c r="H717" s="401" t="s">
        <v>1060</v>
      </c>
      <c r="I717" s="383" t="s">
        <v>1613</v>
      </c>
      <c r="J717" s="382" t="s">
        <v>934</v>
      </c>
      <c r="K717" s="382">
        <f>IF(I717="na",0,IF(COUNTIFS($C$1:C717,C717,$I$1:I717,I717)&gt;1,0,1))</f>
        <v>0</v>
      </c>
      <c r="L717" s="382">
        <f>IF(I717="na",0,IF(COUNTIFS($D$1:D717,D717,$I$1:I717,I717)&gt;1,0,1))</f>
        <v>0</v>
      </c>
      <c r="M717" s="382">
        <f>IF(S717="",0,IF(VLOOKUP(R717,[3]PARAMETROS!$P$1:$Q$13,2,0)=1,S717-O717,S717-SUMIFS($S:$S,$R:$R,INDEX(meses,VLOOKUP(R717,[3]PARAMETROS!$P$1:$Q$13,2,0)-1),D:D,D717)))</f>
        <v>0</v>
      </c>
      <c r="N717" s="382"/>
      <c r="O717" s="382"/>
      <c r="P717" s="382"/>
      <c r="Q717" s="382"/>
      <c r="R717" s="384" t="s">
        <v>211</v>
      </c>
      <c r="S717" s="392"/>
      <c r="T717" s="383"/>
      <c r="U717" s="393"/>
      <c r="V717" s="384"/>
      <c r="W717" s="384"/>
      <c r="X717" s="383" t="s">
        <v>1779</v>
      </c>
      <c r="Y717" s="383" t="s">
        <v>1806</v>
      </c>
      <c r="Z717" s="383" t="s">
        <v>1807</v>
      </c>
      <c r="AA717" s="104">
        <v>0</v>
      </c>
      <c r="AB717" s="104">
        <v>0.3</v>
      </c>
      <c r="AC717" s="386">
        <f>AB717-AA717</f>
        <v>0.3</v>
      </c>
      <c r="AD717" s="383" t="s">
        <v>1340</v>
      </c>
      <c r="AE717" s="383" t="s">
        <v>1808</v>
      </c>
      <c r="AF717" s="404"/>
      <c r="AG717" s="104">
        <f>(AF717-AA717)/(AB717-AA717)</f>
        <v>0</v>
      </c>
      <c r="AH717" s="405"/>
      <c r="AI717" s="384"/>
      <c r="AJ717" s="384"/>
      <c r="AK717" s="383" t="s">
        <v>1418</v>
      </c>
      <c r="AL717" s="382" t="s">
        <v>55</v>
      </c>
      <c r="AM717" s="382">
        <v>2201</v>
      </c>
      <c r="AN717" s="382" t="s">
        <v>56</v>
      </c>
      <c r="AO717" s="382" t="s">
        <v>1419</v>
      </c>
      <c r="AP717" s="383" t="s">
        <v>1743</v>
      </c>
      <c r="AQ717" s="383" t="s">
        <v>986</v>
      </c>
      <c r="AR717" s="384">
        <v>2201006</v>
      </c>
      <c r="AS717" s="384" t="s">
        <v>1809</v>
      </c>
      <c r="AT717" s="385" t="s">
        <v>1810</v>
      </c>
      <c r="AU717" s="384"/>
      <c r="AV717" s="385" t="s">
        <v>63</v>
      </c>
      <c r="AW717" s="384" t="s">
        <v>220</v>
      </c>
      <c r="AX717" s="388">
        <v>68502313</v>
      </c>
      <c r="AY717" s="389">
        <v>1</v>
      </c>
      <c r="AZ717" s="389" t="s">
        <v>1423</v>
      </c>
      <c r="BA717" s="389" t="s">
        <v>1424</v>
      </c>
      <c r="BB717" s="389" t="s">
        <v>1425</v>
      </c>
      <c r="BC717" s="390">
        <v>68502313</v>
      </c>
      <c r="BD717" s="390">
        <v>68502313</v>
      </c>
    </row>
    <row r="718" spans="1:56" s="391" customFormat="1" ht="220.5">
      <c r="A718" s="382">
        <v>691</v>
      </c>
      <c r="B718" s="383" t="s">
        <v>927</v>
      </c>
      <c r="C718" s="383" t="s">
        <v>1408</v>
      </c>
      <c r="D718" s="383" t="s">
        <v>1729</v>
      </c>
      <c r="E718" s="383" t="s">
        <v>249</v>
      </c>
      <c r="F718" s="383" t="s">
        <v>930</v>
      </c>
      <c r="G718" s="383" t="s">
        <v>1410</v>
      </c>
      <c r="H718" s="401" t="s">
        <v>1060</v>
      </c>
      <c r="I718" s="383" t="s">
        <v>1613</v>
      </c>
      <c r="J718" s="382" t="s">
        <v>934</v>
      </c>
      <c r="K718" s="382">
        <f>IF(I718="na",0,IF(COUNTIFS($C$1:C718,C718,$I$1:I718,I718)&gt;1,0,1))</f>
        <v>0</v>
      </c>
      <c r="L718" s="382">
        <f>IF(I718="na",0,IF(COUNTIFS($D$1:D718,D718,$I$1:I718,I718)&gt;1,0,1))</f>
        <v>0</v>
      </c>
      <c r="M718" s="382">
        <f>IF(S718="",0,IF(VLOOKUP(R718,[3]PARAMETROS!$P$1:$Q$13,2,0)=1,S718-O718,S718-SUMIFS($S:$S,$R:$R,INDEX(meses,VLOOKUP(R718,[3]PARAMETROS!$P$1:$Q$13,2,0)-1),D:D,D718)))</f>
        <v>0</v>
      </c>
      <c r="N718" s="382"/>
      <c r="O718" s="382"/>
      <c r="P718" s="382"/>
      <c r="Q718" s="382"/>
      <c r="R718" s="384" t="s">
        <v>211</v>
      </c>
      <c r="S718" s="392"/>
      <c r="T718" s="383"/>
      <c r="U718" s="393"/>
      <c r="V718" s="384"/>
      <c r="W718" s="384"/>
      <c r="X718" s="383" t="s">
        <v>1779</v>
      </c>
      <c r="Y718" s="383" t="s">
        <v>1806</v>
      </c>
      <c r="Z718" s="383"/>
      <c r="AA718" s="386"/>
      <c r="AB718" s="386"/>
      <c r="AC718" s="386"/>
      <c r="AD718" s="383"/>
      <c r="AE718" s="383"/>
      <c r="AF718" s="384"/>
      <c r="AG718" s="103"/>
      <c r="AH718" s="385"/>
      <c r="AI718" s="385"/>
      <c r="AJ718" s="385"/>
      <c r="AK718" s="383" t="s">
        <v>1418</v>
      </c>
      <c r="AL718" s="382" t="s">
        <v>55</v>
      </c>
      <c r="AM718" s="382">
        <v>2201</v>
      </c>
      <c r="AN718" s="382" t="s">
        <v>56</v>
      </c>
      <c r="AO718" s="382" t="s">
        <v>1419</v>
      </c>
      <c r="AP718" s="383" t="s">
        <v>1743</v>
      </c>
      <c r="AQ718" s="383" t="s">
        <v>986</v>
      </c>
      <c r="AR718" s="384">
        <v>2201006</v>
      </c>
      <c r="AS718" s="384" t="s">
        <v>1811</v>
      </c>
      <c r="AT718" s="385" t="s">
        <v>1812</v>
      </c>
      <c r="AU718" s="384"/>
      <c r="AV718" s="385" t="s">
        <v>63</v>
      </c>
      <c r="AW718" s="384" t="s">
        <v>220</v>
      </c>
      <c r="AX718" s="388">
        <v>57103200</v>
      </c>
      <c r="AY718" s="389">
        <v>1</v>
      </c>
      <c r="AZ718" s="389" t="s">
        <v>1423</v>
      </c>
      <c r="BA718" s="389" t="s">
        <v>1424</v>
      </c>
      <c r="BB718" s="389" t="s">
        <v>1425</v>
      </c>
      <c r="BC718" s="390">
        <v>57103200</v>
      </c>
      <c r="BD718" s="390">
        <v>57103200</v>
      </c>
    </row>
    <row r="719" spans="1:56" s="391" customFormat="1" ht="173.25">
      <c r="A719" s="382">
        <v>692</v>
      </c>
      <c r="B719" s="383" t="s">
        <v>927</v>
      </c>
      <c r="C719" s="383" t="s">
        <v>1408</v>
      </c>
      <c r="D719" s="383" t="s">
        <v>1729</v>
      </c>
      <c r="E719" s="383" t="s">
        <v>249</v>
      </c>
      <c r="F719" s="383" t="s">
        <v>930</v>
      </c>
      <c r="G719" s="383" t="s">
        <v>1410</v>
      </c>
      <c r="H719" s="401" t="s">
        <v>1060</v>
      </c>
      <c r="I719" s="383" t="s">
        <v>1613</v>
      </c>
      <c r="J719" s="382" t="s">
        <v>934</v>
      </c>
      <c r="K719" s="382">
        <f>IF(I719="na",0,IF(COUNTIFS($C$1:C719,C719,$I$1:I719,I719)&gt;1,0,1))</f>
        <v>0</v>
      </c>
      <c r="L719" s="382">
        <f>IF(I719="na",0,IF(COUNTIFS($D$1:D719,D719,$I$1:I719,I719)&gt;1,0,1))</f>
        <v>0</v>
      </c>
      <c r="M719" s="382">
        <f>IF(S719="",0,IF(VLOOKUP(R719,[3]PARAMETROS!$P$1:$Q$13,2,0)=1,S719-O719,S719-SUMIFS($S:$S,$R:$R,INDEX(meses,VLOOKUP(R719,[3]PARAMETROS!$P$1:$Q$13,2,0)-1),D:D,D719)))</f>
        <v>0</v>
      </c>
      <c r="N719" s="382"/>
      <c r="O719" s="382"/>
      <c r="P719" s="382"/>
      <c r="Q719" s="382"/>
      <c r="R719" s="384" t="s">
        <v>211</v>
      </c>
      <c r="S719" s="392"/>
      <c r="T719" s="383"/>
      <c r="U719" s="393"/>
      <c r="V719" s="384"/>
      <c r="W719" s="384"/>
      <c r="X719" s="383" t="s">
        <v>1779</v>
      </c>
      <c r="Y719" s="383" t="s">
        <v>1806</v>
      </c>
      <c r="Z719" s="383"/>
      <c r="AA719" s="386"/>
      <c r="AB719" s="386"/>
      <c r="AC719" s="386"/>
      <c r="AD719" s="383"/>
      <c r="AE719" s="383"/>
      <c r="AF719" s="384"/>
      <c r="AG719" s="103"/>
      <c r="AH719" s="385"/>
      <c r="AI719" s="385"/>
      <c r="AJ719" s="385"/>
      <c r="AK719" s="383" t="s">
        <v>1418</v>
      </c>
      <c r="AL719" s="382" t="s">
        <v>55</v>
      </c>
      <c r="AM719" s="382">
        <v>2201</v>
      </c>
      <c r="AN719" s="382" t="s">
        <v>56</v>
      </c>
      <c r="AO719" s="382" t="s">
        <v>1419</v>
      </c>
      <c r="AP719" s="383" t="s">
        <v>1743</v>
      </c>
      <c r="AQ719" s="383" t="s">
        <v>986</v>
      </c>
      <c r="AR719" s="384">
        <v>2201006</v>
      </c>
      <c r="AS719" s="384" t="s">
        <v>1813</v>
      </c>
      <c r="AT719" s="385" t="s">
        <v>1814</v>
      </c>
      <c r="AU719" s="384"/>
      <c r="AV719" s="385" t="s">
        <v>63</v>
      </c>
      <c r="AW719" s="384" t="s">
        <v>220</v>
      </c>
      <c r="AX719" s="388">
        <v>58352333</v>
      </c>
      <c r="AY719" s="389">
        <v>1</v>
      </c>
      <c r="AZ719" s="389" t="s">
        <v>1423</v>
      </c>
      <c r="BA719" s="389" t="s">
        <v>1424</v>
      </c>
      <c r="BB719" s="389" t="s">
        <v>1425</v>
      </c>
      <c r="BC719" s="390">
        <v>58352333</v>
      </c>
      <c r="BD719" s="390">
        <v>58352333</v>
      </c>
    </row>
    <row r="720" spans="1:56" s="391" customFormat="1" ht="173.25">
      <c r="A720" s="382">
        <v>693</v>
      </c>
      <c r="B720" s="383" t="s">
        <v>927</v>
      </c>
      <c r="C720" s="383" t="s">
        <v>1408</v>
      </c>
      <c r="D720" s="383" t="s">
        <v>1729</v>
      </c>
      <c r="E720" s="383" t="s">
        <v>249</v>
      </c>
      <c r="F720" s="383" t="s">
        <v>930</v>
      </c>
      <c r="G720" s="383" t="s">
        <v>1410</v>
      </c>
      <c r="H720" s="401" t="s">
        <v>1060</v>
      </c>
      <c r="I720" s="383" t="s">
        <v>1613</v>
      </c>
      <c r="J720" s="382" t="s">
        <v>934</v>
      </c>
      <c r="K720" s="382">
        <f>IF(I720="na",0,IF(COUNTIFS($C$1:C720,C720,$I$1:I720,I720)&gt;1,0,1))</f>
        <v>0</v>
      </c>
      <c r="L720" s="382">
        <f>IF(I720="na",0,IF(COUNTIFS($D$1:D720,D720,$I$1:I720,I720)&gt;1,0,1))</f>
        <v>0</v>
      </c>
      <c r="M720" s="382">
        <f>IF(S720="",0,IF(VLOOKUP(R720,[3]PARAMETROS!$P$1:$Q$13,2,0)=1,S720-O720,S720-SUMIFS($S:$S,$R:$R,INDEX(meses,VLOOKUP(R720,[3]PARAMETROS!$P$1:$Q$13,2,0)-1),D:D,D720)))</f>
        <v>0</v>
      </c>
      <c r="N720" s="382"/>
      <c r="O720" s="382"/>
      <c r="P720" s="382"/>
      <c r="Q720" s="382"/>
      <c r="R720" s="384" t="s">
        <v>211</v>
      </c>
      <c r="S720" s="392"/>
      <c r="T720" s="383"/>
      <c r="U720" s="393"/>
      <c r="V720" s="384"/>
      <c r="W720" s="384"/>
      <c r="X720" s="383" t="s">
        <v>1779</v>
      </c>
      <c r="Y720" s="383" t="s">
        <v>1806</v>
      </c>
      <c r="Z720" s="383"/>
      <c r="AA720" s="386"/>
      <c r="AB720" s="386"/>
      <c r="AC720" s="386"/>
      <c r="AD720" s="383"/>
      <c r="AE720" s="383"/>
      <c r="AF720" s="384"/>
      <c r="AG720" s="103"/>
      <c r="AH720" s="385"/>
      <c r="AI720" s="385"/>
      <c r="AJ720" s="385"/>
      <c r="AK720" s="383" t="s">
        <v>1418</v>
      </c>
      <c r="AL720" s="382" t="s">
        <v>55</v>
      </c>
      <c r="AM720" s="382">
        <v>2201</v>
      </c>
      <c r="AN720" s="382" t="s">
        <v>56</v>
      </c>
      <c r="AO720" s="382" t="s">
        <v>1419</v>
      </c>
      <c r="AP720" s="383" t="s">
        <v>1743</v>
      </c>
      <c r="AQ720" s="383" t="s">
        <v>986</v>
      </c>
      <c r="AR720" s="384">
        <v>2201006</v>
      </c>
      <c r="AS720" s="384" t="s">
        <v>1815</v>
      </c>
      <c r="AT720" s="385" t="s">
        <v>1816</v>
      </c>
      <c r="AU720" s="384"/>
      <c r="AV720" s="385" t="s">
        <v>63</v>
      </c>
      <c r="AW720" s="384" t="s">
        <v>220</v>
      </c>
      <c r="AX720" s="388">
        <v>69786002</v>
      </c>
      <c r="AY720" s="389">
        <v>1</v>
      </c>
      <c r="AZ720" s="389" t="s">
        <v>1423</v>
      </c>
      <c r="BA720" s="389" t="s">
        <v>1424</v>
      </c>
      <c r="BB720" s="389" t="s">
        <v>1425</v>
      </c>
      <c r="BC720" s="390">
        <v>69786002</v>
      </c>
      <c r="BD720" s="390">
        <v>69786002</v>
      </c>
    </row>
    <row r="721" spans="1:56" s="391" customFormat="1" ht="173.25">
      <c r="A721" s="382">
        <v>694</v>
      </c>
      <c r="B721" s="383" t="s">
        <v>927</v>
      </c>
      <c r="C721" s="383" t="s">
        <v>1408</v>
      </c>
      <c r="D721" s="383" t="s">
        <v>1729</v>
      </c>
      <c r="E721" s="383" t="s">
        <v>249</v>
      </c>
      <c r="F721" s="383" t="s">
        <v>930</v>
      </c>
      <c r="G721" s="383" t="s">
        <v>1410</v>
      </c>
      <c r="H721" s="401" t="s">
        <v>1060</v>
      </c>
      <c r="I721" s="383" t="s">
        <v>1613</v>
      </c>
      <c r="J721" s="382" t="s">
        <v>934</v>
      </c>
      <c r="K721" s="382">
        <f>IF(I721="na",0,IF(COUNTIFS($C$1:C721,C721,$I$1:I721,I721)&gt;1,0,1))</f>
        <v>0</v>
      </c>
      <c r="L721" s="382">
        <f>IF(I721="na",0,IF(COUNTIFS($D$1:D721,D721,$I$1:I721,I721)&gt;1,0,1))</f>
        <v>0</v>
      </c>
      <c r="M721" s="382">
        <f>IF(S721="",0,IF(VLOOKUP(R721,[3]PARAMETROS!$P$1:$Q$13,2,0)=1,S721-O721,S721-SUMIFS($S:$S,$R:$R,INDEX(meses,VLOOKUP(R721,[3]PARAMETROS!$P$1:$Q$13,2,0)-1),D:D,D721)))</f>
        <v>0</v>
      </c>
      <c r="N721" s="382"/>
      <c r="O721" s="382"/>
      <c r="P721" s="382"/>
      <c r="Q721" s="382"/>
      <c r="R721" s="384" t="s">
        <v>211</v>
      </c>
      <c r="S721" s="392"/>
      <c r="T721" s="383"/>
      <c r="U721" s="393"/>
      <c r="V721" s="384"/>
      <c r="W721" s="384"/>
      <c r="X721" s="383" t="s">
        <v>1779</v>
      </c>
      <c r="Y721" s="383" t="s">
        <v>1806</v>
      </c>
      <c r="Z721" s="383"/>
      <c r="AA721" s="386"/>
      <c r="AB721" s="386"/>
      <c r="AC721" s="386"/>
      <c r="AD721" s="383"/>
      <c r="AE721" s="383"/>
      <c r="AF721" s="384"/>
      <c r="AG721" s="103"/>
      <c r="AH721" s="385"/>
      <c r="AI721" s="385"/>
      <c r="AJ721" s="385"/>
      <c r="AK721" s="383" t="s">
        <v>1418</v>
      </c>
      <c r="AL721" s="382" t="s">
        <v>55</v>
      </c>
      <c r="AM721" s="382">
        <v>2201</v>
      </c>
      <c r="AN721" s="382" t="s">
        <v>56</v>
      </c>
      <c r="AO721" s="382" t="s">
        <v>1419</v>
      </c>
      <c r="AP721" s="383" t="s">
        <v>1743</v>
      </c>
      <c r="AQ721" s="383" t="s">
        <v>986</v>
      </c>
      <c r="AR721" s="384">
        <v>2201006</v>
      </c>
      <c r="AS721" s="384" t="s">
        <v>1817</v>
      </c>
      <c r="AT721" s="385" t="s">
        <v>1818</v>
      </c>
      <c r="AU721" s="384"/>
      <c r="AV721" s="385" t="s">
        <v>63</v>
      </c>
      <c r="AW721" s="384" t="s">
        <v>220</v>
      </c>
      <c r="AX721" s="388">
        <v>63000000</v>
      </c>
      <c r="AY721" s="389">
        <v>1</v>
      </c>
      <c r="AZ721" s="389" t="s">
        <v>1423</v>
      </c>
      <c r="BA721" s="389" t="s">
        <v>1424</v>
      </c>
      <c r="BB721" s="389" t="s">
        <v>1425</v>
      </c>
      <c r="BC721" s="390">
        <v>63000000</v>
      </c>
      <c r="BD721" s="390">
        <v>63000000</v>
      </c>
    </row>
    <row r="722" spans="1:56" s="391" customFormat="1" ht="157.5">
      <c r="A722" s="382">
        <v>695</v>
      </c>
      <c r="B722" s="383" t="s">
        <v>927</v>
      </c>
      <c r="C722" s="383" t="s">
        <v>1408</v>
      </c>
      <c r="D722" s="383" t="s">
        <v>1729</v>
      </c>
      <c r="E722" s="383" t="s">
        <v>249</v>
      </c>
      <c r="F722" s="383" t="s">
        <v>930</v>
      </c>
      <c r="G722" s="383" t="s">
        <v>1410</v>
      </c>
      <c r="H722" s="401" t="s">
        <v>1060</v>
      </c>
      <c r="I722" s="383" t="s">
        <v>1613</v>
      </c>
      <c r="J722" s="382" t="s">
        <v>934</v>
      </c>
      <c r="K722" s="382">
        <f>IF(I722="na",0,IF(COUNTIFS($C$1:C722,C722,$I$1:I722,I722)&gt;1,0,1))</f>
        <v>0</v>
      </c>
      <c r="L722" s="382">
        <f>IF(I722="na",0,IF(COUNTIFS($D$1:D722,D722,$I$1:I722,I722)&gt;1,0,1))</f>
        <v>0</v>
      </c>
      <c r="M722" s="382">
        <f>IF(S722="",0,IF(VLOOKUP(R722,[3]PARAMETROS!$P$1:$Q$13,2,0)=1,S722-O722,S722-SUMIFS($S:$S,$R:$R,INDEX(meses,VLOOKUP(R722,[3]PARAMETROS!$P$1:$Q$13,2,0)-1),D:D,D722)))</f>
        <v>0</v>
      </c>
      <c r="N722" s="382"/>
      <c r="O722" s="382"/>
      <c r="P722" s="382"/>
      <c r="Q722" s="382"/>
      <c r="R722" s="384" t="s">
        <v>211</v>
      </c>
      <c r="S722" s="392"/>
      <c r="T722" s="383"/>
      <c r="U722" s="393"/>
      <c r="V722" s="384"/>
      <c r="W722" s="384"/>
      <c r="X722" s="383" t="s">
        <v>1779</v>
      </c>
      <c r="Y722" s="383" t="s">
        <v>1806</v>
      </c>
      <c r="Z722" s="383"/>
      <c r="AA722" s="386"/>
      <c r="AB722" s="386"/>
      <c r="AC722" s="386"/>
      <c r="AD722" s="383"/>
      <c r="AE722" s="383"/>
      <c r="AF722" s="384"/>
      <c r="AG722" s="103"/>
      <c r="AH722" s="385"/>
      <c r="AI722" s="385"/>
      <c r="AJ722" s="385"/>
      <c r="AK722" s="383" t="s">
        <v>1418</v>
      </c>
      <c r="AL722" s="382" t="s">
        <v>55</v>
      </c>
      <c r="AM722" s="382">
        <v>2201</v>
      </c>
      <c r="AN722" s="382" t="s">
        <v>56</v>
      </c>
      <c r="AO722" s="382" t="s">
        <v>1419</v>
      </c>
      <c r="AP722" s="383" t="s">
        <v>1743</v>
      </c>
      <c r="AQ722" s="383" t="s">
        <v>986</v>
      </c>
      <c r="AR722" s="384">
        <v>2201006</v>
      </c>
      <c r="AS722" s="384" t="s">
        <v>1819</v>
      </c>
      <c r="AT722" s="385" t="s">
        <v>1820</v>
      </c>
      <c r="AU722" s="384"/>
      <c r="AV722" s="385" t="s">
        <v>63</v>
      </c>
      <c r="AW722" s="384" t="s">
        <v>220</v>
      </c>
      <c r="AX722" s="388">
        <v>33569844</v>
      </c>
      <c r="AY722" s="389">
        <v>1</v>
      </c>
      <c r="AZ722" s="389" t="s">
        <v>1423</v>
      </c>
      <c r="BA722" s="389" t="s">
        <v>1424</v>
      </c>
      <c r="BB722" s="389" t="s">
        <v>1425</v>
      </c>
      <c r="BC722" s="390">
        <v>33569844</v>
      </c>
      <c r="BD722" s="390">
        <v>33569844</v>
      </c>
    </row>
    <row r="723" spans="1:56" s="391" customFormat="1" ht="173.25">
      <c r="A723" s="382">
        <v>696</v>
      </c>
      <c r="B723" s="383" t="s">
        <v>927</v>
      </c>
      <c r="C723" s="383" t="s">
        <v>1408</v>
      </c>
      <c r="D723" s="383" t="s">
        <v>1729</v>
      </c>
      <c r="E723" s="383" t="s">
        <v>249</v>
      </c>
      <c r="F723" s="383" t="s">
        <v>930</v>
      </c>
      <c r="G723" s="383" t="s">
        <v>1410</v>
      </c>
      <c r="H723" s="401" t="s">
        <v>1060</v>
      </c>
      <c r="I723" s="383" t="s">
        <v>1613</v>
      </c>
      <c r="J723" s="382" t="s">
        <v>934</v>
      </c>
      <c r="K723" s="382">
        <f>IF(I723="na",0,IF(COUNTIFS($C$1:C723,C723,$I$1:I723,I723)&gt;1,0,1))</f>
        <v>0</v>
      </c>
      <c r="L723" s="382">
        <f>IF(I723="na",0,IF(COUNTIFS($D$1:D723,D723,$I$1:I723,I723)&gt;1,0,1))</f>
        <v>0</v>
      </c>
      <c r="M723" s="382">
        <f>IF(S723="",0,IF(VLOOKUP(R723,[3]PARAMETROS!$P$1:$Q$13,2,0)=1,S723-O723,S723-SUMIFS($S:$S,$R:$R,INDEX(meses,VLOOKUP(R723,[3]PARAMETROS!$P$1:$Q$13,2,0)-1),D:D,D723)))</f>
        <v>0</v>
      </c>
      <c r="N723" s="382"/>
      <c r="O723" s="382"/>
      <c r="P723" s="382"/>
      <c r="Q723" s="382"/>
      <c r="R723" s="384" t="s">
        <v>211</v>
      </c>
      <c r="S723" s="392"/>
      <c r="T723" s="383"/>
      <c r="U723" s="393"/>
      <c r="V723" s="384"/>
      <c r="W723" s="384"/>
      <c r="X723" s="383" t="s">
        <v>1779</v>
      </c>
      <c r="Y723" s="383" t="s">
        <v>1821</v>
      </c>
      <c r="Z723" s="383" t="s">
        <v>1822</v>
      </c>
      <c r="AA723" s="386">
        <v>0</v>
      </c>
      <c r="AB723" s="104">
        <v>0.2</v>
      </c>
      <c r="AC723" s="386">
        <v>0.2</v>
      </c>
      <c r="AD723" s="383" t="s">
        <v>1505</v>
      </c>
      <c r="AE723" s="383" t="s">
        <v>1823</v>
      </c>
      <c r="AF723" s="404"/>
      <c r="AG723" s="104">
        <f>(AF723-AA723)/(AB723-AA723)</f>
        <v>0</v>
      </c>
      <c r="AH723" s="405"/>
      <c r="AI723" s="384"/>
      <c r="AJ723" s="384"/>
      <c r="AK723" s="383" t="s">
        <v>1418</v>
      </c>
      <c r="AL723" s="382" t="s">
        <v>55</v>
      </c>
      <c r="AM723" s="382">
        <v>2201</v>
      </c>
      <c r="AN723" s="382" t="s">
        <v>56</v>
      </c>
      <c r="AO723" s="382" t="s">
        <v>1419</v>
      </c>
      <c r="AP723" s="383" t="s">
        <v>1743</v>
      </c>
      <c r="AQ723" s="383" t="s">
        <v>986</v>
      </c>
      <c r="AR723" s="384">
        <v>2201006</v>
      </c>
      <c r="AS723" s="384" t="s">
        <v>1824</v>
      </c>
      <c r="AT723" s="385" t="s">
        <v>1825</v>
      </c>
      <c r="AU723" s="384"/>
      <c r="AV723" s="385" t="s">
        <v>63</v>
      </c>
      <c r="AW723" s="384" t="s">
        <v>220</v>
      </c>
      <c r="AX723" s="388">
        <v>82709000</v>
      </c>
      <c r="AY723" s="389">
        <v>1</v>
      </c>
      <c r="AZ723" s="389" t="s">
        <v>1423</v>
      </c>
      <c r="BA723" s="389" t="s">
        <v>1424</v>
      </c>
      <c r="BB723" s="389" t="s">
        <v>1425</v>
      </c>
      <c r="BC723" s="390">
        <v>82709000</v>
      </c>
      <c r="BD723" s="390">
        <v>82709000</v>
      </c>
    </row>
    <row r="724" spans="1:56" s="391" customFormat="1" ht="157.5">
      <c r="A724" s="382">
        <v>697</v>
      </c>
      <c r="B724" s="383" t="s">
        <v>927</v>
      </c>
      <c r="C724" s="383" t="s">
        <v>1408</v>
      </c>
      <c r="D724" s="383" t="s">
        <v>1729</v>
      </c>
      <c r="E724" s="383" t="s">
        <v>249</v>
      </c>
      <c r="F724" s="383" t="s">
        <v>930</v>
      </c>
      <c r="G724" s="383" t="s">
        <v>1410</v>
      </c>
      <c r="H724" s="401" t="s">
        <v>1060</v>
      </c>
      <c r="I724" s="383" t="s">
        <v>1613</v>
      </c>
      <c r="J724" s="382" t="s">
        <v>934</v>
      </c>
      <c r="K724" s="382">
        <f>IF(I724="na",0,IF(COUNTIFS($C$1:C724,C724,$I$1:I724,I724)&gt;1,0,1))</f>
        <v>0</v>
      </c>
      <c r="L724" s="382">
        <f>IF(I724="na",0,IF(COUNTIFS($D$1:D724,D724,$I$1:I724,I724)&gt;1,0,1))</f>
        <v>0</v>
      </c>
      <c r="M724" s="382">
        <f>IF(S724="",0,IF(VLOOKUP(R724,[3]PARAMETROS!$P$1:$Q$13,2,0)=1,S724-O724,S724-SUMIFS($S:$S,$R:$R,INDEX(meses,VLOOKUP(R724,[3]PARAMETROS!$P$1:$Q$13,2,0)-1),D:D,D724)))</f>
        <v>0</v>
      </c>
      <c r="N724" s="382"/>
      <c r="O724" s="382"/>
      <c r="P724" s="382"/>
      <c r="Q724" s="382"/>
      <c r="R724" s="384" t="s">
        <v>211</v>
      </c>
      <c r="S724" s="392"/>
      <c r="T724" s="383"/>
      <c r="U724" s="393"/>
      <c r="V724" s="384"/>
      <c r="W724" s="384"/>
      <c r="X724" s="383" t="s">
        <v>1779</v>
      </c>
      <c r="Y724" s="383" t="s">
        <v>1826</v>
      </c>
      <c r="Z724" s="383"/>
      <c r="AA724" s="386"/>
      <c r="AB724" s="386"/>
      <c r="AC724" s="386"/>
      <c r="AD724" s="383"/>
      <c r="AE724" s="383"/>
      <c r="AF724" s="384"/>
      <c r="AG724" s="103" t="e">
        <f>(AF724-AA724)/(AB724-AA724)</f>
        <v>#DIV/0!</v>
      </c>
      <c r="AH724" s="385"/>
      <c r="AI724" s="385"/>
      <c r="AJ724" s="385"/>
      <c r="AK724" s="383" t="s">
        <v>1418</v>
      </c>
      <c r="AL724" s="382" t="s">
        <v>55</v>
      </c>
      <c r="AM724" s="382">
        <v>2201</v>
      </c>
      <c r="AN724" s="382" t="s">
        <v>56</v>
      </c>
      <c r="AO724" s="382" t="s">
        <v>1419</v>
      </c>
      <c r="AP724" s="383" t="s">
        <v>1743</v>
      </c>
      <c r="AQ724" s="383" t="s">
        <v>986</v>
      </c>
      <c r="AR724" s="384">
        <v>2201006</v>
      </c>
      <c r="AS724" s="384" t="s">
        <v>1827</v>
      </c>
      <c r="AT724" s="385" t="s">
        <v>1828</v>
      </c>
      <c r="AU724" s="384"/>
      <c r="AV724" s="385" t="s">
        <v>63</v>
      </c>
      <c r="AW724" s="384" t="s">
        <v>220</v>
      </c>
      <c r="AX724" s="388">
        <v>64900000</v>
      </c>
      <c r="AY724" s="389">
        <v>1</v>
      </c>
      <c r="AZ724" s="389" t="s">
        <v>1423</v>
      </c>
      <c r="BA724" s="389" t="s">
        <v>1424</v>
      </c>
      <c r="BB724" s="389" t="s">
        <v>1425</v>
      </c>
      <c r="BC724" s="390">
        <v>64900000</v>
      </c>
      <c r="BD724" s="390">
        <v>64900000</v>
      </c>
    </row>
    <row r="725" spans="1:56" s="391" customFormat="1" ht="157.5">
      <c r="A725" s="382">
        <v>698</v>
      </c>
      <c r="B725" s="383" t="s">
        <v>927</v>
      </c>
      <c r="C725" s="383" t="s">
        <v>1408</v>
      </c>
      <c r="D725" s="383" t="s">
        <v>1729</v>
      </c>
      <c r="E725" s="383" t="s">
        <v>249</v>
      </c>
      <c r="F725" s="383" t="s">
        <v>930</v>
      </c>
      <c r="G725" s="383" t="s">
        <v>1410</v>
      </c>
      <c r="H725" s="401" t="s">
        <v>1060</v>
      </c>
      <c r="I725" s="383" t="s">
        <v>1613</v>
      </c>
      <c r="J725" s="382" t="s">
        <v>934</v>
      </c>
      <c r="K725" s="382">
        <f>IF(I725="na",0,IF(COUNTIFS($C$1:C725,C725,$I$1:I725,I725)&gt;1,0,1))</f>
        <v>0</v>
      </c>
      <c r="L725" s="382">
        <f>IF(I725="na",0,IF(COUNTIFS($D$1:D725,D725,$I$1:I725,I725)&gt;1,0,1))</f>
        <v>0</v>
      </c>
      <c r="M725" s="382">
        <f>IF(S725="",0,IF(VLOOKUP(R725,[3]PARAMETROS!$P$1:$Q$13,2,0)=1,S725-O725,S725-SUMIFS($S:$S,$R:$R,INDEX(meses,VLOOKUP(R725,[3]PARAMETROS!$P$1:$Q$13,2,0)-1),D:D,D725)))</f>
        <v>0</v>
      </c>
      <c r="N725" s="382"/>
      <c r="O725" s="382"/>
      <c r="P725" s="382"/>
      <c r="Q725" s="382"/>
      <c r="R725" s="384" t="s">
        <v>211</v>
      </c>
      <c r="S725" s="392"/>
      <c r="T725" s="383"/>
      <c r="U725" s="393"/>
      <c r="V725" s="384"/>
      <c r="W725" s="384"/>
      <c r="X725" s="383" t="s">
        <v>1779</v>
      </c>
      <c r="Y725" s="383" t="s">
        <v>1826</v>
      </c>
      <c r="Z725" s="383"/>
      <c r="AA725" s="386"/>
      <c r="AB725" s="386"/>
      <c r="AC725" s="386"/>
      <c r="AD725" s="383"/>
      <c r="AE725" s="383"/>
      <c r="AF725" s="384"/>
      <c r="AG725" s="103"/>
      <c r="AH725" s="385"/>
      <c r="AI725" s="385"/>
      <c r="AJ725" s="385"/>
      <c r="AK725" s="383" t="s">
        <v>1418</v>
      </c>
      <c r="AL725" s="382" t="s">
        <v>55</v>
      </c>
      <c r="AM725" s="382">
        <v>2201</v>
      </c>
      <c r="AN725" s="382" t="s">
        <v>56</v>
      </c>
      <c r="AO725" s="382" t="s">
        <v>1419</v>
      </c>
      <c r="AP725" s="383" t="s">
        <v>1743</v>
      </c>
      <c r="AQ725" s="383" t="s">
        <v>986</v>
      </c>
      <c r="AR725" s="384">
        <v>2201006</v>
      </c>
      <c r="AS725" s="384" t="s">
        <v>1829</v>
      </c>
      <c r="AT725" s="385" t="s">
        <v>1830</v>
      </c>
      <c r="AU725" s="384"/>
      <c r="AV725" s="385" t="s">
        <v>63</v>
      </c>
      <c r="AW725" s="384" t="s">
        <v>220</v>
      </c>
      <c r="AX725" s="388">
        <v>90000000</v>
      </c>
      <c r="AY725" s="389">
        <v>1</v>
      </c>
      <c r="AZ725" s="389" t="s">
        <v>1423</v>
      </c>
      <c r="BA725" s="389" t="s">
        <v>1424</v>
      </c>
      <c r="BB725" s="389" t="s">
        <v>1425</v>
      </c>
      <c r="BC725" s="390">
        <v>90000000</v>
      </c>
      <c r="BD725" s="390">
        <v>90000000</v>
      </c>
    </row>
    <row r="726" spans="1:56" s="391" customFormat="1" ht="141.75">
      <c r="A726" s="382">
        <v>699</v>
      </c>
      <c r="B726" s="383" t="s">
        <v>927</v>
      </c>
      <c r="C726" s="383" t="s">
        <v>1408</v>
      </c>
      <c r="D726" s="383" t="s">
        <v>1491</v>
      </c>
      <c r="E726" s="383" t="s">
        <v>249</v>
      </c>
      <c r="F726" s="383" t="s">
        <v>930</v>
      </c>
      <c r="G726" s="383" t="s">
        <v>1410</v>
      </c>
      <c r="H726" s="401" t="s">
        <v>1060</v>
      </c>
      <c r="I726" s="383" t="s">
        <v>1428</v>
      </c>
      <c r="J726" s="382" t="s">
        <v>934</v>
      </c>
      <c r="K726" s="382">
        <f>IF(I726="na",0,IF(COUNTIFS($C$1:C726,C726,$I$1:I726,I726)&gt;1,0,1))</f>
        <v>0</v>
      </c>
      <c r="L726" s="382">
        <f>IF(I726="na",0,IF(COUNTIFS($D$1:D726,D726,$I$1:I726,I726)&gt;1,0,1))</f>
        <v>0</v>
      </c>
      <c r="M726" s="382">
        <f>IF(S726="",0,IF(VLOOKUP(R726,[3]PARAMETROS!$P$1:$Q$13,2,0)=1,S726-O726,S726-SUMIFS($S:$S,$R:$R,INDEX(meses,VLOOKUP(R726,[3]PARAMETROS!$P$1:$Q$13,2,0)-1),D:D,D726)))</f>
        <v>0</v>
      </c>
      <c r="N726" s="382"/>
      <c r="O726" s="382"/>
      <c r="P726" s="382"/>
      <c r="Q726" s="382"/>
      <c r="R726" s="384" t="s">
        <v>211</v>
      </c>
      <c r="S726" s="392"/>
      <c r="T726" s="383"/>
      <c r="U726" s="393"/>
      <c r="V726" s="384"/>
      <c r="W726" s="384"/>
      <c r="X726" s="383" t="s">
        <v>1831</v>
      </c>
      <c r="Y726" s="383" t="s">
        <v>1832</v>
      </c>
      <c r="Z726" s="383" t="s">
        <v>1833</v>
      </c>
      <c r="AA726" s="386">
        <v>1</v>
      </c>
      <c r="AB726" s="382">
        <v>1</v>
      </c>
      <c r="AC726" s="386">
        <f t="shared" ref="AC726" si="26">AB726-AA726</f>
        <v>0</v>
      </c>
      <c r="AD726" s="383" t="s">
        <v>1834</v>
      </c>
      <c r="AE726" s="383" t="s">
        <v>1835</v>
      </c>
      <c r="AF726" s="404"/>
      <c r="AG726" s="104" t="e">
        <f>(AF726-AA726)/(AB726-AA726)</f>
        <v>#DIV/0!</v>
      </c>
      <c r="AH726" s="409"/>
      <c r="AI726" s="384"/>
      <c r="AJ726" s="384"/>
      <c r="AK726" s="383" t="s">
        <v>1418</v>
      </c>
      <c r="AL726" s="382" t="s">
        <v>55</v>
      </c>
      <c r="AM726" s="382">
        <v>2201</v>
      </c>
      <c r="AN726" s="382" t="s">
        <v>56</v>
      </c>
      <c r="AO726" s="382" t="s">
        <v>1419</v>
      </c>
      <c r="AP726" s="383" t="s">
        <v>1836</v>
      </c>
      <c r="AQ726" s="383" t="s">
        <v>1837</v>
      </c>
      <c r="AR726" s="384">
        <v>2201049</v>
      </c>
      <c r="AS726" s="384" t="s">
        <v>939</v>
      </c>
      <c r="AT726" s="385" t="s">
        <v>1838</v>
      </c>
      <c r="AU726" s="384"/>
      <c r="AV726" s="385" t="s">
        <v>131</v>
      </c>
      <c r="AW726" s="384" t="s">
        <v>220</v>
      </c>
      <c r="AX726" s="388">
        <v>1100000000</v>
      </c>
      <c r="AY726" s="389">
        <v>1</v>
      </c>
      <c r="AZ726" s="389" t="s">
        <v>1839</v>
      </c>
      <c r="BA726" s="389" t="s">
        <v>1424</v>
      </c>
      <c r="BB726" s="389" t="s">
        <v>1577</v>
      </c>
      <c r="BC726" s="390">
        <v>1100000000</v>
      </c>
      <c r="BD726" s="390">
        <v>1100000000</v>
      </c>
    </row>
    <row r="727" spans="1:56" s="391" customFormat="1" ht="141.75">
      <c r="A727" s="382">
        <v>700</v>
      </c>
      <c r="B727" s="383" t="s">
        <v>927</v>
      </c>
      <c r="C727" s="383" t="s">
        <v>1408</v>
      </c>
      <c r="D727" s="383" t="s">
        <v>1491</v>
      </c>
      <c r="E727" s="383" t="s">
        <v>249</v>
      </c>
      <c r="F727" s="383" t="s">
        <v>930</v>
      </c>
      <c r="G727" s="383" t="s">
        <v>1410</v>
      </c>
      <c r="H727" s="401" t="s">
        <v>1060</v>
      </c>
      <c r="I727" s="383" t="s">
        <v>1428</v>
      </c>
      <c r="J727" s="382" t="s">
        <v>934</v>
      </c>
      <c r="K727" s="382">
        <f>IF(I727="na",0,IF(COUNTIFS($C$1:C727,C727,$I$1:I727,I727)&gt;1,0,1))</f>
        <v>0</v>
      </c>
      <c r="L727" s="382">
        <f>IF(I727="na",0,IF(COUNTIFS($D$1:D727,D727,$I$1:I727,I727)&gt;1,0,1))</f>
        <v>0</v>
      </c>
      <c r="M727" s="382">
        <f>IF(S727="",0,IF(VLOOKUP(R727,[3]PARAMETROS!$P$1:$Q$13,2,0)=1,S727-O727,S727-SUMIFS($S:$S,$R:$R,INDEX(meses,VLOOKUP(R727,[3]PARAMETROS!$P$1:$Q$13,2,0)-1),D:D,D727)))</f>
        <v>0</v>
      </c>
      <c r="N727" s="382"/>
      <c r="O727" s="382"/>
      <c r="P727" s="382"/>
      <c r="Q727" s="382"/>
      <c r="R727" s="384" t="s">
        <v>211</v>
      </c>
      <c r="S727" s="392"/>
      <c r="T727" s="383"/>
      <c r="U727" s="393"/>
      <c r="V727" s="384"/>
      <c r="W727" s="384"/>
      <c r="X727" s="383" t="s">
        <v>1831</v>
      </c>
      <c r="Y727" s="383" t="s">
        <v>1832</v>
      </c>
      <c r="Z727" s="383"/>
      <c r="AA727" s="386"/>
      <c r="AB727" s="382"/>
      <c r="AC727" s="386"/>
      <c r="AD727" s="383"/>
      <c r="AE727" s="383"/>
      <c r="AF727" s="385"/>
      <c r="AG727" s="103"/>
      <c r="AH727" s="385"/>
      <c r="AI727" s="385"/>
      <c r="AJ727" s="385"/>
      <c r="AK727" s="383" t="s">
        <v>1418</v>
      </c>
      <c r="AL727" s="382" t="s">
        <v>55</v>
      </c>
      <c r="AM727" s="382">
        <v>2201</v>
      </c>
      <c r="AN727" s="382" t="s">
        <v>56</v>
      </c>
      <c r="AO727" s="382" t="s">
        <v>1419</v>
      </c>
      <c r="AP727" s="383" t="s">
        <v>1836</v>
      </c>
      <c r="AQ727" s="383" t="s">
        <v>1837</v>
      </c>
      <c r="AR727" s="384">
        <v>2201049</v>
      </c>
      <c r="AS727" s="384" t="s">
        <v>939</v>
      </c>
      <c r="AT727" s="385" t="s">
        <v>1840</v>
      </c>
      <c r="AU727" s="384"/>
      <c r="AV727" s="385" t="s">
        <v>63</v>
      </c>
      <c r="AW727" s="384" t="s">
        <v>220</v>
      </c>
      <c r="AX727" s="388">
        <v>108000000</v>
      </c>
      <c r="AY727" s="389">
        <v>1</v>
      </c>
      <c r="AZ727" s="389" t="s">
        <v>1839</v>
      </c>
      <c r="BA727" s="389" t="s">
        <v>1424</v>
      </c>
      <c r="BB727" s="389" t="s">
        <v>1577</v>
      </c>
      <c r="BC727" s="390">
        <v>108000000</v>
      </c>
      <c r="BD727" s="390">
        <v>108000000</v>
      </c>
    </row>
    <row r="728" spans="1:56" s="391" customFormat="1" ht="141.75">
      <c r="A728" s="382">
        <v>701</v>
      </c>
      <c r="B728" s="383" t="s">
        <v>927</v>
      </c>
      <c r="C728" s="383" t="s">
        <v>1408</v>
      </c>
      <c r="D728" s="383" t="s">
        <v>1491</v>
      </c>
      <c r="E728" s="383" t="s">
        <v>249</v>
      </c>
      <c r="F728" s="383" t="s">
        <v>930</v>
      </c>
      <c r="G728" s="383" t="s">
        <v>1410</v>
      </c>
      <c r="H728" s="401" t="s">
        <v>1060</v>
      </c>
      <c r="I728" s="383" t="s">
        <v>1428</v>
      </c>
      <c r="J728" s="382" t="s">
        <v>934</v>
      </c>
      <c r="K728" s="382">
        <f>IF(I728="na",0,IF(COUNTIFS($C$1:C728,C728,$I$1:I728,I728)&gt;1,0,1))</f>
        <v>0</v>
      </c>
      <c r="L728" s="382">
        <f>IF(I728="na",0,IF(COUNTIFS($D$1:D728,D728,$I$1:I728,I728)&gt;1,0,1))</f>
        <v>0</v>
      </c>
      <c r="M728" s="382">
        <f>IF(S728="",0,IF(VLOOKUP(R728,[3]PARAMETROS!$P$1:$Q$13,2,0)=1,S728-O728,S728-SUMIFS($S:$S,$R:$R,INDEX(meses,VLOOKUP(R728,[3]PARAMETROS!$P$1:$Q$13,2,0)-1),D:D,D728)))</f>
        <v>0</v>
      </c>
      <c r="N728" s="382"/>
      <c r="O728" s="382"/>
      <c r="P728" s="382"/>
      <c r="Q728" s="382"/>
      <c r="R728" s="384" t="s">
        <v>211</v>
      </c>
      <c r="S728" s="392"/>
      <c r="T728" s="383"/>
      <c r="U728" s="393"/>
      <c r="V728" s="384"/>
      <c r="W728" s="384"/>
      <c r="X728" s="383" t="s">
        <v>1831</v>
      </c>
      <c r="Y728" s="383" t="s">
        <v>1832</v>
      </c>
      <c r="Z728" s="383"/>
      <c r="AA728" s="386"/>
      <c r="AB728" s="386"/>
      <c r="AC728" s="386"/>
      <c r="AD728" s="383"/>
      <c r="AE728" s="383"/>
      <c r="AF728" s="385"/>
      <c r="AG728" s="103"/>
      <c r="AH728" s="385"/>
      <c r="AI728" s="385"/>
      <c r="AJ728" s="385"/>
      <c r="AK728" s="383" t="s">
        <v>1418</v>
      </c>
      <c r="AL728" s="382" t="s">
        <v>55</v>
      </c>
      <c r="AM728" s="382">
        <v>2201</v>
      </c>
      <c r="AN728" s="382" t="s">
        <v>56</v>
      </c>
      <c r="AO728" s="382" t="s">
        <v>1419</v>
      </c>
      <c r="AP728" s="383" t="s">
        <v>1836</v>
      </c>
      <c r="AQ728" s="383" t="s">
        <v>1837</v>
      </c>
      <c r="AR728" s="384">
        <v>2201049</v>
      </c>
      <c r="AS728" s="384" t="s">
        <v>939</v>
      </c>
      <c r="AT728" s="385" t="s">
        <v>1841</v>
      </c>
      <c r="AU728" s="384"/>
      <c r="AV728" s="385" t="s">
        <v>63</v>
      </c>
      <c r="AW728" s="384" t="s">
        <v>220</v>
      </c>
      <c r="AX728" s="388">
        <v>29514650</v>
      </c>
      <c r="AY728" s="389">
        <v>1</v>
      </c>
      <c r="AZ728" s="389" t="s">
        <v>1839</v>
      </c>
      <c r="BA728" s="389" t="s">
        <v>1424</v>
      </c>
      <c r="BB728" s="389" t="s">
        <v>1577</v>
      </c>
      <c r="BC728" s="390">
        <v>29514650</v>
      </c>
      <c r="BD728" s="390">
        <v>29514650</v>
      </c>
    </row>
    <row r="729" spans="1:56" s="391" customFormat="1" ht="173.25">
      <c r="A729" s="382">
        <v>702</v>
      </c>
      <c r="B729" s="383" t="s">
        <v>927</v>
      </c>
      <c r="C729" s="383" t="s">
        <v>1408</v>
      </c>
      <c r="D729" s="383" t="s">
        <v>1491</v>
      </c>
      <c r="E729" s="383" t="s">
        <v>249</v>
      </c>
      <c r="F729" s="383" t="s">
        <v>930</v>
      </c>
      <c r="G729" s="383" t="s">
        <v>1410</v>
      </c>
      <c r="H729" s="401" t="s">
        <v>1060</v>
      </c>
      <c r="I729" s="383" t="s">
        <v>1428</v>
      </c>
      <c r="J729" s="382" t="s">
        <v>934</v>
      </c>
      <c r="K729" s="382">
        <f>IF(I729="na",0,IF(COUNTIFS($C$1:C729,C729,$I$1:I729,I729)&gt;1,0,1))</f>
        <v>0</v>
      </c>
      <c r="L729" s="382">
        <f>IF(I729="na",0,IF(COUNTIFS($D$1:D729,D729,$I$1:I729,I729)&gt;1,0,1))</f>
        <v>0</v>
      </c>
      <c r="M729" s="382">
        <f>IF(S729="",0,IF(VLOOKUP(R729,[3]PARAMETROS!$P$1:$Q$13,2,0)=1,S729-O729,S729-SUMIFS($S:$S,$R:$R,INDEX(meses,VLOOKUP(R729,[3]PARAMETROS!$P$1:$Q$13,2,0)-1),D:D,D729)))</f>
        <v>0</v>
      </c>
      <c r="N729" s="382"/>
      <c r="O729" s="382"/>
      <c r="P729" s="382"/>
      <c r="Q729" s="382"/>
      <c r="R729" s="384" t="s">
        <v>211</v>
      </c>
      <c r="S729" s="392"/>
      <c r="T729" s="383"/>
      <c r="U729" s="393"/>
      <c r="V729" s="384"/>
      <c r="W729" s="384"/>
      <c r="X729" s="383" t="s">
        <v>1831</v>
      </c>
      <c r="Y729" s="383" t="s">
        <v>1832</v>
      </c>
      <c r="Z729" s="383"/>
      <c r="AA729" s="386"/>
      <c r="AB729" s="386"/>
      <c r="AC729" s="386"/>
      <c r="AD729" s="383"/>
      <c r="AE729" s="383"/>
      <c r="AF729" s="385"/>
      <c r="AG729" s="103"/>
      <c r="AH729" s="385"/>
      <c r="AI729" s="385"/>
      <c r="AJ729" s="385"/>
      <c r="AK729" s="383" t="s">
        <v>1418</v>
      </c>
      <c r="AL729" s="382" t="s">
        <v>55</v>
      </c>
      <c r="AM729" s="382">
        <v>2201</v>
      </c>
      <c r="AN729" s="382" t="s">
        <v>56</v>
      </c>
      <c r="AO729" s="382" t="s">
        <v>1419</v>
      </c>
      <c r="AP729" s="383" t="s">
        <v>1501</v>
      </c>
      <c r="AQ729" s="383" t="s">
        <v>986</v>
      </c>
      <c r="AR729" s="384">
        <v>2201006</v>
      </c>
      <c r="AS729" s="384" t="s">
        <v>939</v>
      </c>
      <c r="AT729" s="385" t="s">
        <v>98</v>
      </c>
      <c r="AU729" s="384"/>
      <c r="AV729" s="385" t="s">
        <v>98</v>
      </c>
      <c r="AW729" s="384" t="s">
        <v>220</v>
      </c>
      <c r="AX729" s="388">
        <v>602410</v>
      </c>
      <c r="AY729" s="389">
        <v>83</v>
      </c>
      <c r="AZ729" s="389" t="s">
        <v>1423</v>
      </c>
      <c r="BA729" s="389" t="s">
        <v>1424</v>
      </c>
      <c r="BB729" s="389" t="s">
        <v>1474</v>
      </c>
      <c r="BC729" s="390">
        <v>50000000</v>
      </c>
      <c r="BD729" s="390">
        <v>50000000</v>
      </c>
    </row>
    <row r="730" spans="1:56" s="391" customFormat="1" ht="126">
      <c r="A730" s="382">
        <v>703</v>
      </c>
      <c r="B730" s="383" t="s">
        <v>927</v>
      </c>
      <c r="C730" s="383" t="s">
        <v>1408</v>
      </c>
      <c r="D730" s="383" t="s">
        <v>1491</v>
      </c>
      <c r="E730" s="383" t="s">
        <v>249</v>
      </c>
      <c r="F730" s="383" t="s">
        <v>930</v>
      </c>
      <c r="G730" s="383" t="s">
        <v>1410</v>
      </c>
      <c r="H730" s="401" t="s">
        <v>1060</v>
      </c>
      <c r="I730" s="383" t="s">
        <v>1428</v>
      </c>
      <c r="J730" s="382" t="s">
        <v>934</v>
      </c>
      <c r="K730" s="382">
        <f>IF(I730="na",0,IF(COUNTIFS($C$1:C730,C730,$I$1:I730,I730)&gt;1,0,1))</f>
        <v>0</v>
      </c>
      <c r="L730" s="382">
        <f>IF(I730="na",0,IF(COUNTIFS($D$1:D730,D730,$I$1:I730,I730)&gt;1,0,1))</f>
        <v>0</v>
      </c>
      <c r="M730" s="382">
        <f>IF(S730="",0,IF(VLOOKUP(R730,[3]PARAMETROS!$P$1:$Q$13,2,0)=1,S730-O730,S730-SUMIFS($S:$S,$R:$R,INDEX(meses,VLOOKUP(R730,[3]PARAMETROS!$P$1:$Q$13,2,0)-1),D:D,D730)))</f>
        <v>0</v>
      </c>
      <c r="N730" s="382"/>
      <c r="O730" s="382"/>
      <c r="P730" s="382"/>
      <c r="Q730" s="382"/>
      <c r="R730" s="384" t="s">
        <v>211</v>
      </c>
      <c r="S730" s="392"/>
      <c r="T730" s="383"/>
      <c r="U730" s="393"/>
      <c r="V730" s="384"/>
      <c r="W730" s="384"/>
      <c r="X730" s="383" t="s">
        <v>1831</v>
      </c>
      <c r="Y730" s="383" t="s">
        <v>1832</v>
      </c>
      <c r="Z730" s="383"/>
      <c r="AA730" s="386"/>
      <c r="AB730" s="386"/>
      <c r="AC730" s="386"/>
      <c r="AD730" s="383"/>
      <c r="AE730" s="383"/>
      <c r="AF730" s="385"/>
      <c r="AG730" s="103"/>
      <c r="AH730" s="385"/>
      <c r="AI730" s="385"/>
      <c r="AJ730" s="385"/>
      <c r="AK730" s="383" t="s">
        <v>1418</v>
      </c>
      <c r="AL730" s="382" t="s">
        <v>55</v>
      </c>
      <c r="AM730" s="382">
        <v>2201</v>
      </c>
      <c r="AN730" s="382" t="s">
        <v>56</v>
      </c>
      <c r="AO730" s="382" t="s">
        <v>1419</v>
      </c>
      <c r="AP730" s="383" t="s">
        <v>1472</v>
      </c>
      <c r="AQ730" s="383" t="s">
        <v>986</v>
      </c>
      <c r="AR730" s="384">
        <v>2201006</v>
      </c>
      <c r="AS730" s="384" t="s">
        <v>939</v>
      </c>
      <c r="AT730" s="385" t="s">
        <v>1842</v>
      </c>
      <c r="AU730" s="384"/>
      <c r="AV730" s="385" t="s">
        <v>131</v>
      </c>
      <c r="AW730" s="384" t="s">
        <v>220</v>
      </c>
      <c r="AX730" s="388">
        <v>108308330</v>
      </c>
      <c r="AY730" s="389">
        <v>1</v>
      </c>
      <c r="AZ730" s="389" t="s">
        <v>1423</v>
      </c>
      <c r="BA730" s="389" t="s">
        <v>1424</v>
      </c>
      <c r="BB730" s="389" t="s">
        <v>1577</v>
      </c>
      <c r="BC730" s="390">
        <v>108308330</v>
      </c>
      <c r="BD730" s="390">
        <v>108308330</v>
      </c>
    </row>
    <row r="731" spans="1:56" s="391" customFormat="1" ht="126">
      <c r="A731" s="382">
        <v>704</v>
      </c>
      <c r="B731" s="383" t="s">
        <v>927</v>
      </c>
      <c r="C731" s="383" t="s">
        <v>1408</v>
      </c>
      <c r="D731" s="383" t="s">
        <v>1491</v>
      </c>
      <c r="E731" s="383" t="s">
        <v>249</v>
      </c>
      <c r="F731" s="383" t="s">
        <v>930</v>
      </c>
      <c r="G731" s="383" t="s">
        <v>1410</v>
      </c>
      <c r="H731" s="401" t="s">
        <v>1060</v>
      </c>
      <c r="I731" s="383" t="s">
        <v>1428</v>
      </c>
      <c r="J731" s="382" t="s">
        <v>934</v>
      </c>
      <c r="K731" s="382">
        <f>IF(I731="na",0,IF(COUNTIFS($C$1:C731,C731,$I$1:I731,I731)&gt;1,0,1))</f>
        <v>0</v>
      </c>
      <c r="L731" s="382">
        <f>IF(I731="na",0,IF(COUNTIFS($D$1:D731,D731,$I$1:I731,I731)&gt;1,0,1))</f>
        <v>0</v>
      </c>
      <c r="M731" s="382">
        <f>IF(S731="",0,IF(VLOOKUP(R731,[3]PARAMETROS!$P$1:$Q$13,2,0)=1,S731-O731,S731-SUMIFS($S:$S,$R:$R,INDEX(meses,VLOOKUP(R731,[3]PARAMETROS!$P$1:$Q$13,2,0)-1),D:D,D731)))</f>
        <v>0</v>
      </c>
      <c r="N731" s="382"/>
      <c r="O731" s="382"/>
      <c r="P731" s="382"/>
      <c r="Q731" s="382"/>
      <c r="R731" s="384" t="s">
        <v>211</v>
      </c>
      <c r="S731" s="392"/>
      <c r="T731" s="383"/>
      <c r="U731" s="393"/>
      <c r="V731" s="384"/>
      <c r="W731" s="384"/>
      <c r="X731" s="383" t="s">
        <v>1831</v>
      </c>
      <c r="Y731" s="383" t="s">
        <v>1832</v>
      </c>
      <c r="Z731" s="383"/>
      <c r="AA731" s="386"/>
      <c r="AB731" s="386"/>
      <c r="AC731" s="386"/>
      <c r="AD731" s="383"/>
      <c r="AE731" s="383"/>
      <c r="AF731" s="385"/>
      <c r="AG731" s="103"/>
      <c r="AH731" s="385"/>
      <c r="AI731" s="385"/>
      <c r="AJ731" s="385"/>
      <c r="AK731" s="383" t="s">
        <v>1418</v>
      </c>
      <c r="AL731" s="382" t="s">
        <v>55</v>
      </c>
      <c r="AM731" s="382">
        <v>2201</v>
      </c>
      <c r="AN731" s="382" t="s">
        <v>56</v>
      </c>
      <c r="AO731" s="382" t="s">
        <v>1419</v>
      </c>
      <c r="AP731" s="383" t="s">
        <v>1472</v>
      </c>
      <c r="AQ731" s="383" t="s">
        <v>986</v>
      </c>
      <c r="AR731" s="384">
        <v>2201006</v>
      </c>
      <c r="AS731" s="384" t="s">
        <v>939</v>
      </c>
      <c r="AT731" s="385" t="s">
        <v>1843</v>
      </c>
      <c r="AU731" s="384"/>
      <c r="AV731" s="385" t="s">
        <v>131</v>
      </c>
      <c r="AW731" s="384" t="s">
        <v>220</v>
      </c>
      <c r="AX731" s="388">
        <v>252500000</v>
      </c>
      <c r="AY731" s="389">
        <v>1</v>
      </c>
      <c r="AZ731" s="389" t="s">
        <v>1423</v>
      </c>
      <c r="BA731" s="389" t="s">
        <v>1424</v>
      </c>
      <c r="BB731" s="389" t="s">
        <v>1577</v>
      </c>
      <c r="BC731" s="390">
        <v>252500000</v>
      </c>
      <c r="BD731" s="390">
        <v>252500000</v>
      </c>
    </row>
    <row r="732" spans="1:56" s="391" customFormat="1" ht="173.25">
      <c r="A732" s="382">
        <v>705</v>
      </c>
      <c r="B732" s="383" t="s">
        <v>927</v>
      </c>
      <c r="C732" s="383" t="s">
        <v>1408</v>
      </c>
      <c r="D732" s="383" t="s">
        <v>1491</v>
      </c>
      <c r="E732" s="383" t="s">
        <v>249</v>
      </c>
      <c r="F732" s="383" t="s">
        <v>930</v>
      </c>
      <c r="G732" s="383" t="s">
        <v>1410</v>
      </c>
      <c r="H732" s="401" t="s">
        <v>1060</v>
      </c>
      <c r="I732" s="383" t="s">
        <v>1428</v>
      </c>
      <c r="J732" s="382" t="s">
        <v>934</v>
      </c>
      <c r="K732" s="382">
        <f>IF(I732="na",0,IF(COUNTIFS($C$1:C771,C732,$I$1:I771,I732)&gt;1,0,1))</f>
        <v>0</v>
      </c>
      <c r="L732" s="382">
        <f>IF(I732="na",0,IF(COUNTIFS($D$1:D771,D732,$I$1:I771,I732)&gt;1,0,1))</f>
        <v>0</v>
      </c>
      <c r="M732" s="382">
        <f>IF(S732="",0,IF(VLOOKUP(R732,[3]PARAMETROS!$P$1:$Q$13,2,0)=1,S732-O732,S732-SUMIFS($S:$S,$R:$R,INDEX(meses,VLOOKUP(R732,[3]PARAMETROS!$P$1:$Q$13,2,0)-1),D:D,D732)))</f>
        <v>0</v>
      </c>
      <c r="N732" s="382"/>
      <c r="O732" s="382"/>
      <c r="P732" s="382"/>
      <c r="Q732" s="382"/>
      <c r="R732" s="384" t="s">
        <v>211</v>
      </c>
      <c r="S732" s="392"/>
      <c r="T732" s="383"/>
      <c r="U732" s="393"/>
      <c r="V732" s="384"/>
      <c r="W732" s="384"/>
      <c r="X732" s="383" t="s">
        <v>1831</v>
      </c>
      <c r="Y732" s="383" t="s">
        <v>1832</v>
      </c>
      <c r="Z732" s="383"/>
      <c r="AA732" s="386"/>
      <c r="AB732" s="386"/>
      <c r="AC732" s="386"/>
      <c r="AD732" s="383"/>
      <c r="AE732" s="383"/>
      <c r="AF732" s="385"/>
      <c r="AG732" s="103"/>
      <c r="AH732" s="385"/>
      <c r="AI732" s="385"/>
      <c r="AJ732" s="385"/>
      <c r="AK732" s="383" t="s">
        <v>1418</v>
      </c>
      <c r="AL732" s="382" t="s">
        <v>55</v>
      </c>
      <c r="AM732" s="382">
        <v>2201</v>
      </c>
      <c r="AN732" s="382" t="s">
        <v>56</v>
      </c>
      <c r="AO732" s="382" t="s">
        <v>1419</v>
      </c>
      <c r="AP732" s="383" t="s">
        <v>1501</v>
      </c>
      <c r="AQ732" s="383" t="s">
        <v>986</v>
      </c>
      <c r="AR732" s="384">
        <v>2201006</v>
      </c>
      <c r="AS732" s="384" t="s">
        <v>939</v>
      </c>
      <c r="AT732" s="385" t="s">
        <v>231</v>
      </c>
      <c r="AU732" s="384"/>
      <c r="AV732" s="385" t="s">
        <v>102</v>
      </c>
      <c r="AW732" s="384" t="s">
        <v>220</v>
      </c>
      <c r="AX732" s="388">
        <v>729167</v>
      </c>
      <c r="AY732" s="389">
        <v>96</v>
      </c>
      <c r="AZ732" s="389" t="s">
        <v>1423</v>
      </c>
      <c r="BA732" s="389" t="s">
        <v>1424</v>
      </c>
      <c r="BB732" s="389" t="s">
        <v>1476</v>
      </c>
      <c r="BC732" s="390">
        <v>70000000</v>
      </c>
      <c r="BD732" s="390">
        <v>70000000</v>
      </c>
    </row>
    <row r="733" spans="1:56" s="391" customFormat="1" ht="220.5">
      <c r="A733" s="382">
        <v>706</v>
      </c>
      <c r="B733" s="383" t="s">
        <v>927</v>
      </c>
      <c r="C733" s="383" t="s">
        <v>1408</v>
      </c>
      <c r="D733" s="383" t="s">
        <v>1409</v>
      </c>
      <c r="E733" s="383" t="s">
        <v>249</v>
      </c>
      <c r="F733" s="383" t="s">
        <v>930</v>
      </c>
      <c r="G733" s="383" t="s">
        <v>1410</v>
      </c>
      <c r="H733" s="401" t="s">
        <v>1060</v>
      </c>
      <c r="I733" s="383" t="s">
        <v>1613</v>
      </c>
      <c r="J733" s="382" t="s">
        <v>934</v>
      </c>
      <c r="K733" s="382">
        <f>IF(I733="na",0,IF(COUNTIFS($C$1:C733,C733,$I$1:I733,I733)&gt;1,0,1))</f>
        <v>0</v>
      </c>
      <c r="L733" s="382">
        <f>IF(I733="na",0,IF(COUNTIFS($D$1:D733,D733,$I$1:I733,I733)&gt;1,0,1))</f>
        <v>1</v>
      </c>
      <c r="M733" s="382">
        <f>IF(S733="",0,IF(VLOOKUP(R733,[3]PARAMETROS!$P$1:$Q$13,2,0)=1,S733-O733,S733-SUMIFS($S:$S,$R:$R,INDEX(meses,VLOOKUP(R733,[3]PARAMETROS!$P$1:$Q$13,2,0)-1),D:D,D733)))</f>
        <v>0</v>
      </c>
      <c r="N733" s="382"/>
      <c r="O733" s="382"/>
      <c r="P733" s="382"/>
      <c r="Q733" s="382"/>
      <c r="R733" s="384" t="s">
        <v>211</v>
      </c>
      <c r="S733" s="392"/>
      <c r="T733" s="383"/>
      <c r="U733" s="393"/>
      <c r="V733" s="384"/>
      <c r="W733" s="384"/>
      <c r="X733" s="383" t="s">
        <v>1844</v>
      </c>
      <c r="Y733" s="383" t="s">
        <v>1845</v>
      </c>
      <c r="Z733" s="383" t="s">
        <v>1846</v>
      </c>
      <c r="AA733" s="386">
        <v>0</v>
      </c>
      <c r="AB733" s="386">
        <v>8000</v>
      </c>
      <c r="AC733" s="386">
        <f>AB733-AA733</f>
        <v>8000</v>
      </c>
      <c r="AD733" s="383" t="s">
        <v>1847</v>
      </c>
      <c r="AE733" s="383" t="s">
        <v>1848</v>
      </c>
      <c r="AF733" s="422"/>
      <c r="AG733" s="103">
        <f>(AF733-AA733)/(AB733-AA733)</f>
        <v>0</v>
      </c>
      <c r="AH733" s="385"/>
      <c r="AI733" s="384"/>
      <c r="AJ733" s="385"/>
      <c r="AK733" s="383" t="s">
        <v>1418</v>
      </c>
      <c r="AL733" s="382" t="s">
        <v>55</v>
      </c>
      <c r="AM733" s="382">
        <v>2201</v>
      </c>
      <c r="AN733" s="382" t="s">
        <v>56</v>
      </c>
      <c r="AO733" s="382" t="s">
        <v>1419</v>
      </c>
      <c r="AP733" s="383" t="s">
        <v>1849</v>
      </c>
      <c r="AQ733" s="383" t="s">
        <v>1763</v>
      </c>
      <c r="AR733" s="384">
        <v>2201007</v>
      </c>
      <c r="AS733" s="384" t="s">
        <v>939</v>
      </c>
      <c r="AT733" s="385" t="s">
        <v>1850</v>
      </c>
      <c r="AU733" s="384"/>
      <c r="AV733" s="385" t="s">
        <v>1592</v>
      </c>
      <c r="AW733" s="384" t="s">
        <v>220</v>
      </c>
      <c r="AX733" s="388">
        <v>100000000</v>
      </c>
      <c r="AY733" s="389">
        <v>1</v>
      </c>
      <c r="AZ733" s="389" t="s">
        <v>1766</v>
      </c>
      <c r="BA733" s="389" t="s">
        <v>1424</v>
      </c>
      <c r="BB733" s="389" t="s">
        <v>1425</v>
      </c>
      <c r="BC733" s="390">
        <v>100000000</v>
      </c>
      <c r="BD733" s="390">
        <v>100000000</v>
      </c>
    </row>
    <row r="734" spans="1:56" s="391" customFormat="1" ht="157.5">
      <c r="A734" s="382">
        <v>707</v>
      </c>
      <c r="B734" s="383" t="s">
        <v>927</v>
      </c>
      <c r="C734" s="383" t="s">
        <v>1408</v>
      </c>
      <c r="D734" s="383" t="s">
        <v>1409</v>
      </c>
      <c r="E734" s="383" t="s">
        <v>249</v>
      </c>
      <c r="F734" s="383" t="s">
        <v>930</v>
      </c>
      <c r="G734" s="383" t="s">
        <v>1410</v>
      </c>
      <c r="H734" s="401" t="s">
        <v>1060</v>
      </c>
      <c r="I734" s="383" t="s">
        <v>1613</v>
      </c>
      <c r="J734" s="382" t="s">
        <v>934</v>
      </c>
      <c r="K734" s="382">
        <f>IF(I734="na",0,IF(COUNTIFS($C$1:C734,C734,$I$1:I734,I734)&gt;1,0,1))</f>
        <v>0</v>
      </c>
      <c r="L734" s="382">
        <f>IF(I734="na",0,IF(COUNTIFS($D$1:D734,D734,$I$1:I734,I734)&gt;1,0,1))</f>
        <v>0</v>
      </c>
      <c r="M734" s="382">
        <f>IF(S734="",0,IF(VLOOKUP(R734,[3]PARAMETROS!$P$1:$Q$13,2,0)=1,S734-O734,S734-SUMIFS($S:$S,$R:$R,INDEX(meses,VLOOKUP(R734,[3]PARAMETROS!$P$1:$Q$13,2,0)-1),D:D,D734)))</f>
        <v>0</v>
      </c>
      <c r="N734" s="382"/>
      <c r="O734" s="382"/>
      <c r="P734" s="382"/>
      <c r="Q734" s="382"/>
      <c r="R734" s="384" t="s">
        <v>211</v>
      </c>
      <c r="S734" s="392"/>
      <c r="T734" s="383"/>
      <c r="U734" s="393"/>
      <c r="V734" s="384"/>
      <c r="W734" s="384"/>
      <c r="X734" s="383" t="s">
        <v>1844</v>
      </c>
      <c r="Y734" s="383" t="s">
        <v>1845</v>
      </c>
      <c r="Z734" s="383"/>
      <c r="AA734" s="386"/>
      <c r="AB734" s="386"/>
      <c r="AC734" s="386"/>
      <c r="AD734" s="383"/>
      <c r="AE734" s="383"/>
      <c r="AF734" s="385"/>
      <c r="AG734" s="103"/>
      <c r="AH734" s="385"/>
      <c r="AI734" s="385"/>
      <c r="AJ734" s="385"/>
      <c r="AK734" s="383" t="s">
        <v>1418</v>
      </c>
      <c r="AL734" s="382" t="s">
        <v>55</v>
      </c>
      <c r="AM734" s="382">
        <v>2201</v>
      </c>
      <c r="AN734" s="382" t="s">
        <v>56</v>
      </c>
      <c r="AO734" s="382" t="s">
        <v>1419</v>
      </c>
      <c r="AP734" s="383" t="s">
        <v>1743</v>
      </c>
      <c r="AQ734" s="383" t="s">
        <v>986</v>
      </c>
      <c r="AR734" s="384">
        <v>2201006</v>
      </c>
      <c r="AS734" s="384" t="s">
        <v>1851</v>
      </c>
      <c r="AT734" s="385" t="s">
        <v>1852</v>
      </c>
      <c r="AU734" s="384"/>
      <c r="AV734" s="385" t="s">
        <v>63</v>
      </c>
      <c r="AW734" s="384" t="s">
        <v>220</v>
      </c>
      <c r="AX734" s="388">
        <v>33000000</v>
      </c>
      <c r="AY734" s="389">
        <v>1</v>
      </c>
      <c r="AZ734" s="389" t="s">
        <v>1423</v>
      </c>
      <c r="BA734" s="389" t="s">
        <v>1424</v>
      </c>
      <c r="BB734" s="389" t="s">
        <v>1425</v>
      </c>
      <c r="BC734" s="390">
        <v>33000000</v>
      </c>
      <c r="BD734" s="390">
        <v>33000000</v>
      </c>
    </row>
    <row r="735" spans="1:56" s="391" customFormat="1" ht="157.5">
      <c r="A735" s="382">
        <v>708</v>
      </c>
      <c r="B735" s="383" t="s">
        <v>927</v>
      </c>
      <c r="C735" s="383" t="s">
        <v>1408</v>
      </c>
      <c r="D735" s="383" t="s">
        <v>1409</v>
      </c>
      <c r="E735" s="383" t="s">
        <v>249</v>
      </c>
      <c r="F735" s="383" t="s">
        <v>930</v>
      </c>
      <c r="G735" s="383" t="s">
        <v>1410</v>
      </c>
      <c r="H735" s="401" t="s">
        <v>1060</v>
      </c>
      <c r="I735" s="383" t="s">
        <v>1613</v>
      </c>
      <c r="J735" s="382" t="s">
        <v>934</v>
      </c>
      <c r="K735" s="382">
        <f>IF(I735="na",0,IF(COUNTIFS($C$1:C735,C735,$I$1:I735,I735)&gt;1,0,1))</f>
        <v>0</v>
      </c>
      <c r="L735" s="382">
        <f>IF(I735="na",0,IF(COUNTIFS($D$1:D735,D735,$I$1:I735,I735)&gt;1,0,1))</f>
        <v>0</v>
      </c>
      <c r="M735" s="382">
        <f>IF(S735="",0,IF(VLOOKUP(R735,[3]PARAMETROS!$P$1:$Q$13,2,0)=1,S735-O735,S735-SUMIFS($S:$S,$R:$R,INDEX(meses,VLOOKUP(R735,[3]PARAMETROS!$P$1:$Q$13,2,0)-1),D:D,D735)))</f>
        <v>0</v>
      </c>
      <c r="N735" s="382"/>
      <c r="O735" s="382"/>
      <c r="P735" s="382"/>
      <c r="Q735" s="382"/>
      <c r="R735" s="384" t="s">
        <v>211</v>
      </c>
      <c r="S735" s="392"/>
      <c r="T735" s="383"/>
      <c r="U735" s="393"/>
      <c r="V735" s="384"/>
      <c r="W735" s="384"/>
      <c r="X735" s="383" t="s">
        <v>1844</v>
      </c>
      <c r="Y735" s="383" t="s">
        <v>1845</v>
      </c>
      <c r="Z735" s="383"/>
      <c r="AA735" s="386"/>
      <c r="AB735" s="386"/>
      <c r="AC735" s="386"/>
      <c r="AD735" s="383"/>
      <c r="AE735" s="383"/>
      <c r="AF735" s="385"/>
      <c r="AG735" s="103"/>
      <c r="AH735" s="385"/>
      <c r="AI735" s="385"/>
      <c r="AJ735" s="385"/>
      <c r="AK735" s="383" t="s">
        <v>1418</v>
      </c>
      <c r="AL735" s="382" t="s">
        <v>55</v>
      </c>
      <c r="AM735" s="382">
        <v>2201</v>
      </c>
      <c r="AN735" s="382" t="s">
        <v>56</v>
      </c>
      <c r="AO735" s="382" t="s">
        <v>1419</v>
      </c>
      <c r="AP735" s="383" t="s">
        <v>1743</v>
      </c>
      <c r="AQ735" s="383" t="s">
        <v>986</v>
      </c>
      <c r="AR735" s="384">
        <v>2201006</v>
      </c>
      <c r="AS735" s="384" t="s">
        <v>939</v>
      </c>
      <c r="AT735" s="385" t="s">
        <v>1853</v>
      </c>
      <c r="AU735" s="384"/>
      <c r="AV735" s="385" t="s">
        <v>63</v>
      </c>
      <c r="AW735" s="384" t="s">
        <v>220</v>
      </c>
      <c r="AX735" s="388">
        <v>36000000</v>
      </c>
      <c r="AY735" s="389">
        <v>1</v>
      </c>
      <c r="AZ735" s="389" t="s">
        <v>1423</v>
      </c>
      <c r="BA735" s="389" t="s">
        <v>1424</v>
      </c>
      <c r="BB735" s="389" t="s">
        <v>1425</v>
      </c>
      <c r="BC735" s="390">
        <v>36000000</v>
      </c>
      <c r="BD735" s="390">
        <v>36000000</v>
      </c>
    </row>
    <row r="736" spans="1:56" s="391" customFormat="1" ht="157.5">
      <c r="A736" s="382">
        <v>709</v>
      </c>
      <c r="B736" s="383" t="s">
        <v>927</v>
      </c>
      <c r="C736" s="383" t="s">
        <v>1408</v>
      </c>
      <c r="D736" s="383" t="s">
        <v>1409</v>
      </c>
      <c r="E736" s="383" t="s">
        <v>249</v>
      </c>
      <c r="F736" s="383" t="s">
        <v>930</v>
      </c>
      <c r="G736" s="383" t="s">
        <v>1410</v>
      </c>
      <c r="H736" s="401" t="s">
        <v>1060</v>
      </c>
      <c r="I736" s="398" t="s">
        <v>1613</v>
      </c>
      <c r="J736" s="382" t="s">
        <v>934</v>
      </c>
      <c r="K736" s="382">
        <f>IF(I736="na",0,IF(COUNTIFS($C$1:C736,C736,$I$1:I736,I736)&gt;1,0,1))</f>
        <v>0</v>
      </c>
      <c r="L736" s="382">
        <f>IF(I736="na",0,IF(COUNTIFS($D$1:D736,D736,$I$1:I736,I736)&gt;1,0,1))</f>
        <v>0</v>
      </c>
      <c r="M736" s="382">
        <f>IF(S736="",0,IF(VLOOKUP(R736,[3]PARAMETROS!$P$1:$Q$13,2,0)=1,S736-O736,S736-SUMIFS($S:$S,$R:$R,INDEX(meses,VLOOKUP(R736,[3]PARAMETROS!$P$1:$Q$13,2,0)-1),D:D,D736)))</f>
        <v>0</v>
      </c>
      <c r="N736" s="382"/>
      <c r="O736" s="382"/>
      <c r="P736" s="382"/>
      <c r="Q736" s="382"/>
      <c r="R736" s="384" t="s">
        <v>211</v>
      </c>
      <c r="S736" s="392"/>
      <c r="T736" s="383"/>
      <c r="U736" s="393"/>
      <c r="V736" s="384"/>
      <c r="W736" s="384"/>
      <c r="X736" s="383" t="s">
        <v>1844</v>
      </c>
      <c r="Y736" s="383" t="s">
        <v>1845</v>
      </c>
      <c r="Z736" s="383"/>
      <c r="AA736" s="386"/>
      <c r="AB736" s="386"/>
      <c r="AC736" s="386"/>
      <c r="AD736" s="383"/>
      <c r="AE736" s="383"/>
      <c r="AF736" s="385"/>
      <c r="AG736" s="103"/>
      <c r="AH736" s="385"/>
      <c r="AI736" s="385"/>
      <c r="AJ736" s="385"/>
      <c r="AK736" s="383" t="s">
        <v>1418</v>
      </c>
      <c r="AL736" s="382" t="s">
        <v>55</v>
      </c>
      <c r="AM736" s="382">
        <v>2201</v>
      </c>
      <c r="AN736" s="382" t="s">
        <v>56</v>
      </c>
      <c r="AO736" s="382" t="s">
        <v>1419</v>
      </c>
      <c r="AP736" s="383" t="s">
        <v>1743</v>
      </c>
      <c r="AQ736" s="383" t="s">
        <v>986</v>
      </c>
      <c r="AR736" s="384">
        <v>2201006</v>
      </c>
      <c r="AS736" s="384" t="s">
        <v>1854</v>
      </c>
      <c r="AT736" s="385" t="s">
        <v>1855</v>
      </c>
      <c r="AU736" s="384"/>
      <c r="AV736" s="385" t="s">
        <v>63</v>
      </c>
      <c r="AW736" s="384" t="s">
        <v>220</v>
      </c>
      <c r="AX736" s="388">
        <v>64896000</v>
      </c>
      <c r="AY736" s="389">
        <v>1</v>
      </c>
      <c r="AZ736" s="389" t="s">
        <v>1423</v>
      </c>
      <c r="BA736" s="389" t="s">
        <v>1424</v>
      </c>
      <c r="BB736" s="389" t="s">
        <v>1425</v>
      </c>
      <c r="BC736" s="390">
        <v>64896000</v>
      </c>
      <c r="BD736" s="390">
        <v>64896000</v>
      </c>
    </row>
    <row r="737" spans="1:56" s="391" customFormat="1" ht="173.25">
      <c r="A737" s="382">
        <v>710</v>
      </c>
      <c r="B737" s="383" t="s">
        <v>927</v>
      </c>
      <c r="C737" s="383" t="s">
        <v>1408</v>
      </c>
      <c r="D737" s="383" t="s">
        <v>1409</v>
      </c>
      <c r="E737" s="383" t="s">
        <v>249</v>
      </c>
      <c r="F737" s="383" t="s">
        <v>930</v>
      </c>
      <c r="G737" s="383" t="s">
        <v>1410</v>
      </c>
      <c r="H737" s="383" t="s">
        <v>705</v>
      </c>
      <c r="I737" s="383" t="s">
        <v>705</v>
      </c>
      <c r="J737" s="382"/>
      <c r="K737" s="382">
        <f>IF(I737="na",0,IF(COUNTIFS($C$1:C737,C737,$I$1:I737,I737)&gt;1,0,1))</f>
        <v>1</v>
      </c>
      <c r="L737" s="382">
        <f>IF(I737="na",0,IF(COUNTIFS($D$1:D737,D737,$I$1:I737,I737)&gt;1,0,1))</f>
        <v>1</v>
      </c>
      <c r="M737" s="382">
        <f>IF(S737="",0,IF(VLOOKUP(R737,[3]PARAMETROS!$P$1:$Q$13,2,0)=1,S737-O737,S737-SUMIFS($S:$S,$R:$R,INDEX(meses,VLOOKUP(R737,[3]PARAMETROS!$P$1:$Q$13,2,0)-1),D:D,D737)))</f>
        <v>0</v>
      </c>
      <c r="N737" s="382"/>
      <c r="O737" s="382"/>
      <c r="P737" s="382"/>
      <c r="Q737" s="382"/>
      <c r="R737" s="384" t="s">
        <v>211</v>
      </c>
      <c r="S737" s="392"/>
      <c r="T737" s="383"/>
      <c r="U737" s="393"/>
      <c r="V737" s="384"/>
      <c r="W737" s="384"/>
      <c r="X737" s="383" t="s">
        <v>1856</v>
      </c>
      <c r="Y737" s="383" t="s">
        <v>1857</v>
      </c>
      <c r="Z737" s="383" t="s">
        <v>1858</v>
      </c>
      <c r="AA737" s="104">
        <v>0</v>
      </c>
      <c r="AB737" s="104">
        <v>1</v>
      </c>
      <c r="AC737" s="386">
        <f>AB737-AA737</f>
        <v>1</v>
      </c>
      <c r="AD737" s="383" t="s">
        <v>1859</v>
      </c>
      <c r="AE737" s="383" t="s">
        <v>1860</v>
      </c>
      <c r="AF737" s="384"/>
      <c r="AG737" s="104">
        <f>(AF737-AA737)/(AB737-AA737)</f>
        <v>0</v>
      </c>
      <c r="AH737" s="387"/>
      <c r="AI737" s="384"/>
      <c r="AJ737" s="384"/>
      <c r="AK737" s="383" t="s">
        <v>1418</v>
      </c>
      <c r="AL737" s="382" t="s">
        <v>55</v>
      </c>
      <c r="AM737" s="382">
        <v>2201</v>
      </c>
      <c r="AN737" s="382" t="s">
        <v>56</v>
      </c>
      <c r="AO737" s="382" t="s">
        <v>1419</v>
      </c>
      <c r="AP737" s="383" t="s">
        <v>1501</v>
      </c>
      <c r="AQ737" s="383" t="s">
        <v>986</v>
      </c>
      <c r="AR737" s="384">
        <v>2201006</v>
      </c>
      <c r="AS737" s="384" t="s">
        <v>939</v>
      </c>
      <c r="AT737" s="385" t="s">
        <v>1861</v>
      </c>
      <c r="AU737" s="384"/>
      <c r="AV737" s="385" t="s">
        <v>1592</v>
      </c>
      <c r="AW737" s="384" t="s">
        <v>220</v>
      </c>
      <c r="AX737" s="388">
        <v>100000000</v>
      </c>
      <c r="AY737" s="389">
        <v>1</v>
      </c>
      <c r="AZ737" s="389" t="s">
        <v>1423</v>
      </c>
      <c r="BA737" s="389" t="s">
        <v>1424</v>
      </c>
      <c r="BB737" s="389" t="s">
        <v>1425</v>
      </c>
      <c r="BC737" s="390">
        <v>100000000</v>
      </c>
      <c r="BD737" s="390">
        <v>100000000</v>
      </c>
    </row>
    <row r="738" spans="1:56" s="391" customFormat="1" ht="173.25">
      <c r="A738" s="382">
        <v>711</v>
      </c>
      <c r="B738" s="383" t="s">
        <v>927</v>
      </c>
      <c r="C738" s="383" t="s">
        <v>1408</v>
      </c>
      <c r="D738" s="383" t="s">
        <v>1409</v>
      </c>
      <c r="E738" s="383" t="s">
        <v>249</v>
      </c>
      <c r="F738" s="383" t="s">
        <v>930</v>
      </c>
      <c r="G738" s="383" t="s">
        <v>1410</v>
      </c>
      <c r="H738" s="383" t="s">
        <v>705</v>
      </c>
      <c r="I738" s="383" t="s">
        <v>705</v>
      </c>
      <c r="J738" s="382"/>
      <c r="K738" s="382">
        <f>IF(I738="na",0,IF(COUNTIFS($C$1:C738,C738,$I$1:I738,I738)&gt;1,0,1))</f>
        <v>0</v>
      </c>
      <c r="L738" s="382">
        <f>IF(I738="na",0,IF(COUNTIFS($D$1:D738,D738,$I$1:I738,I738)&gt;1,0,1))</f>
        <v>0</v>
      </c>
      <c r="M738" s="382">
        <f>IF(S738="",0,IF(VLOOKUP(R738,[3]PARAMETROS!$P$1:$Q$13,2,0)=1,S738-O738,S738-SUMIFS($S:$S,$R:$R,INDEX(meses,VLOOKUP(R738,[3]PARAMETROS!$P$1:$Q$13,2,0)-1),D:D,D738)))</f>
        <v>0</v>
      </c>
      <c r="N738" s="382"/>
      <c r="O738" s="382"/>
      <c r="P738" s="382"/>
      <c r="Q738" s="382"/>
      <c r="R738" s="384" t="s">
        <v>211</v>
      </c>
      <c r="S738" s="392"/>
      <c r="T738" s="383"/>
      <c r="U738" s="393"/>
      <c r="V738" s="384"/>
      <c r="W738" s="384"/>
      <c r="X738" s="383" t="s">
        <v>1856</v>
      </c>
      <c r="Y738" s="383" t="s">
        <v>1857</v>
      </c>
      <c r="Z738" s="383"/>
      <c r="AA738" s="386"/>
      <c r="AB738" s="386"/>
      <c r="AC738" s="386"/>
      <c r="AD738" s="383"/>
      <c r="AE738" s="383"/>
      <c r="AF738" s="384"/>
      <c r="AG738" s="103"/>
      <c r="AH738" s="385"/>
      <c r="AI738" s="385"/>
      <c r="AJ738" s="385"/>
      <c r="AK738" s="383" t="s">
        <v>1418</v>
      </c>
      <c r="AL738" s="382" t="s">
        <v>55</v>
      </c>
      <c r="AM738" s="382">
        <v>2201</v>
      </c>
      <c r="AN738" s="382" t="s">
        <v>56</v>
      </c>
      <c r="AO738" s="382" t="s">
        <v>1419</v>
      </c>
      <c r="AP738" s="383" t="s">
        <v>1501</v>
      </c>
      <c r="AQ738" s="383" t="s">
        <v>986</v>
      </c>
      <c r="AR738" s="384">
        <v>2201006</v>
      </c>
      <c r="AS738" s="384" t="s">
        <v>939</v>
      </c>
      <c r="AT738" s="385" t="s">
        <v>1862</v>
      </c>
      <c r="AU738" s="384"/>
      <c r="AV738" s="385" t="s">
        <v>131</v>
      </c>
      <c r="AW738" s="384" t="s">
        <v>220</v>
      </c>
      <c r="AX738" s="388">
        <v>29000000</v>
      </c>
      <c r="AY738" s="389">
        <v>1</v>
      </c>
      <c r="AZ738" s="389" t="s">
        <v>1423</v>
      </c>
      <c r="BA738" s="389" t="s">
        <v>1424</v>
      </c>
      <c r="BB738" s="389" t="s">
        <v>1577</v>
      </c>
      <c r="BC738" s="390">
        <v>29000000</v>
      </c>
      <c r="BD738" s="390">
        <v>29000000</v>
      </c>
    </row>
    <row r="739" spans="1:56" s="391" customFormat="1" ht="157.5">
      <c r="A739" s="382">
        <v>712</v>
      </c>
      <c r="B739" s="383" t="s">
        <v>927</v>
      </c>
      <c r="C739" s="383" t="s">
        <v>1408</v>
      </c>
      <c r="D739" s="383" t="s">
        <v>1409</v>
      </c>
      <c r="E739" s="383" t="s">
        <v>249</v>
      </c>
      <c r="F739" s="383" t="s">
        <v>930</v>
      </c>
      <c r="G739" s="383" t="s">
        <v>1410</v>
      </c>
      <c r="H739" s="383" t="s">
        <v>705</v>
      </c>
      <c r="I739" s="383" t="s">
        <v>705</v>
      </c>
      <c r="J739" s="382"/>
      <c r="K739" s="382">
        <f>IF(I739="na",0,IF(COUNTIFS($C$1:C739,C739,$I$1:I739,I739)&gt;1,0,1))</f>
        <v>0</v>
      </c>
      <c r="L739" s="382">
        <f>IF(I739="na",0,IF(COUNTIFS($D$1:D739,D739,$I$1:I739,I739)&gt;1,0,1))</f>
        <v>0</v>
      </c>
      <c r="M739" s="382">
        <f>IF(S739="",0,IF(VLOOKUP(R739,[3]PARAMETROS!$P$1:$Q$13,2,0)=1,S739-O739,S739-SUMIFS($S:$S,$R:$R,INDEX(meses,VLOOKUP(R739,[3]PARAMETROS!$P$1:$Q$13,2,0)-1),D:D,D739)))</f>
        <v>0</v>
      </c>
      <c r="N739" s="382"/>
      <c r="O739" s="382"/>
      <c r="P739" s="382"/>
      <c r="Q739" s="382"/>
      <c r="R739" s="384" t="s">
        <v>211</v>
      </c>
      <c r="S739" s="392"/>
      <c r="T739" s="383"/>
      <c r="U739" s="393"/>
      <c r="V739" s="384"/>
      <c r="W739" s="384"/>
      <c r="X739" s="383" t="s">
        <v>1856</v>
      </c>
      <c r="Y739" s="383" t="s">
        <v>1857</v>
      </c>
      <c r="Z739" s="383"/>
      <c r="AA739" s="386"/>
      <c r="AB739" s="386"/>
      <c r="AC739" s="386"/>
      <c r="AD739" s="383"/>
      <c r="AE739" s="383"/>
      <c r="AF739" s="384"/>
      <c r="AG739" s="103"/>
      <c r="AH739" s="385"/>
      <c r="AI739" s="385"/>
      <c r="AJ739" s="385"/>
      <c r="AK739" s="383" t="s">
        <v>1418</v>
      </c>
      <c r="AL739" s="382" t="s">
        <v>55</v>
      </c>
      <c r="AM739" s="382">
        <v>2201</v>
      </c>
      <c r="AN739" s="382" t="s">
        <v>56</v>
      </c>
      <c r="AO739" s="382" t="s">
        <v>1419</v>
      </c>
      <c r="AP739" s="383" t="s">
        <v>1743</v>
      </c>
      <c r="AQ739" s="383" t="s">
        <v>986</v>
      </c>
      <c r="AR739" s="384">
        <v>2201006</v>
      </c>
      <c r="AS739" s="384" t="s">
        <v>939</v>
      </c>
      <c r="AT739" s="385" t="s">
        <v>98</v>
      </c>
      <c r="AU739" s="384"/>
      <c r="AV739" s="385" t="s">
        <v>98</v>
      </c>
      <c r="AW739" s="384" t="s">
        <v>220</v>
      </c>
      <c r="AX739" s="388">
        <v>620000</v>
      </c>
      <c r="AY739" s="389">
        <v>24</v>
      </c>
      <c r="AZ739" s="389" t="s">
        <v>1423</v>
      </c>
      <c r="BA739" s="389" t="s">
        <v>1424</v>
      </c>
      <c r="BB739" s="389" t="s">
        <v>1474</v>
      </c>
      <c r="BC739" s="390">
        <v>15000000</v>
      </c>
      <c r="BD739" s="390">
        <v>15000000</v>
      </c>
    </row>
    <row r="740" spans="1:56" s="391" customFormat="1" ht="157.5">
      <c r="A740" s="382">
        <v>713</v>
      </c>
      <c r="B740" s="383" t="s">
        <v>927</v>
      </c>
      <c r="C740" s="383" t="s">
        <v>1408</v>
      </c>
      <c r="D740" s="383" t="s">
        <v>1409</v>
      </c>
      <c r="E740" s="383" t="s">
        <v>249</v>
      </c>
      <c r="F740" s="383" t="s">
        <v>930</v>
      </c>
      <c r="G740" s="383" t="s">
        <v>1410</v>
      </c>
      <c r="H740" s="383" t="s">
        <v>705</v>
      </c>
      <c r="I740" s="383" t="s">
        <v>705</v>
      </c>
      <c r="J740" s="382"/>
      <c r="K740" s="382">
        <f>IF(I740="na",0,IF(COUNTIFS($C$1:C740,C740,$I$1:I740,I740)&gt;1,0,1))</f>
        <v>0</v>
      </c>
      <c r="L740" s="382">
        <f>IF(I740="na",0,IF(COUNTIFS($D$1:D740,D740,$I$1:I740,I740)&gt;1,0,1))</f>
        <v>0</v>
      </c>
      <c r="M740" s="382">
        <f>IF(S740="",0,IF(VLOOKUP(R740,[3]PARAMETROS!$P$1:$Q$13,2,0)=1,S740-O740,S740-SUMIFS($S:$S,$R:$R,INDEX(meses,VLOOKUP(R740,[3]PARAMETROS!$P$1:$Q$13,2,0)-1),D:D,D740)))</f>
        <v>0</v>
      </c>
      <c r="N740" s="382"/>
      <c r="O740" s="382"/>
      <c r="P740" s="382"/>
      <c r="Q740" s="382"/>
      <c r="R740" s="384" t="s">
        <v>211</v>
      </c>
      <c r="S740" s="392"/>
      <c r="T740" s="383"/>
      <c r="U740" s="393"/>
      <c r="V740" s="384"/>
      <c r="W740" s="384"/>
      <c r="X740" s="383" t="s">
        <v>1856</v>
      </c>
      <c r="Y740" s="383" t="s">
        <v>1857</v>
      </c>
      <c r="Z740" s="383"/>
      <c r="AA740" s="386"/>
      <c r="AB740" s="386"/>
      <c r="AC740" s="386"/>
      <c r="AD740" s="383"/>
      <c r="AE740" s="383"/>
      <c r="AF740" s="384"/>
      <c r="AG740" s="103"/>
      <c r="AH740" s="385"/>
      <c r="AI740" s="385"/>
      <c r="AJ740" s="385"/>
      <c r="AK740" s="383" t="s">
        <v>1418</v>
      </c>
      <c r="AL740" s="382" t="s">
        <v>55</v>
      </c>
      <c r="AM740" s="382">
        <v>2201</v>
      </c>
      <c r="AN740" s="382" t="s">
        <v>56</v>
      </c>
      <c r="AO740" s="382" t="s">
        <v>1419</v>
      </c>
      <c r="AP740" s="383" t="s">
        <v>1743</v>
      </c>
      <c r="AQ740" s="383" t="s">
        <v>986</v>
      </c>
      <c r="AR740" s="384">
        <v>2201006</v>
      </c>
      <c r="AS740" s="384" t="s">
        <v>939</v>
      </c>
      <c r="AT740" s="385" t="s">
        <v>1778</v>
      </c>
      <c r="AU740" s="384"/>
      <c r="AV740" s="385" t="s">
        <v>102</v>
      </c>
      <c r="AW740" s="384" t="s">
        <v>220</v>
      </c>
      <c r="AX740" s="388">
        <v>350000</v>
      </c>
      <c r="AY740" s="389">
        <v>29</v>
      </c>
      <c r="AZ740" s="389" t="s">
        <v>1423</v>
      </c>
      <c r="BA740" s="389" t="s">
        <v>1424</v>
      </c>
      <c r="BB740" s="389" t="s">
        <v>1476</v>
      </c>
      <c r="BC740" s="390">
        <v>10000000</v>
      </c>
      <c r="BD740" s="390">
        <v>10000000</v>
      </c>
    </row>
    <row r="741" spans="1:56" s="391" customFormat="1" ht="141.75">
      <c r="A741" s="382">
        <v>714</v>
      </c>
      <c r="B741" s="383" t="s">
        <v>927</v>
      </c>
      <c r="C741" s="383" t="s">
        <v>1408</v>
      </c>
      <c r="D741" s="383" t="s">
        <v>1409</v>
      </c>
      <c r="E741" s="383" t="s">
        <v>249</v>
      </c>
      <c r="F741" s="383" t="s">
        <v>930</v>
      </c>
      <c r="G741" s="383" t="s">
        <v>1539</v>
      </c>
      <c r="H741" s="383" t="s">
        <v>1411</v>
      </c>
      <c r="I741" s="383" t="s">
        <v>1428</v>
      </c>
      <c r="J741" s="382" t="s">
        <v>1371</v>
      </c>
      <c r="K741" s="382">
        <f>IF(I741="na",0,IF(COUNTIFS($C$1:C741,C741,$I$1:I741,I741)&gt;1,0,1))</f>
        <v>0</v>
      </c>
      <c r="L741" s="382">
        <f>IF(I741="na",0,IF(COUNTIFS($D$1:D741,D741,$I$1:I741,I741)&gt;1,0,1))</f>
        <v>0</v>
      </c>
      <c r="M741" s="382">
        <f>IF(S741="",0,IF(VLOOKUP(R741,[3]PARAMETROS!$P$1:$Q$13,2,0)=1,S741-O741,S741-SUMIFS($S:$S,$R:$R,INDEX(meses,VLOOKUP(R741,[3]PARAMETROS!$P$1:$Q$13,2,0)-1),D:D,D741)))</f>
        <v>0</v>
      </c>
      <c r="N741" s="382"/>
      <c r="O741" s="382"/>
      <c r="P741" s="382"/>
      <c r="Q741" s="382"/>
      <c r="R741" s="384" t="s">
        <v>211</v>
      </c>
      <c r="S741" s="392"/>
      <c r="T741" s="383"/>
      <c r="U741" s="393"/>
      <c r="V741" s="384"/>
      <c r="W741" s="384"/>
      <c r="X741" s="383" t="s">
        <v>1856</v>
      </c>
      <c r="Y741" s="383" t="s">
        <v>1863</v>
      </c>
      <c r="Z741" s="383" t="s">
        <v>1864</v>
      </c>
      <c r="AA741" s="386">
        <v>0</v>
      </c>
      <c r="AB741" s="386">
        <v>55</v>
      </c>
      <c r="AC741" s="386">
        <f t="shared" ref="AC741:AC745" si="27">AB741-AA741</f>
        <v>55</v>
      </c>
      <c r="AD741" s="383" t="s">
        <v>1654</v>
      </c>
      <c r="AE741" s="383" t="s">
        <v>1865</v>
      </c>
      <c r="AF741" s="384"/>
      <c r="AG741" s="104">
        <f>(AF741-AA741)/(AB741-AA741)</f>
        <v>0</v>
      </c>
      <c r="AH741" s="387"/>
      <c r="AI741" s="384"/>
      <c r="AJ741" s="384"/>
      <c r="AK741" s="383" t="s">
        <v>1418</v>
      </c>
      <c r="AL741" s="382" t="s">
        <v>55</v>
      </c>
      <c r="AM741" s="382">
        <v>2201</v>
      </c>
      <c r="AN741" s="382" t="s">
        <v>56</v>
      </c>
      <c r="AO741" s="382" t="s">
        <v>1419</v>
      </c>
      <c r="AP741" s="383" t="s">
        <v>1656</v>
      </c>
      <c r="AQ741" s="383" t="s">
        <v>1441</v>
      </c>
      <c r="AR741" s="384">
        <v>2201009</v>
      </c>
      <c r="AS741" s="384" t="s">
        <v>1866</v>
      </c>
      <c r="AT741" s="385" t="s">
        <v>1867</v>
      </c>
      <c r="AU741" s="384"/>
      <c r="AV741" s="385" t="s">
        <v>74</v>
      </c>
      <c r="AW741" s="384" t="s">
        <v>220</v>
      </c>
      <c r="AX741" s="388">
        <v>713500000</v>
      </c>
      <c r="AY741" s="389">
        <v>1</v>
      </c>
      <c r="AZ741" s="389" t="s">
        <v>1443</v>
      </c>
      <c r="BA741" s="389" t="s">
        <v>1424</v>
      </c>
      <c r="BB741" s="389" t="s">
        <v>1425</v>
      </c>
      <c r="BC741" s="390">
        <v>713500000</v>
      </c>
      <c r="BD741" s="390">
        <v>250000000</v>
      </c>
    </row>
    <row r="742" spans="1:56" s="391" customFormat="1" ht="173.25">
      <c r="A742" s="382">
        <v>715</v>
      </c>
      <c r="B742" s="383" t="s">
        <v>927</v>
      </c>
      <c r="C742" s="383" t="s">
        <v>1408</v>
      </c>
      <c r="D742" s="383" t="s">
        <v>1409</v>
      </c>
      <c r="E742" s="383" t="s">
        <v>249</v>
      </c>
      <c r="F742" s="383" t="s">
        <v>930</v>
      </c>
      <c r="G742" s="383" t="s">
        <v>1410</v>
      </c>
      <c r="H742" s="383" t="s">
        <v>705</v>
      </c>
      <c r="I742" s="383" t="s">
        <v>705</v>
      </c>
      <c r="J742" s="382"/>
      <c r="K742" s="382">
        <f>IF(I742="na",0,IF(COUNTIFS($C$1:C742,C742,$I$1:I742,I742)&gt;1,0,1))</f>
        <v>0</v>
      </c>
      <c r="L742" s="382">
        <f>IF(I742="na",0,IF(COUNTIFS($D$1:D742,D742,$I$1:I742,I742)&gt;1,0,1))</f>
        <v>0</v>
      </c>
      <c r="M742" s="382">
        <f>IF(S742="",0,IF(VLOOKUP(R742,[3]PARAMETROS!$P$1:$Q$13,2,0)=1,S742-O742,S742-SUMIFS($S:$S,$R:$R,INDEX(meses,VLOOKUP(R742,[3]PARAMETROS!$P$1:$Q$13,2,0)-1),D:D,D742)))</f>
        <v>0</v>
      </c>
      <c r="N742" s="382"/>
      <c r="O742" s="382"/>
      <c r="P742" s="382"/>
      <c r="Q742" s="382"/>
      <c r="R742" s="384" t="s">
        <v>211</v>
      </c>
      <c r="S742" s="392"/>
      <c r="T742" s="383"/>
      <c r="U742" s="393"/>
      <c r="V742" s="384"/>
      <c r="W742" s="384"/>
      <c r="X742" s="383" t="s">
        <v>1856</v>
      </c>
      <c r="Y742" s="383" t="s">
        <v>1868</v>
      </c>
      <c r="Z742" s="383" t="s">
        <v>1858</v>
      </c>
      <c r="AA742" s="386">
        <v>0</v>
      </c>
      <c r="AB742" s="386">
        <v>7</v>
      </c>
      <c r="AC742" s="386">
        <f t="shared" si="27"/>
        <v>7</v>
      </c>
      <c r="AD742" s="383" t="s">
        <v>1859</v>
      </c>
      <c r="AE742" s="383" t="s">
        <v>1869</v>
      </c>
      <c r="AF742" s="384"/>
      <c r="AG742" s="103">
        <f>(AF742-AA742)/(AB742-AA742)</f>
        <v>0</v>
      </c>
      <c r="AH742" s="406"/>
      <c r="AI742" s="384"/>
      <c r="AJ742" s="385"/>
      <c r="AK742" s="383" t="s">
        <v>1418</v>
      </c>
      <c r="AL742" s="382" t="s">
        <v>55</v>
      </c>
      <c r="AM742" s="382">
        <v>2201</v>
      </c>
      <c r="AN742" s="382" t="s">
        <v>56</v>
      </c>
      <c r="AO742" s="382" t="s">
        <v>1419</v>
      </c>
      <c r="AP742" s="383" t="s">
        <v>1501</v>
      </c>
      <c r="AQ742" s="383" t="s">
        <v>986</v>
      </c>
      <c r="AR742" s="384">
        <v>2201006</v>
      </c>
      <c r="AS742" s="384" t="s">
        <v>1870</v>
      </c>
      <c r="AT742" s="385" t="s">
        <v>1871</v>
      </c>
      <c r="AU742" s="384"/>
      <c r="AV742" s="385" t="s">
        <v>63</v>
      </c>
      <c r="AW742" s="384" t="s">
        <v>220</v>
      </c>
      <c r="AX742" s="388">
        <v>50000000</v>
      </c>
      <c r="AY742" s="389">
        <v>1</v>
      </c>
      <c r="AZ742" s="389" t="s">
        <v>1423</v>
      </c>
      <c r="BA742" s="389" t="s">
        <v>1424</v>
      </c>
      <c r="BB742" s="389" t="s">
        <v>1425</v>
      </c>
      <c r="BC742" s="390">
        <v>50000000</v>
      </c>
      <c r="BD742" s="390">
        <v>50000000</v>
      </c>
    </row>
    <row r="743" spans="1:56" s="391" customFormat="1" ht="173.25">
      <c r="A743" s="382">
        <v>716</v>
      </c>
      <c r="B743" s="383" t="s">
        <v>927</v>
      </c>
      <c r="C743" s="383" t="s">
        <v>1408</v>
      </c>
      <c r="D743" s="383" t="s">
        <v>1409</v>
      </c>
      <c r="E743" s="383" t="s">
        <v>249</v>
      </c>
      <c r="F743" s="383" t="s">
        <v>930</v>
      </c>
      <c r="G743" s="383" t="s">
        <v>1410</v>
      </c>
      <c r="H743" s="383" t="s">
        <v>705</v>
      </c>
      <c r="I743" s="383" t="s">
        <v>705</v>
      </c>
      <c r="J743" s="382"/>
      <c r="K743" s="382">
        <f>IF(I743="na",0,IF(COUNTIFS($C$1:C743,C743,$I$1:I743,I743)&gt;1,0,1))</f>
        <v>0</v>
      </c>
      <c r="L743" s="382">
        <f>IF(I743="na",0,IF(COUNTIFS($D$1:D743,D743,$I$1:I743,I743)&gt;1,0,1))</f>
        <v>0</v>
      </c>
      <c r="M743" s="382">
        <f>IF(S743="",0,IF(VLOOKUP(R743,[3]PARAMETROS!$P$1:$Q$13,2,0)=1,S743-O743,S743-SUMIFS($S:$S,$R:$R,INDEX(meses,VLOOKUP(R743,[3]PARAMETROS!$P$1:$Q$13,2,0)-1),D:D,D743)))</f>
        <v>0</v>
      </c>
      <c r="N743" s="382"/>
      <c r="O743" s="382"/>
      <c r="P743" s="382"/>
      <c r="Q743" s="382"/>
      <c r="R743" s="384" t="s">
        <v>211</v>
      </c>
      <c r="S743" s="392"/>
      <c r="T743" s="383"/>
      <c r="U743" s="393"/>
      <c r="V743" s="384"/>
      <c r="W743" s="384"/>
      <c r="X743" s="383" t="s">
        <v>1856</v>
      </c>
      <c r="Y743" s="383" t="s">
        <v>1872</v>
      </c>
      <c r="Z743" s="383" t="s">
        <v>1858</v>
      </c>
      <c r="AA743" s="386">
        <v>0</v>
      </c>
      <c r="AB743" s="386">
        <v>1</v>
      </c>
      <c r="AC743" s="386">
        <f t="shared" si="27"/>
        <v>1</v>
      </c>
      <c r="AD743" s="383" t="s">
        <v>1859</v>
      </c>
      <c r="AE743" s="383" t="s">
        <v>1873</v>
      </c>
      <c r="AF743" s="384"/>
      <c r="AG743" s="104">
        <f>(AF743-AA743)/(AB743-AA743)</f>
        <v>0</v>
      </c>
      <c r="AH743" s="387"/>
      <c r="AI743" s="384"/>
      <c r="AJ743" s="384"/>
      <c r="AK743" s="383" t="s">
        <v>1418</v>
      </c>
      <c r="AL743" s="382" t="s">
        <v>55</v>
      </c>
      <c r="AM743" s="382">
        <v>2201</v>
      </c>
      <c r="AN743" s="382" t="s">
        <v>56</v>
      </c>
      <c r="AO743" s="382" t="s">
        <v>1419</v>
      </c>
      <c r="AP743" s="383" t="s">
        <v>1501</v>
      </c>
      <c r="AQ743" s="383" t="s">
        <v>986</v>
      </c>
      <c r="AR743" s="384">
        <v>2201006</v>
      </c>
      <c r="AS743" s="384"/>
      <c r="AT743" s="385" t="s">
        <v>1874</v>
      </c>
      <c r="AU743" s="384"/>
      <c r="AV743" s="385" t="s">
        <v>939</v>
      </c>
      <c r="AW743" s="384" t="s">
        <v>220</v>
      </c>
      <c r="AX743" s="388">
        <v>0</v>
      </c>
      <c r="AY743" s="389">
        <v>0</v>
      </c>
      <c r="AZ743" s="389" t="s">
        <v>1423</v>
      </c>
      <c r="BA743" s="389" t="s">
        <v>1424</v>
      </c>
      <c r="BB743" s="389" t="s">
        <v>1425</v>
      </c>
      <c r="BC743" s="390">
        <v>0</v>
      </c>
      <c r="BD743" s="390">
        <v>0</v>
      </c>
    </row>
    <row r="744" spans="1:56" s="391" customFormat="1" ht="173.25">
      <c r="A744" s="382">
        <v>717</v>
      </c>
      <c r="B744" s="383" t="s">
        <v>927</v>
      </c>
      <c r="C744" s="383" t="s">
        <v>1408</v>
      </c>
      <c r="D744" s="383" t="s">
        <v>1409</v>
      </c>
      <c r="E744" s="383" t="s">
        <v>249</v>
      </c>
      <c r="F744" s="383" t="s">
        <v>930</v>
      </c>
      <c r="G744" s="383" t="s">
        <v>1410</v>
      </c>
      <c r="H744" s="383" t="s">
        <v>705</v>
      </c>
      <c r="I744" s="383" t="s">
        <v>705</v>
      </c>
      <c r="J744" s="382"/>
      <c r="K744" s="382">
        <f>IF(I744="na",0,IF(COUNTIFS($C$1:C744,C744,$I$1:I744,I744)&gt;1,0,1))</f>
        <v>0</v>
      </c>
      <c r="L744" s="382">
        <f>IF(I744="na",0,IF(COUNTIFS($D$1:D744,D744,$I$1:I744,I744)&gt;1,0,1))</f>
        <v>0</v>
      </c>
      <c r="M744" s="382">
        <f>IF(S744="",0,IF(VLOOKUP(R744,[3]PARAMETROS!$P$1:$Q$13,2,0)=1,S744-O744,S744-SUMIFS($S:$S,$R:$R,INDEX(meses,VLOOKUP(R744,[3]PARAMETROS!$P$1:$Q$13,2,0)-1),D:D,D744)))</f>
        <v>0</v>
      </c>
      <c r="N744" s="382"/>
      <c r="O744" s="382"/>
      <c r="P744" s="382"/>
      <c r="Q744" s="382"/>
      <c r="R744" s="384" t="s">
        <v>211</v>
      </c>
      <c r="S744" s="392"/>
      <c r="T744" s="383"/>
      <c r="U744" s="393"/>
      <c r="V744" s="384"/>
      <c r="W744" s="384"/>
      <c r="X744" s="383" t="s">
        <v>1856</v>
      </c>
      <c r="Y744" s="383" t="s">
        <v>1875</v>
      </c>
      <c r="Z744" s="383" t="s">
        <v>1858</v>
      </c>
      <c r="AA744" s="104">
        <v>0</v>
      </c>
      <c r="AB744" s="104">
        <v>1</v>
      </c>
      <c r="AC744" s="386">
        <f t="shared" si="27"/>
        <v>1</v>
      </c>
      <c r="AD744" s="383" t="s">
        <v>1859</v>
      </c>
      <c r="AE744" s="383" t="s">
        <v>1876</v>
      </c>
      <c r="AF744" s="384"/>
      <c r="AG744" s="104">
        <f>(AF744-AA744)/(AB744-AA744)</f>
        <v>0</v>
      </c>
      <c r="AH744" s="387"/>
      <c r="AI744" s="384"/>
      <c r="AJ744" s="384"/>
      <c r="AK744" s="383" t="s">
        <v>1418</v>
      </c>
      <c r="AL744" s="382" t="s">
        <v>55</v>
      </c>
      <c r="AM744" s="382">
        <v>2201</v>
      </c>
      <c r="AN744" s="382" t="s">
        <v>56</v>
      </c>
      <c r="AO744" s="382" t="s">
        <v>1419</v>
      </c>
      <c r="AP744" s="383" t="s">
        <v>1501</v>
      </c>
      <c r="AQ744" s="383" t="s">
        <v>986</v>
      </c>
      <c r="AR744" s="384">
        <v>2201006</v>
      </c>
      <c r="AS744" s="384"/>
      <c r="AT744" s="385" t="s">
        <v>1877</v>
      </c>
      <c r="AU744" s="384"/>
      <c r="AV744" s="385" t="s">
        <v>939</v>
      </c>
      <c r="AW744" s="384" t="s">
        <v>220</v>
      </c>
      <c r="AX744" s="388">
        <v>0</v>
      </c>
      <c r="AY744" s="389">
        <v>0</v>
      </c>
      <c r="AZ744" s="389" t="s">
        <v>1423</v>
      </c>
      <c r="BA744" s="389" t="s">
        <v>1424</v>
      </c>
      <c r="BB744" s="389" t="s">
        <v>1425</v>
      </c>
      <c r="BC744" s="390">
        <v>0</v>
      </c>
      <c r="BD744" s="390">
        <v>0</v>
      </c>
    </row>
    <row r="745" spans="1:56" s="391" customFormat="1" ht="173.25">
      <c r="A745" s="382">
        <v>718</v>
      </c>
      <c r="B745" s="383" t="s">
        <v>927</v>
      </c>
      <c r="C745" s="383" t="s">
        <v>1408</v>
      </c>
      <c r="D745" s="383" t="s">
        <v>1409</v>
      </c>
      <c r="E745" s="383" t="s">
        <v>249</v>
      </c>
      <c r="F745" s="383" t="s">
        <v>930</v>
      </c>
      <c r="G745" s="383" t="s">
        <v>1410</v>
      </c>
      <c r="H745" s="401" t="s">
        <v>1060</v>
      </c>
      <c r="I745" s="408" t="s">
        <v>1613</v>
      </c>
      <c r="J745" s="382" t="s">
        <v>934</v>
      </c>
      <c r="K745" s="382">
        <f>IF(I745="na",0,IF(COUNTIFS($C$1:C745,C745,$I$1:I745,I745)&gt;1,0,1))</f>
        <v>0</v>
      </c>
      <c r="L745" s="382">
        <f>IF(I745="na",0,IF(COUNTIFS($D$1:D745,D745,$I$1:I745,I745)&gt;1,0,1))</f>
        <v>0</v>
      </c>
      <c r="M745" s="382">
        <f>IF(S745="",0,IF(VLOOKUP(R745,[3]PARAMETROS!$P$1:$Q$13,2,0)=1,S745-O745,S745-SUMIFS($S:$S,$R:$R,INDEX(meses,VLOOKUP(R745,[3]PARAMETROS!$P$1:$Q$13,2,0)-1),D:D,D745)))</f>
        <v>0</v>
      </c>
      <c r="N745" s="382"/>
      <c r="O745" s="382"/>
      <c r="P745" s="382"/>
      <c r="Q745" s="382"/>
      <c r="R745" s="384" t="s">
        <v>211</v>
      </c>
      <c r="S745" s="392"/>
      <c r="T745" s="383"/>
      <c r="U745" s="393"/>
      <c r="V745" s="384"/>
      <c r="W745" s="384"/>
      <c r="X745" s="383" t="s">
        <v>1409</v>
      </c>
      <c r="Y745" s="383" t="s">
        <v>1878</v>
      </c>
      <c r="Z745" s="383" t="s">
        <v>1879</v>
      </c>
      <c r="AA745" s="386">
        <v>0</v>
      </c>
      <c r="AB745" s="386">
        <v>96</v>
      </c>
      <c r="AC745" s="386">
        <f t="shared" si="27"/>
        <v>96</v>
      </c>
      <c r="AD745" s="383" t="s">
        <v>1859</v>
      </c>
      <c r="AE745" s="383" t="s">
        <v>1880</v>
      </c>
      <c r="AF745" s="423"/>
      <c r="AG745" s="103">
        <f>(AF745-AA745)/(AB745-AA745)</f>
        <v>0</v>
      </c>
      <c r="AH745" s="424"/>
      <c r="AI745" s="384"/>
      <c r="AJ745" s="385"/>
      <c r="AK745" s="383" t="s">
        <v>1418</v>
      </c>
      <c r="AL745" s="382" t="s">
        <v>55</v>
      </c>
      <c r="AM745" s="382">
        <v>2201</v>
      </c>
      <c r="AN745" s="382" t="s">
        <v>56</v>
      </c>
      <c r="AO745" s="382" t="s">
        <v>1419</v>
      </c>
      <c r="AP745" s="383" t="s">
        <v>1501</v>
      </c>
      <c r="AQ745" s="383" t="s">
        <v>986</v>
      </c>
      <c r="AR745" s="384">
        <v>2201006</v>
      </c>
      <c r="AS745" s="384" t="s">
        <v>939</v>
      </c>
      <c r="AT745" s="385" t="s">
        <v>1881</v>
      </c>
      <c r="AU745" s="384"/>
      <c r="AV745" s="385" t="s">
        <v>63</v>
      </c>
      <c r="AW745" s="384" t="s">
        <v>220</v>
      </c>
      <c r="AX745" s="388">
        <v>142800000</v>
      </c>
      <c r="AY745" s="389">
        <v>1</v>
      </c>
      <c r="AZ745" s="389" t="s">
        <v>1423</v>
      </c>
      <c r="BA745" s="389" t="s">
        <v>1424</v>
      </c>
      <c r="BB745" s="389" t="s">
        <v>1425</v>
      </c>
      <c r="BC745" s="390">
        <v>142800000</v>
      </c>
      <c r="BD745" s="390">
        <v>142800000</v>
      </c>
    </row>
    <row r="746" spans="1:56" s="391" customFormat="1" ht="173.25">
      <c r="A746" s="382">
        <v>719</v>
      </c>
      <c r="B746" s="383" t="s">
        <v>927</v>
      </c>
      <c r="C746" s="383" t="s">
        <v>1408</v>
      </c>
      <c r="D746" s="383" t="s">
        <v>1409</v>
      </c>
      <c r="E746" s="383" t="s">
        <v>249</v>
      </c>
      <c r="F746" s="383" t="s">
        <v>930</v>
      </c>
      <c r="G746" s="383" t="s">
        <v>1410</v>
      </c>
      <c r="H746" s="401" t="s">
        <v>1060</v>
      </c>
      <c r="I746" s="383" t="s">
        <v>1613</v>
      </c>
      <c r="J746" s="382" t="s">
        <v>934</v>
      </c>
      <c r="K746" s="382">
        <f>IF(I746="na",0,IF(COUNTIFS($C$1:C746,C746,$I$1:I746,I746)&gt;1,0,1))</f>
        <v>0</v>
      </c>
      <c r="L746" s="382">
        <f>IF(I746="na",0,IF(COUNTIFS($D$1:D746,D746,$I$1:I746,I746)&gt;1,0,1))</f>
        <v>0</v>
      </c>
      <c r="M746" s="382">
        <f>IF(S746="",0,IF(VLOOKUP(R746,[3]PARAMETROS!$P$1:$Q$13,2,0)=1,S746-O746,S746-SUMIFS($S:$S,$R:$R,INDEX(meses,VLOOKUP(R746,[3]PARAMETROS!$P$1:$Q$13,2,0)-1),D:D,D746)))</f>
        <v>0</v>
      </c>
      <c r="N746" s="382"/>
      <c r="O746" s="382"/>
      <c r="P746" s="382"/>
      <c r="Q746" s="382"/>
      <c r="R746" s="384" t="s">
        <v>211</v>
      </c>
      <c r="S746" s="392"/>
      <c r="T746" s="383"/>
      <c r="U746" s="393"/>
      <c r="V746" s="384"/>
      <c r="W746" s="384"/>
      <c r="X746" s="383" t="s">
        <v>1409</v>
      </c>
      <c r="Y746" s="383" t="s">
        <v>1878</v>
      </c>
      <c r="Z746" s="383"/>
      <c r="AA746" s="386"/>
      <c r="AB746" s="386"/>
      <c r="AC746" s="386"/>
      <c r="AD746" s="383"/>
      <c r="AE746" s="383"/>
      <c r="AF746" s="385"/>
      <c r="AG746" s="383"/>
      <c r="AH746" s="385"/>
      <c r="AI746" s="385"/>
      <c r="AJ746" s="385"/>
      <c r="AK746" s="383" t="s">
        <v>1418</v>
      </c>
      <c r="AL746" s="382" t="s">
        <v>55</v>
      </c>
      <c r="AM746" s="382">
        <v>2201</v>
      </c>
      <c r="AN746" s="382" t="s">
        <v>56</v>
      </c>
      <c r="AO746" s="382" t="s">
        <v>1419</v>
      </c>
      <c r="AP746" s="383" t="s">
        <v>1501</v>
      </c>
      <c r="AQ746" s="383" t="s">
        <v>986</v>
      </c>
      <c r="AR746" s="384">
        <v>2201006</v>
      </c>
      <c r="AS746" s="384" t="s">
        <v>939</v>
      </c>
      <c r="AT746" s="385" t="s">
        <v>1882</v>
      </c>
      <c r="AU746" s="384"/>
      <c r="AV746" s="385" t="s">
        <v>63</v>
      </c>
      <c r="AW746" s="384" t="s">
        <v>220</v>
      </c>
      <c r="AX746" s="388">
        <v>100452000</v>
      </c>
      <c r="AY746" s="389">
        <v>1</v>
      </c>
      <c r="AZ746" s="389" t="s">
        <v>1423</v>
      </c>
      <c r="BA746" s="389" t="s">
        <v>1424</v>
      </c>
      <c r="BB746" s="389" t="s">
        <v>1425</v>
      </c>
      <c r="BC746" s="390">
        <v>100452000</v>
      </c>
      <c r="BD746" s="390">
        <v>100452000</v>
      </c>
    </row>
    <row r="747" spans="1:56" s="391" customFormat="1" ht="173.25">
      <c r="A747" s="382">
        <v>720</v>
      </c>
      <c r="B747" s="383" t="s">
        <v>927</v>
      </c>
      <c r="C747" s="383" t="s">
        <v>1408</v>
      </c>
      <c r="D747" s="383" t="s">
        <v>1409</v>
      </c>
      <c r="E747" s="383" t="s">
        <v>249</v>
      </c>
      <c r="F747" s="383" t="s">
        <v>930</v>
      </c>
      <c r="G747" s="383" t="s">
        <v>1410</v>
      </c>
      <c r="H747" s="401" t="s">
        <v>1060</v>
      </c>
      <c r="I747" s="383" t="s">
        <v>1613</v>
      </c>
      <c r="J747" s="382" t="s">
        <v>934</v>
      </c>
      <c r="K747" s="382">
        <f>IF(I747="na",0,IF(COUNTIFS($C$1:C747,C747,$I$1:I747,I747)&gt;1,0,1))</f>
        <v>0</v>
      </c>
      <c r="L747" s="382">
        <f>IF(I747="na",0,IF(COUNTIFS($D$1:D747,D747,$I$1:I747,I747)&gt;1,0,1))</f>
        <v>0</v>
      </c>
      <c r="M747" s="382">
        <f>IF(S747="",0,IF(VLOOKUP(R747,[3]PARAMETROS!$P$1:$Q$13,2,0)=1,S747-O747,S747-SUMIFS($S:$S,$R:$R,INDEX(meses,VLOOKUP(R747,[3]PARAMETROS!$P$1:$Q$13,2,0)-1),D:D,D747)))</f>
        <v>0</v>
      </c>
      <c r="N747" s="382"/>
      <c r="O747" s="382"/>
      <c r="P747" s="382"/>
      <c r="Q747" s="382"/>
      <c r="R747" s="384" t="s">
        <v>211</v>
      </c>
      <c r="S747" s="392"/>
      <c r="T747" s="383"/>
      <c r="U747" s="393"/>
      <c r="V747" s="384"/>
      <c r="W747" s="384"/>
      <c r="X747" s="383" t="s">
        <v>1409</v>
      </c>
      <c r="Y747" s="383" t="s">
        <v>1878</v>
      </c>
      <c r="Z747" s="383"/>
      <c r="AA747" s="386"/>
      <c r="AB747" s="386"/>
      <c r="AC747" s="386"/>
      <c r="AD747" s="383"/>
      <c r="AE747" s="383"/>
      <c r="AF747" s="385"/>
      <c r="AG747" s="383"/>
      <c r="AH747" s="385"/>
      <c r="AI747" s="385"/>
      <c r="AJ747" s="385"/>
      <c r="AK747" s="383" t="s">
        <v>1418</v>
      </c>
      <c r="AL747" s="382" t="s">
        <v>55</v>
      </c>
      <c r="AM747" s="382">
        <v>2201</v>
      </c>
      <c r="AN747" s="382" t="s">
        <v>56</v>
      </c>
      <c r="AO747" s="382" t="s">
        <v>1419</v>
      </c>
      <c r="AP747" s="383" t="s">
        <v>1501</v>
      </c>
      <c r="AQ747" s="383" t="s">
        <v>986</v>
      </c>
      <c r="AR747" s="384">
        <v>2201006</v>
      </c>
      <c r="AS747" s="384" t="s">
        <v>939</v>
      </c>
      <c r="AT747" s="385" t="s">
        <v>1883</v>
      </c>
      <c r="AU747" s="384"/>
      <c r="AV747" s="385" t="s">
        <v>63</v>
      </c>
      <c r="AW747" s="384" t="s">
        <v>220</v>
      </c>
      <c r="AX747" s="388">
        <v>84000000</v>
      </c>
      <c r="AY747" s="389">
        <v>1</v>
      </c>
      <c r="AZ747" s="389" t="s">
        <v>1423</v>
      </c>
      <c r="BA747" s="389" t="s">
        <v>1424</v>
      </c>
      <c r="BB747" s="389" t="s">
        <v>1425</v>
      </c>
      <c r="BC747" s="390">
        <v>84000000</v>
      </c>
      <c r="BD747" s="390">
        <v>84000000</v>
      </c>
    </row>
    <row r="748" spans="1:56" s="391" customFormat="1" ht="173.25">
      <c r="A748" s="382">
        <v>721</v>
      </c>
      <c r="B748" s="383" t="s">
        <v>927</v>
      </c>
      <c r="C748" s="383" t="s">
        <v>1408</v>
      </c>
      <c r="D748" s="383" t="s">
        <v>1409</v>
      </c>
      <c r="E748" s="383" t="s">
        <v>249</v>
      </c>
      <c r="F748" s="383" t="s">
        <v>930</v>
      </c>
      <c r="G748" s="383" t="s">
        <v>1410</v>
      </c>
      <c r="H748" s="401" t="s">
        <v>1060</v>
      </c>
      <c r="I748" s="383" t="s">
        <v>1613</v>
      </c>
      <c r="J748" s="382" t="s">
        <v>934</v>
      </c>
      <c r="K748" s="382">
        <f>IF(I748="na",0,IF(COUNTIFS($C$1:C748,C748,$I$1:I748,I748)&gt;1,0,1))</f>
        <v>0</v>
      </c>
      <c r="L748" s="382">
        <f>IF(I748="na",0,IF(COUNTIFS($D$1:D748,D748,$I$1:I748,I748)&gt;1,0,1))</f>
        <v>0</v>
      </c>
      <c r="M748" s="382">
        <f>IF(S748="",0,IF(VLOOKUP(R748,[3]PARAMETROS!$P$1:$Q$13,2,0)=1,S748-O748,S748-SUMIFS($S:$S,$R:$R,INDEX(meses,VLOOKUP(R748,[3]PARAMETROS!$P$1:$Q$13,2,0)-1),D:D,D748)))</f>
        <v>0</v>
      </c>
      <c r="N748" s="382"/>
      <c r="O748" s="382"/>
      <c r="P748" s="382"/>
      <c r="Q748" s="382"/>
      <c r="R748" s="384" t="s">
        <v>211</v>
      </c>
      <c r="S748" s="392"/>
      <c r="T748" s="383"/>
      <c r="U748" s="393"/>
      <c r="V748" s="384"/>
      <c r="W748" s="384"/>
      <c r="X748" s="383" t="s">
        <v>1409</v>
      </c>
      <c r="Y748" s="383" t="s">
        <v>1878</v>
      </c>
      <c r="Z748" s="383"/>
      <c r="AA748" s="386"/>
      <c r="AB748" s="386"/>
      <c r="AC748" s="386"/>
      <c r="AD748" s="383"/>
      <c r="AE748" s="383"/>
      <c r="AF748" s="385"/>
      <c r="AG748" s="383"/>
      <c r="AH748" s="385"/>
      <c r="AI748" s="385"/>
      <c r="AJ748" s="385"/>
      <c r="AK748" s="383" t="s">
        <v>1418</v>
      </c>
      <c r="AL748" s="382" t="s">
        <v>55</v>
      </c>
      <c r="AM748" s="382">
        <v>2201</v>
      </c>
      <c r="AN748" s="382" t="s">
        <v>56</v>
      </c>
      <c r="AO748" s="382" t="s">
        <v>1419</v>
      </c>
      <c r="AP748" s="383" t="s">
        <v>1501</v>
      </c>
      <c r="AQ748" s="383" t="s">
        <v>986</v>
      </c>
      <c r="AR748" s="384">
        <v>2201006</v>
      </c>
      <c r="AS748" s="384" t="s">
        <v>939</v>
      </c>
      <c r="AT748" s="385" t="s">
        <v>1884</v>
      </c>
      <c r="AU748" s="384"/>
      <c r="AV748" s="385" t="s">
        <v>63</v>
      </c>
      <c r="AW748" s="384" t="s">
        <v>220</v>
      </c>
      <c r="AX748" s="388">
        <v>90228000</v>
      </c>
      <c r="AY748" s="389">
        <v>1</v>
      </c>
      <c r="AZ748" s="389" t="s">
        <v>1423</v>
      </c>
      <c r="BA748" s="389" t="s">
        <v>1424</v>
      </c>
      <c r="BB748" s="389" t="s">
        <v>1425</v>
      </c>
      <c r="BC748" s="390">
        <v>90228000</v>
      </c>
      <c r="BD748" s="390">
        <v>90228000</v>
      </c>
    </row>
    <row r="749" spans="1:56" s="391" customFormat="1" ht="173.25">
      <c r="A749" s="382">
        <v>722</v>
      </c>
      <c r="B749" s="383" t="s">
        <v>927</v>
      </c>
      <c r="C749" s="383" t="s">
        <v>1408</v>
      </c>
      <c r="D749" s="383" t="s">
        <v>1409</v>
      </c>
      <c r="E749" s="383" t="s">
        <v>249</v>
      </c>
      <c r="F749" s="383" t="s">
        <v>930</v>
      </c>
      <c r="G749" s="383" t="s">
        <v>1410</v>
      </c>
      <c r="H749" s="401" t="s">
        <v>1060</v>
      </c>
      <c r="I749" s="383" t="s">
        <v>1613</v>
      </c>
      <c r="J749" s="382" t="s">
        <v>934</v>
      </c>
      <c r="K749" s="382">
        <f>IF(I749="na",0,IF(COUNTIFS($C$1:C749,C749,$I$1:I749,I749)&gt;1,0,1))</f>
        <v>0</v>
      </c>
      <c r="L749" s="382">
        <f>IF(I749="na",0,IF(COUNTIFS($D$1:D749,D749,$I$1:I749,I749)&gt;1,0,1))</f>
        <v>0</v>
      </c>
      <c r="M749" s="382">
        <f>IF(S749="",0,IF(VLOOKUP(R749,[3]PARAMETROS!$P$1:$Q$13,2,0)=1,S749-O749,S749-SUMIFS($S:$S,$R:$R,INDEX(meses,VLOOKUP(R749,[3]PARAMETROS!$P$1:$Q$13,2,0)-1),D:D,D749)))</f>
        <v>0</v>
      </c>
      <c r="N749" s="382"/>
      <c r="O749" s="382"/>
      <c r="P749" s="382"/>
      <c r="Q749" s="382"/>
      <c r="R749" s="384" t="s">
        <v>211</v>
      </c>
      <c r="S749" s="392"/>
      <c r="T749" s="383"/>
      <c r="U749" s="393"/>
      <c r="V749" s="384"/>
      <c r="W749" s="384"/>
      <c r="X749" s="383" t="s">
        <v>1409</v>
      </c>
      <c r="Y749" s="383" t="s">
        <v>1878</v>
      </c>
      <c r="Z749" s="383"/>
      <c r="AA749" s="386"/>
      <c r="AB749" s="386"/>
      <c r="AC749" s="386"/>
      <c r="AD749" s="383"/>
      <c r="AE749" s="383"/>
      <c r="AF749" s="385"/>
      <c r="AG749" s="383"/>
      <c r="AH749" s="385"/>
      <c r="AI749" s="385"/>
      <c r="AJ749" s="385"/>
      <c r="AK749" s="383" t="s">
        <v>1418</v>
      </c>
      <c r="AL749" s="382" t="s">
        <v>55</v>
      </c>
      <c r="AM749" s="382">
        <v>2201</v>
      </c>
      <c r="AN749" s="382" t="s">
        <v>56</v>
      </c>
      <c r="AO749" s="382" t="s">
        <v>1419</v>
      </c>
      <c r="AP749" s="383" t="s">
        <v>1501</v>
      </c>
      <c r="AQ749" s="383" t="s">
        <v>986</v>
      </c>
      <c r="AR749" s="384">
        <v>2201006</v>
      </c>
      <c r="AS749" s="384" t="s">
        <v>939</v>
      </c>
      <c r="AT749" s="385" t="s">
        <v>1885</v>
      </c>
      <c r="AU749" s="384"/>
      <c r="AV749" s="385" t="s">
        <v>63</v>
      </c>
      <c r="AW749" s="384" t="s">
        <v>220</v>
      </c>
      <c r="AX749" s="388">
        <v>105684000</v>
      </c>
      <c r="AY749" s="389">
        <v>1</v>
      </c>
      <c r="AZ749" s="389" t="s">
        <v>1423</v>
      </c>
      <c r="BA749" s="389" t="s">
        <v>1424</v>
      </c>
      <c r="BB749" s="389" t="s">
        <v>1425</v>
      </c>
      <c r="BC749" s="390">
        <v>105684000</v>
      </c>
      <c r="BD749" s="390">
        <v>105684000</v>
      </c>
    </row>
    <row r="750" spans="1:56" s="391" customFormat="1" ht="173.25">
      <c r="A750" s="382">
        <v>723</v>
      </c>
      <c r="B750" s="383" t="s">
        <v>927</v>
      </c>
      <c r="C750" s="383" t="s">
        <v>1408</v>
      </c>
      <c r="D750" s="383" t="s">
        <v>1409</v>
      </c>
      <c r="E750" s="383" t="s">
        <v>249</v>
      </c>
      <c r="F750" s="383" t="s">
        <v>930</v>
      </c>
      <c r="G750" s="383" t="s">
        <v>1410</v>
      </c>
      <c r="H750" s="401" t="s">
        <v>1060</v>
      </c>
      <c r="I750" s="383" t="s">
        <v>1613</v>
      </c>
      <c r="J750" s="382" t="s">
        <v>934</v>
      </c>
      <c r="K750" s="382">
        <f>IF(I750="na",0,IF(COUNTIFS($C$1:C750,C750,$I$1:I750,I750)&gt;1,0,1))</f>
        <v>0</v>
      </c>
      <c r="L750" s="382">
        <f>IF(I750="na",0,IF(COUNTIFS($D$1:D750,D750,$I$1:I750,I750)&gt;1,0,1))</f>
        <v>0</v>
      </c>
      <c r="M750" s="382">
        <f>IF(S750="",0,IF(VLOOKUP(R750,[3]PARAMETROS!$P$1:$Q$13,2,0)=1,S750-O750,S750-SUMIFS($S:$S,$R:$R,INDEX(meses,VLOOKUP(R750,[3]PARAMETROS!$P$1:$Q$13,2,0)-1),D:D,D750)))</f>
        <v>0</v>
      </c>
      <c r="N750" s="382"/>
      <c r="O750" s="382"/>
      <c r="P750" s="382"/>
      <c r="Q750" s="382"/>
      <c r="R750" s="384" t="s">
        <v>211</v>
      </c>
      <c r="S750" s="392"/>
      <c r="T750" s="383"/>
      <c r="U750" s="393"/>
      <c r="V750" s="384"/>
      <c r="W750" s="384"/>
      <c r="X750" s="383" t="s">
        <v>1409</v>
      </c>
      <c r="Y750" s="383" t="s">
        <v>1878</v>
      </c>
      <c r="Z750" s="383"/>
      <c r="AA750" s="386"/>
      <c r="AB750" s="386"/>
      <c r="AC750" s="386"/>
      <c r="AD750" s="383"/>
      <c r="AE750" s="383"/>
      <c r="AF750" s="385"/>
      <c r="AG750" s="383"/>
      <c r="AH750" s="385"/>
      <c r="AI750" s="385"/>
      <c r="AJ750" s="385"/>
      <c r="AK750" s="383" t="s">
        <v>1418</v>
      </c>
      <c r="AL750" s="382" t="s">
        <v>55</v>
      </c>
      <c r="AM750" s="382">
        <v>2201</v>
      </c>
      <c r="AN750" s="382" t="s">
        <v>56</v>
      </c>
      <c r="AO750" s="382" t="s">
        <v>1419</v>
      </c>
      <c r="AP750" s="383" t="s">
        <v>1501</v>
      </c>
      <c r="AQ750" s="383" t="s">
        <v>986</v>
      </c>
      <c r="AR750" s="384">
        <v>2201006</v>
      </c>
      <c r="AS750" s="384" t="s">
        <v>939</v>
      </c>
      <c r="AT750" s="385" t="s">
        <v>1886</v>
      </c>
      <c r="AU750" s="384"/>
      <c r="AV750" s="385" t="s">
        <v>63</v>
      </c>
      <c r="AW750" s="384" t="s">
        <v>220</v>
      </c>
      <c r="AX750" s="388">
        <v>76632000</v>
      </c>
      <c r="AY750" s="389">
        <v>1</v>
      </c>
      <c r="AZ750" s="389" t="s">
        <v>1423</v>
      </c>
      <c r="BA750" s="389" t="s">
        <v>1424</v>
      </c>
      <c r="BB750" s="389" t="s">
        <v>1425</v>
      </c>
      <c r="BC750" s="390">
        <v>76632000</v>
      </c>
      <c r="BD750" s="390">
        <v>76632000</v>
      </c>
    </row>
    <row r="751" spans="1:56" s="391" customFormat="1" ht="173.25">
      <c r="A751" s="382">
        <v>724</v>
      </c>
      <c r="B751" s="383" t="s">
        <v>927</v>
      </c>
      <c r="C751" s="383" t="s">
        <v>1408</v>
      </c>
      <c r="D751" s="383" t="s">
        <v>1409</v>
      </c>
      <c r="E751" s="383" t="s">
        <v>249</v>
      </c>
      <c r="F751" s="383" t="s">
        <v>930</v>
      </c>
      <c r="G751" s="383" t="s">
        <v>1410</v>
      </c>
      <c r="H751" s="401" t="s">
        <v>1060</v>
      </c>
      <c r="I751" s="383" t="s">
        <v>1613</v>
      </c>
      <c r="J751" s="382" t="s">
        <v>934</v>
      </c>
      <c r="K751" s="382">
        <f>IF(I751="na",0,IF(COUNTIFS($C$1:C751,C751,$I$1:I751,I751)&gt;1,0,1))</f>
        <v>0</v>
      </c>
      <c r="L751" s="382">
        <f>IF(I751="na",0,IF(COUNTIFS($D$1:D751,D751,$I$1:I751,I751)&gt;1,0,1))</f>
        <v>0</v>
      </c>
      <c r="M751" s="382">
        <f>IF(S751="",0,IF(VLOOKUP(R751,[3]PARAMETROS!$P$1:$Q$13,2,0)=1,S751-O751,S751-SUMIFS($S:$S,$R:$R,INDEX(meses,VLOOKUP(R751,[3]PARAMETROS!$P$1:$Q$13,2,0)-1),D:D,D751)))</f>
        <v>0</v>
      </c>
      <c r="N751" s="382"/>
      <c r="O751" s="382"/>
      <c r="P751" s="382"/>
      <c r="Q751" s="382"/>
      <c r="R751" s="384" t="s">
        <v>211</v>
      </c>
      <c r="S751" s="392"/>
      <c r="T751" s="383"/>
      <c r="U751" s="393"/>
      <c r="V751" s="384"/>
      <c r="W751" s="384"/>
      <c r="X751" s="383" t="s">
        <v>1409</v>
      </c>
      <c r="Y751" s="383" t="s">
        <v>1878</v>
      </c>
      <c r="Z751" s="383"/>
      <c r="AA751" s="386"/>
      <c r="AB751" s="386"/>
      <c r="AC751" s="386"/>
      <c r="AD751" s="383"/>
      <c r="AE751" s="383"/>
      <c r="AF751" s="385"/>
      <c r="AG751" s="383"/>
      <c r="AH751" s="385"/>
      <c r="AI751" s="385"/>
      <c r="AJ751" s="385"/>
      <c r="AK751" s="383" t="s">
        <v>1418</v>
      </c>
      <c r="AL751" s="382" t="s">
        <v>55</v>
      </c>
      <c r="AM751" s="382">
        <v>2201</v>
      </c>
      <c r="AN751" s="382" t="s">
        <v>56</v>
      </c>
      <c r="AO751" s="382" t="s">
        <v>1419</v>
      </c>
      <c r="AP751" s="383" t="s">
        <v>1501</v>
      </c>
      <c r="AQ751" s="383" t="s">
        <v>986</v>
      </c>
      <c r="AR751" s="384">
        <v>2201006</v>
      </c>
      <c r="AS751" s="384" t="s">
        <v>1887</v>
      </c>
      <c r="AT751" s="385" t="s">
        <v>1888</v>
      </c>
      <c r="AU751" s="384"/>
      <c r="AV751" s="385" t="s">
        <v>63</v>
      </c>
      <c r="AW751" s="384" t="s">
        <v>220</v>
      </c>
      <c r="AX751" s="388">
        <v>81000000</v>
      </c>
      <c r="AY751" s="389">
        <v>1</v>
      </c>
      <c r="AZ751" s="389" t="s">
        <v>1423</v>
      </c>
      <c r="BA751" s="389" t="s">
        <v>1424</v>
      </c>
      <c r="BB751" s="389" t="s">
        <v>1425</v>
      </c>
      <c r="BC751" s="390">
        <v>81000000</v>
      </c>
      <c r="BD751" s="390">
        <v>81000000</v>
      </c>
    </row>
    <row r="752" spans="1:56" s="391" customFormat="1" ht="173.25">
      <c r="A752" s="382">
        <v>725</v>
      </c>
      <c r="B752" s="383" t="s">
        <v>927</v>
      </c>
      <c r="C752" s="383" t="s">
        <v>1408</v>
      </c>
      <c r="D752" s="383" t="s">
        <v>1409</v>
      </c>
      <c r="E752" s="383" t="s">
        <v>249</v>
      </c>
      <c r="F752" s="383" t="s">
        <v>930</v>
      </c>
      <c r="G752" s="383" t="s">
        <v>1410</v>
      </c>
      <c r="H752" s="401" t="s">
        <v>1060</v>
      </c>
      <c r="I752" s="383" t="s">
        <v>1613</v>
      </c>
      <c r="J752" s="382" t="s">
        <v>934</v>
      </c>
      <c r="K752" s="382">
        <f>IF(I752="na",0,IF(COUNTIFS($C$1:C752,C752,$I$1:I752,I752)&gt;1,0,1))</f>
        <v>0</v>
      </c>
      <c r="L752" s="382">
        <f>IF(I752="na",0,IF(COUNTIFS($D$1:D752,D752,$I$1:I752,I752)&gt;1,0,1))</f>
        <v>0</v>
      </c>
      <c r="M752" s="382">
        <f>IF(S752="",0,IF(VLOOKUP(R752,[3]PARAMETROS!$P$1:$Q$13,2,0)=1,S752-O752,S752-SUMIFS($S:$S,$R:$R,INDEX(meses,VLOOKUP(R752,[3]PARAMETROS!$P$1:$Q$13,2,0)-1),D:D,D752)))</f>
        <v>0</v>
      </c>
      <c r="N752" s="382"/>
      <c r="O752" s="382"/>
      <c r="P752" s="382"/>
      <c r="Q752" s="382"/>
      <c r="R752" s="384" t="s">
        <v>211</v>
      </c>
      <c r="S752" s="392"/>
      <c r="T752" s="383"/>
      <c r="U752" s="393"/>
      <c r="V752" s="384"/>
      <c r="W752" s="384"/>
      <c r="X752" s="383" t="s">
        <v>1409</v>
      </c>
      <c r="Y752" s="383" t="s">
        <v>1878</v>
      </c>
      <c r="Z752" s="383"/>
      <c r="AA752" s="386"/>
      <c r="AB752" s="386"/>
      <c r="AC752" s="386"/>
      <c r="AD752" s="383"/>
      <c r="AE752" s="383"/>
      <c r="AF752" s="385"/>
      <c r="AG752" s="383"/>
      <c r="AH752" s="385"/>
      <c r="AI752" s="385"/>
      <c r="AJ752" s="385"/>
      <c r="AK752" s="383" t="s">
        <v>1418</v>
      </c>
      <c r="AL752" s="382" t="s">
        <v>55</v>
      </c>
      <c r="AM752" s="382">
        <v>2201</v>
      </c>
      <c r="AN752" s="382" t="s">
        <v>56</v>
      </c>
      <c r="AO752" s="382" t="s">
        <v>1419</v>
      </c>
      <c r="AP752" s="383" t="s">
        <v>1501</v>
      </c>
      <c r="AQ752" s="383" t="s">
        <v>986</v>
      </c>
      <c r="AR752" s="384">
        <v>2201006</v>
      </c>
      <c r="AS752" s="384" t="s">
        <v>1889</v>
      </c>
      <c r="AT752" s="385" t="s">
        <v>1890</v>
      </c>
      <c r="AU752" s="384"/>
      <c r="AV752" s="385" t="s">
        <v>63</v>
      </c>
      <c r="AW752" s="384" t="s">
        <v>220</v>
      </c>
      <c r="AX752" s="388">
        <v>95000000</v>
      </c>
      <c r="AY752" s="389">
        <v>1</v>
      </c>
      <c r="AZ752" s="389" t="s">
        <v>1423</v>
      </c>
      <c r="BA752" s="389" t="s">
        <v>1424</v>
      </c>
      <c r="BB752" s="389" t="s">
        <v>1425</v>
      </c>
      <c r="BC752" s="390">
        <v>95000000</v>
      </c>
      <c r="BD752" s="390">
        <v>95000000</v>
      </c>
    </row>
    <row r="753" spans="1:56" s="391" customFormat="1" ht="173.25">
      <c r="A753" s="382">
        <v>726</v>
      </c>
      <c r="B753" s="383" t="s">
        <v>927</v>
      </c>
      <c r="C753" s="383" t="s">
        <v>1408</v>
      </c>
      <c r="D753" s="383" t="s">
        <v>1409</v>
      </c>
      <c r="E753" s="383" t="s">
        <v>249</v>
      </c>
      <c r="F753" s="383" t="s">
        <v>930</v>
      </c>
      <c r="G753" s="383" t="s">
        <v>1410</v>
      </c>
      <c r="H753" s="401" t="s">
        <v>1060</v>
      </c>
      <c r="I753" s="383" t="s">
        <v>1613</v>
      </c>
      <c r="J753" s="382" t="s">
        <v>934</v>
      </c>
      <c r="K753" s="382">
        <f>IF(I753="na",0,IF(COUNTIFS($C$1:C753,C753,$I$1:I753,I753)&gt;1,0,1))</f>
        <v>0</v>
      </c>
      <c r="L753" s="382">
        <f>IF(I753="na",0,IF(COUNTIFS($D$1:D753,D753,$I$1:I753,I753)&gt;1,0,1))</f>
        <v>0</v>
      </c>
      <c r="M753" s="382">
        <f>IF(S753="",0,IF(VLOOKUP(R753,[3]PARAMETROS!$P$1:$Q$13,2,0)=1,S753-O753,S753-SUMIFS($S:$S,$R:$R,INDEX(meses,VLOOKUP(R753,[3]PARAMETROS!$P$1:$Q$13,2,0)-1),D:D,D753)))</f>
        <v>0</v>
      </c>
      <c r="N753" s="382"/>
      <c r="O753" s="382"/>
      <c r="P753" s="382"/>
      <c r="Q753" s="382"/>
      <c r="R753" s="384" t="s">
        <v>211</v>
      </c>
      <c r="S753" s="392"/>
      <c r="T753" s="383"/>
      <c r="U753" s="393"/>
      <c r="V753" s="384"/>
      <c r="W753" s="384"/>
      <c r="X753" s="383" t="s">
        <v>1409</v>
      </c>
      <c r="Y753" s="383" t="s">
        <v>1878</v>
      </c>
      <c r="Z753" s="383"/>
      <c r="AA753" s="386"/>
      <c r="AB753" s="386"/>
      <c r="AC753" s="386"/>
      <c r="AD753" s="383"/>
      <c r="AE753" s="383"/>
      <c r="AF753" s="385"/>
      <c r="AG753" s="383"/>
      <c r="AH753" s="385"/>
      <c r="AI753" s="385"/>
      <c r="AJ753" s="385"/>
      <c r="AK753" s="383" t="s">
        <v>1418</v>
      </c>
      <c r="AL753" s="382" t="s">
        <v>55</v>
      </c>
      <c r="AM753" s="382">
        <v>2201</v>
      </c>
      <c r="AN753" s="382" t="s">
        <v>56</v>
      </c>
      <c r="AO753" s="382" t="s">
        <v>1419</v>
      </c>
      <c r="AP753" s="383" t="s">
        <v>1501</v>
      </c>
      <c r="AQ753" s="383" t="s">
        <v>986</v>
      </c>
      <c r="AR753" s="384">
        <v>2201006</v>
      </c>
      <c r="AS753" s="384" t="s">
        <v>1889</v>
      </c>
      <c r="AT753" s="385" t="s">
        <v>1891</v>
      </c>
      <c r="AU753" s="384"/>
      <c r="AV753" s="385" t="s">
        <v>63</v>
      </c>
      <c r="AW753" s="384" t="s">
        <v>220</v>
      </c>
      <c r="AX753" s="388">
        <v>38966400</v>
      </c>
      <c r="AY753" s="389">
        <v>1</v>
      </c>
      <c r="AZ753" s="389" t="s">
        <v>1423</v>
      </c>
      <c r="BA753" s="389" t="s">
        <v>1424</v>
      </c>
      <c r="BB753" s="389" t="s">
        <v>1425</v>
      </c>
      <c r="BC753" s="390">
        <v>38966400</v>
      </c>
      <c r="BD753" s="390">
        <v>38966400</v>
      </c>
    </row>
    <row r="754" spans="1:56" s="391" customFormat="1" ht="173.25">
      <c r="A754" s="382">
        <v>727</v>
      </c>
      <c r="B754" s="383" t="s">
        <v>927</v>
      </c>
      <c r="C754" s="383" t="s">
        <v>1408</v>
      </c>
      <c r="D754" s="383" t="s">
        <v>1409</v>
      </c>
      <c r="E754" s="383" t="s">
        <v>249</v>
      </c>
      <c r="F754" s="383" t="s">
        <v>930</v>
      </c>
      <c r="G754" s="383" t="s">
        <v>1410</v>
      </c>
      <c r="H754" s="401" t="s">
        <v>1060</v>
      </c>
      <c r="I754" s="383" t="s">
        <v>1613</v>
      </c>
      <c r="J754" s="382" t="s">
        <v>934</v>
      </c>
      <c r="K754" s="382">
        <f>IF(I754="na",0,IF(COUNTIFS($C$1:C754,C754,$I$1:I754,I754)&gt;1,0,1))</f>
        <v>0</v>
      </c>
      <c r="L754" s="382">
        <f>IF(I754="na",0,IF(COUNTIFS($D$1:D754,D754,$I$1:I754,I754)&gt;1,0,1))</f>
        <v>0</v>
      </c>
      <c r="M754" s="382">
        <f>IF(S754="",0,IF(VLOOKUP(R754,[3]PARAMETROS!$P$1:$Q$13,2,0)=1,S754-O754,S754-SUMIFS($S:$S,$R:$R,INDEX(meses,VLOOKUP(R754,[3]PARAMETROS!$P$1:$Q$13,2,0)-1),D:D,D754)))</f>
        <v>0</v>
      </c>
      <c r="N754" s="382"/>
      <c r="O754" s="382"/>
      <c r="P754" s="382"/>
      <c r="Q754" s="382"/>
      <c r="R754" s="384" t="s">
        <v>211</v>
      </c>
      <c r="S754" s="392"/>
      <c r="T754" s="383"/>
      <c r="U754" s="393"/>
      <c r="V754" s="384"/>
      <c r="W754" s="384"/>
      <c r="X754" s="383" t="s">
        <v>1409</v>
      </c>
      <c r="Y754" s="383" t="s">
        <v>1878</v>
      </c>
      <c r="Z754" s="383"/>
      <c r="AA754" s="386"/>
      <c r="AB754" s="386"/>
      <c r="AC754" s="386"/>
      <c r="AD754" s="383"/>
      <c r="AE754" s="383"/>
      <c r="AF754" s="385"/>
      <c r="AG754" s="383"/>
      <c r="AH754" s="385"/>
      <c r="AI754" s="385"/>
      <c r="AJ754" s="385"/>
      <c r="AK754" s="383" t="s">
        <v>1418</v>
      </c>
      <c r="AL754" s="382" t="s">
        <v>55</v>
      </c>
      <c r="AM754" s="382">
        <v>2201</v>
      </c>
      <c r="AN754" s="382" t="s">
        <v>56</v>
      </c>
      <c r="AO754" s="382" t="s">
        <v>1419</v>
      </c>
      <c r="AP754" s="383" t="s">
        <v>1501</v>
      </c>
      <c r="AQ754" s="383" t="s">
        <v>986</v>
      </c>
      <c r="AR754" s="384">
        <v>2201006</v>
      </c>
      <c r="AS754" s="384" t="s">
        <v>1889</v>
      </c>
      <c r="AT754" s="385" t="s">
        <v>1892</v>
      </c>
      <c r="AU754" s="384"/>
      <c r="AV754" s="385" t="s">
        <v>63</v>
      </c>
      <c r="AW754" s="384" t="s">
        <v>220</v>
      </c>
      <c r="AX754" s="388">
        <v>36742560</v>
      </c>
      <c r="AY754" s="389">
        <v>1</v>
      </c>
      <c r="AZ754" s="389" t="s">
        <v>1423</v>
      </c>
      <c r="BA754" s="389" t="s">
        <v>1424</v>
      </c>
      <c r="BB754" s="389" t="s">
        <v>1425</v>
      </c>
      <c r="BC754" s="390">
        <v>36742560</v>
      </c>
      <c r="BD754" s="390">
        <v>36742560</v>
      </c>
    </row>
    <row r="755" spans="1:56" s="391" customFormat="1" ht="173.25">
      <c r="A755" s="382">
        <v>728</v>
      </c>
      <c r="B755" s="383" t="s">
        <v>927</v>
      </c>
      <c r="C755" s="383" t="s">
        <v>1408</v>
      </c>
      <c r="D755" s="383" t="s">
        <v>1409</v>
      </c>
      <c r="E755" s="383" t="s">
        <v>249</v>
      </c>
      <c r="F755" s="383" t="s">
        <v>930</v>
      </c>
      <c r="G755" s="383" t="s">
        <v>1410</v>
      </c>
      <c r="H755" s="401" t="s">
        <v>1060</v>
      </c>
      <c r="I755" s="383" t="s">
        <v>1613</v>
      </c>
      <c r="J755" s="382" t="s">
        <v>934</v>
      </c>
      <c r="K755" s="382">
        <f>IF(I755="na",0,IF(COUNTIFS($C$1:C755,C755,$I$1:I755,I755)&gt;1,0,1))</f>
        <v>0</v>
      </c>
      <c r="L755" s="382">
        <f>IF(I755="na",0,IF(COUNTIFS($D$1:D755,D755,$I$1:I755,I755)&gt;1,0,1))</f>
        <v>0</v>
      </c>
      <c r="M755" s="382">
        <f>IF(S755="",0,IF(VLOOKUP(R755,[3]PARAMETROS!$P$1:$Q$13,2,0)=1,S755-O755,S755-SUMIFS($S:$S,$R:$R,INDEX(meses,VLOOKUP(R755,[3]PARAMETROS!$P$1:$Q$13,2,0)-1),D:D,D755)))</f>
        <v>0</v>
      </c>
      <c r="N755" s="382"/>
      <c r="O755" s="382"/>
      <c r="P755" s="382"/>
      <c r="Q755" s="382"/>
      <c r="R755" s="384" t="s">
        <v>211</v>
      </c>
      <c r="S755" s="392"/>
      <c r="T755" s="383"/>
      <c r="U755" s="393"/>
      <c r="V755" s="384"/>
      <c r="W755" s="384"/>
      <c r="X755" s="383" t="s">
        <v>1409</v>
      </c>
      <c r="Y755" s="383" t="s">
        <v>1878</v>
      </c>
      <c r="Z755" s="383"/>
      <c r="AA755" s="386"/>
      <c r="AB755" s="386"/>
      <c r="AC755" s="386"/>
      <c r="AD755" s="383"/>
      <c r="AE755" s="383"/>
      <c r="AF755" s="385"/>
      <c r="AG755" s="383"/>
      <c r="AH755" s="385"/>
      <c r="AI755" s="385"/>
      <c r="AJ755" s="385"/>
      <c r="AK755" s="383" t="s">
        <v>1418</v>
      </c>
      <c r="AL755" s="382" t="s">
        <v>55</v>
      </c>
      <c r="AM755" s="382">
        <v>2201</v>
      </c>
      <c r="AN755" s="382" t="s">
        <v>56</v>
      </c>
      <c r="AO755" s="382" t="s">
        <v>1419</v>
      </c>
      <c r="AP755" s="383" t="s">
        <v>1501</v>
      </c>
      <c r="AQ755" s="383" t="s">
        <v>986</v>
      </c>
      <c r="AR755" s="384">
        <v>2201006</v>
      </c>
      <c r="AS755" s="384" t="s">
        <v>1889</v>
      </c>
      <c r="AT755" s="385" t="s">
        <v>1893</v>
      </c>
      <c r="AU755" s="384"/>
      <c r="AV755" s="385" t="s">
        <v>63</v>
      </c>
      <c r="AW755" s="384" t="s">
        <v>220</v>
      </c>
      <c r="AX755" s="388">
        <v>37649240</v>
      </c>
      <c r="AY755" s="389">
        <v>1</v>
      </c>
      <c r="AZ755" s="389" t="s">
        <v>1423</v>
      </c>
      <c r="BA755" s="389" t="s">
        <v>1424</v>
      </c>
      <c r="BB755" s="389" t="s">
        <v>1425</v>
      </c>
      <c r="BC755" s="390">
        <v>37649240</v>
      </c>
      <c r="BD755" s="390">
        <v>37649240</v>
      </c>
    </row>
    <row r="756" spans="1:56" s="391" customFormat="1" ht="173.25">
      <c r="A756" s="382">
        <v>729</v>
      </c>
      <c r="B756" s="383" t="s">
        <v>927</v>
      </c>
      <c r="C756" s="383" t="s">
        <v>1408</v>
      </c>
      <c r="D756" s="383" t="s">
        <v>1409</v>
      </c>
      <c r="E756" s="383" t="s">
        <v>249</v>
      </c>
      <c r="F756" s="383" t="s">
        <v>930</v>
      </c>
      <c r="G756" s="383" t="s">
        <v>1410</v>
      </c>
      <c r="H756" s="401" t="s">
        <v>1060</v>
      </c>
      <c r="I756" s="383" t="s">
        <v>1613</v>
      </c>
      <c r="J756" s="382" t="s">
        <v>934</v>
      </c>
      <c r="K756" s="382">
        <f>IF(I756="na",0,IF(COUNTIFS($C$1:C756,C756,$I$1:I756,I756)&gt;1,0,1))</f>
        <v>0</v>
      </c>
      <c r="L756" s="382">
        <f>IF(I756="na",0,IF(COUNTIFS($D$1:D756,D756,$I$1:I756,I756)&gt;1,0,1))</f>
        <v>0</v>
      </c>
      <c r="M756" s="382">
        <f>IF(S756="",0,IF(VLOOKUP(R756,[3]PARAMETROS!$P$1:$Q$13,2,0)=1,S756-O756,S756-SUMIFS($S:$S,$R:$R,INDEX(meses,VLOOKUP(R756,[3]PARAMETROS!$P$1:$Q$13,2,0)-1),D:D,D756)))</f>
        <v>0</v>
      </c>
      <c r="N756" s="382"/>
      <c r="O756" s="382"/>
      <c r="P756" s="382"/>
      <c r="Q756" s="382"/>
      <c r="R756" s="384" t="s">
        <v>211</v>
      </c>
      <c r="S756" s="392"/>
      <c r="T756" s="383"/>
      <c r="U756" s="393"/>
      <c r="V756" s="384"/>
      <c r="W756" s="384"/>
      <c r="X756" s="383" t="s">
        <v>1409</v>
      </c>
      <c r="Y756" s="383" t="s">
        <v>1878</v>
      </c>
      <c r="Z756" s="383"/>
      <c r="AA756" s="386"/>
      <c r="AB756" s="386"/>
      <c r="AC756" s="386"/>
      <c r="AD756" s="383"/>
      <c r="AE756" s="383"/>
      <c r="AF756" s="385"/>
      <c r="AG756" s="383"/>
      <c r="AH756" s="385"/>
      <c r="AI756" s="385"/>
      <c r="AJ756" s="385"/>
      <c r="AK756" s="383" t="s">
        <v>1418</v>
      </c>
      <c r="AL756" s="382" t="s">
        <v>55</v>
      </c>
      <c r="AM756" s="382">
        <v>2201</v>
      </c>
      <c r="AN756" s="382" t="s">
        <v>56</v>
      </c>
      <c r="AO756" s="382" t="s">
        <v>1419</v>
      </c>
      <c r="AP756" s="383" t="s">
        <v>1501</v>
      </c>
      <c r="AQ756" s="383" t="s">
        <v>986</v>
      </c>
      <c r="AR756" s="384">
        <v>2201006</v>
      </c>
      <c r="AS756" s="384" t="s">
        <v>1889</v>
      </c>
      <c r="AT756" s="385" t="s">
        <v>1894</v>
      </c>
      <c r="AU756" s="384"/>
      <c r="AV756" s="385" t="s">
        <v>63</v>
      </c>
      <c r="AW756" s="384" t="s">
        <v>220</v>
      </c>
      <c r="AX756" s="388">
        <v>49180320</v>
      </c>
      <c r="AY756" s="389">
        <v>1</v>
      </c>
      <c r="AZ756" s="389" t="s">
        <v>1423</v>
      </c>
      <c r="BA756" s="389" t="s">
        <v>1424</v>
      </c>
      <c r="BB756" s="389" t="s">
        <v>1425</v>
      </c>
      <c r="BC756" s="390">
        <v>49180320</v>
      </c>
      <c r="BD756" s="390">
        <v>49180320</v>
      </c>
    </row>
    <row r="757" spans="1:56" s="391" customFormat="1" ht="173.25">
      <c r="A757" s="382">
        <v>730</v>
      </c>
      <c r="B757" s="383" t="s">
        <v>927</v>
      </c>
      <c r="C757" s="383" t="s">
        <v>1408</v>
      </c>
      <c r="D757" s="383" t="s">
        <v>1409</v>
      </c>
      <c r="E757" s="383" t="s">
        <v>249</v>
      </c>
      <c r="F757" s="383" t="s">
        <v>930</v>
      </c>
      <c r="G757" s="383" t="s">
        <v>1410</v>
      </c>
      <c r="H757" s="401" t="s">
        <v>1060</v>
      </c>
      <c r="I757" s="383" t="s">
        <v>1613</v>
      </c>
      <c r="J757" s="382" t="s">
        <v>934</v>
      </c>
      <c r="K757" s="382">
        <f>IF(I757="na",0,IF(COUNTIFS($C$1:C757,C757,$I$1:I757,I757)&gt;1,0,1))</f>
        <v>0</v>
      </c>
      <c r="L757" s="382">
        <f>IF(I757="na",0,IF(COUNTIFS($D$1:D757,D757,$I$1:I757,I757)&gt;1,0,1))</f>
        <v>0</v>
      </c>
      <c r="M757" s="382">
        <f>IF(S757="",0,IF(VLOOKUP(R757,[3]PARAMETROS!$P$1:$Q$13,2,0)=1,S757-O757,S757-SUMIFS($S:$S,$R:$R,INDEX(meses,VLOOKUP(R757,[3]PARAMETROS!$P$1:$Q$13,2,0)-1),D:D,D757)))</f>
        <v>0</v>
      </c>
      <c r="N757" s="382"/>
      <c r="O757" s="382"/>
      <c r="P757" s="382"/>
      <c r="Q757" s="382"/>
      <c r="R757" s="384" t="s">
        <v>211</v>
      </c>
      <c r="S757" s="392"/>
      <c r="T757" s="383"/>
      <c r="U757" s="393"/>
      <c r="V757" s="384"/>
      <c r="W757" s="384"/>
      <c r="X757" s="383" t="s">
        <v>1409</v>
      </c>
      <c r="Y757" s="383" t="s">
        <v>1878</v>
      </c>
      <c r="Z757" s="383"/>
      <c r="AA757" s="386"/>
      <c r="AB757" s="386"/>
      <c r="AC757" s="386"/>
      <c r="AD757" s="383"/>
      <c r="AE757" s="383"/>
      <c r="AF757" s="385"/>
      <c r="AG757" s="383"/>
      <c r="AH757" s="385"/>
      <c r="AI757" s="385"/>
      <c r="AJ757" s="385"/>
      <c r="AK757" s="383" t="s">
        <v>1418</v>
      </c>
      <c r="AL757" s="382" t="s">
        <v>55</v>
      </c>
      <c r="AM757" s="382">
        <v>2201</v>
      </c>
      <c r="AN757" s="382" t="s">
        <v>56</v>
      </c>
      <c r="AO757" s="382" t="s">
        <v>1419</v>
      </c>
      <c r="AP757" s="383" t="s">
        <v>1501</v>
      </c>
      <c r="AQ757" s="383" t="s">
        <v>986</v>
      </c>
      <c r="AR757" s="384">
        <v>2201006</v>
      </c>
      <c r="AS757" s="384" t="s">
        <v>1889</v>
      </c>
      <c r="AT757" s="385" t="s">
        <v>1895</v>
      </c>
      <c r="AU757" s="384"/>
      <c r="AV757" s="385" t="s">
        <v>63</v>
      </c>
      <c r="AW757" s="384" t="s">
        <v>220</v>
      </c>
      <c r="AX757" s="388">
        <v>49180320</v>
      </c>
      <c r="AY757" s="389">
        <v>1</v>
      </c>
      <c r="AZ757" s="389" t="s">
        <v>1423</v>
      </c>
      <c r="BA757" s="389" t="s">
        <v>1424</v>
      </c>
      <c r="BB757" s="389" t="s">
        <v>1425</v>
      </c>
      <c r="BC757" s="390">
        <v>49180320</v>
      </c>
      <c r="BD757" s="390">
        <v>49180320</v>
      </c>
    </row>
    <row r="758" spans="1:56" s="391" customFormat="1" ht="173.25">
      <c r="A758" s="382">
        <v>731</v>
      </c>
      <c r="B758" s="383" t="s">
        <v>927</v>
      </c>
      <c r="C758" s="383" t="s">
        <v>1408</v>
      </c>
      <c r="D758" s="383" t="s">
        <v>1409</v>
      </c>
      <c r="E758" s="383" t="s">
        <v>249</v>
      </c>
      <c r="F758" s="383" t="s">
        <v>930</v>
      </c>
      <c r="G758" s="383" t="s">
        <v>1410</v>
      </c>
      <c r="H758" s="401" t="s">
        <v>1060</v>
      </c>
      <c r="I758" s="383" t="s">
        <v>1613</v>
      </c>
      <c r="J758" s="382" t="s">
        <v>934</v>
      </c>
      <c r="K758" s="382">
        <f>IF(I758="na",0,IF(COUNTIFS($C$1:C758,C758,$I$1:I758,I758)&gt;1,0,1))</f>
        <v>0</v>
      </c>
      <c r="L758" s="382">
        <f>IF(I758="na",0,IF(COUNTIFS($D$1:D758,D758,$I$1:I758,I758)&gt;1,0,1))</f>
        <v>0</v>
      </c>
      <c r="M758" s="382">
        <f>IF(S758="",0,IF(VLOOKUP(R758,[3]PARAMETROS!$P$1:$Q$13,2,0)=1,S758-O758,S758-SUMIFS($S:$S,$R:$R,INDEX(meses,VLOOKUP(R758,[3]PARAMETROS!$P$1:$Q$13,2,0)-1),D:D,D758)))</f>
        <v>0</v>
      </c>
      <c r="N758" s="382"/>
      <c r="O758" s="382"/>
      <c r="P758" s="382"/>
      <c r="Q758" s="382"/>
      <c r="R758" s="384" t="s">
        <v>211</v>
      </c>
      <c r="S758" s="392"/>
      <c r="T758" s="383"/>
      <c r="U758" s="393"/>
      <c r="V758" s="384"/>
      <c r="W758" s="384"/>
      <c r="X758" s="383" t="s">
        <v>1409</v>
      </c>
      <c r="Y758" s="383" t="s">
        <v>1878</v>
      </c>
      <c r="Z758" s="383"/>
      <c r="AA758" s="386"/>
      <c r="AB758" s="386"/>
      <c r="AC758" s="386"/>
      <c r="AD758" s="383"/>
      <c r="AE758" s="383"/>
      <c r="AF758" s="385"/>
      <c r="AG758" s="383"/>
      <c r="AH758" s="385"/>
      <c r="AI758" s="385"/>
      <c r="AJ758" s="385"/>
      <c r="AK758" s="383" t="s">
        <v>1418</v>
      </c>
      <c r="AL758" s="382" t="s">
        <v>55</v>
      </c>
      <c r="AM758" s="382">
        <v>2201</v>
      </c>
      <c r="AN758" s="382" t="s">
        <v>56</v>
      </c>
      <c r="AO758" s="382" t="s">
        <v>1419</v>
      </c>
      <c r="AP758" s="383" t="s">
        <v>1501</v>
      </c>
      <c r="AQ758" s="383" t="s">
        <v>986</v>
      </c>
      <c r="AR758" s="384">
        <v>2201006</v>
      </c>
      <c r="AS758" s="384" t="s">
        <v>1889</v>
      </c>
      <c r="AT758" s="385" t="s">
        <v>1896</v>
      </c>
      <c r="AU758" s="384"/>
      <c r="AV758" s="385" t="s">
        <v>63</v>
      </c>
      <c r="AW758" s="384" t="s">
        <v>220</v>
      </c>
      <c r="AX758" s="388">
        <v>45081960</v>
      </c>
      <c r="AY758" s="389">
        <v>1</v>
      </c>
      <c r="AZ758" s="389" t="s">
        <v>1423</v>
      </c>
      <c r="BA758" s="389" t="s">
        <v>1424</v>
      </c>
      <c r="BB758" s="389" t="s">
        <v>1425</v>
      </c>
      <c r="BC758" s="390">
        <v>45081960</v>
      </c>
      <c r="BD758" s="390">
        <v>45081960</v>
      </c>
    </row>
    <row r="759" spans="1:56" s="391" customFormat="1" ht="173.25">
      <c r="A759" s="382">
        <v>732</v>
      </c>
      <c r="B759" s="383" t="s">
        <v>927</v>
      </c>
      <c r="C759" s="383" t="s">
        <v>1408</v>
      </c>
      <c r="D759" s="383" t="s">
        <v>1409</v>
      </c>
      <c r="E759" s="383" t="s">
        <v>249</v>
      </c>
      <c r="F759" s="383" t="s">
        <v>930</v>
      </c>
      <c r="G759" s="383" t="s">
        <v>1410</v>
      </c>
      <c r="H759" s="401" t="s">
        <v>1060</v>
      </c>
      <c r="I759" s="383" t="s">
        <v>1613</v>
      </c>
      <c r="J759" s="382" t="s">
        <v>934</v>
      </c>
      <c r="K759" s="382">
        <f>IF(I759="na",0,IF(COUNTIFS($C$1:C759,C759,$I$1:I759,I759)&gt;1,0,1))</f>
        <v>0</v>
      </c>
      <c r="L759" s="382">
        <f>IF(I759="na",0,IF(COUNTIFS($D$1:D759,D759,$I$1:I759,I759)&gt;1,0,1))</f>
        <v>0</v>
      </c>
      <c r="M759" s="382">
        <f>IF(S759="",0,IF(VLOOKUP(R759,[3]PARAMETROS!$P$1:$Q$13,2,0)=1,S759-O759,S759-SUMIFS($S:$S,$R:$R,INDEX(meses,VLOOKUP(R759,[3]PARAMETROS!$P$1:$Q$13,2,0)-1),D:D,D759)))</f>
        <v>0</v>
      </c>
      <c r="N759" s="382"/>
      <c r="O759" s="382"/>
      <c r="P759" s="382"/>
      <c r="Q759" s="382"/>
      <c r="R759" s="384" t="s">
        <v>211</v>
      </c>
      <c r="S759" s="392"/>
      <c r="T759" s="383"/>
      <c r="U759" s="393"/>
      <c r="V759" s="384"/>
      <c r="W759" s="384"/>
      <c r="X759" s="383" t="s">
        <v>1409</v>
      </c>
      <c r="Y759" s="383" t="s">
        <v>1878</v>
      </c>
      <c r="Z759" s="383"/>
      <c r="AA759" s="386"/>
      <c r="AB759" s="386"/>
      <c r="AC759" s="386"/>
      <c r="AD759" s="383"/>
      <c r="AE759" s="383"/>
      <c r="AF759" s="385"/>
      <c r="AG759" s="383"/>
      <c r="AH759" s="385"/>
      <c r="AI759" s="385"/>
      <c r="AJ759" s="385"/>
      <c r="AK759" s="383" t="s">
        <v>1418</v>
      </c>
      <c r="AL759" s="382" t="s">
        <v>55</v>
      </c>
      <c r="AM759" s="382">
        <v>2201</v>
      </c>
      <c r="AN759" s="382" t="s">
        <v>56</v>
      </c>
      <c r="AO759" s="382" t="s">
        <v>1419</v>
      </c>
      <c r="AP759" s="383" t="s">
        <v>1501</v>
      </c>
      <c r="AQ759" s="383" t="s">
        <v>986</v>
      </c>
      <c r="AR759" s="384">
        <v>2201006</v>
      </c>
      <c r="AS759" s="384" t="s">
        <v>1889</v>
      </c>
      <c r="AT759" s="385" t="s">
        <v>1897</v>
      </c>
      <c r="AU759" s="384"/>
      <c r="AV759" s="385" t="s">
        <v>63</v>
      </c>
      <c r="AW759" s="384" t="s">
        <v>220</v>
      </c>
      <c r="AX759" s="388">
        <v>18072112</v>
      </c>
      <c r="AY759" s="389">
        <v>1</v>
      </c>
      <c r="AZ759" s="389" t="s">
        <v>1423</v>
      </c>
      <c r="BA759" s="389" t="s">
        <v>1424</v>
      </c>
      <c r="BB759" s="389" t="s">
        <v>1425</v>
      </c>
      <c r="BC759" s="390">
        <v>18072112</v>
      </c>
      <c r="BD759" s="390">
        <v>18072112</v>
      </c>
    </row>
    <row r="760" spans="1:56" s="391" customFormat="1" ht="173.25">
      <c r="A760" s="382">
        <v>733</v>
      </c>
      <c r="B760" s="383" t="s">
        <v>927</v>
      </c>
      <c r="C760" s="383" t="s">
        <v>1408</v>
      </c>
      <c r="D760" s="383" t="s">
        <v>1409</v>
      </c>
      <c r="E760" s="383" t="s">
        <v>249</v>
      </c>
      <c r="F760" s="383" t="s">
        <v>930</v>
      </c>
      <c r="G760" s="383" t="s">
        <v>1410</v>
      </c>
      <c r="H760" s="401" t="s">
        <v>1060</v>
      </c>
      <c r="I760" s="383" t="s">
        <v>1613</v>
      </c>
      <c r="J760" s="382" t="s">
        <v>934</v>
      </c>
      <c r="K760" s="382">
        <f>IF(I760="na",0,IF(COUNTIFS($C$1:C760,C760,$I$1:I760,I760)&gt;1,0,1))</f>
        <v>0</v>
      </c>
      <c r="L760" s="382">
        <f>IF(I760="na",0,IF(COUNTIFS($D$1:D760,D760,$I$1:I760,I760)&gt;1,0,1))</f>
        <v>0</v>
      </c>
      <c r="M760" s="382">
        <f>IF(S760="",0,IF(VLOOKUP(R760,[3]PARAMETROS!$P$1:$Q$13,2,0)=1,S760-O760,S760-SUMIFS($S:$S,$R:$R,INDEX(meses,VLOOKUP(R760,[3]PARAMETROS!$P$1:$Q$13,2,0)-1),D:D,D760)))</f>
        <v>0</v>
      </c>
      <c r="N760" s="382"/>
      <c r="O760" s="382"/>
      <c r="P760" s="382"/>
      <c r="Q760" s="382"/>
      <c r="R760" s="384" t="s">
        <v>211</v>
      </c>
      <c r="S760" s="392"/>
      <c r="T760" s="383"/>
      <c r="U760" s="393"/>
      <c r="V760" s="384"/>
      <c r="W760" s="384"/>
      <c r="X760" s="383" t="s">
        <v>1409</v>
      </c>
      <c r="Y760" s="383" t="s">
        <v>1878</v>
      </c>
      <c r="Z760" s="383"/>
      <c r="AA760" s="386"/>
      <c r="AB760" s="386"/>
      <c r="AC760" s="386"/>
      <c r="AD760" s="383"/>
      <c r="AE760" s="383"/>
      <c r="AF760" s="385"/>
      <c r="AG760" s="383"/>
      <c r="AH760" s="385"/>
      <c r="AI760" s="385"/>
      <c r="AJ760" s="385"/>
      <c r="AK760" s="383" t="s">
        <v>1418</v>
      </c>
      <c r="AL760" s="382" t="s">
        <v>55</v>
      </c>
      <c r="AM760" s="382">
        <v>2201</v>
      </c>
      <c r="AN760" s="382" t="s">
        <v>56</v>
      </c>
      <c r="AO760" s="382" t="s">
        <v>1419</v>
      </c>
      <c r="AP760" s="383" t="s">
        <v>1501</v>
      </c>
      <c r="AQ760" s="383" t="s">
        <v>986</v>
      </c>
      <c r="AR760" s="384">
        <v>2201006</v>
      </c>
      <c r="AS760" s="384" t="s">
        <v>1889</v>
      </c>
      <c r="AT760" s="385" t="s">
        <v>1898</v>
      </c>
      <c r="AU760" s="384"/>
      <c r="AV760" s="385" t="s">
        <v>63</v>
      </c>
      <c r="AW760" s="384" t="s">
        <v>220</v>
      </c>
      <c r="AX760" s="388">
        <v>31488000</v>
      </c>
      <c r="AY760" s="389">
        <v>1</v>
      </c>
      <c r="AZ760" s="389" t="s">
        <v>1423</v>
      </c>
      <c r="BA760" s="389" t="s">
        <v>1424</v>
      </c>
      <c r="BB760" s="389" t="s">
        <v>1425</v>
      </c>
      <c r="BC760" s="390">
        <v>31488000</v>
      </c>
      <c r="BD760" s="390">
        <v>31488000</v>
      </c>
    </row>
    <row r="761" spans="1:56" s="391" customFormat="1" ht="173.25">
      <c r="A761" s="382">
        <v>734</v>
      </c>
      <c r="B761" s="383" t="s">
        <v>927</v>
      </c>
      <c r="C761" s="383" t="s">
        <v>1408</v>
      </c>
      <c r="D761" s="383" t="s">
        <v>1409</v>
      </c>
      <c r="E761" s="383" t="s">
        <v>249</v>
      </c>
      <c r="F761" s="383" t="s">
        <v>930</v>
      </c>
      <c r="G761" s="383" t="s">
        <v>1410</v>
      </c>
      <c r="H761" s="401" t="s">
        <v>1060</v>
      </c>
      <c r="I761" s="383" t="s">
        <v>1613</v>
      </c>
      <c r="J761" s="382" t="s">
        <v>934</v>
      </c>
      <c r="K761" s="382">
        <f>IF(I761="na",0,IF(COUNTIFS($C$1:C761,C761,$I$1:I761,I761)&gt;1,0,1))</f>
        <v>0</v>
      </c>
      <c r="L761" s="382">
        <f>IF(I761="na",0,IF(COUNTIFS($D$1:D761,D761,$I$1:I761,I761)&gt;1,0,1))</f>
        <v>0</v>
      </c>
      <c r="M761" s="382">
        <f>IF(S761="",0,IF(VLOOKUP(R761,[3]PARAMETROS!$P$1:$Q$13,2,0)=1,S761-O761,S761-SUMIFS($S:$S,$R:$R,INDEX(meses,VLOOKUP(R761,[3]PARAMETROS!$P$1:$Q$13,2,0)-1),D:D,D761)))</f>
        <v>0</v>
      </c>
      <c r="N761" s="382"/>
      <c r="O761" s="382"/>
      <c r="P761" s="382"/>
      <c r="Q761" s="382"/>
      <c r="R761" s="384" t="s">
        <v>211</v>
      </c>
      <c r="S761" s="392"/>
      <c r="T761" s="383"/>
      <c r="U761" s="393"/>
      <c r="V761" s="384"/>
      <c r="W761" s="384"/>
      <c r="X761" s="383" t="s">
        <v>1409</v>
      </c>
      <c r="Y761" s="383" t="s">
        <v>1878</v>
      </c>
      <c r="Z761" s="383"/>
      <c r="AA761" s="386"/>
      <c r="AB761" s="386"/>
      <c r="AC761" s="386"/>
      <c r="AD761" s="383"/>
      <c r="AE761" s="383"/>
      <c r="AF761" s="385"/>
      <c r="AG761" s="383"/>
      <c r="AH761" s="385"/>
      <c r="AI761" s="385"/>
      <c r="AJ761" s="385"/>
      <c r="AK761" s="383" t="s">
        <v>1418</v>
      </c>
      <c r="AL761" s="382" t="s">
        <v>55</v>
      </c>
      <c r="AM761" s="382">
        <v>2201</v>
      </c>
      <c r="AN761" s="382" t="s">
        <v>56</v>
      </c>
      <c r="AO761" s="382" t="s">
        <v>1419</v>
      </c>
      <c r="AP761" s="383" t="s">
        <v>1501</v>
      </c>
      <c r="AQ761" s="383" t="s">
        <v>986</v>
      </c>
      <c r="AR761" s="384">
        <v>2201006</v>
      </c>
      <c r="AS761" s="384" t="s">
        <v>1889</v>
      </c>
      <c r="AT761" s="385" t="s">
        <v>1899</v>
      </c>
      <c r="AU761" s="384"/>
      <c r="AV761" s="385" t="s">
        <v>63</v>
      </c>
      <c r="AW761" s="384" t="s">
        <v>220</v>
      </c>
      <c r="AX761" s="388">
        <v>40863892</v>
      </c>
      <c r="AY761" s="389">
        <v>1</v>
      </c>
      <c r="AZ761" s="389" t="s">
        <v>1423</v>
      </c>
      <c r="BA761" s="389" t="s">
        <v>1424</v>
      </c>
      <c r="BB761" s="389" t="s">
        <v>1425</v>
      </c>
      <c r="BC761" s="390">
        <v>40863892</v>
      </c>
      <c r="BD761" s="390">
        <v>40863892</v>
      </c>
    </row>
    <row r="762" spans="1:56" s="391" customFormat="1" ht="173.25">
      <c r="A762" s="382">
        <v>735</v>
      </c>
      <c r="B762" s="383" t="s">
        <v>927</v>
      </c>
      <c r="C762" s="383" t="s">
        <v>1408</v>
      </c>
      <c r="D762" s="383" t="s">
        <v>1409</v>
      </c>
      <c r="E762" s="383" t="s">
        <v>249</v>
      </c>
      <c r="F762" s="383" t="s">
        <v>930</v>
      </c>
      <c r="G762" s="383" t="s">
        <v>1410</v>
      </c>
      <c r="H762" s="401" t="s">
        <v>1060</v>
      </c>
      <c r="I762" s="383" t="s">
        <v>1613</v>
      </c>
      <c r="J762" s="382" t="s">
        <v>934</v>
      </c>
      <c r="K762" s="382">
        <f>IF(I762="na",0,IF(COUNTIFS($C$1:C762,C762,$I$1:I762,I762)&gt;1,0,1))</f>
        <v>0</v>
      </c>
      <c r="L762" s="382">
        <f>IF(I762="na",0,IF(COUNTIFS($D$1:D762,D762,$I$1:I762,I762)&gt;1,0,1))</f>
        <v>0</v>
      </c>
      <c r="M762" s="382">
        <f>IF(S762="",0,IF(VLOOKUP(R762,[3]PARAMETROS!$P$1:$Q$13,2,0)=1,S762-O762,S762-SUMIFS($S:$S,$R:$R,INDEX(meses,VLOOKUP(R762,[3]PARAMETROS!$P$1:$Q$13,2,0)-1),D:D,D762)))</f>
        <v>0</v>
      </c>
      <c r="N762" s="382"/>
      <c r="O762" s="382"/>
      <c r="P762" s="382"/>
      <c r="Q762" s="382"/>
      <c r="R762" s="384" t="s">
        <v>211</v>
      </c>
      <c r="S762" s="392"/>
      <c r="T762" s="383"/>
      <c r="U762" s="393"/>
      <c r="V762" s="384"/>
      <c r="W762" s="384"/>
      <c r="X762" s="383" t="s">
        <v>1409</v>
      </c>
      <c r="Y762" s="383" t="s">
        <v>1878</v>
      </c>
      <c r="Z762" s="383"/>
      <c r="AA762" s="386"/>
      <c r="AB762" s="386"/>
      <c r="AC762" s="386"/>
      <c r="AD762" s="383"/>
      <c r="AE762" s="383"/>
      <c r="AF762" s="385"/>
      <c r="AG762" s="383"/>
      <c r="AH762" s="385"/>
      <c r="AI762" s="385"/>
      <c r="AJ762" s="385"/>
      <c r="AK762" s="383" t="s">
        <v>1418</v>
      </c>
      <c r="AL762" s="382" t="s">
        <v>55</v>
      </c>
      <c r="AM762" s="382">
        <v>2201</v>
      </c>
      <c r="AN762" s="382" t="s">
        <v>56</v>
      </c>
      <c r="AO762" s="382" t="s">
        <v>1419</v>
      </c>
      <c r="AP762" s="383" t="s">
        <v>1501</v>
      </c>
      <c r="AQ762" s="383" t="s">
        <v>986</v>
      </c>
      <c r="AR762" s="384">
        <v>2201006</v>
      </c>
      <c r="AS762" s="384" t="s">
        <v>1889</v>
      </c>
      <c r="AT762" s="385" t="s">
        <v>1900</v>
      </c>
      <c r="AU762" s="384"/>
      <c r="AV762" s="385" t="s">
        <v>63</v>
      </c>
      <c r="AW762" s="384" t="s">
        <v>220</v>
      </c>
      <c r="AX762" s="388">
        <v>50205892</v>
      </c>
      <c r="AY762" s="389">
        <v>1</v>
      </c>
      <c r="AZ762" s="389" t="s">
        <v>1423</v>
      </c>
      <c r="BA762" s="389" t="s">
        <v>1424</v>
      </c>
      <c r="BB762" s="389" t="s">
        <v>1425</v>
      </c>
      <c r="BC762" s="390">
        <v>50205892</v>
      </c>
      <c r="BD762" s="390">
        <v>50205892</v>
      </c>
    </row>
    <row r="763" spans="1:56" s="391" customFormat="1" ht="173.25">
      <c r="A763" s="382">
        <v>736</v>
      </c>
      <c r="B763" s="383" t="s">
        <v>927</v>
      </c>
      <c r="C763" s="383" t="s">
        <v>1408</v>
      </c>
      <c r="D763" s="383" t="s">
        <v>1409</v>
      </c>
      <c r="E763" s="383" t="s">
        <v>249</v>
      </c>
      <c r="F763" s="383" t="s">
        <v>930</v>
      </c>
      <c r="G763" s="383" t="s">
        <v>1410</v>
      </c>
      <c r="H763" s="401" t="s">
        <v>1060</v>
      </c>
      <c r="I763" s="383" t="s">
        <v>1613</v>
      </c>
      <c r="J763" s="382" t="s">
        <v>934</v>
      </c>
      <c r="K763" s="382">
        <f>IF(I763="na",0,IF(COUNTIFS($C$1:C763,C763,$I$1:I763,I763)&gt;1,0,1))</f>
        <v>0</v>
      </c>
      <c r="L763" s="382">
        <f>IF(I763="na",0,IF(COUNTIFS($D$1:D763,D763,$I$1:I763,I763)&gt;1,0,1))</f>
        <v>0</v>
      </c>
      <c r="M763" s="382">
        <f>IF(S763="",0,IF(VLOOKUP(R763,[3]PARAMETROS!$P$1:$Q$13,2,0)=1,S763-O763,S763-SUMIFS($S:$S,$R:$R,INDEX(meses,VLOOKUP(R763,[3]PARAMETROS!$P$1:$Q$13,2,0)-1),D:D,D763)))</f>
        <v>0</v>
      </c>
      <c r="N763" s="382"/>
      <c r="O763" s="382"/>
      <c r="P763" s="382"/>
      <c r="Q763" s="382"/>
      <c r="R763" s="384" t="s">
        <v>211</v>
      </c>
      <c r="S763" s="392"/>
      <c r="T763" s="383"/>
      <c r="U763" s="393"/>
      <c r="V763" s="384"/>
      <c r="W763" s="384"/>
      <c r="X763" s="383" t="s">
        <v>1409</v>
      </c>
      <c r="Y763" s="383" t="s">
        <v>1878</v>
      </c>
      <c r="Z763" s="383"/>
      <c r="AA763" s="386"/>
      <c r="AB763" s="386"/>
      <c r="AC763" s="386"/>
      <c r="AD763" s="383"/>
      <c r="AE763" s="383"/>
      <c r="AF763" s="385"/>
      <c r="AG763" s="383"/>
      <c r="AH763" s="385"/>
      <c r="AI763" s="385"/>
      <c r="AJ763" s="385"/>
      <c r="AK763" s="383" t="s">
        <v>1418</v>
      </c>
      <c r="AL763" s="382" t="s">
        <v>55</v>
      </c>
      <c r="AM763" s="382">
        <v>2201</v>
      </c>
      <c r="AN763" s="382" t="s">
        <v>56</v>
      </c>
      <c r="AO763" s="382" t="s">
        <v>1419</v>
      </c>
      <c r="AP763" s="383" t="s">
        <v>1501</v>
      </c>
      <c r="AQ763" s="383" t="s">
        <v>986</v>
      </c>
      <c r="AR763" s="384">
        <v>2201006</v>
      </c>
      <c r="AS763" s="384" t="s">
        <v>1889</v>
      </c>
      <c r="AT763" s="385" t="s">
        <v>1901</v>
      </c>
      <c r="AU763" s="384"/>
      <c r="AV763" s="385" t="s">
        <v>63</v>
      </c>
      <c r="AW763" s="384" t="s">
        <v>220</v>
      </c>
      <c r="AX763" s="388">
        <v>38966400</v>
      </c>
      <c r="AY763" s="389">
        <v>1</v>
      </c>
      <c r="AZ763" s="389" t="s">
        <v>1423</v>
      </c>
      <c r="BA763" s="389" t="s">
        <v>1424</v>
      </c>
      <c r="BB763" s="389" t="s">
        <v>1425</v>
      </c>
      <c r="BC763" s="390">
        <v>38966400</v>
      </c>
      <c r="BD763" s="390">
        <v>38966400</v>
      </c>
    </row>
    <row r="764" spans="1:56" s="391" customFormat="1" ht="173.25">
      <c r="A764" s="382">
        <v>737</v>
      </c>
      <c r="B764" s="383" t="s">
        <v>927</v>
      </c>
      <c r="C764" s="383" t="s">
        <v>1408</v>
      </c>
      <c r="D764" s="383" t="s">
        <v>1409</v>
      </c>
      <c r="E764" s="383" t="s">
        <v>249</v>
      </c>
      <c r="F764" s="383" t="s">
        <v>930</v>
      </c>
      <c r="G764" s="383" t="s">
        <v>1410</v>
      </c>
      <c r="H764" s="401" t="s">
        <v>1060</v>
      </c>
      <c r="I764" s="383" t="s">
        <v>1613</v>
      </c>
      <c r="J764" s="382" t="s">
        <v>934</v>
      </c>
      <c r="K764" s="382">
        <f>IF(I764="na",0,IF(COUNTIFS($C$1:C764,C764,$I$1:I764,I764)&gt;1,0,1))</f>
        <v>0</v>
      </c>
      <c r="L764" s="382">
        <f>IF(I764="na",0,IF(COUNTIFS($D$1:D764,D764,$I$1:I764,I764)&gt;1,0,1))</f>
        <v>0</v>
      </c>
      <c r="M764" s="382">
        <f>IF(S764="",0,IF(VLOOKUP(R764,[3]PARAMETROS!$P$1:$Q$13,2,0)=1,S764-O764,S764-SUMIFS($S:$S,$R:$R,INDEX(meses,VLOOKUP(R764,[3]PARAMETROS!$P$1:$Q$13,2,0)-1),D:D,D764)))</f>
        <v>0</v>
      </c>
      <c r="N764" s="382"/>
      <c r="O764" s="382"/>
      <c r="P764" s="382"/>
      <c r="Q764" s="382"/>
      <c r="R764" s="384" t="s">
        <v>211</v>
      </c>
      <c r="S764" s="392"/>
      <c r="T764" s="383"/>
      <c r="U764" s="393"/>
      <c r="V764" s="384"/>
      <c r="W764" s="384"/>
      <c r="X764" s="383" t="s">
        <v>1409</v>
      </c>
      <c r="Y764" s="383" t="s">
        <v>1878</v>
      </c>
      <c r="Z764" s="383"/>
      <c r="AA764" s="386"/>
      <c r="AB764" s="386"/>
      <c r="AC764" s="386"/>
      <c r="AD764" s="383"/>
      <c r="AE764" s="383"/>
      <c r="AF764" s="385"/>
      <c r="AG764" s="383"/>
      <c r="AH764" s="385"/>
      <c r="AI764" s="385"/>
      <c r="AJ764" s="385"/>
      <c r="AK764" s="383" t="s">
        <v>1418</v>
      </c>
      <c r="AL764" s="382" t="s">
        <v>55</v>
      </c>
      <c r="AM764" s="382">
        <v>2201</v>
      </c>
      <c r="AN764" s="382" t="s">
        <v>56</v>
      </c>
      <c r="AO764" s="382" t="s">
        <v>1419</v>
      </c>
      <c r="AP764" s="383" t="s">
        <v>1501</v>
      </c>
      <c r="AQ764" s="383" t="s">
        <v>986</v>
      </c>
      <c r="AR764" s="384">
        <v>2201006</v>
      </c>
      <c r="AS764" s="384" t="s">
        <v>1889</v>
      </c>
      <c r="AT764" s="385" t="s">
        <v>1902</v>
      </c>
      <c r="AU764" s="384"/>
      <c r="AV764" s="385" t="s">
        <v>63</v>
      </c>
      <c r="AW764" s="384" t="s">
        <v>220</v>
      </c>
      <c r="AX764" s="388">
        <v>35719200</v>
      </c>
      <c r="AY764" s="389">
        <v>1</v>
      </c>
      <c r="AZ764" s="389" t="s">
        <v>1423</v>
      </c>
      <c r="BA764" s="389" t="s">
        <v>1424</v>
      </c>
      <c r="BB764" s="389" t="s">
        <v>1425</v>
      </c>
      <c r="BC764" s="390">
        <v>35719200</v>
      </c>
      <c r="BD764" s="390">
        <v>35719200</v>
      </c>
    </row>
    <row r="765" spans="1:56" s="391" customFormat="1" ht="173.25">
      <c r="A765" s="382">
        <v>738</v>
      </c>
      <c r="B765" s="383" t="s">
        <v>927</v>
      </c>
      <c r="C765" s="383" t="s">
        <v>1408</v>
      </c>
      <c r="D765" s="383" t="s">
        <v>1409</v>
      </c>
      <c r="E765" s="383" t="s">
        <v>249</v>
      </c>
      <c r="F765" s="383" t="s">
        <v>930</v>
      </c>
      <c r="G765" s="383" t="s">
        <v>1410</v>
      </c>
      <c r="H765" s="401" t="s">
        <v>1060</v>
      </c>
      <c r="I765" s="383" t="s">
        <v>1613</v>
      </c>
      <c r="J765" s="382" t="s">
        <v>934</v>
      </c>
      <c r="K765" s="382">
        <f>IF(I765="na",0,IF(COUNTIFS($C$1:C765,C765,$I$1:I765,I765)&gt;1,0,1))</f>
        <v>0</v>
      </c>
      <c r="L765" s="382">
        <f>IF(I765="na",0,IF(COUNTIFS($D$1:D765,D765,$I$1:I765,I765)&gt;1,0,1))</f>
        <v>0</v>
      </c>
      <c r="M765" s="382">
        <f>IF(S765="",0,IF(VLOOKUP(R765,[3]PARAMETROS!$P$1:$Q$13,2,0)=1,S765-O765,S765-SUMIFS($S:$S,$R:$R,INDEX(meses,VLOOKUP(R765,[3]PARAMETROS!$P$1:$Q$13,2,0)-1),D:D,D765)))</f>
        <v>0</v>
      </c>
      <c r="N765" s="382"/>
      <c r="O765" s="382"/>
      <c r="P765" s="382"/>
      <c r="Q765" s="382"/>
      <c r="R765" s="384" t="s">
        <v>211</v>
      </c>
      <c r="S765" s="392"/>
      <c r="T765" s="383"/>
      <c r="U765" s="393"/>
      <c r="V765" s="384"/>
      <c r="W765" s="384"/>
      <c r="X765" s="383" t="s">
        <v>1409</v>
      </c>
      <c r="Y765" s="383" t="s">
        <v>1878</v>
      </c>
      <c r="Z765" s="383"/>
      <c r="AA765" s="386"/>
      <c r="AB765" s="386"/>
      <c r="AC765" s="386"/>
      <c r="AD765" s="383"/>
      <c r="AE765" s="383"/>
      <c r="AF765" s="385"/>
      <c r="AG765" s="383"/>
      <c r="AH765" s="385"/>
      <c r="AI765" s="385"/>
      <c r="AJ765" s="385"/>
      <c r="AK765" s="383" t="s">
        <v>1418</v>
      </c>
      <c r="AL765" s="382" t="s">
        <v>55</v>
      </c>
      <c r="AM765" s="382">
        <v>2201</v>
      </c>
      <c r="AN765" s="382" t="s">
        <v>56</v>
      </c>
      <c r="AO765" s="382" t="s">
        <v>1419</v>
      </c>
      <c r="AP765" s="383" t="s">
        <v>1501</v>
      </c>
      <c r="AQ765" s="383" t="s">
        <v>986</v>
      </c>
      <c r="AR765" s="384">
        <v>2201006</v>
      </c>
      <c r="AS765" s="384" t="s">
        <v>1889</v>
      </c>
      <c r="AT765" s="385" t="s">
        <v>1903</v>
      </c>
      <c r="AU765" s="384"/>
      <c r="AV765" s="385" t="s">
        <v>63</v>
      </c>
      <c r="AW765" s="384" t="s">
        <v>220</v>
      </c>
      <c r="AX765" s="388">
        <v>22960000</v>
      </c>
      <c r="AY765" s="389">
        <v>1</v>
      </c>
      <c r="AZ765" s="389" t="s">
        <v>1423</v>
      </c>
      <c r="BA765" s="389" t="s">
        <v>1424</v>
      </c>
      <c r="BB765" s="389" t="s">
        <v>1425</v>
      </c>
      <c r="BC765" s="390">
        <v>22960000</v>
      </c>
      <c r="BD765" s="390">
        <v>22960000</v>
      </c>
    </row>
    <row r="766" spans="1:56" s="391" customFormat="1" ht="173.25">
      <c r="A766" s="382">
        <v>739</v>
      </c>
      <c r="B766" s="383" t="s">
        <v>927</v>
      </c>
      <c r="C766" s="383" t="s">
        <v>1408</v>
      </c>
      <c r="D766" s="383" t="s">
        <v>1409</v>
      </c>
      <c r="E766" s="383" t="s">
        <v>249</v>
      </c>
      <c r="F766" s="383" t="s">
        <v>930</v>
      </c>
      <c r="G766" s="383" t="s">
        <v>1410</v>
      </c>
      <c r="H766" s="401" t="s">
        <v>1060</v>
      </c>
      <c r="I766" s="383" t="s">
        <v>1613</v>
      </c>
      <c r="J766" s="382" t="s">
        <v>934</v>
      </c>
      <c r="K766" s="382">
        <f>IF(I766="na",0,IF(COUNTIFS($C$1:C766,C766,$I$1:I766,I766)&gt;1,0,1))</f>
        <v>0</v>
      </c>
      <c r="L766" s="382">
        <f>IF(I766="na",0,IF(COUNTIFS($D$1:D766,D766,$I$1:I766,I766)&gt;1,0,1))</f>
        <v>0</v>
      </c>
      <c r="M766" s="382">
        <f>IF(S766="",0,IF(VLOOKUP(R766,[3]PARAMETROS!$P$1:$Q$13,2,0)=1,S766-O766,S766-SUMIFS($S:$S,$R:$R,INDEX(meses,VLOOKUP(R766,[3]PARAMETROS!$P$1:$Q$13,2,0)-1),D:D,D766)))</f>
        <v>0</v>
      </c>
      <c r="N766" s="382"/>
      <c r="O766" s="382"/>
      <c r="P766" s="382"/>
      <c r="Q766" s="382"/>
      <c r="R766" s="384" t="s">
        <v>211</v>
      </c>
      <c r="S766" s="392"/>
      <c r="T766" s="383"/>
      <c r="U766" s="393"/>
      <c r="V766" s="384"/>
      <c r="W766" s="384"/>
      <c r="X766" s="383" t="s">
        <v>1409</v>
      </c>
      <c r="Y766" s="383" t="s">
        <v>1878</v>
      </c>
      <c r="Z766" s="383"/>
      <c r="AA766" s="386"/>
      <c r="AB766" s="386"/>
      <c r="AC766" s="386"/>
      <c r="AD766" s="383"/>
      <c r="AE766" s="383"/>
      <c r="AF766" s="385"/>
      <c r="AG766" s="383"/>
      <c r="AH766" s="385"/>
      <c r="AI766" s="385"/>
      <c r="AJ766" s="385"/>
      <c r="AK766" s="383" t="s">
        <v>1418</v>
      </c>
      <c r="AL766" s="382" t="s">
        <v>55</v>
      </c>
      <c r="AM766" s="382">
        <v>2201</v>
      </c>
      <c r="AN766" s="382" t="s">
        <v>56</v>
      </c>
      <c r="AO766" s="382" t="s">
        <v>1419</v>
      </c>
      <c r="AP766" s="383" t="s">
        <v>1501</v>
      </c>
      <c r="AQ766" s="383" t="s">
        <v>986</v>
      </c>
      <c r="AR766" s="384">
        <v>2201006</v>
      </c>
      <c r="AS766" s="384" t="s">
        <v>1889</v>
      </c>
      <c r="AT766" s="385" t="s">
        <v>1904</v>
      </c>
      <c r="AU766" s="384"/>
      <c r="AV766" s="385" t="s">
        <v>63</v>
      </c>
      <c r="AW766" s="384" t="s">
        <v>220</v>
      </c>
      <c r="AX766" s="388">
        <v>13500000</v>
      </c>
      <c r="AY766" s="389">
        <v>1</v>
      </c>
      <c r="AZ766" s="389" t="s">
        <v>1423</v>
      </c>
      <c r="BA766" s="389" t="s">
        <v>1424</v>
      </c>
      <c r="BB766" s="389" t="s">
        <v>1425</v>
      </c>
      <c r="BC766" s="390">
        <v>13500000</v>
      </c>
      <c r="BD766" s="390">
        <v>13500000</v>
      </c>
    </row>
    <row r="767" spans="1:56" s="391" customFormat="1" ht="173.25">
      <c r="A767" s="382">
        <v>740</v>
      </c>
      <c r="B767" s="383" t="s">
        <v>927</v>
      </c>
      <c r="C767" s="383" t="s">
        <v>1408</v>
      </c>
      <c r="D767" s="383" t="s">
        <v>1409</v>
      </c>
      <c r="E767" s="383" t="s">
        <v>249</v>
      </c>
      <c r="F767" s="383" t="s">
        <v>930</v>
      </c>
      <c r="G767" s="383" t="s">
        <v>1410</v>
      </c>
      <c r="H767" s="401" t="s">
        <v>1060</v>
      </c>
      <c r="I767" s="383" t="s">
        <v>1613</v>
      </c>
      <c r="J767" s="382" t="s">
        <v>934</v>
      </c>
      <c r="K767" s="382">
        <f>IF(I767="na",0,IF(COUNTIFS($C$1:C767,C767,$I$1:I767,I767)&gt;1,0,1))</f>
        <v>0</v>
      </c>
      <c r="L767" s="382">
        <f>IF(I767="na",0,IF(COUNTIFS($D$1:D767,D767,$I$1:I767,I767)&gt;1,0,1))</f>
        <v>0</v>
      </c>
      <c r="M767" s="382">
        <f>IF(S767="",0,IF(VLOOKUP(R767,[3]PARAMETROS!$P$1:$Q$13,2,0)=1,S767-O767,S767-SUMIFS($S:$S,$R:$R,INDEX(meses,VLOOKUP(R767,[3]PARAMETROS!$P$1:$Q$13,2,0)-1),D:D,D767)))</f>
        <v>0</v>
      </c>
      <c r="N767" s="382"/>
      <c r="O767" s="382"/>
      <c r="P767" s="382"/>
      <c r="Q767" s="382"/>
      <c r="R767" s="384" t="s">
        <v>211</v>
      </c>
      <c r="S767" s="392"/>
      <c r="T767" s="383"/>
      <c r="U767" s="393"/>
      <c r="V767" s="384"/>
      <c r="W767" s="384"/>
      <c r="X767" s="383" t="s">
        <v>1409</v>
      </c>
      <c r="Y767" s="383" t="s">
        <v>1878</v>
      </c>
      <c r="Z767" s="383"/>
      <c r="AA767" s="386"/>
      <c r="AB767" s="386"/>
      <c r="AC767" s="386"/>
      <c r="AD767" s="383"/>
      <c r="AE767" s="383"/>
      <c r="AF767" s="385"/>
      <c r="AG767" s="383"/>
      <c r="AH767" s="385"/>
      <c r="AI767" s="385"/>
      <c r="AJ767" s="385"/>
      <c r="AK767" s="383" t="s">
        <v>1418</v>
      </c>
      <c r="AL767" s="382" t="s">
        <v>55</v>
      </c>
      <c r="AM767" s="382">
        <v>2201</v>
      </c>
      <c r="AN767" s="382" t="s">
        <v>56</v>
      </c>
      <c r="AO767" s="382" t="s">
        <v>1419</v>
      </c>
      <c r="AP767" s="383" t="s">
        <v>1501</v>
      </c>
      <c r="AQ767" s="383" t="s">
        <v>986</v>
      </c>
      <c r="AR767" s="384">
        <v>2201006</v>
      </c>
      <c r="AS767" s="384" t="s">
        <v>1889</v>
      </c>
      <c r="AT767" s="385" t="s">
        <v>1905</v>
      </c>
      <c r="AU767" s="384"/>
      <c r="AV767" s="385" t="s">
        <v>63</v>
      </c>
      <c r="AW767" s="384" t="s">
        <v>220</v>
      </c>
      <c r="AX767" s="388">
        <v>38556000</v>
      </c>
      <c r="AY767" s="389">
        <v>1</v>
      </c>
      <c r="AZ767" s="389" t="s">
        <v>1423</v>
      </c>
      <c r="BA767" s="389" t="s">
        <v>1424</v>
      </c>
      <c r="BB767" s="389" t="s">
        <v>1425</v>
      </c>
      <c r="BC767" s="390">
        <v>38556000</v>
      </c>
      <c r="BD767" s="390">
        <v>38556000</v>
      </c>
    </row>
    <row r="768" spans="1:56" s="391" customFormat="1" ht="173.25">
      <c r="A768" s="382">
        <v>741</v>
      </c>
      <c r="B768" s="383" t="s">
        <v>927</v>
      </c>
      <c r="C768" s="383" t="s">
        <v>1408</v>
      </c>
      <c r="D768" s="383" t="s">
        <v>1409</v>
      </c>
      <c r="E768" s="383" t="s">
        <v>249</v>
      </c>
      <c r="F768" s="383" t="s">
        <v>930</v>
      </c>
      <c r="G768" s="383" t="s">
        <v>1410</v>
      </c>
      <c r="H768" s="401" t="s">
        <v>1060</v>
      </c>
      <c r="I768" s="383" t="s">
        <v>1613</v>
      </c>
      <c r="J768" s="382" t="s">
        <v>934</v>
      </c>
      <c r="K768" s="382">
        <f>IF(I768="na",0,IF(COUNTIFS($C$1:C768,C768,$I$1:I768,I768)&gt;1,0,1))</f>
        <v>0</v>
      </c>
      <c r="L768" s="382">
        <f>IF(I768="na",0,IF(COUNTIFS($D$1:D768,D768,$I$1:I768,I768)&gt;1,0,1))</f>
        <v>0</v>
      </c>
      <c r="M768" s="382">
        <f>IF(S768="",0,IF(VLOOKUP(R768,[3]PARAMETROS!$P$1:$Q$13,2,0)=1,S768-O768,S768-SUMIFS($S:$S,$R:$R,INDEX(meses,VLOOKUP(R768,[3]PARAMETROS!$P$1:$Q$13,2,0)-1),D:D,D768)))</f>
        <v>0</v>
      </c>
      <c r="N768" s="382"/>
      <c r="O768" s="382"/>
      <c r="P768" s="382"/>
      <c r="Q768" s="382"/>
      <c r="R768" s="384" t="s">
        <v>211</v>
      </c>
      <c r="S768" s="392"/>
      <c r="T768" s="383"/>
      <c r="U768" s="393"/>
      <c r="V768" s="384"/>
      <c r="W768" s="384"/>
      <c r="X768" s="383" t="s">
        <v>1409</v>
      </c>
      <c r="Y768" s="383" t="s">
        <v>1878</v>
      </c>
      <c r="Z768" s="383"/>
      <c r="AA768" s="386"/>
      <c r="AB768" s="386"/>
      <c r="AC768" s="386"/>
      <c r="AD768" s="383"/>
      <c r="AE768" s="383"/>
      <c r="AF768" s="385"/>
      <c r="AG768" s="383"/>
      <c r="AH768" s="385"/>
      <c r="AI768" s="385"/>
      <c r="AJ768" s="385"/>
      <c r="AK768" s="383" t="s">
        <v>1418</v>
      </c>
      <c r="AL768" s="382" t="s">
        <v>55</v>
      </c>
      <c r="AM768" s="382">
        <v>2201</v>
      </c>
      <c r="AN768" s="382" t="s">
        <v>56</v>
      </c>
      <c r="AO768" s="382" t="s">
        <v>1419</v>
      </c>
      <c r="AP768" s="383" t="s">
        <v>1501</v>
      </c>
      <c r="AQ768" s="383" t="s">
        <v>986</v>
      </c>
      <c r="AR768" s="384">
        <v>2201006</v>
      </c>
      <c r="AS768" s="384" t="s">
        <v>1889</v>
      </c>
      <c r="AT768" s="385" t="s">
        <v>1906</v>
      </c>
      <c r="AU768" s="384"/>
      <c r="AV768" s="385" t="s">
        <v>102</v>
      </c>
      <c r="AW768" s="384" t="s">
        <v>220</v>
      </c>
      <c r="AX768" s="388">
        <v>400000</v>
      </c>
      <c r="AY768" s="389">
        <v>62</v>
      </c>
      <c r="AZ768" s="389" t="s">
        <v>1423</v>
      </c>
      <c r="BA768" s="389" t="s">
        <v>1424</v>
      </c>
      <c r="BB768" s="389" t="s">
        <v>1476</v>
      </c>
      <c r="BC768" s="390">
        <v>25000000</v>
      </c>
      <c r="BD768" s="390">
        <v>25000000</v>
      </c>
    </row>
    <row r="769" spans="1:67" s="391" customFormat="1" ht="173.25">
      <c r="A769" s="382">
        <v>742</v>
      </c>
      <c r="B769" s="383" t="s">
        <v>927</v>
      </c>
      <c r="C769" s="383" t="s">
        <v>1408</v>
      </c>
      <c r="D769" s="383" t="s">
        <v>1409</v>
      </c>
      <c r="E769" s="383" t="s">
        <v>249</v>
      </c>
      <c r="F769" s="383" t="s">
        <v>930</v>
      </c>
      <c r="G769" s="383" t="s">
        <v>1410</v>
      </c>
      <c r="H769" s="401" t="s">
        <v>1060</v>
      </c>
      <c r="I769" s="383" t="s">
        <v>1613</v>
      </c>
      <c r="J769" s="382" t="s">
        <v>934</v>
      </c>
      <c r="K769" s="382">
        <f>IF(I769="na",0,IF(COUNTIFS($C$1:C769,C769,$I$1:I769,I769)&gt;1,0,1))</f>
        <v>0</v>
      </c>
      <c r="L769" s="382">
        <f>IF(I769="na",0,IF(COUNTIFS($D$1:D769,D769,$I$1:I769,I769)&gt;1,0,1))</f>
        <v>0</v>
      </c>
      <c r="M769" s="382">
        <f>IF(S769="",0,IF(VLOOKUP(R769,[3]PARAMETROS!$P$1:$Q$13,2,0)=1,S769-O769,S769-SUMIFS($S:$S,$R:$R,INDEX(meses,VLOOKUP(R769,[3]PARAMETROS!$P$1:$Q$13,2,0)-1),D:D,D769)))</f>
        <v>0</v>
      </c>
      <c r="N769" s="382"/>
      <c r="O769" s="382"/>
      <c r="P769" s="382"/>
      <c r="Q769" s="382"/>
      <c r="R769" s="384" t="s">
        <v>211</v>
      </c>
      <c r="S769" s="392"/>
      <c r="T769" s="383"/>
      <c r="U769" s="393"/>
      <c r="V769" s="384"/>
      <c r="W769" s="384"/>
      <c r="X769" s="383" t="s">
        <v>1409</v>
      </c>
      <c r="Y769" s="383" t="s">
        <v>1878</v>
      </c>
      <c r="Z769" s="383"/>
      <c r="AA769" s="386"/>
      <c r="AB769" s="386"/>
      <c r="AC769" s="386"/>
      <c r="AD769" s="383"/>
      <c r="AE769" s="383"/>
      <c r="AF769" s="385"/>
      <c r="AG769" s="383"/>
      <c r="AH769" s="385"/>
      <c r="AI769" s="385"/>
      <c r="AJ769" s="385"/>
      <c r="AK769" s="383" t="s">
        <v>1418</v>
      </c>
      <c r="AL769" s="382" t="s">
        <v>55</v>
      </c>
      <c r="AM769" s="382">
        <v>2201</v>
      </c>
      <c r="AN769" s="382" t="s">
        <v>56</v>
      </c>
      <c r="AO769" s="382" t="s">
        <v>1419</v>
      </c>
      <c r="AP769" s="383" t="s">
        <v>1501</v>
      </c>
      <c r="AQ769" s="383" t="s">
        <v>986</v>
      </c>
      <c r="AR769" s="384">
        <v>2201006</v>
      </c>
      <c r="AS769" s="384" t="s">
        <v>1889</v>
      </c>
      <c r="AT769" s="385" t="s">
        <v>763</v>
      </c>
      <c r="AU769" s="384"/>
      <c r="AV769" s="385" t="s">
        <v>98</v>
      </c>
      <c r="AW769" s="384" t="s">
        <v>220</v>
      </c>
      <c r="AX769" s="388">
        <v>35000000</v>
      </c>
      <c r="AY769" s="389">
        <v>1</v>
      </c>
      <c r="AZ769" s="389" t="s">
        <v>1423</v>
      </c>
      <c r="BA769" s="389" t="s">
        <v>1424</v>
      </c>
      <c r="BB769" s="389" t="s">
        <v>1577</v>
      </c>
      <c r="BC769" s="390">
        <v>35000000</v>
      </c>
      <c r="BD769" s="390">
        <v>35000000</v>
      </c>
    </row>
    <row r="770" spans="1:67" s="391" customFormat="1" ht="157.5">
      <c r="A770" s="382">
        <v>743</v>
      </c>
      <c r="B770" s="383" t="s">
        <v>927</v>
      </c>
      <c r="C770" s="383" t="s">
        <v>1408</v>
      </c>
      <c r="D770" s="383" t="s">
        <v>1409</v>
      </c>
      <c r="E770" s="383" t="s">
        <v>249</v>
      </c>
      <c r="F770" s="383" t="s">
        <v>930</v>
      </c>
      <c r="G770" s="383" t="s">
        <v>1410</v>
      </c>
      <c r="H770" s="401" t="s">
        <v>1060</v>
      </c>
      <c r="I770" s="383" t="s">
        <v>1613</v>
      </c>
      <c r="J770" s="382" t="s">
        <v>934</v>
      </c>
      <c r="K770" s="382">
        <f>IF(I770="na",0,IF(COUNTIFS($C$1:C770,C770,$I$1:I770,I770)&gt;1,0,1))</f>
        <v>0</v>
      </c>
      <c r="L770" s="382">
        <f>IF(I770="na",0,IF(COUNTIFS($D$1:D770,D770,$I$1:I770,I770)&gt;1,0,1))</f>
        <v>0</v>
      </c>
      <c r="M770" s="382">
        <f>IF(S770="",0,IF(VLOOKUP(R770,[3]PARAMETROS!$P$1:$Q$13,2,0)=1,S770-O770,S770-SUMIFS($S:$S,$R:$R,INDEX(meses,VLOOKUP(R770,[3]PARAMETROS!$P$1:$Q$13,2,0)-1),D:D,D770)))</f>
        <v>0</v>
      </c>
      <c r="N770" s="382"/>
      <c r="O770" s="382"/>
      <c r="P770" s="382"/>
      <c r="Q770" s="382"/>
      <c r="R770" s="384" t="s">
        <v>211</v>
      </c>
      <c r="S770" s="392"/>
      <c r="T770" s="383"/>
      <c r="U770" s="393"/>
      <c r="V770" s="384"/>
      <c r="W770" s="384"/>
      <c r="X770" s="383" t="s">
        <v>1409</v>
      </c>
      <c r="Y770" s="383" t="s">
        <v>1878</v>
      </c>
      <c r="Z770" s="383"/>
      <c r="AA770" s="386"/>
      <c r="AB770" s="386"/>
      <c r="AC770" s="386"/>
      <c r="AD770" s="383"/>
      <c r="AE770" s="383"/>
      <c r="AF770" s="385"/>
      <c r="AG770" s="383"/>
      <c r="AH770" s="385"/>
      <c r="AI770" s="385"/>
      <c r="AJ770" s="385"/>
      <c r="AK770" s="383" t="s">
        <v>1418</v>
      </c>
      <c r="AL770" s="382" t="s">
        <v>55</v>
      </c>
      <c r="AM770" s="382">
        <v>2201</v>
      </c>
      <c r="AN770" s="382" t="s">
        <v>56</v>
      </c>
      <c r="AO770" s="382" t="s">
        <v>1419</v>
      </c>
      <c r="AP770" s="383" t="s">
        <v>1483</v>
      </c>
      <c r="AQ770" s="383" t="s">
        <v>970</v>
      </c>
      <c r="AR770" s="384">
        <v>2201027</v>
      </c>
      <c r="AS770" s="384"/>
      <c r="AT770" s="385" t="s">
        <v>1907</v>
      </c>
      <c r="AU770" s="384"/>
      <c r="AV770" s="385" t="s">
        <v>74</v>
      </c>
      <c r="AW770" s="384" t="s">
        <v>220</v>
      </c>
      <c r="AX770" s="388">
        <v>2963264071</v>
      </c>
      <c r="AY770" s="389">
        <v>1</v>
      </c>
      <c r="AZ770" s="389" t="s">
        <v>1485</v>
      </c>
      <c r="BA770" s="389" t="s">
        <v>1424</v>
      </c>
      <c r="BB770" s="389" t="s">
        <v>1425</v>
      </c>
      <c r="BC770" s="390">
        <v>2963264071</v>
      </c>
      <c r="BD770" s="390"/>
    </row>
    <row r="771" spans="1:67" s="391" customFormat="1" ht="173.25">
      <c r="A771" s="382">
        <v>744</v>
      </c>
      <c r="B771" s="383" t="s">
        <v>927</v>
      </c>
      <c r="C771" s="383" t="s">
        <v>1408</v>
      </c>
      <c r="D771" s="383" t="s">
        <v>1409</v>
      </c>
      <c r="E771" s="383" t="s">
        <v>249</v>
      </c>
      <c r="F771" s="383" t="s">
        <v>930</v>
      </c>
      <c r="G771" s="383" t="s">
        <v>1410</v>
      </c>
      <c r="H771" s="401" t="s">
        <v>1060</v>
      </c>
      <c r="I771" s="383" t="s">
        <v>1613</v>
      </c>
      <c r="J771" s="382" t="s">
        <v>934</v>
      </c>
      <c r="K771" s="382">
        <f>IF(I771="na",0,IF(COUNTIFS($C$1:C771,C771,$I$1:I771,I771)&gt;1,0,1))</f>
        <v>0</v>
      </c>
      <c r="L771" s="382">
        <f>IF(I771="na",0,IF(COUNTIFS($D$1:D771,D771,$I$1:I771,I771)&gt;1,0,1))</f>
        <v>0</v>
      </c>
      <c r="M771" s="382">
        <f>IF(S771="",0,IF(VLOOKUP(R771,[3]PARAMETROS!$P$1:$Q$13,2,0)=1,S771-O771,S771-SUMIFS($S:$S,$R:$R,INDEX(meses,VLOOKUP(R771,[3]PARAMETROS!$P$1:$Q$13,2,0)-1),D:D,D771)))</f>
        <v>0</v>
      </c>
      <c r="N771" s="382"/>
      <c r="O771" s="382"/>
      <c r="P771" s="382"/>
      <c r="Q771" s="382"/>
      <c r="R771" s="384" t="s">
        <v>211</v>
      </c>
      <c r="S771" s="392"/>
      <c r="T771" s="383"/>
      <c r="U771" s="393"/>
      <c r="V771" s="384"/>
      <c r="W771" s="384"/>
      <c r="X771" s="383" t="s">
        <v>1409</v>
      </c>
      <c r="Y771" s="383" t="s">
        <v>1878</v>
      </c>
      <c r="Z771" s="383"/>
      <c r="AA771" s="386"/>
      <c r="AB771" s="386"/>
      <c r="AC771" s="386"/>
      <c r="AD771" s="383"/>
      <c r="AE771" s="383"/>
      <c r="AF771" s="385"/>
      <c r="AG771" s="383"/>
      <c r="AH771" s="385"/>
      <c r="AI771" s="385"/>
      <c r="AJ771" s="385"/>
      <c r="AK771" s="383" t="s">
        <v>1418</v>
      </c>
      <c r="AL771" s="382" t="s">
        <v>55</v>
      </c>
      <c r="AM771" s="382">
        <v>2201</v>
      </c>
      <c r="AN771" s="382" t="s">
        <v>56</v>
      </c>
      <c r="AO771" s="382" t="s">
        <v>1419</v>
      </c>
      <c r="AP771" s="383" t="s">
        <v>1501</v>
      </c>
      <c r="AQ771" s="383" t="s">
        <v>986</v>
      </c>
      <c r="AR771" s="384">
        <v>2201006</v>
      </c>
      <c r="AS771" s="384"/>
      <c r="AT771" s="385" t="s">
        <v>1907</v>
      </c>
      <c r="AU771" s="384"/>
      <c r="AV771" s="385" t="s">
        <v>74</v>
      </c>
      <c r="AW771" s="384" t="s">
        <v>220</v>
      </c>
      <c r="AX771" s="388">
        <v>5536735929</v>
      </c>
      <c r="AY771" s="389">
        <v>1</v>
      </c>
      <c r="AZ771" s="389" t="s">
        <v>1423</v>
      </c>
      <c r="BA771" s="389" t="s">
        <v>1424</v>
      </c>
      <c r="BB771" s="389" t="s">
        <v>1425</v>
      </c>
      <c r="BC771" s="390">
        <v>5536735929</v>
      </c>
      <c r="BD771" s="390">
        <v>0</v>
      </c>
    </row>
    <row r="772" spans="1:67" s="136" customFormat="1" ht="69" customHeight="1">
      <c r="A772" s="125">
        <v>342</v>
      </c>
      <c r="B772" s="165" t="s">
        <v>1908</v>
      </c>
      <c r="C772" s="165" t="s">
        <v>1909</v>
      </c>
      <c r="D772" s="165" t="s">
        <v>1910</v>
      </c>
      <c r="E772" s="165" t="s">
        <v>249</v>
      </c>
      <c r="F772" s="165" t="s">
        <v>930</v>
      </c>
      <c r="G772" s="165" t="s">
        <v>1911</v>
      </c>
      <c r="H772" s="165" t="s">
        <v>1912</v>
      </c>
      <c r="I772" s="165" t="s">
        <v>1913</v>
      </c>
      <c r="J772" s="47" t="s">
        <v>934</v>
      </c>
      <c r="K772" s="361">
        <v>1</v>
      </c>
      <c r="L772" s="361">
        <v>1</v>
      </c>
      <c r="M772" s="361">
        <v>0</v>
      </c>
      <c r="N772" s="170">
        <v>1</v>
      </c>
      <c r="O772" s="170">
        <v>0</v>
      </c>
      <c r="P772" s="170">
        <v>0.3</v>
      </c>
      <c r="Q772" s="170">
        <v>0.3</v>
      </c>
      <c r="R772" s="170" t="s">
        <v>211</v>
      </c>
      <c r="S772" s="14"/>
      <c r="T772" s="48">
        <v>0</v>
      </c>
      <c r="U772" s="425"/>
      <c r="V772" s="425"/>
      <c r="W772" s="425"/>
      <c r="X772" s="165" t="s">
        <v>1914</v>
      </c>
      <c r="Y772" s="165" t="s">
        <v>1915</v>
      </c>
      <c r="Z772" s="165" t="s">
        <v>1916</v>
      </c>
      <c r="AA772" s="169">
        <v>0</v>
      </c>
      <c r="AB772" s="426">
        <v>1</v>
      </c>
      <c r="AC772" s="55">
        <v>1</v>
      </c>
      <c r="AD772" s="165" t="s">
        <v>48</v>
      </c>
      <c r="AE772" s="165" t="s">
        <v>1917</v>
      </c>
      <c r="AF772" s="427"/>
      <c r="AG772" s="275">
        <v>0</v>
      </c>
      <c r="AH772" s="425"/>
      <c r="AI772" s="425"/>
      <c r="AJ772" s="425"/>
      <c r="AK772" s="165" t="s">
        <v>1918</v>
      </c>
      <c r="AL772" s="164" t="s">
        <v>55</v>
      </c>
      <c r="AM772" s="164">
        <v>2202</v>
      </c>
      <c r="AN772" s="164" t="s">
        <v>56</v>
      </c>
      <c r="AO772" s="164">
        <v>32</v>
      </c>
      <c r="AP772" s="165" t="s">
        <v>1919</v>
      </c>
      <c r="AQ772" s="165" t="s">
        <v>1920</v>
      </c>
      <c r="AR772" s="428">
        <v>2202010</v>
      </c>
      <c r="AS772" s="428">
        <v>1052</v>
      </c>
      <c r="AT772" s="165" t="s">
        <v>1921</v>
      </c>
      <c r="AU772" s="165"/>
      <c r="AV772" s="165"/>
      <c r="AW772" s="164" t="s">
        <v>64</v>
      </c>
      <c r="AX772" s="174">
        <v>154912982</v>
      </c>
      <c r="AY772" s="175">
        <v>1</v>
      </c>
      <c r="AZ772" s="175" t="s">
        <v>1922</v>
      </c>
      <c r="BA772" s="175" t="s">
        <v>125</v>
      </c>
      <c r="BB772" s="175" t="s">
        <v>67</v>
      </c>
      <c r="BC772" s="176">
        <v>154912982</v>
      </c>
      <c r="BD772" s="176">
        <v>154912982</v>
      </c>
      <c r="BE772" s="216"/>
      <c r="BF772" s="216" t="s">
        <v>1923</v>
      </c>
      <c r="BG772" s="429" t="s">
        <v>1924</v>
      </c>
      <c r="BH772" s="216"/>
      <c r="BI772" s="216"/>
      <c r="BJ772" s="216"/>
      <c r="BK772" s="216">
        <v>171</v>
      </c>
      <c r="BL772" s="430">
        <v>43647</v>
      </c>
      <c r="BM772" s="431">
        <v>7</v>
      </c>
      <c r="BN772" s="432" t="s">
        <v>1925</v>
      </c>
      <c r="BO772" s="215" t="s">
        <v>1926</v>
      </c>
    </row>
    <row r="773" spans="1:67" s="136" customFormat="1" ht="60" customHeight="1">
      <c r="A773" s="125">
        <v>343</v>
      </c>
      <c r="B773" s="165" t="s">
        <v>1908</v>
      </c>
      <c r="C773" s="165" t="s">
        <v>1909</v>
      </c>
      <c r="D773" s="165" t="s">
        <v>1910</v>
      </c>
      <c r="E773" s="165" t="s">
        <v>249</v>
      </c>
      <c r="F773" s="165" t="s">
        <v>930</v>
      </c>
      <c r="G773" s="165" t="s">
        <v>1911</v>
      </c>
      <c r="H773" s="165" t="s">
        <v>1912</v>
      </c>
      <c r="I773" s="165" t="s">
        <v>1913</v>
      </c>
      <c r="J773" s="47" t="s">
        <v>934</v>
      </c>
      <c r="K773" s="361">
        <v>0</v>
      </c>
      <c r="L773" s="361">
        <v>0</v>
      </c>
      <c r="M773" s="361">
        <v>0</v>
      </c>
      <c r="N773" s="170"/>
      <c r="O773" s="170"/>
      <c r="P773" s="170"/>
      <c r="Q773" s="170"/>
      <c r="R773" s="170" t="s">
        <v>211</v>
      </c>
      <c r="S773" s="433"/>
      <c r="T773" s="48"/>
      <c r="U773" s="433"/>
      <c r="V773" s="433"/>
      <c r="W773" s="433"/>
      <c r="X773" s="165" t="s">
        <v>1914</v>
      </c>
      <c r="Y773" s="165" t="s">
        <v>1915</v>
      </c>
      <c r="Z773" s="165"/>
      <c r="AA773" s="169"/>
      <c r="AB773" s="426"/>
      <c r="AC773" s="426"/>
      <c r="AD773" s="165"/>
      <c r="AE773" s="165"/>
      <c r="AF773" s="425"/>
      <c r="AG773" s="48"/>
      <c r="AH773" s="425"/>
      <c r="AI773" s="425"/>
      <c r="AJ773" s="425"/>
      <c r="AK773" s="165" t="s">
        <v>1918</v>
      </c>
      <c r="AL773" s="164" t="s">
        <v>55</v>
      </c>
      <c r="AM773" s="164">
        <v>2202</v>
      </c>
      <c r="AN773" s="164" t="s">
        <v>56</v>
      </c>
      <c r="AO773" s="164">
        <v>32</v>
      </c>
      <c r="AP773" s="165" t="s">
        <v>1927</v>
      </c>
      <c r="AQ773" s="165" t="s">
        <v>1920</v>
      </c>
      <c r="AR773" s="428">
        <v>2202010</v>
      </c>
      <c r="AS773" s="428">
        <v>1052</v>
      </c>
      <c r="AT773" s="165" t="s">
        <v>1921</v>
      </c>
      <c r="AU773" s="165"/>
      <c r="AV773" s="165"/>
      <c r="AW773" s="164" t="s">
        <v>64</v>
      </c>
      <c r="AX773" s="174">
        <v>495087018</v>
      </c>
      <c r="AY773" s="175">
        <v>1</v>
      </c>
      <c r="AZ773" s="175" t="s">
        <v>1922</v>
      </c>
      <c r="BA773" s="175" t="s">
        <v>125</v>
      </c>
      <c r="BB773" s="175" t="s">
        <v>67</v>
      </c>
      <c r="BC773" s="176">
        <v>495087018</v>
      </c>
      <c r="BD773" s="176">
        <v>495087018</v>
      </c>
      <c r="BE773" s="216"/>
      <c r="BF773" s="216" t="s">
        <v>1928</v>
      </c>
      <c r="BG773" s="429" t="s">
        <v>1929</v>
      </c>
      <c r="BH773" s="216"/>
      <c r="BI773" s="216"/>
      <c r="BJ773" s="216"/>
      <c r="BK773" s="216">
        <v>106</v>
      </c>
      <c r="BL773" s="430">
        <v>43647</v>
      </c>
      <c r="BM773" s="431">
        <v>7</v>
      </c>
      <c r="BN773" s="432" t="s">
        <v>1930</v>
      </c>
      <c r="BO773" s="215" t="s">
        <v>1931</v>
      </c>
    </row>
    <row r="774" spans="1:67" s="136" customFormat="1" ht="54" customHeight="1">
      <c r="A774" s="125">
        <v>344</v>
      </c>
      <c r="B774" s="165" t="s">
        <v>1908</v>
      </c>
      <c r="C774" s="165" t="s">
        <v>1909</v>
      </c>
      <c r="D774" s="165" t="s">
        <v>1910</v>
      </c>
      <c r="E774" s="165" t="s">
        <v>249</v>
      </c>
      <c r="F774" s="165" t="s">
        <v>930</v>
      </c>
      <c r="G774" s="165" t="s">
        <v>1911</v>
      </c>
      <c r="H774" s="165" t="s">
        <v>1912</v>
      </c>
      <c r="I774" s="165" t="s">
        <v>1913</v>
      </c>
      <c r="J774" s="47" t="s">
        <v>934</v>
      </c>
      <c r="K774" s="361">
        <v>0</v>
      </c>
      <c r="L774" s="361">
        <v>0</v>
      </c>
      <c r="M774" s="361">
        <v>0</v>
      </c>
      <c r="N774" s="170"/>
      <c r="O774" s="170"/>
      <c r="P774" s="170"/>
      <c r="Q774" s="170"/>
      <c r="R774" s="170" t="s">
        <v>211</v>
      </c>
      <c r="S774" s="433"/>
      <c r="T774" s="48"/>
      <c r="U774" s="433"/>
      <c r="V774" s="433"/>
      <c r="W774" s="433"/>
      <c r="X774" s="165" t="s">
        <v>1914</v>
      </c>
      <c r="Y774" s="165" t="s">
        <v>1932</v>
      </c>
      <c r="Z774" s="165" t="s">
        <v>1916</v>
      </c>
      <c r="AA774" s="169">
        <v>0</v>
      </c>
      <c r="AB774" s="426">
        <v>1</v>
      </c>
      <c r="AC774" s="55">
        <v>1</v>
      </c>
      <c r="AD774" s="165" t="s">
        <v>48</v>
      </c>
      <c r="AE774" s="165" t="s">
        <v>1917</v>
      </c>
      <c r="AF774" s="427"/>
      <c r="AG774" s="275">
        <v>0</v>
      </c>
      <c r="AH774" s="425"/>
      <c r="AI774" s="425"/>
      <c r="AJ774" s="425"/>
      <c r="AK774" s="165" t="s">
        <v>1918</v>
      </c>
      <c r="AL774" s="164" t="s">
        <v>55</v>
      </c>
      <c r="AM774" s="164">
        <v>2202</v>
      </c>
      <c r="AN774" s="164" t="s">
        <v>56</v>
      </c>
      <c r="AO774" s="164">
        <v>32</v>
      </c>
      <c r="AP774" s="165" t="s">
        <v>1933</v>
      </c>
      <c r="AQ774" s="165" t="s">
        <v>1920</v>
      </c>
      <c r="AR774" s="428">
        <v>2202010</v>
      </c>
      <c r="AS774" s="428">
        <v>1057</v>
      </c>
      <c r="AT774" s="165" t="s">
        <v>1934</v>
      </c>
      <c r="AU774" s="165"/>
      <c r="AV774" s="165"/>
      <c r="AW774" s="164" t="s">
        <v>64</v>
      </c>
      <c r="AX774" s="174">
        <v>30000000</v>
      </c>
      <c r="AY774" s="175">
        <v>1</v>
      </c>
      <c r="AZ774" s="175" t="s">
        <v>1922</v>
      </c>
      <c r="BA774" s="175" t="s">
        <v>125</v>
      </c>
      <c r="BB774" s="175" t="s">
        <v>67</v>
      </c>
      <c r="BC774" s="176">
        <v>30000000</v>
      </c>
      <c r="BD774" s="176">
        <v>30000000</v>
      </c>
      <c r="BE774" s="216"/>
      <c r="BF774" s="216" t="s">
        <v>1928</v>
      </c>
      <c r="BG774" s="429" t="s">
        <v>1929</v>
      </c>
      <c r="BH774" s="216"/>
      <c r="BI774" s="216"/>
      <c r="BJ774" s="216"/>
      <c r="BK774" s="216">
        <v>125</v>
      </c>
      <c r="BL774" s="430">
        <v>43647</v>
      </c>
      <c r="BM774" s="431">
        <v>7</v>
      </c>
      <c r="BN774" s="432" t="s">
        <v>1930</v>
      </c>
      <c r="BO774" s="215" t="s">
        <v>1931</v>
      </c>
    </row>
    <row r="775" spans="1:67" s="136" customFormat="1" ht="54" customHeight="1">
      <c r="A775" s="125">
        <v>345</v>
      </c>
      <c r="B775" s="165" t="s">
        <v>1908</v>
      </c>
      <c r="C775" s="165" t="s">
        <v>1909</v>
      </c>
      <c r="D775" s="165" t="s">
        <v>1910</v>
      </c>
      <c r="E775" s="165" t="s">
        <v>249</v>
      </c>
      <c r="F775" s="165" t="s">
        <v>930</v>
      </c>
      <c r="G775" s="165" t="s">
        <v>1911</v>
      </c>
      <c r="H775" s="165" t="s">
        <v>1912</v>
      </c>
      <c r="I775" s="165" t="s">
        <v>1913</v>
      </c>
      <c r="J775" s="47" t="s">
        <v>934</v>
      </c>
      <c r="K775" s="361">
        <v>0</v>
      </c>
      <c r="L775" s="361">
        <v>0</v>
      </c>
      <c r="M775" s="361">
        <v>0</v>
      </c>
      <c r="N775" s="170"/>
      <c r="O775" s="170"/>
      <c r="P775" s="170"/>
      <c r="Q775" s="170"/>
      <c r="R775" s="170" t="s">
        <v>211</v>
      </c>
      <c r="S775" s="433"/>
      <c r="T775" s="48"/>
      <c r="U775" s="433"/>
      <c r="V775" s="433"/>
      <c r="W775" s="433"/>
      <c r="X775" s="165" t="s">
        <v>1914</v>
      </c>
      <c r="Y775" s="165" t="s">
        <v>1935</v>
      </c>
      <c r="Z775" s="165" t="s">
        <v>1916</v>
      </c>
      <c r="AA775" s="169">
        <v>0</v>
      </c>
      <c r="AB775" s="434">
        <v>80</v>
      </c>
      <c r="AC775" s="55">
        <v>80</v>
      </c>
      <c r="AD775" s="165" t="s">
        <v>48</v>
      </c>
      <c r="AE775" s="165" t="s">
        <v>1917</v>
      </c>
      <c r="AF775" s="425"/>
      <c r="AG775" s="275">
        <v>0.27500000000000002</v>
      </c>
      <c r="AH775" s="425"/>
      <c r="AI775" s="425"/>
      <c r="AJ775" s="425"/>
      <c r="AK775" s="165" t="s">
        <v>353</v>
      </c>
      <c r="AL775" s="164" t="s">
        <v>48</v>
      </c>
      <c r="AM775" s="164" t="s">
        <v>48</v>
      </c>
      <c r="AN775" s="164" t="s">
        <v>48</v>
      </c>
      <c r="AO775" s="164" t="s">
        <v>48</v>
      </c>
      <c r="AP775" s="164" t="s">
        <v>48</v>
      </c>
      <c r="AQ775" s="164" t="s">
        <v>48</v>
      </c>
      <c r="AR775" s="164" t="s">
        <v>48</v>
      </c>
      <c r="AS775" s="164">
        <v>23</v>
      </c>
      <c r="AT775" s="165" t="s">
        <v>1936</v>
      </c>
      <c r="AU775" s="165"/>
      <c r="AV775" s="165"/>
      <c r="AW775" s="164" t="s">
        <v>353</v>
      </c>
      <c r="AX775" s="174">
        <v>194971401</v>
      </c>
      <c r="AY775" s="175">
        <v>1</v>
      </c>
      <c r="AZ775" s="175" t="s">
        <v>1937</v>
      </c>
      <c r="BA775" s="175">
        <v>0</v>
      </c>
      <c r="BB775" s="175" t="s">
        <v>48</v>
      </c>
      <c r="BC775" s="176">
        <v>194971401</v>
      </c>
      <c r="BD775" s="176">
        <v>194971401</v>
      </c>
      <c r="BE775" s="216"/>
      <c r="BF775" s="216" t="s">
        <v>1928</v>
      </c>
      <c r="BG775" s="429" t="s">
        <v>1938</v>
      </c>
      <c r="BH775" s="216"/>
      <c r="BI775" s="216"/>
      <c r="BJ775" s="216"/>
      <c r="BK775" s="216">
        <v>159</v>
      </c>
      <c r="BL775" s="430">
        <v>43647</v>
      </c>
      <c r="BM775" s="431">
        <v>7</v>
      </c>
      <c r="BN775" s="432" t="s">
        <v>1930</v>
      </c>
      <c r="BO775" s="215" t="s">
        <v>1931</v>
      </c>
    </row>
    <row r="776" spans="1:67" s="136" customFormat="1" ht="54" customHeight="1">
      <c r="A776" s="125">
        <v>346</v>
      </c>
      <c r="B776" s="165" t="s">
        <v>1908</v>
      </c>
      <c r="C776" s="165" t="s">
        <v>1909</v>
      </c>
      <c r="D776" s="165" t="s">
        <v>1910</v>
      </c>
      <c r="E776" s="165" t="s">
        <v>249</v>
      </c>
      <c r="F776" s="165" t="s">
        <v>930</v>
      </c>
      <c r="G776" s="165" t="s">
        <v>1911</v>
      </c>
      <c r="H776" s="165" t="s">
        <v>1912</v>
      </c>
      <c r="I776" s="165" t="s">
        <v>1913</v>
      </c>
      <c r="J776" s="47" t="s">
        <v>934</v>
      </c>
      <c r="K776" s="361">
        <v>0</v>
      </c>
      <c r="L776" s="361">
        <v>0</v>
      </c>
      <c r="M776" s="361">
        <v>0</v>
      </c>
      <c r="N776" s="170"/>
      <c r="O776" s="170"/>
      <c r="P776" s="170"/>
      <c r="Q776" s="170"/>
      <c r="R776" s="170" t="s">
        <v>211</v>
      </c>
      <c r="S776" s="433"/>
      <c r="T776" s="48"/>
      <c r="U776" s="433"/>
      <c r="V776" s="433"/>
      <c r="W776" s="433"/>
      <c r="X776" s="165" t="s">
        <v>1914</v>
      </c>
      <c r="Y776" s="165" t="s">
        <v>1935</v>
      </c>
      <c r="Z776" s="165"/>
      <c r="AA776" s="169"/>
      <c r="AB776" s="426"/>
      <c r="AC776" s="426"/>
      <c r="AD776" s="165"/>
      <c r="AE776" s="165"/>
      <c r="AF776" s="425"/>
      <c r="AG776" s="48"/>
      <c r="AH776" s="425"/>
      <c r="AI776" s="425"/>
      <c r="AJ776" s="425"/>
      <c r="AK776" s="165" t="s">
        <v>353</v>
      </c>
      <c r="AL776" s="164" t="s">
        <v>48</v>
      </c>
      <c r="AM776" s="164" t="s">
        <v>48</v>
      </c>
      <c r="AN776" s="164" t="s">
        <v>48</v>
      </c>
      <c r="AO776" s="164" t="s">
        <v>48</v>
      </c>
      <c r="AP776" s="164" t="s">
        <v>48</v>
      </c>
      <c r="AQ776" s="164" t="s">
        <v>48</v>
      </c>
      <c r="AR776" s="164" t="s">
        <v>48</v>
      </c>
      <c r="AS776" s="164">
        <v>1148</v>
      </c>
      <c r="AT776" s="165" t="s">
        <v>1939</v>
      </c>
      <c r="AU776" s="165"/>
      <c r="AV776" s="165"/>
      <c r="AW776" s="164" t="s">
        <v>353</v>
      </c>
      <c r="AX776" s="174">
        <v>19497140</v>
      </c>
      <c r="AY776" s="175">
        <v>1</v>
      </c>
      <c r="AZ776" s="175" t="s">
        <v>1937</v>
      </c>
      <c r="BA776" s="175">
        <v>0</v>
      </c>
      <c r="BB776" s="175" t="s">
        <v>48</v>
      </c>
      <c r="BC776" s="176">
        <v>19497140</v>
      </c>
      <c r="BD776" s="176">
        <v>19497140</v>
      </c>
      <c r="BE776" s="216"/>
      <c r="BF776" s="216" t="s">
        <v>1940</v>
      </c>
      <c r="BG776" s="429" t="s">
        <v>1924</v>
      </c>
      <c r="BH776" s="216"/>
      <c r="BI776" s="216"/>
      <c r="BJ776" s="216"/>
      <c r="BK776" s="216">
        <v>167</v>
      </c>
      <c r="BL776" s="430">
        <v>43586</v>
      </c>
      <c r="BM776" s="431">
        <v>5</v>
      </c>
      <c r="BN776" s="432" t="s">
        <v>1941</v>
      </c>
      <c r="BO776" s="215" t="s">
        <v>1942</v>
      </c>
    </row>
    <row r="777" spans="1:67" s="136" customFormat="1" ht="48.75" customHeight="1">
      <c r="A777" s="125">
        <v>347</v>
      </c>
      <c r="B777" s="165" t="s">
        <v>1908</v>
      </c>
      <c r="C777" s="165" t="s">
        <v>1909</v>
      </c>
      <c r="D777" s="165" t="s">
        <v>1910</v>
      </c>
      <c r="E777" s="165" t="s">
        <v>249</v>
      </c>
      <c r="F777" s="165" t="s">
        <v>930</v>
      </c>
      <c r="G777" s="165" t="s">
        <v>1911</v>
      </c>
      <c r="H777" s="165" t="s">
        <v>1912</v>
      </c>
      <c r="I777" s="165" t="s">
        <v>1913</v>
      </c>
      <c r="J777" s="47" t="s">
        <v>934</v>
      </c>
      <c r="K777" s="361">
        <v>0</v>
      </c>
      <c r="L777" s="361">
        <v>0</v>
      </c>
      <c r="M777" s="361">
        <v>0</v>
      </c>
      <c r="N777" s="170"/>
      <c r="O777" s="170"/>
      <c r="P777" s="170"/>
      <c r="Q777" s="170"/>
      <c r="R777" s="170" t="s">
        <v>211</v>
      </c>
      <c r="S777" s="433"/>
      <c r="T777" s="48"/>
      <c r="U777" s="433"/>
      <c r="V777" s="433"/>
      <c r="W777" s="433"/>
      <c r="X777" s="165" t="s">
        <v>1914</v>
      </c>
      <c r="Y777" s="165" t="s">
        <v>1935</v>
      </c>
      <c r="Z777" s="165"/>
      <c r="AA777" s="169"/>
      <c r="AB777" s="426"/>
      <c r="AC777" s="426"/>
      <c r="AD777" s="165"/>
      <c r="AE777" s="165"/>
      <c r="AF777" s="425"/>
      <c r="AG777" s="48"/>
      <c r="AH777" s="425"/>
      <c r="AI777" s="425"/>
      <c r="AJ777" s="425"/>
      <c r="AK777" s="165" t="s">
        <v>353</v>
      </c>
      <c r="AL777" s="164" t="s">
        <v>48</v>
      </c>
      <c r="AM777" s="164" t="s">
        <v>48</v>
      </c>
      <c r="AN777" s="164" t="s">
        <v>48</v>
      </c>
      <c r="AO777" s="164" t="s">
        <v>48</v>
      </c>
      <c r="AP777" s="164" t="s">
        <v>48</v>
      </c>
      <c r="AQ777" s="164" t="s">
        <v>48</v>
      </c>
      <c r="AR777" s="164" t="s">
        <v>48</v>
      </c>
      <c r="AS777" s="164" t="s">
        <v>1943</v>
      </c>
      <c r="AT777" s="165" t="s">
        <v>1944</v>
      </c>
      <c r="AU777" s="165"/>
      <c r="AV777" s="165"/>
      <c r="AW777" s="164" t="s">
        <v>353</v>
      </c>
      <c r="AX777" s="174">
        <v>10723427</v>
      </c>
      <c r="AY777" s="175">
        <v>1</v>
      </c>
      <c r="AZ777" s="175" t="s">
        <v>1937</v>
      </c>
      <c r="BA777" s="175">
        <v>0</v>
      </c>
      <c r="BB777" s="175" t="s">
        <v>48</v>
      </c>
      <c r="BC777" s="176">
        <v>10723427</v>
      </c>
      <c r="BD777" s="176">
        <v>10723427</v>
      </c>
      <c r="BE777" s="216"/>
      <c r="BF777" s="216" t="s">
        <v>1940</v>
      </c>
      <c r="BG777" s="429" t="s">
        <v>1924</v>
      </c>
      <c r="BH777" s="216"/>
      <c r="BI777" s="216"/>
      <c r="BJ777" s="216"/>
      <c r="BK777" s="216">
        <v>169</v>
      </c>
      <c r="BL777" s="430">
        <v>43586</v>
      </c>
      <c r="BM777" s="431">
        <v>5</v>
      </c>
      <c r="BN777" s="432" t="s">
        <v>1941</v>
      </c>
      <c r="BO777" s="215" t="s">
        <v>1942</v>
      </c>
    </row>
    <row r="778" spans="1:67" ht="54" customHeight="1">
      <c r="A778" s="125">
        <v>348</v>
      </c>
      <c r="B778" s="165" t="s">
        <v>1908</v>
      </c>
      <c r="C778" s="165" t="s">
        <v>1909</v>
      </c>
      <c r="D778" s="165" t="s">
        <v>1910</v>
      </c>
      <c r="E778" s="165" t="s">
        <v>249</v>
      </c>
      <c r="F778" s="165" t="s">
        <v>930</v>
      </c>
      <c r="G778" s="165" t="s">
        <v>1911</v>
      </c>
      <c r="H778" s="165" t="s">
        <v>1912</v>
      </c>
      <c r="I778" s="165" t="s">
        <v>1913</v>
      </c>
      <c r="J778" s="47" t="s">
        <v>934</v>
      </c>
      <c r="K778" s="361">
        <v>0</v>
      </c>
      <c r="L778" s="361">
        <v>0</v>
      </c>
      <c r="M778" s="361">
        <v>0</v>
      </c>
      <c r="N778" s="170"/>
      <c r="O778" s="170"/>
      <c r="P778" s="170"/>
      <c r="Q778" s="170"/>
      <c r="R778" s="170" t="s">
        <v>211</v>
      </c>
      <c r="S778" s="433"/>
      <c r="T778" s="48"/>
      <c r="U778" s="433"/>
      <c r="V778" s="433"/>
      <c r="W778" s="433"/>
      <c r="X778" s="165" t="s">
        <v>1914</v>
      </c>
      <c r="Y778" s="165" t="s">
        <v>1945</v>
      </c>
      <c r="Z778" s="165" t="s">
        <v>1946</v>
      </c>
      <c r="AA778" s="169">
        <v>0</v>
      </c>
      <c r="AB778" s="164">
        <v>1</v>
      </c>
      <c r="AC778" s="55">
        <v>1</v>
      </c>
      <c r="AD778" s="165" t="s">
        <v>48</v>
      </c>
      <c r="AE778" s="165" t="s">
        <v>1917</v>
      </c>
      <c r="AF778" s="425"/>
      <c r="AG778" s="275">
        <v>0</v>
      </c>
      <c r="AH778" s="425"/>
      <c r="AI778" s="425"/>
      <c r="AJ778" s="425"/>
      <c r="AK778" s="165" t="s">
        <v>353</v>
      </c>
      <c r="AL778" s="164" t="s">
        <v>48</v>
      </c>
      <c r="AM778" s="164" t="s">
        <v>48</v>
      </c>
      <c r="AN778" s="164" t="s">
        <v>48</v>
      </c>
      <c r="AO778" s="164" t="s">
        <v>48</v>
      </c>
      <c r="AP778" s="164" t="s">
        <v>48</v>
      </c>
      <c r="AQ778" s="164" t="s">
        <v>48</v>
      </c>
      <c r="AR778" s="164" t="s">
        <v>48</v>
      </c>
      <c r="AS778" s="164">
        <v>293</v>
      </c>
      <c r="AT778" s="165" t="s">
        <v>1947</v>
      </c>
      <c r="AU778" s="165"/>
      <c r="AV778" s="165"/>
      <c r="AW778" s="164" t="s">
        <v>353</v>
      </c>
      <c r="AX778" s="174">
        <v>30282000</v>
      </c>
      <c r="AY778" s="175">
        <v>1</v>
      </c>
      <c r="AZ778" s="175" t="s">
        <v>1948</v>
      </c>
      <c r="BA778" s="175">
        <v>0</v>
      </c>
      <c r="BB778" s="175" t="s">
        <v>48</v>
      </c>
      <c r="BC778" s="176">
        <v>30282000</v>
      </c>
      <c r="BD778" s="176">
        <v>30282000</v>
      </c>
      <c r="BE778" s="216"/>
      <c r="BF778" s="216" t="s">
        <v>1949</v>
      </c>
      <c r="BG778" s="429" t="s">
        <v>1950</v>
      </c>
      <c r="BH778" s="216"/>
      <c r="BI778" s="216" t="s">
        <v>1844</v>
      </c>
      <c r="BJ778" s="216" t="s">
        <v>1951</v>
      </c>
      <c r="BK778" s="435">
        <v>1</v>
      </c>
      <c r="BL778" s="430">
        <v>43497</v>
      </c>
      <c r="BM778" s="431">
        <v>2</v>
      </c>
      <c r="BN778" s="436" t="s">
        <v>1952</v>
      </c>
      <c r="BO778" s="215" t="s">
        <v>1953</v>
      </c>
    </row>
    <row r="779" spans="1:67" ht="54" customHeight="1">
      <c r="A779" s="125">
        <v>349</v>
      </c>
      <c r="B779" s="165" t="s">
        <v>1908</v>
      </c>
      <c r="C779" s="165" t="s">
        <v>1909</v>
      </c>
      <c r="D779" s="165" t="s">
        <v>1954</v>
      </c>
      <c r="E779" s="165" t="s">
        <v>249</v>
      </c>
      <c r="F779" s="165" t="s">
        <v>930</v>
      </c>
      <c r="G779" s="165" t="s">
        <v>1911</v>
      </c>
      <c r="H779" s="165" t="s">
        <v>1912</v>
      </c>
      <c r="I779" s="165" t="s">
        <v>1913</v>
      </c>
      <c r="J779" s="47" t="s">
        <v>934</v>
      </c>
      <c r="K779" s="361">
        <v>0</v>
      </c>
      <c r="L779" s="361">
        <v>1</v>
      </c>
      <c r="M779" s="361">
        <v>0</v>
      </c>
      <c r="N779" s="170"/>
      <c r="O779" s="170"/>
      <c r="P779" s="170"/>
      <c r="Q779" s="170"/>
      <c r="R779" s="170" t="s">
        <v>211</v>
      </c>
      <c r="S779" s="433"/>
      <c r="T779" s="48"/>
      <c r="U779" s="433"/>
      <c r="V779" s="433"/>
      <c r="W779" s="433"/>
      <c r="X779" s="165" t="s">
        <v>1914</v>
      </c>
      <c r="Y779" s="184" t="s">
        <v>1945</v>
      </c>
      <c r="Z779" s="165"/>
      <c r="AA779" s="169"/>
      <c r="AB779" s="164"/>
      <c r="AC779" s="164"/>
      <c r="AD779" s="165"/>
      <c r="AE779" s="165"/>
      <c r="AF779" s="425"/>
      <c r="AG779" s="48"/>
      <c r="AH779" s="425"/>
      <c r="AI779" s="425"/>
      <c r="AJ779" s="425"/>
      <c r="AK779" s="165" t="s">
        <v>1918</v>
      </c>
      <c r="AL779" s="164" t="s">
        <v>55</v>
      </c>
      <c r="AM779" s="164">
        <v>2202</v>
      </c>
      <c r="AN779" s="164" t="s">
        <v>56</v>
      </c>
      <c r="AO779" s="164">
        <v>32</v>
      </c>
      <c r="AP779" s="165" t="s">
        <v>1955</v>
      </c>
      <c r="AQ779" s="165" t="s">
        <v>1956</v>
      </c>
      <c r="AR779" s="428">
        <v>2202014</v>
      </c>
      <c r="AS779" s="164">
        <v>286</v>
      </c>
      <c r="AT779" s="165" t="s">
        <v>1957</v>
      </c>
      <c r="AU779" s="165"/>
      <c r="AV779" s="165"/>
      <c r="AW779" s="164" t="s">
        <v>64</v>
      </c>
      <c r="AX779" s="174">
        <v>107100000</v>
      </c>
      <c r="AY779" s="175">
        <v>1</v>
      </c>
      <c r="AZ779" s="175" t="s">
        <v>1958</v>
      </c>
      <c r="BA779" s="175" t="s">
        <v>306</v>
      </c>
      <c r="BB779" s="175" t="s">
        <v>307</v>
      </c>
      <c r="BC779" s="176">
        <v>107100000</v>
      </c>
      <c r="BD779" s="176">
        <v>107100000</v>
      </c>
      <c r="BE779" s="216"/>
      <c r="BF779" s="216" t="s">
        <v>1949</v>
      </c>
      <c r="BG779" s="429" t="s">
        <v>1950</v>
      </c>
      <c r="BH779" s="216"/>
      <c r="BI779" s="216" t="s">
        <v>1844</v>
      </c>
      <c r="BJ779" s="216" t="s">
        <v>1959</v>
      </c>
      <c r="BK779" s="435">
        <v>3</v>
      </c>
      <c r="BL779" s="437">
        <v>43497</v>
      </c>
      <c r="BM779" s="431">
        <v>2</v>
      </c>
      <c r="BN779" s="436" t="s">
        <v>1952</v>
      </c>
      <c r="BO779" s="215" t="s">
        <v>1953</v>
      </c>
    </row>
    <row r="780" spans="1:67" ht="54" customHeight="1">
      <c r="A780" s="125">
        <v>350</v>
      </c>
      <c r="B780" s="165" t="s">
        <v>1908</v>
      </c>
      <c r="C780" s="165" t="s">
        <v>1909</v>
      </c>
      <c r="D780" s="165" t="s">
        <v>1954</v>
      </c>
      <c r="E780" s="165" t="s">
        <v>249</v>
      </c>
      <c r="F780" s="165" t="s">
        <v>930</v>
      </c>
      <c r="G780" s="165" t="s">
        <v>1911</v>
      </c>
      <c r="H780" s="165" t="s">
        <v>1912</v>
      </c>
      <c r="I780" s="165" t="s">
        <v>1913</v>
      </c>
      <c r="J780" s="47" t="s">
        <v>934</v>
      </c>
      <c r="K780" s="361">
        <v>0</v>
      </c>
      <c r="L780" s="361">
        <v>0</v>
      </c>
      <c r="M780" s="361">
        <v>0</v>
      </c>
      <c r="N780" s="170"/>
      <c r="O780" s="170"/>
      <c r="P780" s="170"/>
      <c r="Q780" s="170"/>
      <c r="R780" s="170" t="s">
        <v>211</v>
      </c>
      <c r="S780" s="433"/>
      <c r="T780" s="48"/>
      <c r="U780" s="433"/>
      <c r="V780" s="433"/>
      <c r="W780" s="433"/>
      <c r="X780" s="165" t="s">
        <v>1914</v>
      </c>
      <c r="Y780" s="165" t="s">
        <v>1945</v>
      </c>
      <c r="Z780" s="165"/>
      <c r="AA780" s="169"/>
      <c r="AB780" s="164"/>
      <c r="AC780" s="164"/>
      <c r="AD780" s="165"/>
      <c r="AE780" s="165"/>
      <c r="AF780" s="425"/>
      <c r="AG780" s="48"/>
      <c r="AH780" s="425"/>
      <c r="AI780" s="425"/>
      <c r="AJ780" s="425"/>
      <c r="AK780" s="165" t="s">
        <v>1918</v>
      </c>
      <c r="AL780" s="164" t="s">
        <v>55</v>
      </c>
      <c r="AM780" s="164">
        <v>2202</v>
      </c>
      <c r="AN780" s="164" t="s">
        <v>56</v>
      </c>
      <c r="AO780" s="164">
        <v>32</v>
      </c>
      <c r="AP780" s="165" t="s">
        <v>1955</v>
      </c>
      <c r="AQ780" s="165" t="s">
        <v>1956</v>
      </c>
      <c r="AR780" s="428">
        <v>2202014</v>
      </c>
      <c r="AS780" s="164">
        <v>368</v>
      </c>
      <c r="AT780" s="165" t="s">
        <v>1960</v>
      </c>
      <c r="AU780" s="165"/>
      <c r="AV780" s="165"/>
      <c r="AW780" s="164" t="s">
        <v>64</v>
      </c>
      <c r="AX780" s="174">
        <v>90000000</v>
      </c>
      <c r="AY780" s="175">
        <v>1</v>
      </c>
      <c r="AZ780" s="175" t="s">
        <v>1958</v>
      </c>
      <c r="BA780" s="175" t="s">
        <v>306</v>
      </c>
      <c r="BB780" s="175" t="s">
        <v>307</v>
      </c>
      <c r="BC780" s="176">
        <v>90000000</v>
      </c>
      <c r="BD780" s="176">
        <v>90000000</v>
      </c>
      <c r="BE780" s="216"/>
      <c r="BF780" s="216" t="s">
        <v>1949</v>
      </c>
      <c r="BG780" s="429" t="s">
        <v>1950</v>
      </c>
      <c r="BH780" s="216"/>
      <c r="BI780" s="216" t="s">
        <v>1844</v>
      </c>
      <c r="BJ780" s="216" t="s">
        <v>1961</v>
      </c>
      <c r="BK780" s="435">
        <v>5</v>
      </c>
      <c r="BL780" s="437">
        <v>43497</v>
      </c>
      <c r="BM780" s="431">
        <v>2</v>
      </c>
      <c r="BN780" s="436" t="s">
        <v>1952</v>
      </c>
      <c r="BO780" s="215" t="s">
        <v>1953</v>
      </c>
    </row>
    <row r="781" spans="1:67" ht="54" customHeight="1">
      <c r="A781" s="125">
        <v>351</v>
      </c>
      <c r="B781" s="165" t="s">
        <v>1908</v>
      </c>
      <c r="C781" s="165" t="s">
        <v>1909</v>
      </c>
      <c r="D781" s="165" t="s">
        <v>1954</v>
      </c>
      <c r="E781" s="165" t="s">
        <v>249</v>
      </c>
      <c r="F781" s="165" t="s">
        <v>930</v>
      </c>
      <c r="G781" s="165" t="s">
        <v>1911</v>
      </c>
      <c r="H781" s="165" t="s">
        <v>1912</v>
      </c>
      <c r="I781" s="165" t="s">
        <v>1913</v>
      </c>
      <c r="J781" s="47" t="s">
        <v>934</v>
      </c>
      <c r="K781" s="361">
        <v>0</v>
      </c>
      <c r="L781" s="361">
        <v>0</v>
      </c>
      <c r="M781" s="361">
        <v>0</v>
      </c>
      <c r="N781" s="170"/>
      <c r="O781" s="170"/>
      <c r="P781" s="170"/>
      <c r="Q781" s="170"/>
      <c r="R781" s="170" t="s">
        <v>211</v>
      </c>
      <c r="S781" s="433"/>
      <c r="T781" s="48"/>
      <c r="U781" s="433"/>
      <c r="V781" s="433"/>
      <c r="W781" s="433"/>
      <c r="X781" s="165" t="s">
        <v>1914</v>
      </c>
      <c r="Y781" s="165" t="s">
        <v>1945</v>
      </c>
      <c r="Z781" s="165"/>
      <c r="AA781" s="169"/>
      <c r="AB781" s="164"/>
      <c r="AC781" s="164"/>
      <c r="AD781" s="165"/>
      <c r="AE781" s="165"/>
      <c r="AF781" s="425"/>
      <c r="AG781" s="48"/>
      <c r="AH781" s="425"/>
      <c r="AI781" s="425"/>
      <c r="AJ781" s="425"/>
      <c r="AK781" s="165" t="s">
        <v>1918</v>
      </c>
      <c r="AL781" s="164" t="s">
        <v>55</v>
      </c>
      <c r="AM781" s="164">
        <v>2202</v>
      </c>
      <c r="AN781" s="164" t="s">
        <v>56</v>
      </c>
      <c r="AO781" s="164">
        <v>32</v>
      </c>
      <c r="AP781" s="165" t="s">
        <v>1955</v>
      </c>
      <c r="AQ781" s="165" t="s">
        <v>1956</v>
      </c>
      <c r="AR781" s="428">
        <v>2202014</v>
      </c>
      <c r="AS781" s="164"/>
      <c r="AT781" s="165" t="s">
        <v>1962</v>
      </c>
      <c r="AU781" s="165"/>
      <c r="AV781" s="165"/>
      <c r="AW781" s="164" t="s">
        <v>64</v>
      </c>
      <c r="AX781" s="174">
        <v>64890000</v>
      </c>
      <c r="AY781" s="175">
        <v>1</v>
      </c>
      <c r="AZ781" s="175" t="s">
        <v>1958</v>
      </c>
      <c r="BA781" s="175" t="s">
        <v>306</v>
      </c>
      <c r="BB781" s="175" t="s">
        <v>307</v>
      </c>
      <c r="BC781" s="176">
        <v>64890000</v>
      </c>
      <c r="BD781" s="176">
        <v>64890000</v>
      </c>
      <c r="BE781" s="216"/>
      <c r="BF781" s="216" t="s">
        <v>1949</v>
      </c>
      <c r="BG781" s="429" t="s">
        <v>1950</v>
      </c>
      <c r="BH781" s="216"/>
      <c r="BI781" s="216" t="s">
        <v>1844</v>
      </c>
      <c r="BJ781" s="216" t="s">
        <v>1963</v>
      </c>
      <c r="BK781" s="435">
        <v>7</v>
      </c>
      <c r="BL781" s="437">
        <v>43497</v>
      </c>
      <c r="BM781" s="431">
        <v>2</v>
      </c>
      <c r="BN781" s="436" t="s">
        <v>1952</v>
      </c>
      <c r="BO781" s="215" t="s">
        <v>1953</v>
      </c>
    </row>
    <row r="782" spans="1:67" ht="54" customHeight="1">
      <c r="A782" s="125">
        <v>352</v>
      </c>
      <c r="B782" s="165" t="s">
        <v>1908</v>
      </c>
      <c r="C782" s="165" t="s">
        <v>1909</v>
      </c>
      <c r="D782" s="165" t="s">
        <v>1910</v>
      </c>
      <c r="E782" s="165" t="s">
        <v>249</v>
      </c>
      <c r="F782" s="165" t="s">
        <v>930</v>
      </c>
      <c r="G782" s="165" t="s">
        <v>1911</v>
      </c>
      <c r="H782" s="165" t="s">
        <v>1912</v>
      </c>
      <c r="I782" s="165" t="s">
        <v>1913</v>
      </c>
      <c r="J782" s="47" t="s">
        <v>934</v>
      </c>
      <c r="K782" s="361">
        <v>0</v>
      </c>
      <c r="L782" s="361">
        <v>0</v>
      </c>
      <c r="M782" s="361">
        <v>0</v>
      </c>
      <c r="N782" s="170"/>
      <c r="O782" s="170"/>
      <c r="P782" s="170"/>
      <c r="Q782" s="170"/>
      <c r="R782" s="170" t="s">
        <v>211</v>
      </c>
      <c r="S782" s="433"/>
      <c r="T782" s="48"/>
      <c r="U782" s="433"/>
      <c r="V782" s="433"/>
      <c r="W782" s="433"/>
      <c r="X782" s="165" t="s">
        <v>1914</v>
      </c>
      <c r="Y782" s="165" t="s">
        <v>1964</v>
      </c>
      <c r="Z782" s="165" t="s">
        <v>1916</v>
      </c>
      <c r="AA782" s="438">
        <v>0</v>
      </c>
      <c r="AB782" s="438">
        <v>5</v>
      </c>
      <c r="AC782" s="438">
        <v>5</v>
      </c>
      <c r="AD782" s="165" t="s">
        <v>48</v>
      </c>
      <c r="AE782" s="165" t="s">
        <v>1917</v>
      </c>
      <c r="AF782" s="425"/>
      <c r="AG782" s="275">
        <v>0</v>
      </c>
      <c r="AH782" s="425"/>
      <c r="AI782" s="425"/>
      <c r="AJ782" s="425"/>
      <c r="AK782" s="165" t="s">
        <v>353</v>
      </c>
      <c r="AL782" s="164" t="s">
        <v>48</v>
      </c>
      <c r="AM782" s="164" t="s">
        <v>48</v>
      </c>
      <c r="AN782" s="164" t="s">
        <v>48</v>
      </c>
      <c r="AO782" s="164" t="s">
        <v>48</v>
      </c>
      <c r="AP782" s="164" t="s">
        <v>48</v>
      </c>
      <c r="AQ782" s="164" t="s">
        <v>48</v>
      </c>
      <c r="AR782" s="164" t="s">
        <v>48</v>
      </c>
      <c r="AS782" s="164">
        <v>295</v>
      </c>
      <c r="AT782" s="165" t="s">
        <v>1965</v>
      </c>
      <c r="AU782" s="165"/>
      <c r="AV782" s="165"/>
      <c r="AW782" s="164" t="s">
        <v>353</v>
      </c>
      <c r="AX782" s="174">
        <v>90640000</v>
      </c>
      <c r="AY782" s="175">
        <v>1</v>
      </c>
      <c r="AZ782" s="175" t="s">
        <v>1948</v>
      </c>
      <c r="BA782" s="175">
        <v>0</v>
      </c>
      <c r="BB782" s="175" t="s">
        <v>48</v>
      </c>
      <c r="BC782" s="176">
        <v>90640000</v>
      </c>
      <c r="BD782" s="176">
        <v>90640000</v>
      </c>
      <c r="BE782" s="216"/>
      <c r="BF782" s="216" t="s">
        <v>1949</v>
      </c>
      <c r="BG782" s="429" t="s">
        <v>1950</v>
      </c>
      <c r="BH782" s="216"/>
      <c r="BI782" s="216" t="s">
        <v>1844</v>
      </c>
      <c r="BJ782" s="216" t="s">
        <v>1966</v>
      </c>
      <c r="BK782" s="435">
        <v>9</v>
      </c>
      <c r="BL782" s="437">
        <v>43525</v>
      </c>
      <c r="BM782" s="431">
        <v>3</v>
      </c>
      <c r="BN782" s="436" t="s">
        <v>1952</v>
      </c>
      <c r="BO782" s="215" t="s">
        <v>1953</v>
      </c>
    </row>
    <row r="783" spans="1:67" ht="54" customHeight="1">
      <c r="A783" s="125">
        <v>353</v>
      </c>
      <c r="B783" s="165" t="s">
        <v>1908</v>
      </c>
      <c r="C783" s="165" t="s">
        <v>1909</v>
      </c>
      <c r="D783" s="165" t="s">
        <v>1910</v>
      </c>
      <c r="E783" s="165" t="s">
        <v>249</v>
      </c>
      <c r="F783" s="165" t="s">
        <v>930</v>
      </c>
      <c r="G783" s="165" t="s">
        <v>1911</v>
      </c>
      <c r="H783" s="165" t="s">
        <v>1912</v>
      </c>
      <c r="I783" s="165" t="s">
        <v>1913</v>
      </c>
      <c r="J783" s="47" t="s">
        <v>934</v>
      </c>
      <c r="K783" s="361">
        <v>0</v>
      </c>
      <c r="L783" s="361">
        <v>0</v>
      </c>
      <c r="M783" s="361">
        <v>0</v>
      </c>
      <c r="N783" s="170"/>
      <c r="O783" s="170"/>
      <c r="P783" s="170"/>
      <c r="Q783" s="170"/>
      <c r="R783" s="170" t="s">
        <v>211</v>
      </c>
      <c r="S783" s="433"/>
      <c r="T783" s="48"/>
      <c r="U783" s="433"/>
      <c r="V783" s="433"/>
      <c r="W783" s="433"/>
      <c r="X783" s="165" t="s">
        <v>1914</v>
      </c>
      <c r="Y783" s="165" t="s">
        <v>1964</v>
      </c>
      <c r="Z783" s="165"/>
      <c r="AA783" s="169"/>
      <c r="AB783" s="169"/>
      <c r="AC783" s="169"/>
      <c r="AD783" s="165"/>
      <c r="AE783" s="165"/>
      <c r="AF783" s="425"/>
      <c r="AG783" s="48"/>
      <c r="AH783" s="425"/>
      <c r="AI783" s="425"/>
      <c r="AJ783" s="425"/>
      <c r="AK783" s="165" t="s">
        <v>353</v>
      </c>
      <c r="AL783" s="164" t="s">
        <v>48</v>
      </c>
      <c r="AM783" s="164" t="s">
        <v>48</v>
      </c>
      <c r="AN783" s="164" t="s">
        <v>48</v>
      </c>
      <c r="AO783" s="164" t="s">
        <v>48</v>
      </c>
      <c r="AP783" s="164" t="s">
        <v>48</v>
      </c>
      <c r="AQ783" s="164" t="s">
        <v>48</v>
      </c>
      <c r="AR783" s="164" t="s">
        <v>48</v>
      </c>
      <c r="AS783" s="164">
        <v>289</v>
      </c>
      <c r="AT783" s="165" t="s">
        <v>1967</v>
      </c>
      <c r="AU783" s="165"/>
      <c r="AV783" s="165"/>
      <c r="AW783" s="164" t="s">
        <v>353</v>
      </c>
      <c r="AX783" s="174">
        <v>55000000</v>
      </c>
      <c r="AY783" s="175">
        <v>1</v>
      </c>
      <c r="AZ783" s="175" t="s">
        <v>1948</v>
      </c>
      <c r="BA783" s="175">
        <v>0</v>
      </c>
      <c r="BB783" s="175" t="s">
        <v>48</v>
      </c>
      <c r="BC783" s="176">
        <v>55000000</v>
      </c>
      <c r="BD783" s="176">
        <v>55000000</v>
      </c>
      <c r="BE783" s="216"/>
      <c r="BF783" s="216" t="s">
        <v>1949</v>
      </c>
      <c r="BG783" s="429" t="s">
        <v>1950</v>
      </c>
      <c r="BH783" s="216"/>
      <c r="BI783" s="216" t="s">
        <v>1844</v>
      </c>
      <c r="BJ783" s="216" t="s">
        <v>1968</v>
      </c>
      <c r="BK783" s="435">
        <v>10</v>
      </c>
      <c r="BL783" s="437">
        <v>43556</v>
      </c>
      <c r="BM783" s="431">
        <v>4</v>
      </c>
      <c r="BN783" s="436" t="s">
        <v>1952</v>
      </c>
      <c r="BO783" s="215" t="s">
        <v>1953</v>
      </c>
    </row>
    <row r="784" spans="1:67" ht="54" customHeight="1">
      <c r="A784" s="125">
        <v>354</v>
      </c>
      <c r="B784" s="165" t="s">
        <v>1908</v>
      </c>
      <c r="C784" s="165" t="s">
        <v>1909</v>
      </c>
      <c r="D784" s="165" t="s">
        <v>1910</v>
      </c>
      <c r="E784" s="165" t="s">
        <v>249</v>
      </c>
      <c r="F784" s="165" t="s">
        <v>930</v>
      </c>
      <c r="G784" s="165" t="s">
        <v>1911</v>
      </c>
      <c r="H784" s="165" t="s">
        <v>1912</v>
      </c>
      <c r="I784" s="165" t="s">
        <v>1913</v>
      </c>
      <c r="J784" s="47" t="s">
        <v>934</v>
      </c>
      <c r="K784" s="361">
        <v>0</v>
      </c>
      <c r="L784" s="361">
        <v>0</v>
      </c>
      <c r="M784" s="361">
        <v>0</v>
      </c>
      <c r="N784" s="170"/>
      <c r="O784" s="170"/>
      <c r="P784" s="170"/>
      <c r="Q784" s="170"/>
      <c r="R784" s="170" t="s">
        <v>211</v>
      </c>
      <c r="S784" s="433"/>
      <c r="T784" s="48"/>
      <c r="U784" s="433"/>
      <c r="V784" s="433"/>
      <c r="W784" s="433"/>
      <c r="X784" s="165" t="s">
        <v>1914</v>
      </c>
      <c r="Y784" s="165" t="s">
        <v>1964</v>
      </c>
      <c r="Z784" s="165"/>
      <c r="AA784" s="169"/>
      <c r="AB784" s="169"/>
      <c r="AC784" s="169"/>
      <c r="AD784" s="165"/>
      <c r="AE784" s="165"/>
      <c r="AF784" s="425"/>
      <c r="AG784" s="48"/>
      <c r="AH784" s="425"/>
      <c r="AI784" s="425"/>
      <c r="AJ784" s="425"/>
      <c r="AK784" s="165" t="s">
        <v>353</v>
      </c>
      <c r="AL784" s="164" t="s">
        <v>48</v>
      </c>
      <c r="AM784" s="164" t="s">
        <v>48</v>
      </c>
      <c r="AN784" s="164" t="s">
        <v>48</v>
      </c>
      <c r="AO784" s="164" t="s">
        <v>48</v>
      </c>
      <c r="AP784" s="164" t="s">
        <v>48</v>
      </c>
      <c r="AQ784" s="164" t="s">
        <v>48</v>
      </c>
      <c r="AR784" s="164" t="s">
        <v>48</v>
      </c>
      <c r="AS784" s="164">
        <v>669</v>
      </c>
      <c r="AT784" s="165" t="s">
        <v>1969</v>
      </c>
      <c r="AU784" s="165"/>
      <c r="AV784" s="165"/>
      <c r="AW784" s="164" t="s">
        <v>353</v>
      </c>
      <c r="AX784" s="174">
        <v>18200000</v>
      </c>
      <c r="AY784" s="175">
        <v>1</v>
      </c>
      <c r="AZ784" s="175" t="s">
        <v>1937</v>
      </c>
      <c r="BA784" s="175">
        <v>0</v>
      </c>
      <c r="BB784" s="175" t="s">
        <v>48</v>
      </c>
      <c r="BC784" s="176">
        <v>18200000</v>
      </c>
      <c r="BD784" s="176">
        <v>18200000</v>
      </c>
      <c r="BE784" s="216"/>
      <c r="BF784" s="216" t="s">
        <v>1949</v>
      </c>
      <c r="BG784" s="429" t="s">
        <v>1950</v>
      </c>
      <c r="BH784" s="216"/>
      <c r="BI784" s="216" t="s">
        <v>1844</v>
      </c>
      <c r="BJ784" s="216" t="s">
        <v>1970</v>
      </c>
      <c r="BK784" s="435">
        <v>11</v>
      </c>
      <c r="BL784" s="437">
        <v>43497</v>
      </c>
      <c r="BM784" s="431">
        <v>2</v>
      </c>
      <c r="BN784" s="436" t="s">
        <v>1952</v>
      </c>
      <c r="BO784" s="215" t="s">
        <v>1953</v>
      </c>
    </row>
    <row r="785" spans="1:67" ht="54" customHeight="1">
      <c r="A785" s="125">
        <v>355</v>
      </c>
      <c r="B785" s="165" t="s">
        <v>1908</v>
      </c>
      <c r="C785" s="165" t="s">
        <v>1909</v>
      </c>
      <c r="D785" s="165" t="s">
        <v>1910</v>
      </c>
      <c r="E785" s="165" t="s">
        <v>249</v>
      </c>
      <c r="F785" s="165" t="s">
        <v>930</v>
      </c>
      <c r="G785" s="165" t="s">
        <v>1911</v>
      </c>
      <c r="H785" s="165" t="s">
        <v>1912</v>
      </c>
      <c r="I785" s="165" t="s">
        <v>1913</v>
      </c>
      <c r="J785" s="47" t="s">
        <v>934</v>
      </c>
      <c r="K785" s="361">
        <v>0</v>
      </c>
      <c r="L785" s="361">
        <v>0</v>
      </c>
      <c r="M785" s="361">
        <v>0</v>
      </c>
      <c r="N785" s="170"/>
      <c r="O785" s="170"/>
      <c r="P785" s="170"/>
      <c r="Q785" s="170"/>
      <c r="R785" s="170" t="s">
        <v>211</v>
      </c>
      <c r="S785" s="433"/>
      <c r="T785" s="48"/>
      <c r="U785" s="433"/>
      <c r="V785" s="433"/>
      <c r="W785" s="433"/>
      <c r="X785" s="165" t="s">
        <v>1914</v>
      </c>
      <c r="Y785" s="165" t="s">
        <v>1964</v>
      </c>
      <c r="Z785" s="165"/>
      <c r="AA785" s="169"/>
      <c r="AB785" s="169"/>
      <c r="AC785" s="169"/>
      <c r="AD785" s="165"/>
      <c r="AE785" s="165"/>
      <c r="AF785" s="425"/>
      <c r="AG785" s="48"/>
      <c r="AH785" s="425"/>
      <c r="AI785" s="425"/>
      <c r="AJ785" s="425"/>
      <c r="AK785" s="165" t="s">
        <v>353</v>
      </c>
      <c r="AL785" s="164" t="s">
        <v>48</v>
      </c>
      <c r="AM785" s="164" t="s">
        <v>48</v>
      </c>
      <c r="AN785" s="164" t="s">
        <v>48</v>
      </c>
      <c r="AO785" s="164" t="s">
        <v>48</v>
      </c>
      <c r="AP785" s="164" t="s">
        <v>48</v>
      </c>
      <c r="AQ785" s="164" t="s">
        <v>48</v>
      </c>
      <c r="AR785" s="164" t="s">
        <v>48</v>
      </c>
      <c r="AS785" s="164"/>
      <c r="AT785" s="165" t="s">
        <v>1971</v>
      </c>
      <c r="AU785" s="165"/>
      <c r="AV785" s="165"/>
      <c r="AW785" s="164" t="s">
        <v>353</v>
      </c>
      <c r="AX785" s="174">
        <v>58500000</v>
      </c>
      <c r="AY785" s="175">
        <v>1</v>
      </c>
      <c r="AZ785" s="175" t="s">
        <v>1937</v>
      </c>
      <c r="BA785" s="175">
        <v>0</v>
      </c>
      <c r="BB785" s="175" t="s">
        <v>48</v>
      </c>
      <c r="BC785" s="176">
        <v>58500000</v>
      </c>
      <c r="BD785" s="176">
        <v>58500000</v>
      </c>
      <c r="BE785" s="216"/>
      <c r="BF785" s="216" t="s">
        <v>1949</v>
      </c>
      <c r="BG785" s="429" t="s">
        <v>1950</v>
      </c>
      <c r="BH785" s="216"/>
      <c r="BI785" s="216" t="s">
        <v>1844</v>
      </c>
      <c r="BJ785" s="216" t="s">
        <v>1972</v>
      </c>
      <c r="BK785" s="435">
        <v>12</v>
      </c>
      <c r="BL785" s="437">
        <v>43497</v>
      </c>
      <c r="BM785" s="431">
        <v>2</v>
      </c>
      <c r="BN785" s="436" t="s">
        <v>1952</v>
      </c>
      <c r="BO785" s="215" t="s">
        <v>1953</v>
      </c>
    </row>
    <row r="786" spans="1:67" ht="54" customHeight="1">
      <c r="A786" s="125">
        <v>356</v>
      </c>
      <c r="B786" s="165" t="s">
        <v>1908</v>
      </c>
      <c r="C786" s="165" t="s">
        <v>1909</v>
      </c>
      <c r="D786" s="165" t="s">
        <v>1910</v>
      </c>
      <c r="E786" s="165" t="s">
        <v>249</v>
      </c>
      <c r="F786" s="165" t="s">
        <v>930</v>
      </c>
      <c r="G786" s="165" t="s">
        <v>1911</v>
      </c>
      <c r="H786" s="165" t="s">
        <v>1912</v>
      </c>
      <c r="I786" s="165" t="s">
        <v>1913</v>
      </c>
      <c r="J786" s="47" t="s">
        <v>934</v>
      </c>
      <c r="K786" s="361">
        <v>0</v>
      </c>
      <c r="L786" s="361">
        <v>0</v>
      </c>
      <c r="M786" s="361">
        <v>0</v>
      </c>
      <c r="N786" s="170"/>
      <c r="O786" s="170"/>
      <c r="P786" s="170"/>
      <c r="Q786" s="170"/>
      <c r="R786" s="170" t="s">
        <v>211</v>
      </c>
      <c r="S786" s="433"/>
      <c r="T786" s="48"/>
      <c r="U786" s="433"/>
      <c r="V786" s="433"/>
      <c r="W786" s="433"/>
      <c r="X786" s="165" t="s">
        <v>1914</v>
      </c>
      <c r="Y786" s="165" t="s">
        <v>1964</v>
      </c>
      <c r="Z786" s="165"/>
      <c r="AA786" s="169"/>
      <c r="AB786" s="169"/>
      <c r="AC786" s="169"/>
      <c r="AD786" s="165"/>
      <c r="AE786" s="165"/>
      <c r="AF786" s="425"/>
      <c r="AG786" s="48"/>
      <c r="AH786" s="425"/>
      <c r="AI786" s="425"/>
      <c r="AJ786" s="425"/>
      <c r="AK786" s="165" t="s">
        <v>353</v>
      </c>
      <c r="AL786" s="164" t="s">
        <v>48</v>
      </c>
      <c r="AM786" s="164" t="s">
        <v>48</v>
      </c>
      <c r="AN786" s="164" t="s">
        <v>48</v>
      </c>
      <c r="AO786" s="164" t="s">
        <v>48</v>
      </c>
      <c r="AP786" s="164" t="s">
        <v>48</v>
      </c>
      <c r="AQ786" s="164" t="s">
        <v>48</v>
      </c>
      <c r="AR786" s="164" t="s">
        <v>48</v>
      </c>
      <c r="AS786" s="164">
        <v>332</v>
      </c>
      <c r="AT786" s="165" t="s">
        <v>1973</v>
      </c>
      <c r="AU786" s="165"/>
      <c r="AV786" s="165"/>
      <c r="AW786" s="164" t="s">
        <v>353</v>
      </c>
      <c r="AX786" s="174">
        <v>68200000</v>
      </c>
      <c r="AY786" s="175">
        <v>1</v>
      </c>
      <c r="AZ786" s="175" t="s">
        <v>1937</v>
      </c>
      <c r="BA786" s="175">
        <v>0</v>
      </c>
      <c r="BB786" s="175" t="s">
        <v>48</v>
      </c>
      <c r="BC786" s="176">
        <v>68200000</v>
      </c>
      <c r="BD786" s="176">
        <v>68200000</v>
      </c>
      <c r="BE786" s="216"/>
      <c r="BF786" s="216" t="s">
        <v>1949</v>
      </c>
      <c r="BG786" s="429" t="s">
        <v>1950</v>
      </c>
      <c r="BH786" s="216"/>
      <c r="BI786" s="216" t="s">
        <v>1844</v>
      </c>
      <c r="BJ786" s="216" t="s">
        <v>1974</v>
      </c>
      <c r="BK786" s="435">
        <v>13</v>
      </c>
      <c r="BL786" s="437">
        <v>43497</v>
      </c>
      <c r="BM786" s="431">
        <v>2</v>
      </c>
      <c r="BN786" s="436" t="s">
        <v>1952</v>
      </c>
      <c r="BO786" s="215" t="s">
        <v>1953</v>
      </c>
    </row>
    <row r="787" spans="1:67" ht="54" customHeight="1">
      <c r="A787" s="125">
        <v>357</v>
      </c>
      <c r="B787" s="165" t="s">
        <v>1908</v>
      </c>
      <c r="C787" s="165" t="s">
        <v>1909</v>
      </c>
      <c r="D787" s="165" t="s">
        <v>1910</v>
      </c>
      <c r="E787" s="165" t="s">
        <v>249</v>
      </c>
      <c r="F787" s="165" t="s">
        <v>930</v>
      </c>
      <c r="G787" s="165" t="s">
        <v>1911</v>
      </c>
      <c r="H787" s="165" t="s">
        <v>1912</v>
      </c>
      <c r="I787" s="165" t="s">
        <v>1913</v>
      </c>
      <c r="J787" s="47" t="s">
        <v>934</v>
      </c>
      <c r="K787" s="361">
        <v>0</v>
      </c>
      <c r="L787" s="361">
        <v>0</v>
      </c>
      <c r="M787" s="361">
        <v>0</v>
      </c>
      <c r="N787" s="170"/>
      <c r="O787" s="170"/>
      <c r="P787" s="170"/>
      <c r="Q787" s="170"/>
      <c r="R787" s="170" t="s">
        <v>211</v>
      </c>
      <c r="S787" s="433"/>
      <c r="T787" s="48"/>
      <c r="U787" s="433"/>
      <c r="V787" s="433"/>
      <c r="W787" s="433"/>
      <c r="X787" s="165" t="s">
        <v>1914</v>
      </c>
      <c r="Y787" s="165" t="s">
        <v>1964</v>
      </c>
      <c r="Z787" s="165"/>
      <c r="AA787" s="169"/>
      <c r="AB787" s="169"/>
      <c r="AC787" s="169"/>
      <c r="AD787" s="165"/>
      <c r="AE787" s="165"/>
      <c r="AF787" s="425"/>
      <c r="AG787" s="48"/>
      <c r="AH787" s="425"/>
      <c r="AI787" s="425"/>
      <c r="AJ787" s="425"/>
      <c r="AK787" s="165" t="s">
        <v>353</v>
      </c>
      <c r="AL787" s="164" t="s">
        <v>48</v>
      </c>
      <c r="AM787" s="164" t="s">
        <v>48</v>
      </c>
      <c r="AN787" s="164" t="s">
        <v>48</v>
      </c>
      <c r="AO787" s="164" t="s">
        <v>48</v>
      </c>
      <c r="AP787" s="164" t="s">
        <v>48</v>
      </c>
      <c r="AQ787" s="164" t="s">
        <v>48</v>
      </c>
      <c r="AR787" s="164" t="s">
        <v>48</v>
      </c>
      <c r="AS787" s="164">
        <v>333</v>
      </c>
      <c r="AT787" s="165" t="s">
        <v>1975</v>
      </c>
      <c r="AU787" s="165"/>
      <c r="AV787" s="165"/>
      <c r="AW787" s="164" t="s">
        <v>353</v>
      </c>
      <c r="AX787" s="174">
        <v>55000000</v>
      </c>
      <c r="AY787" s="175">
        <v>1</v>
      </c>
      <c r="AZ787" s="175" t="s">
        <v>1937</v>
      </c>
      <c r="BA787" s="175">
        <v>0</v>
      </c>
      <c r="BB787" s="175" t="s">
        <v>48</v>
      </c>
      <c r="BC787" s="176">
        <v>55000000</v>
      </c>
      <c r="BD787" s="176">
        <v>55000000</v>
      </c>
      <c r="BE787" s="216"/>
      <c r="BF787" s="216" t="s">
        <v>1949</v>
      </c>
      <c r="BG787" s="429" t="s">
        <v>1950</v>
      </c>
      <c r="BH787" s="216"/>
      <c r="BI787" s="216" t="s">
        <v>1844</v>
      </c>
      <c r="BJ787" s="216" t="s">
        <v>1976</v>
      </c>
      <c r="BK787" s="435">
        <v>14</v>
      </c>
      <c r="BL787" s="437">
        <v>43497</v>
      </c>
      <c r="BM787" s="431">
        <v>2</v>
      </c>
      <c r="BN787" s="436" t="s">
        <v>1952</v>
      </c>
      <c r="BO787" s="215" t="s">
        <v>1953</v>
      </c>
    </row>
    <row r="788" spans="1:67" ht="54" customHeight="1">
      <c r="A788" s="125">
        <v>358</v>
      </c>
      <c r="B788" s="165" t="s">
        <v>1908</v>
      </c>
      <c r="C788" s="165" t="s">
        <v>1909</v>
      </c>
      <c r="D788" s="165" t="s">
        <v>1910</v>
      </c>
      <c r="E788" s="165" t="s">
        <v>249</v>
      </c>
      <c r="F788" s="165" t="s">
        <v>930</v>
      </c>
      <c r="G788" s="165" t="s">
        <v>1911</v>
      </c>
      <c r="H788" s="165" t="s">
        <v>1912</v>
      </c>
      <c r="I788" s="165" t="s">
        <v>1913</v>
      </c>
      <c r="J788" s="47" t="s">
        <v>934</v>
      </c>
      <c r="K788" s="361">
        <v>0</v>
      </c>
      <c r="L788" s="361">
        <v>0</v>
      </c>
      <c r="M788" s="361">
        <v>0</v>
      </c>
      <c r="N788" s="170"/>
      <c r="O788" s="170"/>
      <c r="P788" s="170"/>
      <c r="Q788" s="170"/>
      <c r="R788" s="170" t="s">
        <v>211</v>
      </c>
      <c r="S788" s="433"/>
      <c r="T788" s="48"/>
      <c r="U788" s="433"/>
      <c r="V788" s="433"/>
      <c r="W788" s="433"/>
      <c r="X788" s="165" t="s">
        <v>1914</v>
      </c>
      <c r="Y788" s="165" t="s">
        <v>1964</v>
      </c>
      <c r="Z788" s="165"/>
      <c r="AA788" s="169"/>
      <c r="AB788" s="169"/>
      <c r="AC788" s="169"/>
      <c r="AD788" s="165"/>
      <c r="AE788" s="165"/>
      <c r="AF788" s="425"/>
      <c r="AG788" s="48"/>
      <c r="AH788" s="425"/>
      <c r="AI788" s="425"/>
      <c r="AJ788" s="425"/>
      <c r="AK788" s="165" t="s">
        <v>353</v>
      </c>
      <c r="AL788" s="164" t="s">
        <v>48</v>
      </c>
      <c r="AM788" s="164" t="s">
        <v>48</v>
      </c>
      <c r="AN788" s="164" t="s">
        <v>48</v>
      </c>
      <c r="AO788" s="164" t="s">
        <v>48</v>
      </c>
      <c r="AP788" s="164" t="s">
        <v>48</v>
      </c>
      <c r="AQ788" s="164" t="s">
        <v>48</v>
      </c>
      <c r="AR788" s="164" t="s">
        <v>48</v>
      </c>
      <c r="AS788" s="164">
        <v>335</v>
      </c>
      <c r="AT788" s="165" t="s">
        <v>1977</v>
      </c>
      <c r="AU788" s="165"/>
      <c r="AV788" s="165"/>
      <c r="AW788" s="164" t="s">
        <v>353</v>
      </c>
      <c r="AX788" s="174">
        <v>13350000</v>
      </c>
      <c r="AY788" s="175">
        <v>1</v>
      </c>
      <c r="AZ788" s="175" t="s">
        <v>1937</v>
      </c>
      <c r="BA788" s="175">
        <v>0</v>
      </c>
      <c r="BB788" s="175" t="s">
        <v>48</v>
      </c>
      <c r="BC788" s="176">
        <v>13350000</v>
      </c>
      <c r="BD788" s="176">
        <v>13350000</v>
      </c>
      <c r="BE788" s="216"/>
      <c r="BF788" s="216" t="s">
        <v>1949</v>
      </c>
      <c r="BG788" s="429" t="s">
        <v>1950</v>
      </c>
      <c r="BH788" s="216"/>
      <c r="BI788" s="216" t="s">
        <v>1844</v>
      </c>
      <c r="BJ788" s="216" t="s">
        <v>1978</v>
      </c>
      <c r="BK788" s="435">
        <v>15</v>
      </c>
      <c r="BL788" s="437">
        <v>43497</v>
      </c>
      <c r="BM788" s="431">
        <v>2</v>
      </c>
      <c r="BN788" s="436" t="s">
        <v>1952</v>
      </c>
      <c r="BO788" s="215" t="s">
        <v>1953</v>
      </c>
    </row>
    <row r="789" spans="1:67" ht="54" customHeight="1">
      <c r="A789" s="125">
        <v>359</v>
      </c>
      <c r="B789" s="165" t="s">
        <v>1908</v>
      </c>
      <c r="C789" s="165" t="s">
        <v>1909</v>
      </c>
      <c r="D789" s="165" t="s">
        <v>1910</v>
      </c>
      <c r="E789" s="165" t="s">
        <v>249</v>
      </c>
      <c r="F789" s="165" t="s">
        <v>930</v>
      </c>
      <c r="G789" s="165" t="s">
        <v>1911</v>
      </c>
      <c r="H789" s="165" t="s">
        <v>1912</v>
      </c>
      <c r="I789" s="165" t="s">
        <v>1913</v>
      </c>
      <c r="J789" s="47" t="s">
        <v>934</v>
      </c>
      <c r="K789" s="361">
        <v>0</v>
      </c>
      <c r="L789" s="361">
        <v>0</v>
      </c>
      <c r="M789" s="361">
        <v>0</v>
      </c>
      <c r="N789" s="170"/>
      <c r="O789" s="170"/>
      <c r="P789" s="170"/>
      <c r="Q789" s="170"/>
      <c r="R789" s="170" t="s">
        <v>211</v>
      </c>
      <c r="S789" s="433"/>
      <c r="T789" s="48"/>
      <c r="U789" s="433"/>
      <c r="V789" s="433"/>
      <c r="W789" s="433"/>
      <c r="X789" s="165" t="s">
        <v>1914</v>
      </c>
      <c r="Y789" s="165" t="s">
        <v>1964</v>
      </c>
      <c r="Z789" s="165"/>
      <c r="AA789" s="169"/>
      <c r="AB789" s="169"/>
      <c r="AC789" s="169"/>
      <c r="AD789" s="165"/>
      <c r="AE789" s="165"/>
      <c r="AF789" s="425"/>
      <c r="AG789" s="48"/>
      <c r="AH789" s="425"/>
      <c r="AI789" s="425"/>
      <c r="AJ789" s="425"/>
      <c r="AK789" s="165" t="s">
        <v>353</v>
      </c>
      <c r="AL789" s="164" t="s">
        <v>48</v>
      </c>
      <c r="AM789" s="164" t="s">
        <v>48</v>
      </c>
      <c r="AN789" s="164" t="s">
        <v>48</v>
      </c>
      <c r="AO789" s="164" t="s">
        <v>48</v>
      </c>
      <c r="AP789" s="164" t="s">
        <v>48</v>
      </c>
      <c r="AQ789" s="164" t="s">
        <v>48</v>
      </c>
      <c r="AR789" s="164" t="s">
        <v>48</v>
      </c>
      <c r="AS789" s="164">
        <v>334</v>
      </c>
      <c r="AT789" s="165" t="s">
        <v>1979</v>
      </c>
      <c r="AU789" s="165"/>
      <c r="AV789" s="165"/>
      <c r="AW789" s="164" t="s">
        <v>353</v>
      </c>
      <c r="AX789" s="174">
        <v>60500000</v>
      </c>
      <c r="AY789" s="175">
        <v>1</v>
      </c>
      <c r="AZ789" s="175" t="s">
        <v>1937</v>
      </c>
      <c r="BA789" s="175">
        <v>0</v>
      </c>
      <c r="BB789" s="175" t="s">
        <v>48</v>
      </c>
      <c r="BC789" s="176">
        <v>60500000</v>
      </c>
      <c r="BD789" s="176">
        <v>60500000</v>
      </c>
      <c r="BE789" s="216"/>
      <c r="BF789" s="216" t="s">
        <v>1949</v>
      </c>
      <c r="BG789" s="429" t="s">
        <v>1950</v>
      </c>
      <c r="BH789" s="216"/>
      <c r="BI789" s="216" t="s">
        <v>1844</v>
      </c>
      <c r="BJ789" s="216" t="s">
        <v>1980</v>
      </c>
      <c r="BK789" s="435">
        <v>16</v>
      </c>
      <c r="BL789" s="437">
        <v>43497</v>
      </c>
      <c r="BM789" s="431">
        <v>2</v>
      </c>
      <c r="BN789" s="436" t="s">
        <v>1952</v>
      </c>
      <c r="BO789" s="215" t="s">
        <v>1953</v>
      </c>
    </row>
    <row r="790" spans="1:67" ht="54" customHeight="1">
      <c r="A790" s="125">
        <v>360</v>
      </c>
      <c r="B790" s="165" t="s">
        <v>1908</v>
      </c>
      <c r="C790" s="165" t="s">
        <v>1909</v>
      </c>
      <c r="D790" s="165" t="s">
        <v>1910</v>
      </c>
      <c r="E790" s="165" t="s">
        <v>249</v>
      </c>
      <c r="F790" s="165" t="s">
        <v>930</v>
      </c>
      <c r="G790" s="165" t="s">
        <v>1911</v>
      </c>
      <c r="H790" s="165" t="s">
        <v>1912</v>
      </c>
      <c r="I790" s="165" t="s">
        <v>1913</v>
      </c>
      <c r="J790" s="47" t="s">
        <v>934</v>
      </c>
      <c r="K790" s="361">
        <v>0</v>
      </c>
      <c r="L790" s="361">
        <v>0</v>
      </c>
      <c r="M790" s="361">
        <v>0</v>
      </c>
      <c r="N790" s="170"/>
      <c r="O790" s="170"/>
      <c r="P790" s="170"/>
      <c r="Q790" s="170"/>
      <c r="R790" s="170" t="s">
        <v>211</v>
      </c>
      <c r="S790" s="433"/>
      <c r="T790" s="48"/>
      <c r="U790" s="433"/>
      <c r="V790" s="433"/>
      <c r="W790" s="433"/>
      <c r="X790" s="165" t="s">
        <v>1914</v>
      </c>
      <c r="Y790" s="165" t="s">
        <v>1964</v>
      </c>
      <c r="Z790" s="165"/>
      <c r="AA790" s="169"/>
      <c r="AB790" s="169"/>
      <c r="AC790" s="169"/>
      <c r="AD790" s="165"/>
      <c r="AE790" s="165"/>
      <c r="AF790" s="425"/>
      <c r="AG790" s="48"/>
      <c r="AH790" s="425"/>
      <c r="AI790" s="425"/>
      <c r="AJ790" s="425"/>
      <c r="AK790" s="165" t="s">
        <v>353</v>
      </c>
      <c r="AL790" s="164" t="s">
        <v>48</v>
      </c>
      <c r="AM790" s="164" t="s">
        <v>48</v>
      </c>
      <c r="AN790" s="164" t="s">
        <v>48</v>
      </c>
      <c r="AO790" s="164" t="s">
        <v>48</v>
      </c>
      <c r="AP790" s="164" t="s">
        <v>48</v>
      </c>
      <c r="AQ790" s="164" t="s">
        <v>48</v>
      </c>
      <c r="AR790" s="164" t="s">
        <v>48</v>
      </c>
      <c r="AS790" s="164">
        <v>336</v>
      </c>
      <c r="AT790" s="165" t="s">
        <v>1981</v>
      </c>
      <c r="AU790" s="165"/>
      <c r="AV790" s="165"/>
      <c r="AW790" s="164" t="s">
        <v>353</v>
      </c>
      <c r="AX790" s="174">
        <v>37400000</v>
      </c>
      <c r="AY790" s="175">
        <v>1</v>
      </c>
      <c r="AZ790" s="175" t="s">
        <v>1937</v>
      </c>
      <c r="BA790" s="175">
        <v>0</v>
      </c>
      <c r="BB790" s="175" t="s">
        <v>48</v>
      </c>
      <c r="BC790" s="176">
        <v>37400000</v>
      </c>
      <c r="BD790" s="176">
        <v>37400000</v>
      </c>
      <c r="BE790" s="216"/>
      <c r="BF790" s="216" t="s">
        <v>1949</v>
      </c>
      <c r="BG790" s="429" t="s">
        <v>1950</v>
      </c>
      <c r="BH790" s="216"/>
      <c r="BI790" s="216" t="s">
        <v>1844</v>
      </c>
      <c r="BJ790" s="216" t="s">
        <v>1982</v>
      </c>
      <c r="BK790" s="435">
        <v>17</v>
      </c>
      <c r="BL790" s="437">
        <v>43495</v>
      </c>
      <c r="BM790" s="431">
        <v>1</v>
      </c>
      <c r="BN790" s="436" t="s">
        <v>1952</v>
      </c>
      <c r="BO790" s="215" t="s">
        <v>1953</v>
      </c>
    </row>
    <row r="791" spans="1:67" ht="54" customHeight="1">
      <c r="A791" s="125">
        <v>361</v>
      </c>
      <c r="B791" s="165" t="s">
        <v>1908</v>
      </c>
      <c r="C791" s="165" t="s">
        <v>1909</v>
      </c>
      <c r="D791" s="165" t="s">
        <v>1910</v>
      </c>
      <c r="E791" s="165" t="s">
        <v>249</v>
      </c>
      <c r="F791" s="165" t="s">
        <v>930</v>
      </c>
      <c r="G791" s="165" t="s">
        <v>1911</v>
      </c>
      <c r="H791" s="165" t="s">
        <v>1912</v>
      </c>
      <c r="I791" s="165" t="s">
        <v>1913</v>
      </c>
      <c r="J791" s="47" t="s">
        <v>934</v>
      </c>
      <c r="K791" s="361">
        <v>0</v>
      </c>
      <c r="L791" s="361">
        <v>0</v>
      </c>
      <c r="M791" s="361">
        <v>0</v>
      </c>
      <c r="N791" s="170"/>
      <c r="O791" s="170"/>
      <c r="P791" s="170"/>
      <c r="Q791" s="170"/>
      <c r="R791" s="170" t="s">
        <v>211</v>
      </c>
      <c r="S791" s="433"/>
      <c r="T791" s="48"/>
      <c r="U791" s="433"/>
      <c r="V791" s="433"/>
      <c r="W791" s="433"/>
      <c r="X791" s="165" t="s">
        <v>1914</v>
      </c>
      <c r="Y791" s="165" t="s">
        <v>1964</v>
      </c>
      <c r="Z791" s="165"/>
      <c r="AA791" s="169"/>
      <c r="AB791" s="169"/>
      <c r="AC791" s="169"/>
      <c r="AD791" s="165"/>
      <c r="AE791" s="165"/>
      <c r="AF791" s="425"/>
      <c r="AG791" s="48"/>
      <c r="AH791" s="425"/>
      <c r="AI791" s="425"/>
      <c r="AJ791" s="425"/>
      <c r="AK791" s="165" t="s">
        <v>353</v>
      </c>
      <c r="AL791" s="164" t="s">
        <v>48</v>
      </c>
      <c r="AM791" s="164" t="s">
        <v>48</v>
      </c>
      <c r="AN791" s="164" t="s">
        <v>48</v>
      </c>
      <c r="AO791" s="164" t="s">
        <v>48</v>
      </c>
      <c r="AP791" s="164" t="s">
        <v>48</v>
      </c>
      <c r="AQ791" s="164" t="s">
        <v>48</v>
      </c>
      <c r="AR791" s="164" t="s">
        <v>48</v>
      </c>
      <c r="AS791" s="164">
        <v>330</v>
      </c>
      <c r="AT791" s="165" t="s">
        <v>1983</v>
      </c>
      <c r="AU791" s="165"/>
      <c r="AV791" s="165"/>
      <c r="AW791" s="164" t="s">
        <v>353</v>
      </c>
      <c r="AX791" s="174">
        <v>97900000</v>
      </c>
      <c r="AY791" s="175">
        <v>1</v>
      </c>
      <c r="AZ791" s="175" t="s">
        <v>1937</v>
      </c>
      <c r="BA791" s="175">
        <v>0</v>
      </c>
      <c r="BB791" s="175" t="s">
        <v>48</v>
      </c>
      <c r="BC791" s="176">
        <v>97900000</v>
      </c>
      <c r="BD791" s="176">
        <v>97900000</v>
      </c>
      <c r="BE791" s="216"/>
      <c r="BF791" s="216" t="s">
        <v>1949</v>
      </c>
      <c r="BG791" s="429" t="s">
        <v>1950</v>
      </c>
      <c r="BH791" s="216"/>
      <c r="BI791" s="216" t="s">
        <v>1844</v>
      </c>
      <c r="BJ791" s="216" t="s">
        <v>1984</v>
      </c>
      <c r="BK791" s="435">
        <v>18</v>
      </c>
      <c r="BL791" s="437">
        <v>43497</v>
      </c>
      <c r="BM791" s="431">
        <v>2</v>
      </c>
      <c r="BN791" s="436" t="s">
        <v>1952</v>
      </c>
      <c r="BO791" s="215" t="s">
        <v>1953</v>
      </c>
    </row>
    <row r="792" spans="1:67" ht="54" customHeight="1">
      <c r="A792" s="125">
        <v>362</v>
      </c>
      <c r="B792" s="165" t="s">
        <v>1908</v>
      </c>
      <c r="C792" s="165" t="s">
        <v>1909</v>
      </c>
      <c r="D792" s="165" t="s">
        <v>1910</v>
      </c>
      <c r="E792" s="165" t="s">
        <v>249</v>
      </c>
      <c r="F792" s="165" t="s">
        <v>930</v>
      </c>
      <c r="G792" s="165" t="s">
        <v>1911</v>
      </c>
      <c r="H792" s="165" t="s">
        <v>1912</v>
      </c>
      <c r="I792" s="165" t="s">
        <v>1913</v>
      </c>
      <c r="J792" s="47" t="s">
        <v>934</v>
      </c>
      <c r="K792" s="361">
        <v>0</v>
      </c>
      <c r="L792" s="361">
        <v>0</v>
      </c>
      <c r="M792" s="361">
        <v>0</v>
      </c>
      <c r="N792" s="170"/>
      <c r="O792" s="170"/>
      <c r="P792" s="170"/>
      <c r="Q792" s="170"/>
      <c r="R792" s="170" t="s">
        <v>211</v>
      </c>
      <c r="S792" s="433"/>
      <c r="T792" s="48"/>
      <c r="U792" s="433"/>
      <c r="V792" s="433"/>
      <c r="W792" s="433"/>
      <c r="X792" s="165" t="s">
        <v>1914</v>
      </c>
      <c r="Y792" s="165" t="s">
        <v>1964</v>
      </c>
      <c r="Z792" s="165"/>
      <c r="AA792" s="169"/>
      <c r="AB792" s="169"/>
      <c r="AC792" s="169"/>
      <c r="AD792" s="165"/>
      <c r="AE792" s="165"/>
      <c r="AF792" s="425"/>
      <c r="AG792" s="48"/>
      <c r="AH792" s="425"/>
      <c r="AI792" s="425"/>
      <c r="AJ792" s="425"/>
      <c r="AK792" s="165" t="s">
        <v>353</v>
      </c>
      <c r="AL792" s="164" t="s">
        <v>48</v>
      </c>
      <c r="AM792" s="164" t="s">
        <v>48</v>
      </c>
      <c r="AN792" s="164" t="s">
        <v>48</v>
      </c>
      <c r="AO792" s="164" t="s">
        <v>48</v>
      </c>
      <c r="AP792" s="164" t="s">
        <v>48</v>
      </c>
      <c r="AQ792" s="164" t="s">
        <v>48</v>
      </c>
      <c r="AR792" s="164" t="s">
        <v>48</v>
      </c>
      <c r="AS792" s="164" t="s">
        <v>1943</v>
      </c>
      <c r="AT792" s="165" t="s">
        <v>1985</v>
      </c>
      <c r="AU792" s="165"/>
      <c r="AV792" s="165"/>
      <c r="AW792" s="164" t="s">
        <v>353</v>
      </c>
      <c r="AX792" s="174">
        <v>110000000</v>
      </c>
      <c r="AY792" s="175">
        <v>1</v>
      </c>
      <c r="AZ792" s="175" t="s">
        <v>1937</v>
      </c>
      <c r="BA792" s="175">
        <v>0</v>
      </c>
      <c r="BB792" s="175" t="s">
        <v>48</v>
      </c>
      <c r="BC792" s="176">
        <v>110000000</v>
      </c>
      <c r="BD792" s="176">
        <v>110000000</v>
      </c>
      <c r="BE792" s="216"/>
      <c r="BF792" s="216" t="s">
        <v>1949</v>
      </c>
      <c r="BG792" s="429" t="s">
        <v>1950</v>
      </c>
      <c r="BH792" s="216"/>
      <c r="BI792" s="216" t="s">
        <v>1844</v>
      </c>
      <c r="BJ792" s="216" t="s">
        <v>1986</v>
      </c>
      <c r="BK792" s="435">
        <v>19</v>
      </c>
      <c r="BL792" s="437">
        <v>43497</v>
      </c>
      <c r="BM792" s="431">
        <v>2</v>
      </c>
      <c r="BN792" s="436" t="s">
        <v>1952</v>
      </c>
      <c r="BO792" s="215" t="s">
        <v>1953</v>
      </c>
    </row>
    <row r="793" spans="1:67" ht="54" customHeight="1">
      <c r="A793" s="125">
        <v>363</v>
      </c>
      <c r="B793" s="165" t="s">
        <v>1908</v>
      </c>
      <c r="C793" s="165" t="s">
        <v>1909</v>
      </c>
      <c r="D793" s="165" t="s">
        <v>1910</v>
      </c>
      <c r="E793" s="165" t="s">
        <v>249</v>
      </c>
      <c r="F793" s="165" t="s">
        <v>930</v>
      </c>
      <c r="G793" s="165" t="s">
        <v>1911</v>
      </c>
      <c r="H793" s="165" t="s">
        <v>1912</v>
      </c>
      <c r="I793" s="165" t="s">
        <v>1913</v>
      </c>
      <c r="J793" s="47" t="s">
        <v>934</v>
      </c>
      <c r="K793" s="361">
        <v>0</v>
      </c>
      <c r="L793" s="361">
        <v>0</v>
      </c>
      <c r="M793" s="361">
        <v>0</v>
      </c>
      <c r="N793" s="170"/>
      <c r="O793" s="170"/>
      <c r="P793" s="170"/>
      <c r="Q793" s="170"/>
      <c r="R793" s="170" t="s">
        <v>211</v>
      </c>
      <c r="S793" s="433"/>
      <c r="T793" s="48"/>
      <c r="U793" s="433"/>
      <c r="V793" s="433"/>
      <c r="W793" s="433"/>
      <c r="X793" s="165" t="s">
        <v>1914</v>
      </c>
      <c r="Y793" s="126" t="s">
        <v>1964</v>
      </c>
      <c r="Z793" s="165"/>
      <c r="AA793" s="169"/>
      <c r="AB793" s="169"/>
      <c r="AC793" s="169"/>
      <c r="AD793" s="165"/>
      <c r="AE793" s="165"/>
      <c r="AF793" s="425"/>
      <c r="AG793" s="48"/>
      <c r="AH793" s="425"/>
      <c r="AI793" s="425"/>
      <c r="AJ793" s="425"/>
      <c r="AK793" s="165" t="s">
        <v>353</v>
      </c>
      <c r="AL793" s="164" t="s">
        <v>48</v>
      </c>
      <c r="AM793" s="164" t="s">
        <v>48</v>
      </c>
      <c r="AN793" s="164" t="s">
        <v>48</v>
      </c>
      <c r="AO793" s="164" t="s">
        <v>48</v>
      </c>
      <c r="AP793" s="164" t="s">
        <v>48</v>
      </c>
      <c r="AQ793" s="164" t="s">
        <v>48</v>
      </c>
      <c r="AR793" s="164" t="s">
        <v>48</v>
      </c>
      <c r="AS793" s="164"/>
      <c r="AT793" s="165" t="s">
        <v>1987</v>
      </c>
      <c r="AU793" s="165"/>
      <c r="AV793" s="165"/>
      <c r="AW793" s="164" t="s">
        <v>353</v>
      </c>
      <c r="AX793" s="174">
        <v>26202524</v>
      </c>
      <c r="AY793" s="175">
        <v>1</v>
      </c>
      <c r="AZ793" s="175" t="s">
        <v>1937</v>
      </c>
      <c r="BA793" s="175">
        <v>0</v>
      </c>
      <c r="BB793" s="175" t="s">
        <v>48</v>
      </c>
      <c r="BC793" s="176">
        <v>26202524</v>
      </c>
      <c r="BD793" s="176">
        <v>26202524</v>
      </c>
      <c r="BE793" s="216"/>
      <c r="BF793" s="216" t="s">
        <v>1949</v>
      </c>
      <c r="BG793" s="429" t="s">
        <v>1950</v>
      </c>
      <c r="BH793" s="216"/>
      <c r="BI793" s="216" t="s">
        <v>1844</v>
      </c>
      <c r="BJ793" s="216" t="s">
        <v>1988</v>
      </c>
      <c r="BK793" s="435">
        <v>20</v>
      </c>
      <c r="BL793" s="437">
        <v>43497</v>
      </c>
      <c r="BM793" s="431">
        <v>2</v>
      </c>
      <c r="BN793" s="436" t="s">
        <v>1952</v>
      </c>
      <c r="BO793" s="215" t="s">
        <v>1953</v>
      </c>
    </row>
    <row r="794" spans="1:67" ht="54" customHeight="1">
      <c r="A794" s="125">
        <v>364</v>
      </c>
      <c r="B794" s="165" t="s">
        <v>1908</v>
      </c>
      <c r="C794" s="165" t="s">
        <v>1909</v>
      </c>
      <c r="D794" s="165" t="s">
        <v>1910</v>
      </c>
      <c r="E794" s="165" t="s">
        <v>249</v>
      </c>
      <c r="F794" s="165" t="s">
        <v>930</v>
      </c>
      <c r="G794" s="165" t="s">
        <v>1911</v>
      </c>
      <c r="H794" s="165" t="s">
        <v>1912</v>
      </c>
      <c r="I794" s="165" t="s">
        <v>1913</v>
      </c>
      <c r="J794" s="47" t="s">
        <v>934</v>
      </c>
      <c r="K794" s="361">
        <v>0</v>
      </c>
      <c r="L794" s="361">
        <v>0</v>
      </c>
      <c r="M794" s="361">
        <v>0</v>
      </c>
      <c r="N794" s="170"/>
      <c r="O794" s="170"/>
      <c r="P794" s="170"/>
      <c r="Q794" s="170"/>
      <c r="R794" s="170" t="s">
        <v>211</v>
      </c>
      <c r="S794" s="433"/>
      <c r="T794" s="48"/>
      <c r="U794" s="433"/>
      <c r="V794" s="433"/>
      <c r="W794" s="433"/>
      <c r="X794" s="165" t="s">
        <v>1914</v>
      </c>
      <c r="Y794" s="126" t="s">
        <v>1964</v>
      </c>
      <c r="Z794" s="165"/>
      <c r="AA794" s="169"/>
      <c r="AB794" s="169"/>
      <c r="AC794" s="169"/>
      <c r="AD794" s="165"/>
      <c r="AE794" s="165"/>
      <c r="AF794" s="425"/>
      <c r="AG794" s="48"/>
      <c r="AH794" s="425"/>
      <c r="AI794" s="425"/>
      <c r="AJ794" s="425"/>
      <c r="AK794" s="165" t="s">
        <v>353</v>
      </c>
      <c r="AL794" s="164" t="s">
        <v>48</v>
      </c>
      <c r="AM794" s="164" t="s">
        <v>48</v>
      </c>
      <c r="AN794" s="164" t="s">
        <v>48</v>
      </c>
      <c r="AO794" s="164" t="s">
        <v>48</v>
      </c>
      <c r="AP794" s="164" t="s">
        <v>48</v>
      </c>
      <c r="AQ794" s="164" t="s">
        <v>48</v>
      </c>
      <c r="AR794" s="164" t="s">
        <v>48</v>
      </c>
      <c r="AS794" s="164"/>
      <c r="AT794" s="165" t="s">
        <v>1987</v>
      </c>
      <c r="AU794" s="165"/>
      <c r="AV794" s="165"/>
      <c r="AW794" s="164" t="s">
        <v>353</v>
      </c>
      <c r="AX794" s="174">
        <v>24000000</v>
      </c>
      <c r="AY794" s="175">
        <v>1</v>
      </c>
      <c r="AZ794" s="175" t="s">
        <v>1937</v>
      </c>
      <c r="BA794" s="175">
        <v>0</v>
      </c>
      <c r="BB794" s="175" t="s">
        <v>48</v>
      </c>
      <c r="BC794" s="176">
        <v>24000000</v>
      </c>
      <c r="BD794" s="176">
        <v>24000000</v>
      </c>
      <c r="BE794" s="216"/>
      <c r="BF794" s="216" t="s">
        <v>1949</v>
      </c>
      <c r="BG794" s="429" t="s">
        <v>1950</v>
      </c>
      <c r="BH794" s="216"/>
      <c r="BI794" s="216" t="s">
        <v>1844</v>
      </c>
      <c r="BJ794" s="216" t="s">
        <v>1989</v>
      </c>
      <c r="BK794" s="435">
        <v>21</v>
      </c>
      <c r="BL794" s="437">
        <v>43497</v>
      </c>
      <c r="BM794" s="431">
        <v>2</v>
      </c>
      <c r="BN794" s="436" t="s">
        <v>1952</v>
      </c>
      <c r="BO794" s="215" t="s">
        <v>1953</v>
      </c>
    </row>
    <row r="795" spans="1:67" ht="54" customHeight="1">
      <c r="A795" s="125">
        <v>365</v>
      </c>
      <c r="B795" s="165" t="s">
        <v>1908</v>
      </c>
      <c r="C795" s="165" t="s">
        <v>1909</v>
      </c>
      <c r="D795" s="165" t="s">
        <v>1910</v>
      </c>
      <c r="E795" s="165" t="s">
        <v>249</v>
      </c>
      <c r="F795" s="165" t="s">
        <v>930</v>
      </c>
      <c r="G795" s="165" t="s">
        <v>1911</v>
      </c>
      <c r="H795" s="165" t="s">
        <v>1912</v>
      </c>
      <c r="I795" s="165" t="s">
        <v>1913</v>
      </c>
      <c r="J795" s="47" t="s">
        <v>934</v>
      </c>
      <c r="K795" s="361">
        <v>0</v>
      </c>
      <c r="L795" s="361">
        <v>0</v>
      </c>
      <c r="M795" s="361">
        <v>0</v>
      </c>
      <c r="N795" s="170"/>
      <c r="O795" s="170"/>
      <c r="P795" s="170"/>
      <c r="Q795" s="170"/>
      <c r="R795" s="170" t="s">
        <v>211</v>
      </c>
      <c r="S795" s="433"/>
      <c r="T795" s="48"/>
      <c r="U795" s="433"/>
      <c r="V795" s="433"/>
      <c r="W795" s="433"/>
      <c r="X795" s="165" t="s">
        <v>1914</v>
      </c>
      <c r="Y795" s="165" t="s">
        <v>1964</v>
      </c>
      <c r="Z795" s="165"/>
      <c r="AA795" s="169"/>
      <c r="AB795" s="169"/>
      <c r="AC795" s="169"/>
      <c r="AD795" s="165"/>
      <c r="AE795" s="165"/>
      <c r="AF795" s="425"/>
      <c r="AG795" s="48"/>
      <c r="AH795" s="425"/>
      <c r="AI795" s="425"/>
      <c r="AJ795" s="425"/>
      <c r="AK795" s="165" t="s">
        <v>353</v>
      </c>
      <c r="AL795" s="164" t="s">
        <v>48</v>
      </c>
      <c r="AM795" s="164" t="s">
        <v>48</v>
      </c>
      <c r="AN795" s="164" t="s">
        <v>48</v>
      </c>
      <c r="AO795" s="164" t="s">
        <v>48</v>
      </c>
      <c r="AP795" s="164" t="s">
        <v>48</v>
      </c>
      <c r="AQ795" s="164" t="s">
        <v>48</v>
      </c>
      <c r="AR795" s="164" t="s">
        <v>48</v>
      </c>
      <c r="AS795" s="164">
        <v>1125</v>
      </c>
      <c r="AT795" s="165" t="s">
        <v>1990</v>
      </c>
      <c r="AU795" s="165"/>
      <c r="AV795" s="165"/>
      <c r="AW795" s="164" t="s">
        <v>353</v>
      </c>
      <c r="AX795" s="174">
        <v>66278876</v>
      </c>
      <c r="AY795" s="175">
        <v>1</v>
      </c>
      <c r="AZ795" s="175" t="s">
        <v>1937</v>
      </c>
      <c r="BA795" s="175">
        <v>0</v>
      </c>
      <c r="BB795" s="175" t="s">
        <v>48</v>
      </c>
      <c r="BC795" s="176">
        <v>66278876</v>
      </c>
      <c r="BD795" s="176">
        <v>66278876</v>
      </c>
      <c r="BE795" s="216"/>
      <c r="BF795" s="216" t="s">
        <v>1949</v>
      </c>
      <c r="BG795" s="429" t="s">
        <v>1950</v>
      </c>
      <c r="BH795" s="216"/>
      <c r="BI795" s="216" t="s">
        <v>1844</v>
      </c>
      <c r="BJ795" s="216" t="s">
        <v>1991</v>
      </c>
      <c r="BK795" s="435">
        <v>22</v>
      </c>
      <c r="BL795" s="437">
        <v>43497</v>
      </c>
      <c r="BM795" s="431">
        <v>2</v>
      </c>
      <c r="BN795" s="436" t="s">
        <v>1952</v>
      </c>
      <c r="BO795" s="215" t="s">
        <v>1953</v>
      </c>
    </row>
    <row r="796" spans="1:67" ht="54" customHeight="1">
      <c r="A796" s="125">
        <v>366</v>
      </c>
      <c r="B796" s="165" t="s">
        <v>1908</v>
      </c>
      <c r="C796" s="165" t="s">
        <v>1909</v>
      </c>
      <c r="D796" s="165" t="s">
        <v>1910</v>
      </c>
      <c r="E796" s="165" t="s">
        <v>249</v>
      </c>
      <c r="F796" s="165" t="s">
        <v>930</v>
      </c>
      <c r="G796" s="165" t="s">
        <v>1911</v>
      </c>
      <c r="H796" s="165" t="s">
        <v>1912</v>
      </c>
      <c r="I796" s="165" t="s">
        <v>1913</v>
      </c>
      <c r="J796" s="47" t="s">
        <v>934</v>
      </c>
      <c r="K796" s="361">
        <v>0</v>
      </c>
      <c r="L796" s="361">
        <v>0</v>
      </c>
      <c r="M796" s="361">
        <v>0</v>
      </c>
      <c r="N796" s="170"/>
      <c r="O796" s="170"/>
      <c r="P796" s="170"/>
      <c r="Q796" s="170"/>
      <c r="R796" s="170" t="s">
        <v>211</v>
      </c>
      <c r="S796" s="433"/>
      <c r="T796" s="48"/>
      <c r="U796" s="433"/>
      <c r="V796" s="433"/>
      <c r="W796" s="433"/>
      <c r="X796" s="165" t="s">
        <v>1914</v>
      </c>
      <c r="Y796" s="165" t="s">
        <v>1964</v>
      </c>
      <c r="Z796" s="165"/>
      <c r="AA796" s="169"/>
      <c r="AB796" s="169"/>
      <c r="AC796" s="169"/>
      <c r="AD796" s="165"/>
      <c r="AE796" s="165"/>
      <c r="AF796" s="425"/>
      <c r="AG796" s="48"/>
      <c r="AH796" s="425"/>
      <c r="AI796" s="425"/>
      <c r="AJ796" s="425"/>
      <c r="AK796" s="165" t="s">
        <v>353</v>
      </c>
      <c r="AL796" s="164" t="s">
        <v>48</v>
      </c>
      <c r="AM796" s="164" t="s">
        <v>48</v>
      </c>
      <c r="AN796" s="164" t="s">
        <v>48</v>
      </c>
      <c r="AO796" s="164" t="s">
        <v>48</v>
      </c>
      <c r="AP796" s="164" t="s">
        <v>48</v>
      </c>
      <c r="AQ796" s="164" t="s">
        <v>48</v>
      </c>
      <c r="AR796" s="164" t="s">
        <v>48</v>
      </c>
      <c r="AS796" s="164">
        <v>1125</v>
      </c>
      <c r="AT796" s="165" t="s">
        <v>1990</v>
      </c>
      <c r="AU796" s="165"/>
      <c r="AV796" s="165"/>
      <c r="AW796" s="164" t="s">
        <v>353</v>
      </c>
      <c r="AX796" s="174">
        <v>25000000</v>
      </c>
      <c r="AY796" s="175">
        <v>1</v>
      </c>
      <c r="AZ796" s="175" t="s">
        <v>1937</v>
      </c>
      <c r="BA796" s="175">
        <v>0</v>
      </c>
      <c r="BB796" s="175" t="s">
        <v>48</v>
      </c>
      <c r="BC796" s="176">
        <v>25000000</v>
      </c>
      <c r="BD796" s="176">
        <v>25000000</v>
      </c>
      <c r="BE796" s="216"/>
      <c r="BF796" s="216" t="s">
        <v>1949</v>
      </c>
      <c r="BG796" s="429" t="s">
        <v>1950</v>
      </c>
      <c r="BH796" s="216"/>
      <c r="BI796" s="216" t="s">
        <v>1844</v>
      </c>
      <c r="BJ796" s="216" t="s">
        <v>1992</v>
      </c>
      <c r="BK796" s="435">
        <v>23</v>
      </c>
      <c r="BL796" s="437">
        <v>43497</v>
      </c>
      <c r="BM796" s="431">
        <v>2</v>
      </c>
      <c r="BN796" s="436" t="s">
        <v>1952</v>
      </c>
      <c r="BO796" s="215" t="s">
        <v>1953</v>
      </c>
    </row>
    <row r="797" spans="1:67" ht="54" customHeight="1">
      <c r="A797" s="125">
        <v>367</v>
      </c>
      <c r="B797" s="165" t="s">
        <v>1908</v>
      </c>
      <c r="C797" s="165" t="s">
        <v>1909</v>
      </c>
      <c r="D797" s="165" t="s">
        <v>1910</v>
      </c>
      <c r="E797" s="165" t="s">
        <v>249</v>
      </c>
      <c r="F797" s="165" t="s">
        <v>930</v>
      </c>
      <c r="G797" s="165" t="s">
        <v>1911</v>
      </c>
      <c r="H797" s="165" t="s">
        <v>1912</v>
      </c>
      <c r="I797" s="165" t="s">
        <v>1913</v>
      </c>
      <c r="J797" s="47" t="s">
        <v>934</v>
      </c>
      <c r="K797" s="361">
        <v>0</v>
      </c>
      <c r="L797" s="361">
        <v>0</v>
      </c>
      <c r="M797" s="361">
        <v>0</v>
      </c>
      <c r="N797" s="170"/>
      <c r="O797" s="170"/>
      <c r="P797" s="170"/>
      <c r="Q797" s="170"/>
      <c r="R797" s="170" t="s">
        <v>211</v>
      </c>
      <c r="S797" s="433"/>
      <c r="T797" s="48"/>
      <c r="U797" s="433"/>
      <c r="V797" s="433"/>
      <c r="W797" s="433"/>
      <c r="X797" s="165" t="s">
        <v>1914</v>
      </c>
      <c r="Y797" s="165" t="s">
        <v>1964</v>
      </c>
      <c r="Z797" s="165"/>
      <c r="AA797" s="169"/>
      <c r="AB797" s="169"/>
      <c r="AC797" s="169"/>
      <c r="AD797" s="165"/>
      <c r="AE797" s="165"/>
      <c r="AF797" s="425"/>
      <c r="AG797" s="48"/>
      <c r="AH797" s="425"/>
      <c r="AI797" s="425"/>
      <c r="AJ797" s="425"/>
      <c r="AK797" s="165" t="s">
        <v>353</v>
      </c>
      <c r="AL797" s="164" t="s">
        <v>48</v>
      </c>
      <c r="AM797" s="164" t="s">
        <v>48</v>
      </c>
      <c r="AN797" s="164" t="s">
        <v>48</v>
      </c>
      <c r="AO797" s="164" t="s">
        <v>48</v>
      </c>
      <c r="AP797" s="164" t="s">
        <v>48</v>
      </c>
      <c r="AQ797" s="164" t="s">
        <v>48</v>
      </c>
      <c r="AR797" s="164" t="s">
        <v>48</v>
      </c>
      <c r="AS797" s="164" t="s">
        <v>1943</v>
      </c>
      <c r="AT797" s="165" t="s">
        <v>1993</v>
      </c>
      <c r="AU797" s="165"/>
      <c r="AV797" s="165"/>
      <c r="AW797" s="164" t="s">
        <v>353</v>
      </c>
      <c r="AX797" s="174">
        <v>1000000</v>
      </c>
      <c r="AY797" s="175">
        <v>1</v>
      </c>
      <c r="AZ797" s="175" t="s">
        <v>1937</v>
      </c>
      <c r="BA797" s="175">
        <v>0</v>
      </c>
      <c r="BB797" s="175" t="s">
        <v>48</v>
      </c>
      <c r="BC797" s="176">
        <v>1000000</v>
      </c>
      <c r="BD797" s="176">
        <v>1000000</v>
      </c>
      <c r="BE797" s="216"/>
      <c r="BF797" s="216" t="s">
        <v>1949</v>
      </c>
      <c r="BG797" s="429" t="s">
        <v>1950</v>
      </c>
      <c r="BH797" s="216"/>
      <c r="BI797" s="216" t="s">
        <v>1844</v>
      </c>
      <c r="BJ797" s="216" t="s">
        <v>1961</v>
      </c>
      <c r="BK797" s="435">
        <v>36</v>
      </c>
      <c r="BL797" s="437">
        <v>43678</v>
      </c>
      <c r="BM797" s="431">
        <v>8</v>
      </c>
      <c r="BN797" s="436" t="s">
        <v>1952</v>
      </c>
      <c r="BO797" s="215" t="s">
        <v>1953</v>
      </c>
    </row>
    <row r="798" spans="1:67" ht="54" customHeight="1">
      <c r="A798" s="125">
        <v>368</v>
      </c>
      <c r="B798" s="165" t="s">
        <v>1908</v>
      </c>
      <c r="C798" s="165" t="s">
        <v>1909</v>
      </c>
      <c r="D798" s="165" t="s">
        <v>1910</v>
      </c>
      <c r="E798" s="165" t="s">
        <v>249</v>
      </c>
      <c r="F798" s="165" t="s">
        <v>930</v>
      </c>
      <c r="G798" s="165" t="s">
        <v>1911</v>
      </c>
      <c r="H798" s="165" t="s">
        <v>1912</v>
      </c>
      <c r="I798" s="165" t="s">
        <v>1913</v>
      </c>
      <c r="J798" s="47" t="s">
        <v>934</v>
      </c>
      <c r="K798" s="361">
        <v>0</v>
      </c>
      <c r="L798" s="361">
        <v>0</v>
      </c>
      <c r="M798" s="361">
        <v>0</v>
      </c>
      <c r="N798" s="170"/>
      <c r="O798" s="170"/>
      <c r="P798" s="170"/>
      <c r="Q798" s="170"/>
      <c r="R798" s="170" t="s">
        <v>211</v>
      </c>
      <c r="S798" s="433"/>
      <c r="T798" s="48"/>
      <c r="U798" s="433"/>
      <c r="V798" s="433"/>
      <c r="W798" s="433"/>
      <c r="X798" s="165" t="s">
        <v>1914</v>
      </c>
      <c r="Y798" s="165" t="s">
        <v>1964</v>
      </c>
      <c r="Z798" s="165"/>
      <c r="AA798" s="169"/>
      <c r="AB798" s="169"/>
      <c r="AC798" s="169"/>
      <c r="AD798" s="165"/>
      <c r="AE798" s="165"/>
      <c r="AF798" s="425"/>
      <c r="AG798" s="48"/>
      <c r="AH798" s="425"/>
      <c r="AI798" s="425"/>
      <c r="AJ798" s="425"/>
      <c r="AK798" s="165" t="s">
        <v>353</v>
      </c>
      <c r="AL798" s="164" t="s">
        <v>48</v>
      </c>
      <c r="AM798" s="164" t="s">
        <v>48</v>
      </c>
      <c r="AN798" s="164" t="s">
        <v>48</v>
      </c>
      <c r="AO798" s="164" t="s">
        <v>48</v>
      </c>
      <c r="AP798" s="164" t="s">
        <v>48</v>
      </c>
      <c r="AQ798" s="164" t="s">
        <v>48</v>
      </c>
      <c r="AR798" s="164" t="s">
        <v>48</v>
      </c>
      <c r="AS798" s="164" t="s">
        <v>1943</v>
      </c>
      <c r="AT798" s="165" t="s">
        <v>1994</v>
      </c>
      <c r="AU798" s="165"/>
      <c r="AV798" s="165"/>
      <c r="AW798" s="164" t="s">
        <v>353</v>
      </c>
      <c r="AX798" s="174">
        <v>10000000</v>
      </c>
      <c r="AY798" s="175">
        <v>1</v>
      </c>
      <c r="AZ798" s="175" t="s">
        <v>1937</v>
      </c>
      <c r="BA798" s="175">
        <v>0</v>
      </c>
      <c r="BB798" s="175" t="s">
        <v>48</v>
      </c>
      <c r="BC798" s="176">
        <v>10000000</v>
      </c>
      <c r="BD798" s="176">
        <v>10000000</v>
      </c>
      <c r="BE798" s="216"/>
      <c r="BF798" s="216" t="s">
        <v>1949</v>
      </c>
      <c r="BG798" s="429" t="s">
        <v>1950</v>
      </c>
      <c r="BH798" s="216"/>
      <c r="BI798" s="216" t="s">
        <v>1844</v>
      </c>
      <c r="BJ798" s="216" t="s">
        <v>1995</v>
      </c>
      <c r="BK798" s="435">
        <v>37</v>
      </c>
      <c r="BL798" s="437">
        <v>43497</v>
      </c>
      <c r="BM798" s="431">
        <v>2</v>
      </c>
      <c r="BN798" s="436" t="s">
        <v>1952</v>
      </c>
      <c r="BO798" s="215" t="s">
        <v>1953</v>
      </c>
    </row>
    <row r="799" spans="1:67" ht="54" customHeight="1">
      <c r="A799" s="125">
        <v>369</v>
      </c>
      <c r="B799" s="165" t="s">
        <v>1908</v>
      </c>
      <c r="C799" s="165" t="s">
        <v>1909</v>
      </c>
      <c r="D799" s="165" t="s">
        <v>1910</v>
      </c>
      <c r="E799" s="165" t="s">
        <v>249</v>
      </c>
      <c r="F799" s="165" t="s">
        <v>930</v>
      </c>
      <c r="G799" s="165" t="s">
        <v>1911</v>
      </c>
      <c r="H799" s="165" t="s">
        <v>1912</v>
      </c>
      <c r="I799" s="165" t="s">
        <v>1913</v>
      </c>
      <c r="J799" s="47" t="s">
        <v>934</v>
      </c>
      <c r="K799" s="361">
        <v>0</v>
      </c>
      <c r="L799" s="361">
        <v>0</v>
      </c>
      <c r="M799" s="361">
        <v>0</v>
      </c>
      <c r="N799" s="170"/>
      <c r="O799" s="170"/>
      <c r="P799" s="170"/>
      <c r="Q799" s="170"/>
      <c r="R799" s="170" t="s">
        <v>211</v>
      </c>
      <c r="S799" s="433"/>
      <c r="T799" s="48"/>
      <c r="U799" s="433"/>
      <c r="V799" s="433"/>
      <c r="W799" s="433"/>
      <c r="X799" s="165" t="s">
        <v>1914</v>
      </c>
      <c r="Y799" s="165" t="s">
        <v>1964</v>
      </c>
      <c r="Z799" s="165"/>
      <c r="AA799" s="169"/>
      <c r="AB799" s="169"/>
      <c r="AC799" s="169"/>
      <c r="AD799" s="165"/>
      <c r="AE799" s="165"/>
      <c r="AF799" s="425"/>
      <c r="AG799" s="48"/>
      <c r="AH799" s="425"/>
      <c r="AI799" s="425"/>
      <c r="AJ799" s="425"/>
      <c r="AK799" s="165" t="s">
        <v>353</v>
      </c>
      <c r="AL799" s="164" t="s">
        <v>48</v>
      </c>
      <c r="AM799" s="164" t="s">
        <v>48</v>
      </c>
      <c r="AN799" s="164" t="s">
        <v>48</v>
      </c>
      <c r="AO799" s="164" t="s">
        <v>48</v>
      </c>
      <c r="AP799" s="164" t="s">
        <v>48</v>
      </c>
      <c r="AQ799" s="164" t="s">
        <v>48</v>
      </c>
      <c r="AR799" s="164" t="s">
        <v>48</v>
      </c>
      <c r="AS799" s="164" t="s">
        <v>1943</v>
      </c>
      <c r="AT799" s="165" t="s">
        <v>1996</v>
      </c>
      <c r="AU799" s="165"/>
      <c r="AV799" s="165"/>
      <c r="AW799" s="164" t="s">
        <v>353</v>
      </c>
      <c r="AX799" s="174">
        <v>3900000</v>
      </c>
      <c r="AY799" s="175">
        <v>1</v>
      </c>
      <c r="AZ799" s="175" t="s">
        <v>1937</v>
      </c>
      <c r="BA799" s="175">
        <v>0</v>
      </c>
      <c r="BB799" s="175" t="s">
        <v>48</v>
      </c>
      <c r="BC799" s="176">
        <v>3900000</v>
      </c>
      <c r="BD799" s="176">
        <v>3900000</v>
      </c>
      <c r="BE799" s="216"/>
      <c r="BF799" s="216" t="s">
        <v>1949</v>
      </c>
      <c r="BG799" s="429" t="s">
        <v>1950</v>
      </c>
      <c r="BH799" s="216"/>
      <c r="BI799" s="216" t="s">
        <v>1844</v>
      </c>
      <c r="BJ799" s="216" t="s">
        <v>1997</v>
      </c>
      <c r="BK799" s="435">
        <v>38</v>
      </c>
      <c r="BL799" s="437">
        <v>43497</v>
      </c>
      <c r="BM799" s="431">
        <v>2</v>
      </c>
      <c r="BN799" s="436" t="s">
        <v>1952</v>
      </c>
      <c r="BO799" s="215" t="s">
        <v>1953</v>
      </c>
    </row>
    <row r="800" spans="1:67" ht="54" customHeight="1">
      <c r="A800" s="125">
        <v>370</v>
      </c>
      <c r="B800" s="165" t="s">
        <v>1908</v>
      </c>
      <c r="C800" s="165" t="s">
        <v>1909</v>
      </c>
      <c r="D800" s="165" t="s">
        <v>1910</v>
      </c>
      <c r="E800" s="165" t="s">
        <v>249</v>
      </c>
      <c r="F800" s="165" t="s">
        <v>930</v>
      </c>
      <c r="G800" s="165" t="s">
        <v>1911</v>
      </c>
      <c r="H800" s="165" t="s">
        <v>1912</v>
      </c>
      <c r="I800" s="165" t="s">
        <v>1913</v>
      </c>
      <c r="J800" s="47" t="s">
        <v>934</v>
      </c>
      <c r="K800" s="361">
        <v>0</v>
      </c>
      <c r="L800" s="361">
        <v>0</v>
      </c>
      <c r="M800" s="361">
        <v>0</v>
      </c>
      <c r="N800" s="170"/>
      <c r="O800" s="170"/>
      <c r="P800" s="170"/>
      <c r="Q800" s="170"/>
      <c r="R800" s="170" t="s">
        <v>211</v>
      </c>
      <c r="S800" s="433"/>
      <c r="T800" s="48"/>
      <c r="U800" s="433"/>
      <c r="V800" s="433"/>
      <c r="W800" s="433"/>
      <c r="X800" s="165" t="s">
        <v>1914</v>
      </c>
      <c r="Y800" s="165" t="s">
        <v>1964</v>
      </c>
      <c r="Z800" s="165"/>
      <c r="AA800" s="169"/>
      <c r="AB800" s="169"/>
      <c r="AC800" s="169"/>
      <c r="AD800" s="165"/>
      <c r="AE800" s="165"/>
      <c r="AF800" s="425"/>
      <c r="AG800" s="48"/>
      <c r="AH800" s="425"/>
      <c r="AI800" s="425"/>
      <c r="AJ800" s="425"/>
      <c r="AK800" s="165" t="s">
        <v>353</v>
      </c>
      <c r="AL800" s="164" t="s">
        <v>48</v>
      </c>
      <c r="AM800" s="164" t="s">
        <v>48</v>
      </c>
      <c r="AN800" s="164" t="s">
        <v>48</v>
      </c>
      <c r="AO800" s="164" t="s">
        <v>48</v>
      </c>
      <c r="AP800" s="164" t="s">
        <v>48</v>
      </c>
      <c r="AQ800" s="164" t="s">
        <v>48</v>
      </c>
      <c r="AR800" s="164" t="s">
        <v>48</v>
      </c>
      <c r="AS800" s="164" t="s">
        <v>1943</v>
      </c>
      <c r="AT800" s="165" t="s">
        <v>1998</v>
      </c>
      <c r="AU800" s="165"/>
      <c r="AV800" s="165"/>
      <c r="AW800" s="164" t="s">
        <v>353</v>
      </c>
      <c r="AX800" s="174">
        <v>5000000</v>
      </c>
      <c r="AY800" s="175">
        <v>1</v>
      </c>
      <c r="AZ800" s="175" t="s">
        <v>1937</v>
      </c>
      <c r="BA800" s="175">
        <v>0</v>
      </c>
      <c r="BB800" s="175" t="s">
        <v>48</v>
      </c>
      <c r="BC800" s="176">
        <v>5000000</v>
      </c>
      <c r="BD800" s="176">
        <v>5000000</v>
      </c>
      <c r="BE800" s="216"/>
      <c r="BF800" s="216" t="s">
        <v>1949</v>
      </c>
      <c r="BG800" s="429" t="s">
        <v>1950</v>
      </c>
      <c r="BH800" s="216"/>
      <c r="BI800" s="216" t="s">
        <v>1844</v>
      </c>
      <c r="BJ800" s="216" t="s">
        <v>1999</v>
      </c>
      <c r="BK800" s="435">
        <v>39</v>
      </c>
      <c r="BL800" s="437">
        <v>43497</v>
      </c>
      <c r="BM800" s="431">
        <v>2</v>
      </c>
      <c r="BN800" s="436" t="s">
        <v>1952</v>
      </c>
      <c r="BO800" s="215" t="s">
        <v>1953</v>
      </c>
    </row>
    <row r="801" spans="1:67" s="136" customFormat="1" ht="54" customHeight="1">
      <c r="A801" s="125">
        <v>371</v>
      </c>
      <c r="B801" s="165" t="s">
        <v>1908</v>
      </c>
      <c r="C801" s="165" t="s">
        <v>1909</v>
      </c>
      <c r="D801" s="165" t="s">
        <v>1910</v>
      </c>
      <c r="E801" s="165" t="s">
        <v>249</v>
      </c>
      <c r="F801" s="165" t="s">
        <v>930</v>
      </c>
      <c r="G801" s="165" t="s">
        <v>1911</v>
      </c>
      <c r="H801" s="165" t="s">
        <v>1912</v>
      </c>
      <c r="I801" s="165" t="s">
        <v>1913</v>
      </c>
      <c r="J801" s="47" t="s">
        <v>934</v>
      </c>
      <c r="K801" s="361">
        <v>0</v>
      </c>
      <c r="L801" s="361">
        <v>0</v>
      </c>
      <c r="M801" s="361">
        <v>0</v>
      </c>
      <c r="N801" s="170"/>
      <c r="O801" s="170"/>
      <c r="P801" s="170"/>
      <c r="Q801" s="170"/>
      <c r="R801" s="170" t="s">
        <v>211</v>
      </c>
      <c r="S801" s="433"/>
      <c r="T801" s="48"/>
      <c r="U801" s="433"/>
      <c r="V801" s="433"/>
      <c r="W801" s="433"/>
      <c r="X801" s="165" t="s">
        <v>1914</v>
      </c>
      <c r="Y801" s="165" t="s">
        <v>1964</v>
      </c>
      <c r="Z801" s="165"/>
      <c r="AA801" s="169"/>
      <c r="AB801" s="169"/>
      <c r="AC801" s="169"/>
      <c r="AD801" s="165"/>
      <c r="AE801" s="165"/>
      <c r="AF801" s="425"/>
      <c r="AG801" s="48"/>
      <c r="AH801" s="425"/>
      <c r="AI801" s="425"/>
      <c r="AJ801" s="425"/>
      <c r="AK801" s="165" t="s">
        <v>353</v>
      </c>
      <c r="AL801" s="164" t="s">
        <v>48</v>
      </c>
      <c r="AM801" s="164" t="s">
        <v>48</v>
      </c>
      <c r="AN801" s="164" t="s">
        <v>48</v>
      </c>
      <c r="AO801" s="164" t="s">
        <v>48</v>
      </c>
      <c r="AP801" s="164" t="s">
        <v>48</v>
      </c>
      <c r="AQ801" s="164" t="s">
        <v>48</v>
      </c>
      <c r="AR801" s="164" t="s">
        <v>48</v>
      </c>
      <c r="AS801" s="164" t="s">
        <v>1943</v>
      </c>
      <c r="AT801" s="165" t="s">
        <v>2000</v>
      </c>
      <c r="AU801" s="165"/>
      <c r="AV801" s="165"/>
      <c r="AW801" s="164" t="s">
        <v>353</v>
      </c>
      <c r="AX801" s="174">
        <v>9253400</v>
      </c>
      <c r="AY801" s="175">
        <v>1</v>
      </c>
      <c r="AZ801" s="175" t="s">
        <v>1937</v>
      </c>
      <c r="BA801" s="175">
        <v>0</v>
      </c>
      <c r="BB801" s="175" t="s">
        <v>48</v>
      </c>
      <c r="BC801" s="176">
        <v>9253400</v>
      </c>
      <c r="BD801" s="176">
        <v>9253400</v>
      </c>
      <c r="BE801" s="216"/>
      <c r="BF801" s="216" t="s">
        <v>2001</v>
      </c>
      <c r="BG801" s="429" t="s">
        <v>1950</v>
      </c>
      <c r="BH801" s="216"/>
      <c r="BI801" s="216"/>
      <c r="BJ801" s="216" t="s">
        <v>2002</v>
      </c>
      <c r="BK801" s="435">
        <v>57</v>
      </c>
      <c r="BL801" s="430">
        <v>43525</v>
      </c>
      <c r="BM801" s="431">
        <v>3</v>
      </c>
      <c r="BN801" s="432"/>
      <c r="BO801" s="215" t="s">
        <v>1953</v>
      </c>
    </row>
    <row r="802" spans="1:67" ht="54" customHeight="1">
      <c r="A802" s="125">
        <v>372</v>
      </c>
      <c r="B802" s="165" t="s">
        <v>1908</v>
      </c>
      <c r="C802" s="165" t="s">
        <v>1909</v>
      </c>
      <c r="D802" s="165" t="s">
        <v>1910</v>
      </c>
      <c r="E802" s="165" t="s">
        <v>249</v>
      </c>
      <c r="F802" s="165" t="s">
        <v>930</v>
      </c>
      <c r="G802" s="165" t="s">
        <v>1911</v>
      </c>
      <c r="H802" s="165" t="s">
        <v>1912</v>
      </c>
      <c r="I802" s="165" t="s">
        <v>1913</v>
      </c>
      <c r="J802" s="47" t="s">
        <v>934</v>
      </c>
      <c r="K802" s="361">
        <v>0</v>
      </c>
      <c r="L802" s="361">
        <v>0</v>
      </c>
      <c r="M802" s="361">
        <v>0</v>
      </c>
      <c r="N802" s="170"/>
      <c r="O802" s="170"/>
      <c r="P802" s="170"/>
      <c r="Q802" s="170"/>
      <c r="R802" s="170" t="s">
        <v>211</v>
      </c>
      <c r="S802" s="433"/>
      <c r="T802" s="48"/>
      <c r="U802" s="433"/>
      <c r="V802" s="433"/>
      <c r="W802" s="433"/>
      <c r="X802" s="165" t="s">
        <v>1914</v>
      </c>
      <c r="Y802" s="165" t="s">
        <v>1964</v>
      </c>
      <c r="Z802" s="165"/>
      <c r="AA802" s="169"/>
      <c r="AB802" s="169"/>
      <c r="AC802" s="169"/>
      <c r="AD802" s="165"/>
      <c r="AE802" s="165"/>
      <c r="AF802" s="425"/>
      <c r="AG802" s="48"/>
      <c r="AH802" s="425"/>
      <c r="AI802" s="425"/>
      <c r="AJ802" s="425"/>
      <c r="AK802" s="165" t="s">
        <v>353</v>
      </c>
      <c r="AL802" s="164" t="s">
        <v>48</v>
      </c>
      <c r="AM802" s="164" t="s">
        <v>48</v>
      </c>
      <c r="AN802" s="164" t="s">
        <v>48</v>
      </c>
      <c r="AO802" s="164" t="s">
        <v>48</v>
      </c>
      <c r="AP802" s="164" t="s">
        <v>48</v>
      </c>
      <c r="AQ802" s="164" t="s">
        <v>48</v>
      </c>
      <c r="AR802" s="164" t="s">
        <v>48</v>
      </c>
      <c r="AS802" s="164" t="s">
        <v>1943</v>
      </c>
      <c r="AT802" s="165" t="s">
        <v>2000</v>
      </c>
      <c r="AU802" s="165"/>
      <c r="AV802" s="165"/>
      <c r="AW802" s="164" t="s">
        <v>353</v>
      </c>
      <c r="AX802" s="174">
        <v>16746600</v>
      </c>
      <c r="AY802" s="175">
        <v>1</v>
      </c>
      <c r="AZ802" s="175" t="s">
        <v>1937</v>
      </c>
      <c r="BA802" s="175">
        <v>0</v>
      </c>
      <c r="BB802" s="175" t="s">
        <v>48</v>
      </c>
      <c r="BC802" s="176">
        <v>16746600</v>
      </c>
      <c r="BD802" s="176">
        <v>16746600</v>
      </c>
      <c r="BE802" s="216"/>
      <c r="BF802" s="216" t="s">
        <v>1700</v>
      </c>
      <c r="BG802" s="429" t="s">
        <v>1924</v>
      </c>
      <c r="BH802" s="216"/>
      <c r="BI802" s="216"/>
      <c r="BJ802" s="216"/>
      <c r="BK802" s="216">
        <v>166</v>
      </c>
      <c r="BL802" s="437">
        <v>43586</v>
      </c>
      <c r="BM802" s="431">
        <v>5</v>
      </c>
      <c r="BN802" s="436" t="s">
        <v>2003</v>
      </c>
      <c r="BO802" s="215" t="s">
        <v>2004</v>
      </c>
    </row>
    <row r="803" spans="1:67" ht="54" customHeight="1">
      <c r="A803" s="125">
        <v>373</v>
      </c>
      <c r="B803" s="165" t="s">
        <v>1908</v>
      </c>
      <c r="C803" s="165" t="s">
        <v>1909</v>
      </c>
      <c r="D803" s="165" t="s">
        <v>1910</v>
      </c>
      <c r="E803" s="165" t="s">
        <v>249</v>
      </c>
      <c r="F803" s="165" t="s">
        <v>930</v>
      </c>
      <c r="G803" s="165" t="s">
        <v>1911</v>
      </c>
      <c r="H803" s="165" t="s">
        <v>1912</v>
      </c>
      <c r="I803" s="165" t="s">
        <v>1913</v>
      </c>
      <c r="J803" s="47" t="s">
        <v>934</v>
      </c>
      <c r="K803" s="361">
        <v>0</v>
      </c>
      <c r="L803" s="361">
        <v>0</v>
      </c>
      <c r="M803" s="361">
        <v>0</v>
      </c>
      <c r="N803" s="170"/>
      <c r="O803" s="170"/>
      <c r="P803" s="170"/>
      <c r="Q803" s="170"/>
      <c r="R803" s="170" t="s">
        <v>211</v>
      </c>
      <c r="S803" s="433"/>
      <c r="T803" s="48"/>
      <c r="U803" s="433"/>
      <c r="V803" s="433"/>
      <c r="W803" s="433"/>
      <c r="X803" s="165" t="s">
        <v>1914</v>
      </c>
      <c r="Y803" s="165" t="s">
        <v>1964</v>
      </c>
      <c r="Z803" s="165"/>
      <c r="AA803" s="169"/>
      <c r="AB803" s="169"/>
      <c r="AC803" s="169"/>
      <c r="AD803" s="165"/>
      <c r="AE803" s="165"/>
      <c r="AF803" s="425"/>
      <c r="AG803" s="48"/>
      <c r="AH803" s="425"/>
      <c r="AI803" s="425"/>
      <c r="AJ803" s="425"/>
      <c r="AK803" s="165" t="s">
        <v>353</v>
      </c>
      <c r="AL803" s="164" t="s">
        <v>48</v>
      </c>
      <c r="AM803" s="164" t="s">
        <v>48</v>
      </c>
      <c r="AN803" s="164" t="s">
        <v>48</v>
      </c>
      <c r="AO803" s="164" t="s">
        <v>48</v>
      </c>
      <c r="AP803" s="164" t="s">
        <v>48</v>
      </c>
      <c r="AQ803" s="164" t="s">
        <v>48</v>
      </c>
      <c r="AR803" s="164" t="s">
        <v>48</v>
      </c>
      <c r="AS803" s="164" t="s">
        <v>48</v>
      </c>
      <c r="AT803" s="165" t="s">
        <v>2005</v>
      </c>
      <c r="AU803" s="165"/>
      <c r="AV803" s="165"/>
      <c r="AW803" s="164" t="s">
        <v>353</v>
      </c>
      <c r="AX803" s="174">
        <v>1254595740</v>
      </c>
      <c r="AY803" s="175">
        <v>1</v>
      </c>
      <c r="AZ803" s="175" t="s">
        <v>1937</v>
      </c>
      <c r="BA803" s="175">
        <v>0</v>
      </c>
      <c r="BB803" s="175" t="s">
        <v>48</v>
      </c>
      <c r="BC803" s="176">
        <v>1254595740</v>
      </c>
      <c r="BD803" s="176">
        <v>1254595740</v>
      </c>
      <c r="BE803" s="216"/>
      <c r="BF803" s="216" t="s">
        <v>2006</v>
      </c>
      <c r="BG803" s="429" t="s">
        <v>1924</v>
      </c>
      <c r="BH803" s="216"/>
      <c r="BI803" s="216"/>
      <c r="BJ803" s="216"/>
      <c r="BK803" s="216">
        <v>174</v>
      </c>
      <c r="BL803" s="437">
        <v>43617</v>
      </c>
      <c r="BM803" s="431">
        <v>6</v>
      </c>
      <c r="BN803" s="436" t="s">
        <v>2003</v>
      </c>
      <c r="BO803" s="215" t="s">
        <v>2004</v>
      </c>
    </row>
    <row r="804" spans="1:67" ht="54" customHeight="1">
      <c r="A804" s="125">
        <v>374</v>
      </c>
      <c r="B804" s="165" t="s">
        <v>1908</v>
      </c>
      <c r="C804" s="165" t="s">
        <v>1909</v>
      </c>
      <c r="D804" s="165" t="s">
        <v>1910</v>
      </c>
      <c r="E804" s="165" t="s">
        <v>249</v>
      </c>
      <c r="F804" s="165" t="s">
        <v>930</v>
      </c>
      <c r="G804" s="165" t="s">
        <v>1911</v>
      </c>
      <c r="H804" s="165" t="s">
        <v>1912</v>
      </c>
      <c r="I804" s="165" t="s">
        <v>1913</v>
      </c>
      <c r="J804" s="47" t="s">
        <v>934</v>
      </c>
      <c r="K804" s="361">
        <v>0</v>
      </c>
      <c r="L804" s="361">
        <v>0</v>
      </c>
      <c r="M804" s="361">
        <v>0</v>
      </c>
      <c r="N804" s="170"/>
      <c r="O804" s="170"/>
      <c r="P804" s="170"/>
      <c r="Q804" s="170"/>
      <c r="R804" s="170" t="s">
        <v>211</v>
      </c>
      <c r="S804" s="433"/>
      <c r="T804" s="48"/>
      <c r="U804" s="433"/>
      <c r="V804" s="433"/>
      <c r="W804" s="433"/>
      <c r="X804" s="165" t="s">
        <v>1914</v>
      </c>
      <c r="Y804" s="165" t="s">
        <v>1964</v>
      </c>
      <c r="Z804" s="165"/>
      <c r="AA804" s="169"/>
      <c r="AB804" s="169"/>
      <c r="AC804" s="169"/>
      <c r="AD804" s="165"/>
      <c r="AE804" s="165"/>
      <c r="AF804" s="425"/>
      <c r="AG804" s="48"/>
      <c r="AH804" s="425"/>
      <c r="AI804" s="425"/>
      <c r="AJ804" s="425"/>
      <c r="AK804" s="165" t="s">
        <v>353</v>
      </c>
      <c r="AL804" s="164" t="s">
        <v>48</v>
      </c>
      <c r="AM804" s="164" t="s">
        <v>48</v>
      </c>
      <c r="AN804" s="164" t="s">
        <v>48</v>
      </c>
      <c r="AO804" s="164" t="s">
        <v>48</v>
      </c>
      <c r="AP804" s="164" t="s">
        <v>48</v>
      </c>
      <c r="AQ804" s="164" t="s">
        <v>48</v>
      </c>
      <c r="AR804" s="164" t="s">
        <v>48</v>
      </c>
      <c r="AS804" s="164" t="s">
        <v>48</v>
      </c>
      <c r="AT804" s="165" t="s">
        <v>2005</v>
      </c>
      <c r="AU804" s="165"/>
      <c r="AV804" s="165"/>
      <c r="AW804" s="164" t="s">
        <v>353</v>
      </c>
      <c r="AX804" s="174">
        <v>48984661</v>
      </c>
      <c r="AY804" s="175">
        <v>1</v>
      </c>
      <c r="AZ804" s="175" t="s">
        <v>1937</v>
      </c>
      <c r="BA804" s="175">
        <v>0</v>
      </c>
      <c r="BB804" s="175" t="s">
        <v>48</v>
      </c>
      <c r="BC804" s="176">
        <v>48984661</v>
      </c>
      <c r="BD804" s="176">
        <v>48984661</v>
      </c>
      <c r="BE804" s="216"/>
      <c r="BF804" s="216" t="s">
        <v>2007</v>
      </c>
      <c r="BG804" s="429" t="s">
        <v>1924</v>
      </c>
      <c r="BH804" s="216"/>
      <c r="BI804" s="216" t="s">
        <v>2008</v>
      </c>
      <c r="BJ804" s="216" t="s">
        <v>2009</v>
      </c>
      <c r="BK804" s="216">
        <v>199</v>
      </c>
      <c r="BL804" s="437">
        <v>43539</v>
      </c>
      <c r="BM804" s="431">
        <v>3</v>
      </c>
      <c r="BN804" s="436" t="s">
        <v>2003</v>
      </c>
      <c r="BO804" s="215" t="s">
        <v>2004</v>
      </c>
    </row>
    <row r="805" spans="1:67" ht="54" customHeight="1">
      <c r="A805" s="125">
        <v>375</v>
      </c>
      <c r="B805" s="165" t="s">
        <v>1908</v>
      </c>
      <c r="C805" s="165" t="s">
        <v>1909</v>
      </c>
      <c r="D805" s="165" t="s">
        <v>1910</v>
      </c>
      <c r="E805" s="165" t="s">
        <v>249</v>
      </c>
      <c r="F805" s="165" t="s">
        <v>930</v>
      </c>
      <c r="G805" s="165" t="s">
        <v>1911</v>
      </c>
      <c r="H805" s="165" t="s">
        <v>1912</v>
      </c>
      <c r="I805" s="165" t="s">
        <v>1913</v>
      </c>
      <c r="J805" s="47" t="s">
        <v>934</v>
      </c>
      <c r="K805" s="361">
        <v>0</v>
      </c>
      <c r="L805" s="361">
        <v>0</v>
      </c>
      <c r="M805" s="361">
        <v>0</v>
      </c>
      <c r="N805" s="170"/>
      <c r="O805" s="170"/>
      <c r="P805" s="170"/>
      <c r="Q805" s="170"/>
      <c r="R805" s="170" t="s">
        <v>211</v>
      </c>
      <c r="S805" s="433"/>
      <c r="T805" s="48"/>
      <c r="U805" s="433"/>
      <c r="V805" s="433"/>
      <c r="W805" s="433"/>
      <c r="X805" s="165" t="s">
        <v>1914</v>
      </c>
      <c r="Y805" s="165" t="s">
        <v>1964</v>
      </c>
      <c r="Z805" s="165"/>
      <c r="AA805" s="169"/>
      <c r="AB805" s="169"/>
      <c r="AC805" s="169"/>
      <c r="AD805" s="165"/>
      <c r="AE805" s="165"/>
      <c r="AF805" s="425"/>
      <c r="AG805" s="48"/>
      <c r="AH805" s="425"/>
      <c r="AI805" s="425"/>
      <c r="AJ805" s="425"/>
      <c r="AK805" s="165" t="s">
        <v>353</v>
      </c>
      <c r="AL805" s="164" t="s">
        <v>48</v>
      </c>
      <c r="AM805" s="164" t="s">
        <v>48</v>
      </c>
      <c r="AN805" s="164" t="s">
        <v>48</v>
      </c>
      <c r="AO805" s="164" t="s">
        <v>48</v>
      </c>
      <c r="AP805" s="164" t="s">
        <v>48</v>
      </c>
      <c r="AQ805" s="164" t="s">
        <v>48</v>
      </c>
      <c r="AR805" s="164" t="s">
        <v>48</v>
      </c>
      <c r="AS805" s="164" t="s">
        <v>48</v>
      </c>
      <c r="AT805" s="165" t="s">
        <v>2010</v>
      </c>
      <c r="AU805" s="165"/>
      <c r="AV805" s="165"/>
      <c r="AW805" s="164" t="s">
        <v>353</v>
      </c>
      <c r="AX805" s="174">
        <v>44352681</v>
      </c>
      <c r="AY805" s="175">
        <v>1</v>
      </c>
      <c r="AZ805" s="175" t="s">
        <v>1937</v>
      </c>
      <c r="BA805" s="175">
        <v>0</v>
      </c>
      <c r="BB805" s="175" t="s">
        <v>48</v>
      </c>
      <c r="BC805" s="176">
        <v>44352681</v>
      </c>
      <c r="BD805" s="176">
        <v>44352681</v>
      </c>
      <c r="BE805" s="216"/>
      <c r="BF805" s="216" t="s">
        <v>2007</v>
      </c>
      <c r="BG805" s="429" t="s">
        <v>1924</v>
      </c>
      <c r="BH805" s="216"/>
      <c r="BI805" s="216" t="s">
        <v>2008</v>
      </c>
      <c r="BJ805" s="216" t="s">
        <v>2011</v>
      </c>
      <c r="BK805" s="216">
        <v>200</v>
      </c>
      <c r="BL805" s="437">
        <v>43556</v>
      </c>
      <c r="BM805" s="431">
        <v>4</v>
      </c>
      <c r="BN805" s="436" t="s">
        <v>2003</v>
      </c>
      <c r="BO805" s="215" t="s">
        <v>2004</v>
      </c>
    </row>
    <row r="806" spans="1:67" ht="54" customHeight="1">
      <c r="A806" s="125">
        <v>376</v>
      </c>
      <c r="B806" s="165" t="s">
        <v>1908</v>
      </c>
      <c r="C806" s="165" t="s">
        <v>1909</v>
      </c>
      <c r="D806" s="165" t="s">
        <v>1910</v>
      </c>
      <c r="E806" s="165" t="s">
        <v>249</v>
      </c>
      <c r="F806" s="165" t="s">
        <v>930</v>
      </c>
      <c r="G806" s="165" t="s">
        <v>1911</v>
      </c>
      <c r="H806" s="165" t="s">
        <v>1912</v>
      </c>
      <c r="I806" s="165" t="s">
        <v>1913</v>
      </c>
      <c r="J806" s="47" t="s">
        <v>934</v>
      </c>
      <c r="K806" s="361">
        <v>0</v>
      </c>
      <c r="L806" s="361">
        <v>0</v>
      </c>
      <c r="M806" s="361">
        <v>0</v>
      </c>
      <c r="N806" s="170"/>
      <c r="O806" s="170"/>
      <c r="P806" s="170"/>
      <c r="Q806" s="170"/>
      <c r="R806" s="170" t="s">
        <v>211</v>
      </c>
      <c r="S806" s="433"/>
      <c r="T806" s="48"/>
      <c r="U806" s="433"/>
      <c r="V806" s="433"/>
      <c r="W806" s="433"/>
      <c r="X806" s="165" t="s">
        <v>1914</v>
      </c>
      <c r="Y806" s="165" t="s">
        <v>1964</v>
      </c>
      <c r="Z806" s="165"/>
      <c r="AA806" s="169"/>
      <c r="AB806" s="169"/>
      <c r="AC806" s="169"/>
      <c r="AD806" s="165"/>
      <c r="AE806" s="165"/>
      <c r="AF806" s="425"/>
      <c r="AG806" s="48"/>
      <c r="AH806" s="425"/>
      <c r="AI806" s="425"/>
      <c r="AJ806" s="425"/>
      <c r="AK806" s="165" t="s">
        <v>353</v>
      </c>
      <c r="AL806" s="164" t="s">
        <v>48</v>
      </c>
      <c r="AM806" s="164" t="s">
        <v>48</v>
      </c>
      <c r="AN806" s="164" t="s">
        <v>48</v>
      </c>
      <c r="AO806" s="164" t="s">
        <v>48</v>
      </c>
      <c r="AP806" s="164" t="s">
        <v>48</v>
      </c>
      <c r="AQ806" s="164" t="s">
        <v>48</v>
      </c>
      <c r="AR806" s="164" t="s">
        <v>48</v>
      </c>
      <c r="AS806" s="164" t="s">
        <v>48</v>
      </c>
      <c r="AT806" s="165" t="s">
        <v>2010</v>
      </c>
      <c r="AU806" s="165"/>
      <c r="AV806" s="165"/>
      <c r="AW806" s="164" t="s">
        <v>353</v>
      </c>
      <c r="AX806" s="174">
        <v>92011065</v>
      </c>
      <c r="AY806" s="175">
        <v>1</v>
      </c>
      <c r="AZ806" s="175" t="s">
        <v>1937</v>
      </c>
      <c r="BA806" s="175">
        <v>0</v>
      </c>
      <c r="BB806" s="175" t="s">
        <v>48</v>
      </c>
      <c r="BC806" s="176">
        <v>92011065</v>
      </c>
      <c r="BD806" s="176">
        <v>92011065</v>
      </c>
      <c r="BE806" s="216"/>
      <c r="BF806" s="216" t="s">
        <v>2007</v>
      </c>
      <c r="BG806" s="429" t="s">
        <v>1924</v>
      </c>
      <c r="BH806" s="216"/>
      <c r="BI806" s="216" t="s">
        <v>2008</v>
      </c>
      <c r="BJ806" s="216" t="s">
        <v>2012</v>
      </c>
      <c r="BK806" s="216">
        <v>201</v>
      </c>
      <c r="BL806" s="437">
        <v>43525</v>
      </c>
      <c r="BM806" s="431">
        <v>3</v>
      </c>
      <c r="BN806" s="436" t="s">
        <v>2003</v>
      </c>
      <c r="BO806" s="215" t="s">
        <v>2004</v>
      </c>
    </row>
    <row r="807" spans="1:67" ht="54" customHeight="1">
      <c r="A807" s="125">
        <v>377</v>
      </c>
      <c r="B807" s="165" t="s">
        <v>1908</v>
      </c>
      <c r="C807" s="165" t="s">
        <v>1909</v>
      </c>
      <c r="D807" s="165" t="s">
        <v>1910</v>
      </c>
      <c r="E807" s="165" t="s">
        <v>249</v>
      </c>
      <c r="F807" s="165" t="s">
        <v>930</v>
      </c>
      <c r="G807" s="165" t="s">
        <v>1911</v>
      </c>
      <c r="H807" s="165" t="s">
        <v>1912</v>
      </c>
      <c r="I807" s="165" t="s">
        <v>1913</v>
      </c>
      <c r="J807" s="47" t="s">
        <v>934</v>
      </c>
      <c r="K807" s="361">
        <v>0</v>
      </c>
      <c r="L807" s="361">
        <v>0</v>
      </c>
      <c r="M807" s="361">
        <v>0</v>
      </c>
      <c r="N807" s="170"/>
      <c r="O807" s="170"/>
      <c r="P807" s="170"/>
      <c r="Q807" s="170"/>
      <c r="R807" s="170" t="s">
        <v>211</v>
      </c>
      <c r="S807" s="433"/>
      <c r="T807" s="48"/>
      <c r="U807" s="433"/>
      <c r="V807" s="433"/>
      <c r="W807" s="433"/>
      <c r="X807" s="165" t="s">
        <v>1914</v>
      </c>
      <c r="Y807" s="165" t="s">
        <v>1964</v>
      </c>
      <c r="Z807" s="165"/>
      <c r="AA807" s="169"/>
      <c r="AB807" s="169"/>
      <c r="AC807" s="169"/>
      <c r="AD807" s="165"/>
      <c r="AE807" s="165"/>
      <c r="AF807" s="425"/>
      <c r="AG807" s="48"/>
      <c r="AH807" s="425"/>
      <c r="AI807" s="425"/>
      <c r="AJ807" s="425"/>
      <c r="AK807" s="165" t="s">
        <v>353</v>
      </c>
      <c r="AL807" s="164" t="s">
        <v>48</v>
      </c>
      <c r="AM807" s="164" t="s">
        <v>48</v>
      </c>
      <c r="AN807" s="164" t="s">
        <v>48</v>
      </c>
      <c r="AO807" s="164" t="s">
        <v>48</v>
      </c>
      <c r="AP807" s="164" t="s">
        <v>48</v>
      </c>
      <c r="AQ807" s="164" t="s">
        <v>48</v>
      </c>
      <c r="AR807" s="164" t="s">
        <v>48</v>
      </c>
      <c r="AS807" s="164" t="s">
        <v>48</v>
      </c>
      <c r="AT807" s="165" t="s">
        <v>2013</v>
      </c>
      <c r="AU807" s="165"/>
      <c r="AV807" s="165"/>
      <c r="AW807" s="164" t="s">
        <v>353</v>
      </c>
      <c r="AX807" s="174">
        <v>18000000</v>
      </c>
      <c r="AY807" s="175">
        <v>1</v>
      </c>
      <c r="AZ807" s="175" t="s">
        <v>1937</v>
      </c>
      <c r="BA807" s="175">
        <v>0</v>
      </c>
      <c r="BB807" s="175" t="s">
        <v>48</v>
      </c>
      <c r="BC807" s="176">
        <v>18000000</v>
      </c>
      <c r="BD807" s="176">
        <v>18000000</v>
      </c>
      <c r="BE807" s="216"/>
      <c r="BF807" s="216" t="s">
        <v>2007</v>
      </c>
      <c r="BG807" s="429" t="s">
        <v>1924</v>
      </c>
      <c r="BH807" s="216"/>
      <c r="BI807" s="216" t="s">
        <v>2008</v>
      </c>
      <c r="BJ807" s="216" t="s">
        <v>2014</v>
      </c>
      <c r="BK807" s="216">
        <v>202</v>
      </c>
      <c r="BL807" s="437">
        <v>43556</v>
      </c>
      <c r="BM807" s="431">
        <v>4</v>
      </c>
      <c r="BN807" s="436" t="s">
        <v>2003</v>
      </c>
      <c r="BO807" s="215" t="s">
        <v>2004</v>
      </c>
    </row>
    <row r="808" spans="1:67" ht="54" customHeight="1">
      <c r="A808" s="125">
        <v>378</v>
      </c>
      <c r="B808" s="165" t="s">
        <v>1908</v>
      </c>
      <c r="C808" s="165" t="s">
        <v>1909</v>
      </c>
      <c r="D808" s="165" t="s">
        <v>1910</v>
      </c>
      <c r="E808" s="165" t="s">
        <v>249</v>
      </c>
      <c r="F808" s="165" t="s">
        <v>930</v>
      </c>
      <c r="G808" s="165" t="s">
        <v>1911</v>
      </c>
      <c r="H808" s="165" t="s">
        <v>1912</v>
      </c>
      <c r="I808" s="165" t="s">
        <v>1913</v>
      </c>
      <c r="J808" s="47" t="s">
        <v>934</v>
      </c>
      <c r="K808" s="361">
        <v>0</v>
      </c>
      <c r="L808" s="361">
        <v>0</v>
      </c>
      <c r="M808" s="361">
        <v>0</v>
      </c>
      <c r="N808" s="170"/>
      <c r="O808" s="170"/>
      <c r="P808" s="170"/>
      <c r="Q808" s="170"/>
      <c r="R808" s="170" t="s">
        <v>211</v>
      </c>
      <c r="S808" s="433"/>
      <c r="T808" s="48"/>
      <c r="U808" s="433"/>
      <c r="V808" s="433"/>
      <c r="W808" s="433"/>
      <c r="X808" s="165" t="s">
        <v>1914</v>
      </c>
      <c r="Y808" s="165" t="s">
        <v>1964</v>
      </c>
      <c r="Z808" s="165"/>
      <c r="AA808" s="169"/>
      <c r="AB808" s="169"/>
      <c r="AC808" s="169"/>
      <c r="AD808" s="165"/>
      <c r="AE808" s="165"/>
      <c r="AF808" s="425"/>
      <c r="AG808" s="48"/>
      <c r="AH808" s="425"/>
      <c r="AI808" s="425"/>
      <c r="AJ808" s="425"/>
      <c r="AK808" s="165" t="s">
        <v>353</v>
      </c>
      <c r="AL808" s="164" t="s">
        <v>48</v>
      </c>
      <c r="AM808" s="164" t="s">
        <v>48</v>
      </c>
      <c r="AN808" s="164" t="s">
        <v>48</v>
      </c>
      <c r="AO808" s="164" t="s">
        <v>48</v>
      </c>
      <c r="AP808" s="164" t="s">
        <v>48</v>
      </c>
      <c r="AQ808" s="164" t="s">
        <v>48</v>
      </c>
      <c r="AR808" s="164" t="s">
        <v>48</v>
      </c>
      <c r="AS808" s="164"/>
      <c r="AT808" s="165" t="s">
        <v>2015</v>
      </c>
      <c r="AU808" s="165"/>
      <c r="AV808" s="165"/>
      <c r="AW808" s="164" t="s">
        <v>353</v>
      </c>
      <c r="AX808" s="174">
        <v>189182485</v>
      </c>
      <c r="AY808" s="175">
        <v>1</v>
      </c>
      <c r="AZ808" s="175" t="s">
        <v>1937</v>
      </c>
      <c r="BA808" s="175">
        <v>0</v>
      </c>
      <c r="BB808" s="175" t="s">
        <v>48</v>
      </c>
      <c r="BC808" s="176">
        <v>189182485</v>
      </c>
      <c r="BD808" s="176">
        <v>189182485</v>
      </c>
      <c r="BE808" s="216"/>
      <c r="BF808" s="216" t="s">
        <v>2007</v>
      </c>
      <c r="BG808" s="429" t="s">
        <v>1924</v>
      </c>
      <c r="BH808" s="216"/>
      <c r="BI808" s="216" t="s">
        <v>2008</v>
      </c>
      <c r="BJ808" s="216" t="s">
        <v>2016</v>
      </c>
      <c r="BK808" s="216">
        <v>203</v>
      </c>
      <c r="BL808" s="437">
        <v>43539</v>
      </c>
      <c r="BM808" s="431">
        <v>3</v>
      </c>
      <c r="BN808" s="436" t="s">
        <v>2003</v>
      </c>
      <c r="BO808" s="215" t="s">
        <v>2004</v>
      </c>
    </row>
    <row r="809" spans="1:67" ht="54" customHeight="1">
      <c r="A809" s="125">
        <v>379</v>
      </c>
      <c r="B809" s="165" t="s">
        <v>1908</v>
      </c>
      <c r="C809" s="165" t="s">
        <v>1909</v>
      </c>
      <c r="D809" s="165" t="s">
        <v>1954</v>
      </c>
      <c r="E809" s="165" t="s">
        <v>249</v>
      </c>
      <c r="F809" s="165" t="s">
        <v>930</v>
      </c>
      <c r="G809" s="165" t="s">
        <v>1911</v>
      </c>
      <c r="H809" s="165" t="s">
        <v>1912</v>
      </c>
      <c r="I809" s="165" t="s">
        <v>1913</v>
      </c>
      <c r="J809" s="47" t="s">
        <v>934</v>
      </c>
      <c r="K809" s="361">
        <v>0</v>
      </c>
      <c r="L809" s="361">
        <v>0</v>
      </c>
      <c r="M809" s="361">
        <v>0</v>
      </c>
      <c r="N809" s="170"/>
      <c r="O809" s="170"/>
      <c r="P809" s="170"/>
      <c r="Q809" s="170"/>
      <c r="R809" s="170" t="s">
        <v>211</v>
      </c>
      <c r="S809" s="433"/>
      <c r="T809" s="48"/>
      <c r="U809" s="433"/>
      <c r="V809" s="433"/>
      <c r="W809" s="433"/>
      <c r="X809" s="165" t="s">
        <v>1914</v>
      </c>
      <c r="Y809" s="165" t="s">
        <v>1964</v>
      </c>
      <c r="Z809" s="165"/>
      <c r="AA809" s="169"/>
      <c r="AB809" s="169"/>
      <c r="AC809" s="169"/>
      <c r="AD809" s="165"/>
      <c r="AE809" s="165"/>
      <c r="AF809" s="425"/>
      <c r="AG809" s="48"/>
      <c r="AH809" s="425"/>
      <c r="AI809" s="425"/>
      <c r="AJ809" s="425"/>
      <c r="AK809" s="165" t="s">
        <v>353</v>
      </c>
      <c r="AL809" s="164" t="s">
        <v>48</v>
      </c>
      <c r="AM809" s="164" t="s">
        <v>48</v>
      </c>
      <c r="AN809" s="164" t="s">
        <v>48</v>
      </c>
      <c r="AO809" s="164" t="s">
        <v>48</v>
      </c>
      <c r="AP809" s="164" t="s">
        <v>48</v>
      </c>
      <c r="AQ809" s="164" t="s">
        <v>48</v>
      </c>
      <c r="AR809" s="164" t="s">
        <v>48</v>
      </c>
      <c r="AS809" s="164">
        <v>365</v>
      </c>
      <c r="AT809" s="165" t="s">
        <v>2017</v>
      </c>
      <c r="AU809" s="165"/>
      <c r="AV809" s="165"/>
      <c r="AW809" s="164" t="s">
        <v>353</v>
      </c>
      <c r="AX809" s="174">
        <v>79423300</v>
      </c>
      <c r="AY809" s="175">
        <v>1</v>
      </c>
      <c r="AZ809" s="175" t="s">
        <v>2018</v>
      </c>
      <c r="BA809" s="175">
        <v>0</v>
      </c>
      <c r="BB809" s="175" t="s">
        <v>48</v>
      </c>
      <c r="BC809" s="176">
        <v>79423300</v>
      </c>
      <c r="BD809" s="176">
        <v>79423300</v>
      </c>
      <c r="BE809" s="216"/>
      <c r="BF809" s="216" t="s">
        <v>2007</v>
      </c>
      <c r="BG809" s="429" t="s">
        <v>1924</v>
      </c>
      <c r="BH809" s="216"/>
      <c r="BI809" s="216" t="s">
        <v>2008</v>
      </c>
      <c r="BJ809" s="216" t="s">
        <v>2019</v>
      </c>
      <c r="BK809" s="216">
        <v>204</v>
      </c>
      <c r="BL809" s="437">
        <v>43539</v>
      </c>
      <c r="BM809" s="431">
        <v>3</v>
      </c>
      <c r="BN809" s="436" t="s">
        <v>2003</v>
      </c>
      <c r="BO809" s="215" t="s">
        <v>2004</v>
      </c>
    </row>
    <row r="810" spans="1:67" ht="54" customHeight="1">
      <c r="A810" s="125">
        <v>380</v>
      </c>
      <c r="B810" s="165" t="s">
        <v>1908</v>
      </c>
      <c r="C810" s="165" t="s">
        <v>1909</v>
      </c>
      <c r="D810" s="165" t="s">
        <v>1954</v>
      </c>
      <c r="E810" s="165" t="s">
        <v>249</v>
      </c>
      <c r="F810" s="165" t="s">
        <v>930</v>
      </c>
      <c r="G810" s="165" t="s">
        <v>1911</v>
      </c>
      <c r="H810" s="165" t="s">
        <v>1912</v>
      </c>
      <c r="I810" s="165" t="s">
        <v>1913</v>
      </c>
      <c r="J810" s="47" t="s">
        <v>934</v>
      </c>
      <c r="K810" s="361">
        <v>0</v>
      </c>
      <c r="L810" s="361">
        <v>0</v>
      </c>
      <c r="M810" s="361">
        <v>0</v>
      </c>
      <c r="N810" s="170"/>
      <c r="O810" s="170"/>
      <c r="P810" s="170"/>
      <c r="Q810" s="170"/>
      <c r="R810" s="170" t="s">
        <v>211</v>
      </c>
      <c r="S810" s="433"/>
      <c r="T810" s="48"/>
      <c r="U810" s="433"/>
      <c r="V810" s="433"/>
      <c r="W810" s="433"/>
      <c r="X810" s="165" t="s">
        <v>1914</v>
      </c>
      <c r="Y810" s="165" t="s">
        <v>1964</v>
      </c>
      <c r="Z810" s="165"/>
      <c r="AA810" s="169"/>
      <c r="AB810" s="169"/>
      <c r="AC810" s="169"/>
      <c r="AD810" s="165"/>
      <c r="AE810" s="165"/>
      <c r="AF810" s="425"/>
      <c r="AG810" s="48"/>
      <c r="AH810" s="425"/>
      <c r="AI810" s="425"/>
      <c r="AJ810" s="425"/>
      <c r="AK810" s="165" t="s">
        <v>353</v>
      </c>
      <c r="AL810" s="164" t="s">
        <v>48</v>
      </c>
      <c r="AM810" s="164" t="s">
        <v>48</v>
      </c>
      <c r="AN810" s="164" t="s">
        <v>48</v>
      </c>
      <c r="AO810" s="164" t="s">
        <v>48</v>
      </c>
      <c r="AP810" s="164" t="s">
        <v>48</v>
      </c>
      <c r="AQ810" s="164" t="s">
        <v>48</v>
      </c>
      <c r="AR810" s="164" t="s">
        <v>48</v>
      </c>
      <c r="AS810" s="164"/>
      <c r="AT810" s="165" t="s">
        <v>1987</v>
      </c>
      <c r="AU810" s="165"/>
      <c r="AV810" s="165"/>
      <c r="AW810" s="164" t="s">
        <v>353</v>
      </c>
      <c r="AX810" s="174">
        <v>25000000</v>
      </c>
      <c r="AY810" s="175">
        <v>1</v>
      </c>
      <c r="AZ810" s="175" t="s">
        <v>2018</v>
      </c>
      <c r="BA810" s="175">
        <v>0</v>
      </c>
      <c r="BB810" s="175" t="s">
        <v>48</v>
      </c>
      <c r="BC810" s="176">
        <v>25000000</v>
      </c>
      <c r="BD810" s="176">
        <v>25000000</v>
      </c>
      <c r="BE810" s="216"/>
      <c r="BF810" s="216" t="s">
        <v>2007</v>
      </c>
      <c r="BG810" s="429" t="s">
        <v>1924</v>
      </c>
      <c r="BH810" s="216"/>
      <c r="BI810" s="216" t="s">
        <v>2008</v>
      </c>
      <c r="BJ810" s="216" t="s">
        <v>2020</v>
      </c>
      <c r="BK810" s="216">
        <v>205</v>
      </c>
      <c r="BL810" s="437">
        <v>43556</v>
      </c>
      <c r="BM810" s="431">
        <v>4</v>
      </c>
      <c r="BN810" s="436" t="s">
        <v>2003</v>
      </c>
      <c r="BO810" s="215" t="s">
        <v>2004</v>
      </c>
    </row>
    <row r="811" spans="1:67" ht="54" customHeight="1">
      <c r="A811" s="125">
        <v>381</v>
      </c>
      <c r="B811" s="165" t="s">
        <v>1908</v>
      </c>
      <c r="C811" s="165" t="s">
        <v>1909</v>
      </c>
      <c r="D811" s="165" t="s">
        <v>1954</v>
      </c>
      <c r="E811" s="165" t="s">
        <v>249</v>
      </c>
      <c r="F811" s="165" t="s">
        <v>930</v>
      </c>
      <c r="G811" s="165" t="s">
        <v>1911</v>
      </c>
      <c r="H811" s="165" t="s">
        <v>1912</v>
      </c>
      <c r="I811" s="165" t="s">
        <v>1913</v>
      </c>
      <c r="J811" s="47" t="s">
        <v>934</v>
      </c>
      <c r="K811" s="361">
        <v>0</v>
      </c>
      <c r="L811" s="361">
        <v>0</v>
      </c>
      <c r="M811" s="361">
        <v>0</v>
      </c>
      <c r="N811" s="170"/>
      <c r="O811" s="170"/>
      <c r="P811" s="170"/>
      <c r="Q811" s="170"/>
      <c r="R811" s="170" t="s">
        <v>211</v>
      </c>
      <c r="S811" s="433"/>
      <c r="T811" s="48"/>
      <c r="U811" s="433"/>
      <c r="V811" s="433"/>
      <c r="W811" s="433"/>
      <c r="X811" s="165" t="s">
        <v>1914</v>
      </c>
      <c r="Y811" s="165" t="s">
        <v>1964</v>
      </c>
      <c r="Z811" s="165"/>
      <c r="AA811" s="169"/>
      <c r="AB811" s="169"/>
      <c r="AC811" s="169"/>
      <c r="AD811" s="165"/>
      <c r="AE811" s="165"/>
      <c r="AF811" s="425"/>
      <c r="AG811" s="48"/>
      <c r="AH811" s="425"/>
      <c r="AI811" s="425"/>
      <c r="AJ811" s="425"/>
      <c r="AK811" s="165" t="s">
        <v>353</v>
      </c>
      <c r="AL811" s="164" t="s">
        <v>48</v>
      </c>
      <c r="AM811" s="164" t="s">
        <v>48</v>
      </c>
      <c r="AN811" s="164" t="s">
        <v>48</v>
      </c>
      <c r="AO811" s="164" t="s">
        <v>48</v>
      </c>
      <c r="AP811" s="164" t="s">
        <v>48</v>
      </c>
      <c r="AQ811" s="164" t="s">
        <v>48</v>
      </c>
      <c r="AR811" s="164" t="s">
        <v>48</v>
      </c>
      <c r="AS811" s="164">
        <v>1125</v>
      </c>
      <c r="AT811" s="165" t="s">
        <v>1990</v>
      </c>
      <c r="AU811" s="165"/>
      <c r="AV811" s="165"/>
      <c r="AW811" s="164" t="s">
        <v>353</v>
      </c>
      <c r="AX811" s="174">
        <v>34410037</v>
      </c>
      <c r="AY811" s="175">
        <v>1</v>
      </c>
      <c r="AZ811" s="175" t="s">
        <v>2018</v>
      </c>
      <c r="BA811" s="175">
        <v>0</v>
      </c>
      <c r="BB811" s="175" t="s">
        <v>48</v>
      </c>
      <c r="BC811" s="176">
        <v>34410037</v>
      </c>
      <c r="BD811" s="176">
        <v>34410037</v>
      </c>
      <c r="BE811" s="216"/>
      <c r="BF811" s="216" t="s">
        <v>2007</v>
      </c>
      <c r="BG811" s="429" t="s">
        <v>1924</v>
      </c>
      <c r="BH811" s="216"/>
      <c r="BI811" s="216" t="s">
        <v>2008</v>
      </c>
      <c r="BJ811" s="216" t="s">
        <v>2021</v>
      </c>
      <c r="BK811" s="216">
        <v>206</v>
      </c>
      <c r="BL811" s="437">
        <v>43525</v>
      </c>
      <c r="BM811" s="431">
        <v>3</v>
      </c>
      <c r="BN811" s="436" t="s">
        <v>2003</v>
      </c>
      <c r="BO811" s="215" t="s">
        <v>2004</v>
      </c>
    </row>
    <row r="812" spans="1:67" ht="54" customHeight="1">
      <c r="A812" s="125">
        <v>382</v>
      </c>
      <c r="B812" s="165" t="s">
        <v>1908</v>
      </c>
      <c r="C812" s="165" t="s">
        <v>1909</v>
      </c>
      <c r="D812" s="165" t="s">
        <v>1954</v>
      </c>
      <c r="E812" s="165" t="s">
        <v>249</v>
      </c>
      <c r="F812" s="165" t="s">
        <v>930</v>
      </c>
      <c r="G812" s="165" t="s">
        <v>1911</v>
      </c>
      <c r="H812" s="165" t="s">
        <v>1912</v>
      </c>
      <c r="I812" s="165" t="s">
        <v>1913</v>
      </c>
      <c r="J812" s="47" t="s">
        <v>934</v>
      </c>
      <c r="K812" s="361">
        <v>0</v>
      </c>
      <c r="L812" s="361">
        <v>0</v>
      </c>
      <c r="M812" s="361">
        <v>0</v>
      </c>
      <c r="N812" s="170"/>
      <c r="O812" s="170"/>
      <c r="P812" s="170"/>
      <c r="Q812" s="170"/>
      <c r="R812" s="170" t="s">
        <v>211</v>
      </c>
      <c r="S812" s="433"/>
      <c r="T812" s="48"/>
      <c r="U812" s="433"/>
      <c r="V812" s="433"/>
      <c r="W812" s="433"/>
      <c r="X812" s="165" t="s">
        <v>1914</v>
      </c>
      <c r="Y812" s="165" t="s">
        <v>1964</v>
      </c>
      <c r="Z812" s="165"/>
      <c r="AA812" s="169"/>
      <c r="AB812" s="169"/>
      <c r="AC812" s="169"/>
      <c r="AD812" s="165"/>
      <c r="AE812" s="165"/>
      <c r="AF812" s="425"/>
      <c r="AG812" s="48"/>
      <c r="AH812" s="425"/>
      <c r="AI812" s="425"/>
      <c r="AJ812" s="425"/>
      <c r="AK812" s="165" t="s">
        <v>353</v>
      </c>
      <c r="AL812" s="164" t="s">
        <v>48</v>
      </c>
      <c r="AM812" s="164" t="s">
        <v>48</v>
      </c>
      <c r="AN812" s="164" t="s">
        <v>48</v>
      </c>
      <c r="AO812" s="164" t="s">
        <v>48</v>
      </c>
      <c r="AP812" s="164" t="s">
        <v>48</v>
      </c>
      <c r="AQ812" s="164" t="s">
        <v>48</v>
      </c>
      <c r="AR812" s="164" t="s">
        <v>48</v>
      </c>
      <c r="AS812" s="164">
        <v>23</v>
      </c>
      <c r="AT812" s="165" t="s">
        <v>1936</v>
      </c>
      <c r="AU812" s="165"/>
      <c r="AV812" s="165"/>
      <c r="AW812" s="164" t="s">
        <v>353</v>
      </c>
      <c r="AX812" s="174">
        <v>90396800</v>
      </c>
      <c r="AY812" s="175">
        <v>1</v>
      </c>
      <c r="AZ812" s="175" t="s">
        <v>2018</v>
      </c>
      <c r="BA812" s="175">
        <v>0</v>
      </c>
      <c r="BB812" s="175" t="s">
        <v>48</v>
      </c>
      <c r="BC812" s="176">
        <v>90396800</v>
      </c>
      <c r="BD812" s="176">
        <v>90396800</v>
      </c>
      <c r="BE812" s="216"/>
      <c r="BF812" s="216" t="s">
        <v>2007</v>
      </c>
      <c r="BG812" s="429" t="s">
        <v>1924</v>
      </c>
      <c r="BH812" s="216"/>
      <c r="BI812" s="216" t="s">
        <v>2008</v>
      </c>
      <c r="BJ812" s="216" t="s">
        <v>2022</v>
      </c>
      <c r="BK812" s="216">
        <v>207</v>
      </c>
      <c r="BL812" s="437">
        <v>43556</v>
      </c>
      <c r="BM812" s="431">
        <v>4</v>
      </c>
      <c r="BN812" s="436" t="s">
        <v>2003</v>
      </c>
      <c r="BO812" s="215" t="s">
        <v>2004</v>
      </c>
    </row>
    <row r="813" spans="1:67" ht="54" customHeight="1">
      <c r="A813" s="125">
        <v>383</v>
      </c>
      <c r="B813" s="165" t="s">
        <v>1908</v>
      </c>
      <c r="C813" s="165" t="s">
        <v>1909</v>
      </c>
      <c r="D813" s="165" t="s">
        <v>1954</v>
      </c>
      <c r="E813" s="165" t="s">
        <v>249</v>
      </c>
      <c r="F813" s="165" t="s">
        <v>930</v>
      </c>
      <c r="G813" s="165" t="s">
        <v>1911</v>
      </c>
      <c r="H813" s="165" t="s">
        <v>1912</v>
      </c>
      <c r="I813" s="165" t="s">
        <v>1913</v>
      </c>
      <c r="J813" s="47" t="s">
        <v>934</v>
      </c>
      <c r="K813" s="361">
        <v>0</v>
      </c>
      <c r="L813" s="361">
        <v>0</v>
      </c>
      <c r="M813" s="361">
        <v>0</v>
      </c>
      <c r="N813" s="170"/>
      <c r="O813" s="170"/>
      <c r="P813" s="170"/>
      <c r="Q813" s="170"/>
      <c r="R813" s="170" t="s">
        <v>211</v>
      </c>
      <c r="S813" s="433"/>
      <c r="T813" s="48"/>
      <c r="U813" s="433"/>
      <c r="V813" s="433"/>
      <c r="W813" s="433"/>
      <c r="X813" s="165" t="s">
        <v>1914</v>
      </c>
      <c r="Y813" s="165" t="s">
        <v>1964</v>
      </c>
      <c r="Z813" s="165"/>
      <c r="AA813" s="169"/>
      <c r="AB813" s="169"/>
      <c r="AC813" s="169"/>
      <c r="AD813" s="165"/>
      <c r="AE813" s="165"/>
      <c r="AF813" s="425"/>
      <c r="AG813" s="48"/>
      <c r="AH813" s="425"/>
      <c r="AI813" s="425"/>
      <c r="AJ813" s="425"/>
      <c r="AK813" s="165" t="s">
        <v>353</v>
      </c>
      <c r="AL813" s="164" t="s">
        <v>48</v>
      </c>
      <c r="AM813" s="164" t="s">
        <v>48</v>
      </c>
      <c r="AN813" s="164" t="s">
        <v>48</v>
      </c>
      <c r="AO813" s="164" t="s">
        <v>48</v>
      </c>
      <c r="AP813" s="164" t="s">
        <v>48</v>
      </c>
      <c r="AQ813" s="164" t="s">
        <v>48</v>
      </c>
      <c r="AR813" s="164" t="s">
        <v>48</v>
      </c>
      <c r="AS813" s="164">
        <v>1148</v>
      </c>
      <c r="AT813" s="165" t="s">
        <v>1939</v>
      </c>
      <c r="AU813" s="165"/>
      <c r="AV813" s="165"/>
      <c r="AW813" s="164" t="s">
        <v>353</v>
      </c>
      <c r="AX813" s="174">
        <v>9039680</v>
      </c>
      <c r="AY813" s="175">
        <v>1</v>
      </c>
      <c r="AZ813" s="175" t="s">
        <v>2018</v>
      </c>
      <c r="BA813" s="175">
        <v>0</v>
      </c>
      <c r="BB813" s="175" t="s">
        <v>48</v>
      </c>
      <c r="BC813" s="176">
        <v>9039680</v>
      </c>
      <c r="BD813" s="176">
        <v>9039680</v>
      </c>
      <c r="BE813" s="216"/>
      <c r="BF813" s="216" t="s">
        <v>2007</v>
      </c>
      <c r="BG813" s="429" t="s">
        <v>1924</v>
      </c>
      <c r="BH813" s="216"/>
      <c r="BI813" s="216" t="s">
        <v>2008</v>
      </c>
      <c r="BJ813" s="216"/>
      <c r="BK813" s="216">
        <v>208</v>
      </c>
      <c r="BL813" s="437">
        <v>43556</v>
      </c>
      <c r="BM813" s="431">
        <v>4</v>
      </c>
      <c r="BN813" s="436" t="s">
        <v>2003</v>
      </c>
      <c r="BO813" s="215" t="s">
        <v>2004</v>
      </c>
    </row>
    <row r="814" spans="1:67" ht="54" customHeight="1">
      <c r="A814" s="125">
        <v>384</v>
      </c>
      <c r="B814" s="165" t="s">
        <v>1908</v>
      </c>
      <c r="C814" s="165" t="s">
        <v>1909</v>
      </c>
      <c r="D814" s="165" t="s">
        <v>1954</v>
      </c>
      <c r="E814" s="165" t="s">
        <v>249</v>
      </c>
      <c r="F814" s="165" t="s">
        <v>930</v>
      </c>
      <c r="G814" s="165" t="s">
        <v>1911</v>
      </c>
      <c r="H814" s="165" t="s">
        <v>1912</v>
      </c>
      <c r="I814" s="165" t="s">
        <v>1913</v>
      </c>
      <c r="J814" s="47" t="s">
        <v>934</v>
      </c>
      <c r="K814" s="361">
        <v>0</v>
      </c>
      <c r="L814" s="361">
        <v>0</v>
      </c>
      <c r="M814" s="361">
        <v>0</v>
      </c>
      <c r="N814" s="170"/>
      <c r="O814" s="170"/>
      <c r="P814" s="170"/>
      <c r="Q814" s="170"/>
      <c r="R814" s="170" t="s">
        <v>211</v>
      </c>
      <c r="S814" s="433"/>
      <c r="T814" s="48"/>
      <c r="U814" s="433"/>
      <c r="V814" s="433"/>
      <c r="W814" s="433"/>
      <c r="X814" s="165" t="s">
        <v>1914</v>
      </c>
      <c r="Y814" s="165" t="s">
        <v>1964</v>
      </c>
      <c r="Z814" s="165"/>
      <c r="AA814" s="169"/>
      <c r="AB814" s="169"/>
      <c r="AC814" s="169"/>
      <c r="AD814" s="165"/>
      <c r="AE814" s="165"/>
      <c r="AF814" s="425"/>
      <c r="AG814" s="48"/>
      <c r="AH814" s="425"/>
      <c r="AI814" s="425"/>
      <c r="AJ814" s="425"/>
      <c r="AK814" s="165" t="s">
        <v>353</v>
      </c>
      <c r="AL814" s="164" t="s">
        <v>48</v>
      </c>
      <c r="AM814" s="164" t="s">
        <v>48</v>
      </c>
      <c r="AN814" s="164" t="s">
        <v>48</v>
      </c>
      <c r="AO814" s="164" t="s">
        <v>48</v>
      </c>
      <c r="AP814" s="164" t="s">
        <v>48</v>
      </c>
      <c r="AQ814" s="164" t="s">
        <v>48</v>
      </c>
      <c r="AR814" s="164" t="s">
        <v>48</v>
      </c>
      <c r="AS814" s="164" t="s">
        <v>1943</v>
      </c>
      <c r="AT814" s="165" t="s">
        <v>1944</v>
      </c>
      <c r="AU814" s="165"/>
      <c r="AV814" s="165"/>
      <c r="AW814" s="164" t="s">
        <v>353</v>
      </c>
      <c r="AX814" s="174">
        <v>4971824</v>
      </c>
      <c r="AY814" s="175">
        <v>1</v>
      </c>
      <c r="AZ814" s="175" t="s">
        <v>2018</v>
      </c>
      <c r="BA814" s="175">
        <v>0</v>
      </c>
      <c r="BB814" s="175" t="s">
        <v>48</v>
      </c>
      <c r="BC814" s="176">
        <v>4971824</v>
      </c>
      <c r="BD814" s="176">
        <v>4971824</v>
      </c>
      <c r="BE814" s="216"/>
      <c r="BF814" s="216" t="s">
        <v>2007</v>
      </c>
      <c r="BG814" s="429" t="s">
        <v>1924</v>
      </c>
      <c r="BH814" s="216"/>
      <c r="BI814" s="216" t="s">
        <v>2023</v>
      </c>
      <c r="BJ814" s="216" t="s">
        <v>2024</v>
      </c>
      <c r="BK814" s="216">
        <v>193</v>
      </c>
      <c r="BL814" s="437">
        <v>43539</v>
      </c>
      <c r="BM814" s="431">
        <v>3</v>
      </c>
      <c r="BN814" s="436" t="s">
        <v>2025</v>
      </c>
      <c r="BO814" s="216" t="s">
        <v>2007</v>
      </c>
    </row>
    <row r="815" spans="1:67" ht="54" customHeight="1">
      <c r="A815" s="125">
        <v>385</v>
      </c>
      <c r="B815" s="165" t="s">
        <v>1908</v>
      </c>
      <c r="C815" s="165" t="s">
        <v>1909</v>
      </c>
      <c r="D815" s="165" t="s">
        <v>1954</v>
      </c>
      <c r="E815" s="165" t="s">
        <v>249</v>
      </c>
      <c r="F815" s="165" t="s">
        <v>930</v>
      </c>
      <c r="G815" s="165" t="s">
        <v>1911</v>
      </c>
      <c r="H815" s="165" t="s">
        <v>1912</v>
      </c>
      <c r="I815" s="165" t="s">
        <v>1913</v>
      </c>
      <c r="J815" s="47" t="s">
        <v>934</v>
      </c>
      <c r="K815" s="361">
        <v>0</v>
      </c>
      <c r="L815" s="361">
        <v>0</v>
      </c>
      <c r="M815" s="361">
        <v>0</v>
      </c>
      <c r="N815" s="170"/>
      <c r="O815" s="170"/>
      <c r="P815" s="170"/>
      <c r="Q815" s="170"/>
      <c r="R815" s="170" t="s">
        <v>211</v>
      </c>
      <c r="S815" s="433"/>
      <c r="T815" s="48"/>
      <c r="U815" s="433"/>
      <c r="V815" s="433"/>
      <c r="W815" s="433"/>
      <c r="X815" s="165" t="s">
        <v>1914</v>
      </c>
      <c r="Y815" s="165" t="s">
        <v>1964</v>
      </c>
      <c r="Z815" s="165"/>
      <c r="AA815" s="169"/>
      <c r="AB815" s="169"/>
      <c r="AC815" s="169"/>
      <c r="AD815" s="165"/>
      <c r="AE815" s="165"/>
      <c r="AF815" s="425"/>
      <c r="AG815" s="48"/>
      <c r="AH815" s="425"/>
      <c r="AI815" s="425"/>
      <c r="AJ815" s="425"/>
      <c r="AK815" s="165" t="s">
        <v>353</v>
      </c>
      <c r="AL815" s="164" t="s">
        <v>48</v>
      </c>
      <c r="AM815" s="164" t="s">
        <v>48</v>
      </c>
      <c r="AN815" s="164" t="s">
        <v>48</v>
      </c>
      <c r="AO815" s="164" t="s">
        <v>48</v>
      </c>
      <c r="AP815" s="164" t="s">
        <v>48</v>
      </c>
      <c r="AQ815" s="164" t="s">
        <v>48</v>
      </c>
      <c r="AR815" s="164" t="s">
        <v>48</v>
      </c>
      <c r="AS815" s="164" t="s">
        <v>48</v>
      </c>
      <c r="AT815" s="165" t="s">
        <v>2026</v>
      </c>
      <c r="AU815" s="165"/>
      <c r="AV815" s="165"/>
      <c r="AW815" s="164" t="s">
        <v>353</v>
      </c>
      <c r="AX815" s="174">
        <v>7290860</v>
      </c>
      <c r="AY815" s="175">
        <v>1</v>
      </c>
      <c r="AZ815" s="175" t="s">
        <v>2018</v>
      </c>
      <c r="BA815" s="175">
        <v>0</v>
      </c>
      <c r="BB815" s="175" t="s">
        <v>48</v>
      </c>
      <c r="BC815" s="176">
        <v>7290860</v>
      </c>
      <c r="BD815" s="176">
        <v>7290860</v>
      </c>
      <c r="BE815" s="216"/>
      <c r="BF815" s="216" t="s">
        <v>2007</v>
      </c>
      <c r="BG815" s="429" t="s">
        <v>1924</v>
      </c>
      <c r="BH815" s="216"/>
      <c r="BI815" s="216" t="s">
        <v>2023</v>
      </c>
      <c r="BJ815" s="216" t="s">
        <v>2027</v>
      </c>
      <c r="BK815" s="216">
        <v>194</v>
      </c>
      <c r="BL815" s="437">
        <v>43556</v>
      </c>
      <c r="BM815" s="431">
        <v>4</v>
      </c>
      <c r="BN815" s="436" t="s">
        <v>2025</v>
      </c>
      <c r="BO815" s="216" t="s">
        <v>2007</v>
      </c>
    </row>
    <row r="816" spans="1:67" ht="54" customHeight="1">
      <c r="A816" s="125">
        <v>386</v>
      </c>
      <c r="B816" s="165" t="s">
        <v>1908</v>
      </c>
      <c r="C816" s="165" t="s">
        <v>1909</v>
      </c>
      <c r="D816" s="165" t="s">
        <v>1954</v>
      </c>
      <c r="E816" s="165" t="s">
        <v>249</v>
      </c>
      <c r="F816" s="165" t="s">
        <v>930</v>
      </c>
      <c r="G816" s="165" t="s">
        <v>1911</v>
      </c>
      <c r="H816" s="165" t="s">
        <v>1912</v>
      </c>
      <c r="I816" s="165" t="s">
        <v>1913</v>
      </c>
      <c r="J816" s="47" t="s">
        <v>934</v>
      </c>
      <c r="K816" s="361">
        <v>0</v>
      </c>
      <c r="L816" s="361">
        <v>0</v>
      </c>
      <c r="M816" s="361">
        <v>0</v>
      </c>
      <c r="N816" s="170"/>
      <c r="O816" s="170"/>
      <c r="P816" s="170"/>
      <c r="Q816" s="170"/>
      <c r="R816" s="170" t="s">
        <v>211</v>
      </c>
      <c r="S816" s="433"/>
      <c r="T816" s="48"/>
      <c r="U816" s="433"/>
      <c r="V816" s="433"/>
      <c r="W816" s="433"/>
      <c r="X816" s="165" t="s">
        <v>1914</v>
      </c>
      <c r="Y816" s="165" t="s">
        <v>1964</v>
      </c>
      <c r="Z816" s="165"/>
      <c r="AA816" s="169"/>
      <c r="AB816" s="169"/>
      <c r="AC816" s="169"/>
      <c r="AD816" s="165"/>
      <c r="AE816" s="165"/>
      <c r="AF816" s="425"/>
      <c r="AG816" s="48"/>
      <c r="AH816" s="425"/>
      <c r="AI816" s="425"/>
      <c r="AJ816" s="425"/>
      <c r="AK816" s="165" t="s">
        <v>353</v>
      </c>
      <c r="AL816" s="164" t="s">
        <v>48</v>
      </c>
      <c r="AM816" s="164" t="s">
        <v>48</v>
      </c>
      <c r="AN816" s="164" t="s">
        <v>48</v>
      </c>
      <c r="AO816" s="164" t="s">
        <v>48</v>
      </c>
      <c r="AP816" s="164" t="s">
        <v>48</v>
      </c>
      <c r="AQ816" s="164" t="s">
        <v>48</v>
      </c>
      <c r="AR816" s="164" t="s">
        <v>48</v>
      </c>
      <c r="AS816" s="164" t="s">
        <v>48</v>
      </c>
      <c r="AT816" s="165" t="s">
        <v>2026</v>
      </c>
      <c r="AU816" s="165"/>
      <c r="AV816" s="165"/>
      <c r="AW816" s="164" t="s">
        <v>353</v>
      </c>
      <c r="AX816" s="174">
        <v>41314258</v>
      </c>
      <c r="AY816" s="175">
        <v>1</v>
      </c>
      <c r="AZ816" s="175" t="s">
        <v>2018</v>
      </c>
      <c r="BA816" s="175">
        <v>0</v>
      </c>
      <c r="BB816" s="175" t="s">
        <v>48</v>
      </c>
      <c r="BC816" s="176">
        <v>41314258</v>
      </c>
      <c r="BD816" s="176">
        <v>41314258</v>
      </c>
      <c r="BE816" s="216"/>
      <c r="BF816" s="216" t="s">
        <v>2007</v>
      </c>
      <c r="BG816" s="429" t="s">
        <v>1924</v>
      </c>
      <c r="BH816" s="216"/>
      <c r="BI816" s="216" t="s">
        <v>2023</v>
      </c>
      <c r="BJ816" s="216" t="s">
        <v>2028</v>
      </c>
      <c r="BK816" s="216">
        <v>197</v>
      </c>
      <c r="BL816" s="437">
        <v>43556</v>
      </c>
      <c r="BM816" s="431">
        <v>4</v>
      </c>
      <c r="BN816" s="436" t="s">
        <v>2025</v>
      </c>
      <c r="BO816" s="216" t="s">
        <v>2007</v>
      </c>
    </row>
    <row r="817" spans="1:67" ht="54" customHeight="1">
      <c r="A817" s="125">
        <v>387</v>
      </c>
      <c r="B817" s="165" t="s">
        <v>1908</v>
      </c>
      <c r="C817" s="165" t="s">
        <v>1909</v>
      </c>
      <c r="D817" s="165" t="s">
        <v>1954</v>
      </c>
      <c r="E817" s="165" t="s">
        <v>249</v>
      </c>
      <c r="F817" s="165" t="s">
        <v>930</v>
      </c>
      <c r="G817" s="165" t="s">
        <v>1911</v>
      </c>
      <c r="H817" s="165" t="s">
        <v>1912</v>
      </c>
      <c r="I817" s="165" t="s">
        <v>1913</v>
      </c>
      <c r="J817" s="47" t="s">
        <v>934</v>
      </c>
      <c r="K817" s="361">
        <v>0</v>
      </c>
      <c r="L817" s="361">
        <v>0</v>
      </c>
      <c r="M817" s="361">
        <v>0</v>
      </c>
      <c r="N817" s="170"/>
      <c r="O817" s="170"/>
      <c r="P817" s="170"/>
      <c r="Q817" s="170"/>
      <c r="R817" s="170" t="s">
        <v>211</v>
      </c>
      <c r="S817" s="433"/>
      <c r="T817" s="48"/>
      <c r="U817" s="433"/>
      <c r="V817" s="433"/>
      <c r="W817" s="433"/>
      <c r="X817" s="165" t="s">
        <v>1914</v>
      </c>
      <c r="Y817" s="165" t="s">
        <v>1964</v>
      </c>
      <c r="Z817" s="165"/>
      <c r="AA817" s="169"/>
      <c r="AB817" s="169"/>
      <c r="AC817" s="169"/>
      <c r="AD817" s="165"/>
      <c r="AE817" s="165"/>
      <c r="AF817" s="425"/>
      <c r="AG817" s="48"/>
      <c r="AH817" s="425"/>
      <c r="AI817" s="425"/>
      <c r="AJ817" s="425"/>
      <c r="AK817" s="165" t="s">
        <v>353</v>
      </c>
      <c r="AL817" s="164" t="s">
        <v>48</v>
      </c>
      <c r="AM817" s="164" t="s">
        <v>48</v>
      </c>
      <c r="AN817" s="164" t="s">
        <v>48</v>
      </c>
      <c r="AO817" s="164" t="s">
        <v>48</v>
      </c>
      <c r="AP817" s="164" t="s">
        <v>48</v>
      </c>
      <c r="AQ817" s="164" t="s">
        <v>48</v>
      </c>
      <c r="AR817" s="164" t="s">
        <v>48</v>
      </c>
      <c r="AS817" s="164">
        <v>366</v>
      </c>
      <c r="AT817" s="165" t="s">
        <v>2029</v>
      </c>
      <c r="AU817" s="165"/>
      <c r="AV817" s="165"/>
      <c r="AW817" s="164" t="s">
        <v>353</v>
      </c>
      <c r="AX817" s="174">
        <v>55000000</v>
      </c>
      <c r="AY817" s="175">
        <v>1</v>
      </c>
      <c r="AZ817" s="175" t="s">
        <v>2018</v>
      </c>
      <c r="BA817" s="175">
        <v>0</v>
      </c>
      <c r="BB817" s="175" t="s">
        <v>48</v>
      </c>
      <c r="BC817" s="176">
        <v>55000000</v>
      </c>
      <c r="BD817" s="176">
        <v>55000000</v>
      </c>
      <c r="BE817" s="216"/>
      <c r="BF817" s="216" t="s">
        <v>2007</v>
      </c>
      <c r="BG817" s="429" t="s">
        <v>1924</v>
      </c>
      <c r="BH817" s="216"/>
      <c r="BI817" s="216" t="s">
        <v>2023</v>
      </c>
      <c r="BJ817" s="216" t="s">
        <v>2030</v>
      </c>
      <c r="BK817" s="216">
        <v>198</v>
      </c>
      <c r="BL817" s="437">
        <v>43556</v>
      </c>
      <c r="BM817" s="431">
        <v>4</v>
      </c>
      <c r="BN817" s="436" t="s">
        <v>2025</v>
      </c>
      <c r="BO817" s="216" t="s">
        <v>2007</v>
      </c>
    </row>
    <row r="818" spans="1:67" ht="54" customHeight="1">
      <c r="A818" s="125">
        <v>388</v>
      </c>
      <c r="B818" s="165" t="s">
        <v>1908</v>
      </c>
      <c r="C818" s="165" t="s">
        <v>1909</v>
      </c>
      <c r="D818" s="165" t="s">
        <v>1954</v>
      </c>
      <c r="E818" s="165" t="s">
        <v>249</v>
      </c>
      <c r="F818" s="165" t="s">
        <v>930</v>
      </c>
      <c r="G818" s="165" t="s">
        <v>1911</v>
      </c>
      <c r="H818" s="165" t="s">
        <v>1912</v>
      </c>
      <c r="I818" s="165" t="s">
        <v>1913</v>
      </c>
      <c r="J818" s="47" t="s">
        <v>934</v>
      </c>
      <c r="K818" s="361">
        <v>0</v>
      </c>
      <c r="L818" s="361">
        <v>0</v>
      </c>
      <c r="M818" s="361">
        <v>0</v>
      </c>
      <c r="N818" s="170"/>
      <c r="O818" s="170"/>
      <c r="P818" s="170"/>
      <c r="Q818" s="170"/>
      <c r="R818" s="170" t="s">
        <v>211</v>
      </c>
      <c r="S818" s="433"/>
      <c r="T818" s="48"/>
      <c r="U818" s="433"/>
      <c r="V818" s="433"/>
      <c r="W818" s="433"/>
      <c r="X818" s="165" t="s">
        <v>1914</v>
      </c>
      <c r="Y818" s="165" t="s">
        <v>1964</v>
      </c>
      <c r="Z818" s="165"/>
      <c r="AA818" s="169"/>
      <c r="AB818" s="169"/>
      <c r="AC818" s="169"/>
      <c r="AD818" s="165"/>
      <c r="AE818" s="165"/>
      <c r="AF818" s="425"/>
      <c r="AG818" s="48"/>
      <c r="AH818" s="425"/>
      <c r="AI818" s="425"/>
      <c r="AJ818" s="425"/>
      <c r="AK818" s="165" t="s">
        <v>353</v>
      </c>
      <c r="AL818" s="164" t="s">
        <v>48</v>
      </c>
      <c r="AM818" s="164" t="s">
        <v>48</v>
      </c>
      <c r="AN818" s="164" t="s">
        <v>48</v>
      </c>
      <c r="AO818" s="164" t="s">
        <v>48</v>
      </c>
      <c r="AP818" s="164" t="s">
        <v>48</v>
      </c>
      <c r="AQ818" s="164" t="s">
        <v>48</v>
      </c>
      <c r="AR818" s="164" t="s">
        <v>48</v>
      </c>
      <c r="AS818" s="164"/>
      <c r="AT818" s="165" t="s">
        <v>2015</v>
      </c>
      <c r="AU818" s="165"/>
      <c r="AV818" s="165"/>
      <c r="AW818" s="164" t="s">
        <v>353</v>
      </c>
      <c r="AX818" s="174">
        <v>167153241</v>
      </c>
      <c r="AY818" s="175">
        <v>1</v>
      </c>
      <c r="AZ818" s="175" t="s">
        <v>2018</v>
      </c>
      <c r="BA818" s="175">
        <v>0</v>
      </c>
      <c r="BB818" s="175" t="s">
        <v>48</v>
      </c>
      <c r="BC818" s="176">
        <v>167153241</v>
      </c>
      <c r="BD818" s="176">
        <v>167153241</v>
      </c>
      <c r="BE818" s="216"/>
      <c r="BF818" s="216" t="s">
        <v>2031</v>
      </c>
      <c r="BG818" s="429" t="s">
        <v>1924</v>
      </c>
      <c r="BH818" s="216"/>
      <c r="BI818" s="216"/>
      <c r="BJ818" s="216"/>
      <c r="BK818" s="216">
        <v>172</v>
      </c>
      <c r="BL818" s="437">
        <v>43617</v>
      </c>
      <c r="BM818" s="431">
        <v>6</v>
      </c>
      <c r="BN818" s="436" t="s">
        <v>2032</v>
      </c>
      <c r="BO818" s="215" t="s">
        <v>2033</v>
      </c>
    </row>
    <row r="819" spans="1:67" ht="54" customHeight="1">
      <c r="A819" s="125">
        <v>389</v>
      </c>
      <c r="B819" s="165" t="s">
        <v>1908</v>
      </c>
      <c r="C819" s="165" t="s">
        <v>1909</v>
      </c>
      <c r="D819" s="165" t="s">
        <v>1954</v>
      </c>
      <c r="E819" s="165" t="s">
        <v>249</v>
      </c>
      <c r="F819" s="165" t="s">
        <v>930</v>
      </c>
      <c r="G819" s="165" t="s">
        <v>1911</v>
      </c>
      <c r="H819" s="165" t="s">
        <v>1912</v>
      </c>
      <c r="I819" s="165" t="s">
        <v>1913</v>
      </c>
      <c r="J819" s="47" t="s">
        <v>934</v>
      </c>
      <c r="K819" s="361">
        <v>0</v>
      </c>
      <c r="L819" s="361">
        <v>0</v>
      </c>
      <c r="M819" s="361">
        <v>0</v>
      </c>
      <c r="N819" s="170"/>
      <c r="O819" s="170"/>
      <c r="P819" s="170"/>
      <c r="Q819" s="170"/>
      <c r="R819" s="170" t="s">
        <v>211</v>
      </c>
      <c r="S819" s="433"/>
      <c r="T819" s="48"/>
      <c r="U819" s="433"/>
      <c r="V819" s="433"/>
      <c r="W819" s="433"/>
      <c r="X819" s="165" t="s">
        <v>1914</v>
      </c>
      <c r="Y819" s="165" t="s">
        <v>1964</v>
      </c>
      <c r="Z819" s="165"/>
      <c r="AA819" s="169"/>
      <c r="AB819" s="169"/>
      <c r="AC819" s="169"/>
      <c r="AD819" s="165"/>
      <c r="AE819" s="165"/>
      <c r="AF819" s="425"/>
      <c r="AG819" s="48"/>
      <c r="AH819" s="425"/>
      <c r="AI819" s="425"/>
      <c r="AJ819" s="425"/>
      <c r="AK819" s="165" t="s">
        <v>353</v>
      </c>
      <c r="AL819" s="164" t="s">
        <v>48</v>
      </c>
      <c r="AM819" s="164" t="s">
        <v>48</v>
      </c>
      <c r="AN819" s="164" t="s">
        <v>48</v>
      </c>
      <c r="AO819" s="164" t="s">
        <v>48</v>
      </c>
      <c r="AP819" s="164" t="s">
        <v>48</v>
      </c>
      <c r="AQ819" s="164" t="s">
        <v>48</v>
      </c>
      <c r="AR819" s="164" t="s">
        <v>48</v>
      </c>
      <c r="AS819" s="164"/>
      <c r="AT819" s="165" t="s">
        <v>2015</v>
      </c>
      <c r="AU819" s="165"/>
      <c r="AV819" s="165"/>
      <c r="AW819" s="164" t="s">
        <v>353</v>
      </c>
      <c r="AX819" s="174">
        <v>82000000</v>
      </c>
      <c r="AY819" s="175">
        <v>1</v>
      </c>
      <c r="AZ819" s="175" t="s">
        <v>2018</v>
      </c>
      <c r="BA819" s="175">
        <v>0</v>
      </c>
      <c r="BB819" s="175" t="s">
        <v>48</v>
      </c>
      <c r="BC819" s="176">
        <v>82000000</v>
      </c>
      <c r="BD819" s="176">
        <v>82000000</v>
      </c>
      <c r="BE819" s="216"/>
      <c r="BF819" s="216" t="s">
        <v>2034</v>
      </c>
      <c r="BG819" s="429" t="s">
        <v>1924</v>
      </c>
      <c r="BH819" s="216"/>
      <c r="BI819" s="216"/>
      <c r="BJ819" s="216"/>
      <c r="BK819" s="216">
        <v>173</v>
      </c>
      <c r="BL819" s="437">
        <v>43617</v>
      </c>
      <c r="BM819" s="431">
        <v>6</v>
      </c>
      <c r="BN819" s="436" t="s">
        <v>2032</v>
      </c>
      <c r="BO819" s="215" t="s">
        <v>2033</v>
      </c>
    </row>
    <row r="820" spans="1:67" ht="54" customHeight="1">
      <c r="A820" s="125">
        <v>390</v>
      </c>
      <c r="B820" s="165" t="s">
        <v>1908</v>
      </c>
      <c r="C820" s="165" t="s">
        <v>1909</v>
      </c>
      <c r="D820" s="165" t="s">
        <v>1910</v>
      </c>
      <c r="E820" s="165" t="s">
        <v>249</v>
      </c>
      <c r="F820" s="165" t="s">
        <v>930</v>
      </c>
      <c r="G820" s="165" t="s">
        <v>1911</v>
      </c>
      <c r="H820" s="165" t="s">
        <v>1912</v>
      </c>
      <c r="I820" s="165" t="s">
        <v>1913</v>
      </c>
      <c r="J820" s="47" t="s">
        <v>934</v>
      </c>
      <c r="K820" s="361">
        <v>0</v>
      </c>
      <c r="L820" s="361">
        <v>0</v>
      </c>
      <c r="M820" s="361">
        <v>0</v>
      </c>
      <c r="N820" s="170"/>
      <c r="O820" s="170"/>
      <c r="P820" s="170"/>
      <c r="Q820" s="170"/>
      <c r="R820" s="170" t="s">
        <v>211</v>
      </c>
      <c r="S820" s="433"/>
      <c r="T820" s="48"/>
      <c r="U820" s="433"/>
      <c r="V820" s="433"/>
      <c r="W820" s="433"/>
      <c r="X820" s="165" t="s">
        <v>1914</v>
      </c>
      <c r="Y820" s="165" t="s">
        <v>1964</v>
      </c>
      <c r="Z820" s="165"/>
      <c r="AA820" s="169"/>
      <c r="AB820" s="169"/>
      <c r="AC820" s="169"/>
      <c r="AD820" s="165"/>
      <c r="AE820" s="165"/>
      <c r="AF820" s="425"/>
      <c r="AG820" s="48"/>
      <c r="AH820" s="425"/>
      <c r="AI820" s="425"/>
      <c r="AJ820" s="425"/>
      <c r="AK820" s="165" t="s">
        <v>1918</v>
      </c>
      <c r="AL820" s="164" t="s">
        <v>55</v>
      </c>
      <c r="AM820" s="164">
        <v>2202</v>
      </c>
      <c r="AN820" s="164" t="s">
        <v>56</v>
      </c>
      <c r="AO820" s="164">
        <v>32</v>
      </c>
      <c r="AP820" s="165" t="s">
        <v>1919</v>
      </c>
      <c r="AQ820" s="165" t="s">
        <v>1920</v>
      </c>
      <c r="AR820" s="428">
        <v>2202010</v>
      </c>
      <c r="AS820" s="428">
        <v>23</v>
      </c>
      <c r="AT820" s="165" t="s">
        <v>2035</v>
      </c>
      <c r="AU820" s="165"/>
      <c r="AV820" s="165"/>
      <c r="AW820" s="164" t="s">
        <v>64</v>
      </c>
      <c r="AX820" s="174">
        <v>195346782</v>
      </c>
      <c r="AY820" s="175">
        <v>1</v>
      </c>
      <c r="AZ820" s="175" t="s">
        <v>1922</v>
      </c>
      <c r="BA820" s="175" t="s">
        <v>2036</v>
      </c>
      <c r="BB820" s="175" t="s">
        <v>2037</v>
      </c>
      <c r="BC820" s="176">
        <v>195346782</v>
      </c>
      <c r="BD820" s="176">
        <v>195346782</v>
      </c>
      <c r="BE820" s="216"/>
      <c r="BF820" s="216" t="s">
        <v>2038</v>
      </c>
      <c r="BG820" s="429" t="s">
        <v>1924</v>
      </c>
      <c r="BH820" s="216"/>
      <c r="BI820" s="216"/>
      <c r="BJ820" s="216"/>
      <c r="BK820" s="216">
        <v>175</v>
      </c>
      <c r="BL820" s="437">
        <v>43617</v>
      </c>
      <c r="BM820" s="431">
        <v>6</v>
      </c>
      <c r="BN820" s="436" t="s">
        <v>2032</v>
      </c>
      <c r="BO820" s="215" t="s">
        <v>2033</v>
      </c>
    </row>
    <row r="821" spans="1:67" ht="54" customHeight="1">
      <c r="A821" s="125">
        <v>391</v>
      </c>
      <c r="B821" s="165" t="s">
        <v>1908</v>
      </c>
      <c r="C821" s="165" t="s">
        <v>1909</v>
      </c>
      <c r="D821" s="165" t="s">
        <v>1910</v>
      </c>
      <c r="E821" s="165" t="s">
        <v>249</v>
      </c>
      <c r="F821" s="165" t="s">
        <v>930</v>
      </c>
      <c r="G821" s="165" t="s">
        <v>1911</v>
      </c>
      <c r="H821" s="165" t="s">
        <v>1912</v>
      </c>
      <c r="I821" s="165" t="s">
        <v>1913</v>
      </c>
      <c r="J821" s="47" t="s">
        <v>934</v>
      </c>
      <c r="K821" s="361">
        <v>0</v>
      </c>
      <c r="L821" s="361">
        <v>0</v>
      </c>
      <c r="M821" s="361">
        <v>0</v>
      </c>
      <c r="N821" s="170"/>
      <c r="O821" s="170"/>
      <c r="P821" s="170"/>
      <c r="Q821" s="170"/>
      <c r="R821" s="170" t="s">
        <v>211</v>
      </c>
      <c r="S821" s="433"/>
      <c r="T821" s="48"/>
      <c r="U821" s="433"/>
      <c r="V821" s="433"/>
      <c r="W821" s="433"/>
      <c r="X821" s="165" t="s">
        <v>1914</v>
      </c>
      <c r="Y821" s="165" t="s">
        <v>1964</v>
      </c>
      <c r="Z821" s="165"/>
      <c r="AA821" s="169"/>
      <c r="AB821" s="169"/>
      <c r="AC821" s="169"/>
      <c r="AD821" s="165"/>
      <c r="AE821" s="165"/>
      <c r="AF821" s="425"/>
      <c r="AG821" s="48"/>
      <c r="AH821" s="425"/>
      <c r="AI821" s="425"/>
      <c r="AJ821" s="425"/>
      <c r="AK821" s="165" t="s">
        <v>1918</v>
      </c>
      <c r="AL821" s="164" t="s">
        <v>55</v>
      </c>
      <c r="AM821" s="164">
        <v>2202</v>
      </c>
      <c r="AN821" s="164" t="s">
        <v>56</v>
      </c>
      <c r="AO821" s="164">
        <v>32</v>
      </c>
      <c r="AP821" s="165" t="s">
        <v>1919</v>
      </c>
      <c r="AQ821" s="165" t="s">
        <v>1920</v>
      </c>
      <c r="AR821" s="428">
        <v>2202010</v>
      </c>
      <c r="AS821" s="428">
        <v>1148</v>
      </c>
      <c r="AT821" s="165" t="s">
        <v>2039</v>
      </c>
      <c r="AU821" s="165"/>
      <c r="AV821" s="165"/>
      <c r="AW821" s="164" t="s">
        <v>64</v>
      </c>
      <c r="AX821" s="174">
        <v>19534678</v>
      </c>
      <c r="AY821" s="175">
        <v>1</v>
      </c>
      <c r="AZ821" s="175" t="s">
        <v>1922</v>
      </c>
      <c r="BA821" s="175" t="s">
        <v>125</v>
      </c>
      <c r="BB821" s="175" t="s">
        <v>67</v>
      </c>
      <c r="BC821" s="176">
        <v>19534678</v>
      </c>
      <c r="BD821" s="176">
        <v>19534678</v>
      </c>
      <c r="BE821" s="216"/>
      <c r="BF821" s="216" t="s">
        <v>2040</v>
      </c>
      <c r="BG821" s="429" t="s">
        <v>1924</v>
      </c>
      <c r="BH821" s="216"/>
      <c r="BI821" s="216"/>
      <c r="BJ821" s="216" t="s">
        <v>2041</v>
      </c>
      <c r="BK821" s="216">
        <v>176</v>
      </c>
      <c r="BL821" s="437">
        <v>43617</v>
      </c>
      <c r="BM821" s="431">
        <v>6</v>
      </c>
      <c r="BN821" s="436" t="s">
        <v>2032</v>
      </c>
      <c r="BO821" s="215" t="s">
        <v>2033</v>
      </c>
    </row>
    <row r="822" spans="1:67" s="73" customFormat="1" ht="39.950000000000003" customHeight="1">
      <c r="A822" s="125">
        <v>392</v>
      </c>
      <c r="B822" s="165" t="s">
        <v>1908</v>
      </c>
      <c r="C822" s="165" t="s">
        <v>1909</v>
      </c>
      <c r="D822" s="165" t="s">
        <v>1910</v>
      </c>
      <c r="E822" s="165" t="s">
        <v>249</v>
      </c>
      <c r="F822" s="165" t="s">
        <v>930</v>
      </c>
      <c r="G822" s="165" t="s">
        <v>1911</v>
      </c>
      <c r="H822" s="165" t="s">
        <v>1912</v>
      </c>
      <c r="I822" s="165" t="s">
        <v>1913</v>
      </c>
      <c r="J822" s="47" t="s">
        <v>934</v>
      </c>
      <c r="K822" s="361">
        <v>0</v>
      </c>
      <c r="L822" s="361">
        <v>0</v>
      </c>
      <c r="M822" s="361">
        <v>0</v>
      </c>
      <c r="N822" s="170"/>
      <c r="O822" s="170"/>
      <c r="P822" s="170"/>
      <c r="Q822" s="170"/>
      <c r="R822" s="170" t="s">
        <v>211</v>
      </c>
      <c r="S822" s="433"/>
      <c r="T822" s="48"/>
      <c r="U822" s="433"/>
      <c r="V822" s="433"/>
      <c r="W822" s="433"/>
      <c r="X822" s="165" t="s">
        <v>1914</v>
      </c>
      <c r="Y822" s="165" t="s">
        <v>1964</v>
      </c>
      <c r="Z822" s="165"/>
      <c r="AA822" s="169"/>
      <c r="AB822" s="169"/>
      <c r="AC822" s="169"/>
      <c r="AD822" s="165"/>
      <c r="AE822" s="165"/>
      <c r="AF822" s="425"/>
      <c r="AG822" s="48"/>
      <c r="AH822" s="425"/>
      <c r="AI822" s="425"/>
      <c r="AJ822" s="425"/>
      <c r="AK822" s="165" t="s">
        <v>1918</v>
      </c>
      <c r="AL822" s="164" t="s">
        <v>55</v>
      </c>
      <c r="AM822" s="164">
        <v>2202</v>
      </c>
      <c r="AN822" s="164" t="s">
        <v>56</v>
      </c>
      <c r="AO822" s="164">
        <v>32</v>
      </c>
      <c r="AP822" s="165" t="s">
        <v>1919</v>
      </c>
      <c r="AQ822" s="165" t="s">
        <v>1920</v>
      </c>
      <c r="AR822" s="428">
        <v>2202010</v>
      </c>
      <c r="AS822" s="428" t="s">
        <v>1943</v>
      </c>
      <c r="AT822" s="165" t="s">
        <v>1944</v>
      </c>
      <c r="AU822" s="165"/>
      <c r="AV822" s="165"/>
      <c r="AW822" s="164" t="s">
        <v>64</v>
      </c>
      <c r="AX822" s="174">
        <v>10744073</v>
      </c>
      <c r="AY822" s="175">
        <v>1</v>
      </c>
      <c r="AZ822" s="175" t="s">
        <v>1922</v>
      </c>
      <c r="BA822" s="175" t="s">
        <v>125</v>
      </c>
      <c r="BB822" s="175" t="s">
        <v>67</v>
      </c>
      <c r="BC822" s="176">
        <v>10744073</v>
      </c>
      <c r="BD822" s="176">
        <v>10744073</v>
      </c>
    </row>
    <row r="823" spans="1:67" s="73" customFormat="1" ht="39.950000000000003" customHeight="1">
      <c r="A823" s="125">
        <v>393</v>
      </c>
      <c r="B823" s="165" t="s">
        <v>1908</v>
      </c>
      <c r="C823" s="165" t="s">
        <v>1909</v>
      </c>
      <c r="D823" s="165" t="s">
        <v>1954</v>
      </c>
      <c r="E823" s="165" t="s">
        <v>249</v>
      </c>
      <c r="F823" s="165" t="s">
        <v>930</v>
      </c>
      <c r="G823" s="165" t="s">
        <v>1911</v>
      </c>
      <c r="H823" s="165" t="s">
        <v>1912</v>
      </c>
      <c r="I823" s="165" t="s">
        <v>1913</v>
      </c>
      <c r="J823" s="47" t="s">
        <v>934</v>
      </c>
      <c r="K823" s="361">
        <v>0</v>
      </c>
      <c r="L823" s="361">
        <v>0</v>
      </c>
      <c r="M823" s="361">
        <v>0</v>
      </c>
      <c r="N823" s="170"/>
      <c r="O823" s="170"/>
      <c r="P823" s="170"/>
      <c r="Q823" s="170"/>
      <c r="R823" s="170" t="s">
        <v>211</v>
      </c>
      <c r="S823" s="433"/>
      <c r="T823" s="48"/>
      <c r="U823" s="433"/>
      <c r="V823" s="433"/>
      <c r="W823" s="433"/>
      <c r="X823" s="165" t="s">
        <v>1914</v>
      </c>
      <c r="Y823" s="165" t="s">
        <v>1964</v>
      </c>
      <c r="Z823" s="165"/>
      <c r="AA823" s="169"/>
      <c r="AB823" s="169"/>
      <c r="AC823" s="169"/>
      <c r="AD823" s="165"/>
      <c r="AE823" s="165"/>
      <c r="AF823" s="425"/>
      <c r="AG823" s="48"/>
      <c r="AH823" s="425"/>
      <c r="AI823" s="425"/>
      <c r="AJ823" s="425"/>
      <c r="AK823" s="165" t="s">
        <v>1918</v>
      </c>
      <c r="AL823" s="164" t="s">
        <v>55</v>
      </c>
      <c r="AM823" s="164">
        <v>2202</v>
      </c>
      <c r="AN823" s="164" t="s">
        <v>56</v>
      </c>
      <c r="AO823" s="164">
        <v>32</v>
      </c>
      <c r="AP823" s="165" t="s">
        <v>2042</v>
      </c>
      <c r="AQ823" s="165" t="s">
        <v>1956</v>
      </c>
      <c r="AR823" s="428">
        <v>2202014</v>
      </c>
      <c r="AS823" s="428" t="s">
        <v>48</v>
      </c>
      <c r="AT823" s="165" t="s">
        <v>2043</v>
      </c>
      <c r="AU823" s="165"/>
      <c r="AV823" s="165"/>
      <c r="AW823" s="164" t="s">
        <v>64</v>
      </c>
      <c r="AX823" s="174">
        <v>55400000</v>
      </c>
      <c r="AY823" s="175">
        <v>1</v>
      </c>
      <c r="AZ823" s="175" t="s">
        <v>1958</v>
      </c>
      <c r="BA823" s="175" t="s">
        <v>103</v>
      </c>
      <c r="BB823" s="175" t="s">
        <v>104</v>
      </c>
      <c r="BC823" s="176">
        <v>55400000</v>
      </c>
      <c r="BD823" s="176">
        <v>55400000</v>
      </c>
    </row>
    <row r="824" spans="1:67" s="73" customFormat="1" ht="39.950000000000003" customHeight="1">
      <c r="A824" s="125">
        <v>394</v>
      </c>
      <c r="B824" s="165" t="s">
        <v>1908</v>
      </c>
      <c r="C824" s="165" t="s">
        <v>1909</v>
      </c>
      <c r="D824" s="165" t="s">
        <v>1954</v>
      </c>
      <c r="E824" s="165" t="s">
        <v>249</v>
      </c>
      <c r="F824" s="165" t="s">
        <v>930</v>
      </c>
      <c r="G824" s="165" t="s">
        <v>1911</v>
      </c>
      <c r="H824" s="165" t="s">
        <v>1912</v>
      </c>
      <c r="I824" s="165" t="s">
        <v>1913</v>
      </c>
      <c r="J824" s="47" t="s">
        <v>934</v>
      </c>
      <c r="K824" s="361">
        <v>0</v>
      </c>
      <c r="L824" s="361">
        <v>0</v>
      </c>
      <c r="M824" s="361">
        <v>0</v>
      </c>
      <c r="N824" s="170"/>
      <c r="O824" s="170"/>
      <c r="P824" s="170"/>
      <c r="Q824" s="170"/>
      <c r="R824" s="170" t="s">
        <v>211</v>
      </c>
      <c r="S824" s="433"/>
      <c r="T824" s="48"/>
      <c r="U824" s="433"/>
      <c r="V824" s="433"/>
      <c r="W824" s="433"/>
      <c r="X824" s="165" t="s">
        <v>1914</v>
      </c>
      <c r="Y824" s="165" t="s">
        <v>1964</v>
      </c>
      <c r="Z824" s="165"/>
      <c r="AA824" s="169"/>
      <c r="AB824" s="169"/>
      <c r="AC824" s="169"/>
      <c r="AD824" s="165"/>
      <c r="AE824" s="165"/>
      <c r="AF824" s="425"/>
      <c r="AG824" s="48"/>
      <c r="AH824" s="425"/>
      <c r="AI824" s="425"/>
      <c r="AJ824" s="425"/>
      <c r="AK824" s="165" t="s">
        <v>1918</v>
      </c>
      <c r="AL824" s="164" t="s">
        <v>55</v>
      </c>
      <c r="AM824" s="164">
        <v>2202</v>
      </c>
      <c r="AN824" s="164" t="s">
        <v>56</v>
      </c>
      <c r="AO824" s="164">
        <v>32</v>
      </c>
      <c r="AP824" s="165" t="s">
        <v>2042</v>
      </c>
      <c r="AQ824" s="165" t="s">
        <v>1956</v>
      </c>
      <c r="AR824" s="428">
        <v>2202014</v>
      </c>
      <c r="AS824" s="428">
        <v>23</v>
      </c>
      <c r="AT824" s="165" t="s">
        <v>2035</v>
      </c>
      <c r="AU824" s="165"/>
      <c r="AV824" s="165"/>
      <c r="AW824" s="164" t="s">
        <v>64</v>
      </c>
      <c r="AX824" s="174">
        <v>179088000</v>
      </c>
      <c r="AY824" s="175">
        <v>1</v>
      </c>
      <c r="AZ824" s="175" t="s">
        <v>1958</v>
      </c>
      <c r="BA824" s="175" t="s">
        <v>2036</v>
      </c>
      <c r="BB824" s="175" t="s">
        <v>2037</v>
      </c>
      <c r="BC824" s="176">
        <v>179088000</v>
      </c>
      <c r="BD824" s="176">
        <v>179088000</v>
      </c>
    </row>
    <row r="825" spans="1:67" s="73" customFormat="1" ht="39.950000000000003" customHeight="1">
      <c r="A825" s="125">
        <v>395</v>
      </c>
      <c r="B825" s="165" t="s">
        <v>1908</v>
      </c>
      <c r="C825" s="165" t="s">
        <v>1909</v>
      </c>
      <c r="D825" s="165" t="s">
        <v>1954</v>
      </c>
      <c r="E825" s="165" t="s">
        <v>249</v>
      </c>
      <c r="F825" s="165" t="s">
        <v>930</v>
      </c>
      <c r="G825" s="165" t="s">
        <v>1911</v>
      </c>
      <c r="H825" s="165" t="s">
        <v>1912</v>
      </c>
      <c r="I825" s="165" t="s">
        <v>1913</v>
      </c>
      <c r="J825" s="47" t="s">
        <v>934</v>
      </c>
      <c r="K825" s="361">
        <v>0</v>
      </c>
      <c r="L825" s="361">
        <v>0</v>
      </c>
      <c r="M825" s="361">
        <v>0</v>
      </c>
      <c r="N825" s="170"/>
      <c r="O825" s="170"/>
      <c r="P825" s="170"/>
      <c r="Q825" s="170"/>
      <c r="R825" s="170" t="s">
        <v>211</v>
      </c>
      <c r="S825" s="433"/>
      <c r="T825" s="48"/>
      <c r="U825" s="433"/>
      <c r="V825" s="433"/>
      <c r="W825" s="433"/>
      <c r="X825" s="165" t="s">
        <v>1914</v>
      </c>
      <c r="Y825" s="165" t="s">
        <v>1964</v>
      </c>
      <c r="Z825" s="165"/>
      <c r="AA825" s="169"/>
      <c r="AB825" s="169"/>
      <c r="AC825" s="169"/>
      <c r="AD825" s="165"/>
      <c r="AE825" s="165"/>
      <c r="AF825" s="425"/>
      <c r="AG825" s="48"/>
      <c r="AH825" s="425"/>
      <c r="AI825" s="425"/>
      <c r="AJ825" s="425"/>
      <c r="AK825" s="165" t="s">
        <v>1918</v>
      </c>
      <c r="AL825" s="164" t="s">
        <v>55</v>
      </c>
      <c r="AM825" s="164">
        <v>2202</v>
      </c>
      <c r="AN825" s="164" t="s">
        <v>56</v>
      </c>
      <c r="AO825" s="164">
        <v>32</v>
      </c>
      <c r="AP825" s="165" t="s">
        <v>2042</v>
      </c>
      <c r="AQ825" s="165" t="s">
        <v>1956</v>
      </c>
      <c r="AR825" s="428">
        <v>2202014</v>
      </c>
      <c r="AS825" s="428">
        <v>1148</v>
      </c>
      <c r="AT825" s="165" t="s">
        <v>2039</v>
      </c>
      <c r="AU825" s="165"/>
      <c r="AV825" s="165"/>
      <c r="AW825" s="164" t="s">
        <v>64</v>
      </c>
      <c r="AX825" s="174">
        <v>17908800</v>
      </c>
      <c r="AY825" s="175">
        <v>1</v>
      </c>
      <c r="AZ825" s="175" t="s">
        <v>1958</v>
      </c>
      <c r="BA825" s="175" t="s">
        <v>125</v>
      </c>
      <c r="BB825" s="175" t="s">
        <v>67</v>
      </c>
      <c r="BC825" s="176">
        <v>17908800</v>
      </c>
      <c r="BD825" s="176">
        <v>17908800</v>
      </c>
    </row>
    <row r="826" spans="1:67" s="439" customFormat="1" ht="68.25" customHeight="1">
      <c r="A826" s="125">
        <v>396</v>
      </c>
      <c r="B826" s="165" t="s">
        <v>1908</v>
      </c>
      <c r="C826" s="165" t="s">
        <v>1909</v>
      </c>
      <c r="D826" s="165" t="s">
        <v>1954</v>
      </c>
      <c r="E826" s="165" t="s">
        <v>249</v>
      </c>
      <c r="F826" s="165" t="s">
        <v>930</v>
      </c>
      <c r="G826" s="165" t="s">
        <v>1911</v>
      </c>
      <c r="H826" s="165" t="s">
        <v>1912</v>
      </c>
      <c r="I826" s="165" t="s">
        <v>1913</v>
      </c>
      <c r="J826" s="47" t="s">
        <v>934</v>
      </c>
      <c r="K826" s="361">
        <v>0</v>
      </c>
      <c r="L826" s="361">
        <v>0</v>
      </c>
      <c r="M826" s="361">
        <v>0</v>
      </c>
      <c r="N826" s="170"/>
      <c r="O826" s="170"/>
      <c r="P826" s="170"/>
      <c r="Q826" s="170"/>
      <c r="R826" s="170" t="s">
        <v>211</v>
      </c>
      <c r="S826" s="433"/>
      <c r="T826" s="48"/>
      <c r="U826" s="433"/>
      <c r="V826" s="433"/>
      <c r="W826" s="433"/>
      <c r="X826" s="165" t="s">
        <v>1914</v>
      </c>
      <c r="Y826" s="165" t="s">
        <v>1964</v>
      </c>
      <c r="Z826" s="165"/>
      <c r="AA826" s="169"/>
      <c r="AB826" s="169"/>
      <c r="AC826" s="169"/>
      <c r="AD826" s="165"/>
      <c r="AE826" s="165"/>
      <c r="AF826" s="425"/>
      <c r="AG826" s="48"/>
      <c r="AH826" s="425"/>
      <c r="AI826" s="425"/>
      <c r="AJ826" s="425"/>
      <c r="AK826" s="165" t="s">
        <v>1918</v>
      </c>
      <c r="AL826" s="164" t="s">
        <v>55</v>
      </c>
      <c r="AM826" s="164">
        <v>2202</v>
      </c>
      <c r="AN826" s="164" t="s">
        <v>56</v>
      </c>
      <c r="AO826" s="164">
        <v>32</v>
      </c>
      <c r="AP826" s="165" t="s">
        <v>2042</v>
      </c>
      <c r="AQ826" s="165" t="s">
        <v>1956</v>
      </c>
      <c r="AR826" s="428">
        <v>2202014</v>
      </c>
      <c r="AS826" s="428" t="s">
        <v>1943</v>
      </c>
      <c r="AT826" s="165" t="s">
        <v>1944</v>
      </c>
      <c r="AU826" s="165"/>
      <c r="AV826" s="165"/>
      <c r="AW826" s="164" t="s">
        <v>64</v>
      </c>
      <c r="AX826" s="174">
        <v>9849840</v>
      </c>
      <c r="AY826" s="175">
        <v>1</v>
      </c>
      <c r="AZ826" s="175" t="s">
        <v>1958</v>
      </c>
      <c r="BA826" s="175" t="s">
        <v>125</v>
      </c>
      <c r="BB826" s="175" t="s">
        <v>67</v>
      </c>
      <c r="BC826" s="176">
        <v>9849840</v>
      </c>
      <c r="BD826" s="176">
        <v>9849840</v>
      </c>
    </row>
    <row r="827" spans="1:67" s="439" customFormat="1" ht="68.25" customHeight="1">
      <c r="A827" s="125">
        <v>397</v>
      </c>
      <c r="B827" s="165" t="s">
        <v>1908</v>
      </c>
      <c r="C827" s="165" t="s">
        <v>1909</v>
      </c>
      <c r="D827" s="165" t="s">
        <v>1954</v>
      </c>
      <c r="E827" s="165" t="s">
        <v>249</v>
      </c>
      <c r="F827" s="165" t="s">
        <v>930</v>
      </c>
      <c r="G827" s="165" t="s">
        <v>1911</v>
      </c>
      <c r="H827" s="165" t="s">
        <v>1912</v>
      </c>
      <c r="I827" s="165" t="s">
        <v>1913</v>
      </c>
      <c r="J827" s="47" t="s">
        <v>934</v>
      </c>
      <c r="K827" s="361">
        <v>0</v>
      </c>
      <c r="L827" s="361">
        <v>0</v>
      </c>
      <c r="M827" s="361">
        <v>0</v>
      </c>
      <c r="N827" s="170"/>
      <c r="O827" s="170"/>
      <c r="P827" s="170"/>
      <c r="Q827" s="170"/>
      <c r="R827" s="170" t="s">
        <v>211</v>
      </c>
      <c r="S827" s="433"/>
      <c r="T827" s="48"/>
      <c r="U827" s="433"/>
      <c r="V827" s="433"/>
      <c r="W827" s="433"/>
      <c r="X827" s="165" t="s">
        <v>1914</v>
      </c>
      <c r="Y827" s="165" t="s">
        <v>1964</v>
      </c>
      <c r="Z827" s="165"/>
      <c r="AA827" s="169"/>
      <c r="AB827" s="169"/>
      <c r="AC827" s="169"/>
      <c r="AD827" s="165"/>
      <c r="AE827" s="165"/>
      <c r="AF827" s="425"/>
      <c r="AG827" s="48"/>
      <c r="AH827" s="425"/>
      <c r="AI827" s="425"/>
      <c r="AJ827" s="425"/>
      <c r="AK827" s="165" t="s">
        <v>1918</v>
      </c>
      <c r="AL827" s="164" t="s">
        <v>55</v>
      </c>
      <c r="AM827" s="164">
        <v>2202</v>
      </c>
      <c r="AN827" s="164" t="s">
        <v>56</v>
      </c>
      <c r="AO827" s="164">
        <v>32</v>
      </c>
      <c r="AP827" s="165" t="s">
        <v>2042</v>
      </c>
      <c r="AQ827" s="165" t="s">
        <v>1956</v>
      </c>
      <c r="AR827" s="428">
        <v>2202014</v>
      </c>
      <c r="AS827" s="428">
        <v>1125</v>
      </c>
      <c r="AT827" s="165" t="s">
        <v>1990</v>
      </c>
      <c r="AU827" s="165"/>
      <c r="AV827" s="165"/>
      <c r="AW827" s="440" t="s">
        <v>64</v>
      </c>
      <c r="AX827" s="441">
        <v>57750000</v>
      </c>
      <c r="AY827" s="442">
        <v>1</v>
      </c>
      <c r="AZ827" s="443" t="s">
        <v>1958</v>
      </c>
      <c r="BA827" s="443" t="s">
        <v>1024</v>
      </c>
      <c r="BB827" s="175" t="s">
        <v>2044</v>
      </c>
      <c r="BC827" s="176">
        <v>57750000</v>
      </c>
      <c r="BD827" s="176">
        <v>57750000</v>
      </c>
    </row>
    <row r="828" spans="1:67" s="73" customFormat="1" ht="39.950000000000003" customHeight="1">
      <c r="A828" s="125">
        <v>398</v>
      </c>
      <c r="B828" s="165" t="s">
        <v>1908</v>
      </c>
      <c r="C828" s="165" t="s">
        <v>1909</v>
      </c>
      <c r="D828" s="165" t="s">
        <v>1954</v>
      </c>
      <c r="E828" s="165" t="s">
        <v>249</v>
      </c>
      <c r="F828" s="165" t="s">
        <v>930</v>
      </c>
      <c r="G828" s="165" t="s">
        <v>1911</v>
      </c>
      <c r="H828" s="165" t="s">
        <v>1912</v>
      </c>
      <c r="I828" s="165" t="s">
        <v>1913</v>
      </c>
      <c r="J828" s="47" t="s">
        <v>934</v>
      </c>
      <c r="K828" s="361">
        <v>0</v>
      </c>
      <c r="L828" s="361">
        <v>0</v>
      </c>
      <c r="M828" s="361">
        <v>0</v>
      </c>
      <c r="N828" s="170"/>
      <c r="O828" s="170"/>
      <c r="P828" s="170"/>
      <c r="Q828" s="170"/>
      <c r="R828" s="170" t="s">
        <v>211</v>
      </c>
      <c r="S828" s="433"/>
      <c r="T828" s="48"/>
      <c r="U828" s="433"/>
      <c r="V828" s="433"/>
      <c r="W828" s="433"/>
      <c r="X828" s="165" t="s">
        <v>1914</v>
      </c>
      <c r="Y828" s="165" t="s">
        <v>1964</v>
      </c>
      <c r="Z828" s="165"/>
      <c r="AA828" s="169"/>
      <c r="AB828" s="169"/>
      <c r="AC828" s="169"/>
      <c r="AD828" s="165"/>
      <c r="AE828" s="165"/>
      <c r="AF828" s="425"/>
      <c r="AG828" s="48"/>
      <c r="AH828" s="425"/>
      <c r="AI828" s="425"/>
      <c r="AJ828" s="425"/>
      <c r="AK828" s="165" t="s">
        <v>1918</v>
      </c>
      <c r="AL828" s="164" t="s">
        <v>55</v>
      </c>
      <c r="AM828" s="164">
        <v>2202</v>
      </c>
      <c r="AN828" s="164" t="s">
        <v>56</v>
      </c>
      <c r="AO828" s="164">
        <v>32</v>
      </c>
      <c r="AP828" s="165" t="s">
        <v>2042</v>
      </c>
      <c r="AQ828" s="165" t="s">
        <v>1956</v>
      </c>
      <c r="AR828" s="428">
        <v>2202014</v>
      </c>
      <c r="AS828" s="164" t="s">
        <v>1943</v>
      </c>
      <c r="AT828" s="165" t="s">
        <v>2045</v>
      </c>
      <c r="AU828" s="165"/>
      <c r="AV828" s="165"/>
      <c r="AW828" s="164" t="s">
        <v>64</v>
      </c>
      <c r="AX828" s="444">
        <v>205750</v>
      </c>
      <c r="AY828" s="443">
        <v>1</v>
      </c>
      <c r="AZ828" s="443" t="s">
        <v>1958</v>
      </c>
      <c r="BA828" s="443" t="s">
        <v>125</v>
      </c>
      <c r="BB828" s="175" t="s">
        <v>67</v>
      </c>
      <c r="BC828" s="176">
        <v>205750</v>
      </c>
      <c r="BD828" s="176">
        <v>205750</v>
      </c>
    </row>
    <row r="829" spans="1:67" s="73" customFormat="1" ht="39.950000000000003" customHeight="1">
      <c r="A829" s="125">
        <v>399</v>
      </c>
      <c r="B829" s="165" t="s">
        <v>1908</v>
      </c>
      <c r="C829" s="165" t="s">
        <v>1909</v>
      </c>
      <c r="D829" s="165" t="s">
        <v>1954</v>
      </c>
      <c r="E829" s="165" t="s">
        <v>249</v>
      </c>
      <c r="F829" s="165" t="s">
        <v>930</v>
      </c>
      <c r="G829" s="165" t="s">
        <v>1911</v>
      </c>
      <c r="H829" s="165" t="s">
        <v>1912</v>
      </c>
      <c r="I829" s="165" t="s">
        <v>1913</v>
      </c>
      <c r="J829" s="47" t="s">
        <v>934</v>
      </c>
      <c r="K829" s="361">
        <v>0</v>
      </c>
      <c r="L829" s="361">
        <v>0</v>
      </c>
      <c r="M829" s="361">
        <v>0</v>
      </c>
      <c r="N829" s="170"/>
      <c r="O829" s="170"/>
      <c r="P829" s="170"/>
      <c r="Q829" s="170"/>
      <c r="R829" s="170" t="s">
        <v>211</v>
      </c>
      <c r="S829" s="433"/>
      <c r="T829" s="48"/>
      <c r="U829" s="433"/>
      <c r="V829" s="433"/>
      <c r="W829" s="433"/>
      <c r="X829" s="165" t="s">
        <v>1914</v>
      </c>
      <c r="Y829" s="165" t="s">
        <v>1964</v>
      </c>
      <c r="Z829" s="165"/>
      <c r="AA829" s="169"/>
      <c r="AB829" s="169"/>
      <c r="AC829" s="169"/>
      <c r="AD829" s="165"/>
      <c r="AE829" s="165"/>
      <c r="AF829" s="425"/>
      <c r="AG829" s="48"/>
      <c r="AH829" s="425"/>
      <c r="AI829" s="425"/>
      <c r="AJ829" s="425"/>
      <c r="AK829" s="165" t="s">
        <v>1918</v>
      </c>
      <c r="AL829" s="164" t="s">
        <v>55</v>
      </c>
      <c r="AM829" s="164">
        <v>2202</v>
      </c>
      <c r="AN829" s="164" t="s">
        <v>56</v>
      </c>
      <c r="AO829" s="164">
        <v>32</v>
      </c>
      <c r="AP829" s="165" t="s">
        <v>2042</v>
      </c>
      <c r="AQ829" s="165" t="s">
        <v>1956</v>
      </c>
      <c r="AR829" s="428">
        <v>2202014</v>
      </c>
      <c r="AS829" s="164" t="s">
        <v>1943</v>
      </c>
      <c r="AT829" s="165" t="s">
        <v>1996</v>
      </c>
      <c r="AU829" s="165"/>
      <c r="AV829" s="165"/>
      <c r="AW829" s="164" t="s">
        <v>64</v>
      </c>
      <c r="AX829" s="445">
        <v>4230000</v>
      </c>
      <c r="AY829" s="446">
        <v>1</v>
      </c>
      <c r="AZ829" s="446" t="s">
        <v>1958</v>
      </c>
      <c r="BA829" s="446" t="s">
        <v>114</v>
      </c>
      <c r="BB829" s="175" t="s">
        <v>115</v>
      </c>
      <c r="BC829" s="176">
        <v>4230000</v>
      </c>
      <c r="BD829" s="176">
        <v>4230000</v>
      </c>
    </row>
    <row r="830" spans="1:67" s="73" customFormat="1" ht="39.950000000000003" customHeight="1">
      <c r="A830" s="125">
        <v>400</v>
      </c>
      <c r="B830" s="165" t="s">
        <v>1908</v>
      </c>
      <c r="C830" s="165" t="s">
        <v>1909</v>
      </c>
      <c r="D830" s="165" t="s">
        <v>1954</v>
      </c>
      <c r="E830" s="165" t="s">
        <v>249</v>
      </c>
      <c r="F830" s="165" t="s">
        <v>930</v>
      </c>
      <c r="G830" s="165" t="s">
        <v>1911</v>
      </c>
      <c r="H830" s="165" t="s">
        <v>1912</v>
      </c>
      <c r="I830" s="165" t="s">
        <v>1913</v>
      </c>
      <c r="J830" s="47" t="s">
        <v>934</v>
      </c>
      <c r="K830" s="361">
        <v>0</v>
      </c>
      <c r="L830" s="361">
        <v>0</v>
      </c>
      <c r="M830" s="361">
        <v>0</v>
      </c>
      <c r="N830" s="170"/>
      <c r="O830" s="170"/>
      <c r="P830" s="170"/>
      <c r="Q830" s="170"/>
      <c r="R830" s="170" t="s">
        <v>211</v>
      </c>
      <c r="S830" s="433"/>
      <c r="T830" s="48"/>
      <c r="U830" s="433"/>
      <c r="V830" s="433"/>
      <c r="W830" s="433"/>
      <c r="X830" s="165" t="s">
        <v>1914</v>
      </c>
      <c r="Y830" s="165" t="s">
        <v>1964</v>
      </c>
      <c r="Z830" s="165"/>
      <c r="AA830" s="169"/>
      <c r="AB830" s="169"/>
      <c r="AC830" s="169"/>
      <c r="AD830" s="165"/>
      <c r="AE830" s="165"/>
      <c r="AF830" s="425"/>
      <c r="AG830" s="48"/>
      <c r="AH830" s="425"/>
      <c r="AI830" s="425"/>
      <c r="AJ830" s="425"/>
      <c r="AK830" s="165" t="s">
        <v>1918</v>
      </c>
      <c r="AL830" s="164" t="s">
        <v>55</v>
      </c>
      <c r="AM830" s="164">
        <v>2202</v>
      </c>
      <c r="AN830" s="164" t="s">
        <v>56</v>
      </c>
      <c r="AO830" s="164">
        <v>32</v>
      </c>
      <c r="AP830" s="165" t="s">
        <v>2042</v>
      </c>
      <c r="AQ830" s="165" t="s">
        <v>1956</v>
      </c>
      <c r="AR830" s="428">
        <v>2202014</v>
      </c>
      <c r="AS830" s="164" t="s">
        <v>1943</v>
      </c>
      <c r="AT830" s="165" t="s">
        <v>2046</v>
      </c>
      <c r="AU830" s="165"/>
      <c r="AV830" s="165"/>
      <c r="AW830" s="164" t="s">
        <v>64</v>
      </c>
      <c r="AX830" s="174">
        <v>8000000</v>
      </c>
      <c r="AY830" s="175">
        <v>1</v>
      </c>
      <c r="AZ830" s="175" t="s">
        <v>1958</v>
      </c>
      <c r="BA830" s="175" t="s">
        <v>2047</v>
      </c>
      <c r="BB830" s="175" t="s">
        <v>2048</v>
      </c>
      <c r="BC830" s="176">
        <v>8000000</v>
      </c>
      <c r="BD830" s="176">
        <v>8000000</v>
      </c>
    </row>
    <row r="831" spans="1:67" s="73" customFormat="1" ht="39.950000000000003" customHeight="1">
      <c r="A831" s="125">
        <v>401</v>
      </c>
      <c r="B831" s="165" t="s">
        <v>1908</v>
      </c>
      <c r="C831" s="165" t="s">
        <v>1909</v>
      </c>
      <c r="D831" s="165" t="s">
        <v>1954</v>
      </c>
      <c r="E831" s="165" t="s">
        <v>249</v>
      </c>
      <c r="F831" s="165" t="s">
        <v>930</v>
      </c>
      <c r="G831" s="165" t="s">
        <v>1911</v>
      </c>
      <c r="H831" s="165" t="s">
        <v>1912</v>
      </c>
      <c r="I831" s="165" t="s">
        <v>1913</v>
      </c>
      <c r="J831" s="47" t="s">
        <v>934</v>
      </c>
      <c r="K831" s="361">
        <v>0</v>
      </c>
      <c r="L831" s="361">
        <v>0</v>
      </c>
      <c r="M831" s="361">
        <v>0</v>
      </c>
      <c r="N831" s="170"/>
      <c r="O831" s="170"/>
      <c r="P831" s="170"/>
      <c r="Q831" s="170"/>
      <c r="R831" s="170" t="s">
        <v>211</v>
      </c>
      <c r="S831" s="433"/>
      <c r="T831" s="48"/>
      <c r="U831" s="433"/>
      <c r="V831" s="433"/>
      <c r="W831" s="433"/>
      <c r="X831" s="165" t="s">
        <v>1914</v>
      </c>
      <c r="Y831" s="165" t="s">
        <v>1964</v>
      </c>
      <c r="Z831" s="165"/>
      <c r="AA831" s="169"/>
      <c r="AB831" s="169"/>
      <c r="AC831" s="169"/>
      <c r="AD831" s="165"/>
      <c r="AE831" s="165"/>
      <c r="AF831" s="425"/>
      <c r="AG831" s="48"/>
      <c r="AH831" s="425"/>
      <c r="AI831" s="425"/>
      <c r="AJ831" s="425"/>
      <c r="AK831" s="165" t="s">
        <v>1918</v>
      </c>
      <c r="AL831" s="164" t="s">
        <v>55</v>
      </c>
      <c r="AM831" s="164">
        <v>2202</v>
      </c>
      <c r="AN831" s="164" t="s">
        <v>56</v>
      </c>
      <c r="AO831" s="164">
        <v>32</v>
      </c>
      <c r="AP831" s="165" t="s">
        <v>1955</v>
      </c>
      <c r="AQ831" s="165" t="s">
        <v>1956</v>
      </c>
      <c r="AR831" s="428">
        <v>2202014</v>
      </c>
      <c r="AS831" s="164" t="s">
        <v>1943</v>
      </c>
      <c r="AT831" s="165" t="s">
        <v>2049</v>
      </c>
      <c r="AU831" s="165"/>
      <c r="AV831" s="165"/>
      <c r="AW831" s="164" t="s">
        <v>64</v>
      </c>
      <c r="AX831" s="174">
        <v>50000000</v>
      </c>
      <c r="AY831" s="175">
        <v>1</v>
      </c>
      <c r="AZ831" s="175" t="s">
        <v>1958</v>
      </c>
      <c r="BA831" s="175" t="s">
        <v>1024</v>
      </c>
      <c r="BB831" s="175" t="s">
        <v>2044</v>
      </c>
      <c r="BC831" s="176">
        <v>50000000</v>
      </c>
      <c r="BD831" s="176">
        <v>50000000</v>
      </c>
    </row>
    <row r="832" spans="1:67" s="73" customFormat="1" ht="39.950000000000003" customHeight="1">
      <c r="A832" s="125">
        <v>402</v>
      </c>
      <c r="B832" s="165" t="s">
        <v>1908</v>
      </c>
      <c r="C832" s="165" t="s">
        <v>1909</v>
      </c>
      <c r="D832" s="165" t="s">
        <v>1954</v>
      </c>
      <c r="E832" s="165" t="s">
        <v>249</v>
      </c>
      <c r="F832" s="165" t="s">
        <v>930</v>
      </c>
      <c r="G832" s="165" t="s">
        <v>1911</v>
      </c>
      <c r="H832" s="165" t="s">
        <v>1912</v>
      </c>
      <c r="I832" s="165" t="s">
        <v>1913</v>
      </c>
      <c r="J832" s="47" t="s">
        <v>934</v>
      </c>
      <c r="K832" s="361">
        <v>0</v>
      </c>
      <c r="L832" s="361">
        <v>0</v>
      </c>
      <c r="M832" s="361">
        <v>0</v>
      </c>
      <c r="N832" s="170"/>
      <c r="O832" s="170"/>
      <c r="P832" s="170"/>
      <c r="Q832" s="170"/>
      <c r="R832" s="170" t="s">
        <v>211</v>
      </c>
      <c r="S832" s="433"/>
      <c r="T832" s="48"/>
      <c r="U832" s="433"/>
      <c r="V832" s="433"/>
      <c r="W832" s="433"/>
      <c r="X832" s="165" t="s">
        <v>1914</v>
      </c>
      <c r="Y832" s="165" t="s">
        <v>1964</v>
      </c>
      <c r="Z832" s="165"/>
      <c r="AA832" s="169"/>
      <c r="AB832" s="169"/>
      <c r="AC832" s="169"/>
      <c r="AD832" s="165"/>
      <c r="AE832" s="165"/>
      <c r="AF832" s="425"/>
      <c r="AG832" s="48"/>
      <c r="AH832" s="425"/>
      <c r="AI832" s="425"/>
      <c r="AJ832" s="425"/>
      <c r="AK832" s="165" t="s">
        <v>1918</v>
      </c>
      <c r="AL832" s="164" t="s">
        <v>55</v>
      </c>
      <c r="AM832" s="164">
        <v>2202</v>
      </c>
      <c r="AN832" s="164" t="s">
        <v>56</v>
      </c>
      <c r="AO832" s="164">
        <v>32</v>
      </c>
      <c r="AP832" s="165" t="s">
        <v>1955</v>
      </c>
      <c r="AQ832" s="165" t="s">
        <v>1956</v>
      </c>
      <c r="AR832" s="428">
        <v>2202014</v>
      </c>
      <c r="AS832" s="164"/>
      <c r="AT832" s="165" t="s">
        <v>2050</v>
      </c>
      <c r="AU832" s="165"/>
      <c r="AV832" s="165"/>
      <c r="AW832" s="164" t="s">
        <v>64</v>
      </c>
      <c r="AX832" s="174">
        <v>68000000</v>
      </c>
      <c r="AY832" s="175">
        <v>1</v>
      </c>
      <c r="AZ832" s="175" t="s">
        <v>1958</v>
      </c>
      <c r="BA832" s="175" t="s">
        <v>125</v>
      </c>
      <c r="BB832" s="175" t="s">
        <v>67</v>
      </c>
      <c r="BC832" s="176">
        <v>68000000</v>
      </c>
      <c r="BD832" s="176">
        <v>68000000</v>
      </c>
    </row>
    <row r="833" spans="1:56" s="73" customFormat="1" ht="39.950000000000003" customHeight="1">
      <c r="A833" s="125">
        <v>403</v>
      </c>
      <c r="B833" s="165" t="s">
        <v>1908</v>
      </c>
      <c r="C833" s="165" t="s">
        <v>1909</v>
      </c>
      <c r="D833" s="165" t="s">
        <v>1954</v>
      </c>
      <c r="E833" s="165" t="s">
        <v>249</v>
      </c>
      <c r="F833" s="165" t="s">
        <v>930</v>
      </c>
      <c r="G833" s="165" t="s">
        <v>1911</v>
      </c>
      <c r="H833" s="165" t="s">
        <v>1912</v>
      </c>
      <c r="I833" s="165" t="s">
        <v>1913</v>
      </c>
      <c r="J833" s="47" t="s">
        <v>934</v>
      </c>
      <c r="K833" s="361">
        <v>0</v>
      </c>
      <c r="L833" s="361">
        <v>0</v>
      </c>
      <c r="M833" s="361">
        <v>0</v>
      </c>
      <c r="N833" s="170"/>
      <c r="O833" s="170"/>
      <c r="P833" s="170"/>
      <c r="Q833" s="170"/>
      <c r="R833" s="170" t="s">
        <v>211</v>
      </c>
      <c r="S833" s="433"/>
      <c r="T833" s="48"/>
      <c r="U833" s="433"/>
      <c r="V833" s="433"/>
      <c r="W833" s="433"/>
      <c r="X833" s="165" t="s">
        <v>1914</v>
      </c>
      <c r="Y833" s="165" t="s">
        <v>1964</v>
      </c>
      <c r="Z833" s="165"/>
      <c r="AA833" s="169"/>
      <c r="AB833" s="169"/>
      <c r="AC833" s="169"/>
      <c r="AD833" s="165"/>
      <c r="AE833" s="165"/>
      <c r="AF833" s="425"/>
      <c r="AG833" s="48"/>
      <c r="AH833" s="425"/>
      <c r="AI833" s="425"/>
      <c r="AJ833" s="425"/>
      <c r="AK833" s="165" t="s">
        <v>1918</v>
      </c>
      <c r="AL833" s="164" t="s">
        <v>55</v>
      </c>
      <c r="AM833" s="164">
        <v>2202</v>
      </c>
      <c r="AN833" s="164" t="s">
        <v>56</v>
      </c>
      <c r="AO833" s="164">
        <v>32</v>
      </c>
      <c r="AP833" s="165" t="s">
        <v>1955</v>
      </c>
      <c r="AQ833" s="165" t="s">
        <v>1956</v>
      </c>
      <c r="AR833" s="428">
        <v>2202014</v>
      </c>
      <c r="AS833" s="164">
        <v>1062</v>
      </c>
      <c r="AT833" s="165" t="s">
        <v>2051</v>
      </c>
      <c r="AU833" s="165"/>
      <c r="AV833" s="165"/>
      <c r="AW833" s="164" t="s">
        <v>64</v>
      </c>
      <c r="AX833" s="174">
        <v>80000000</v>
      </c>
      <c r="AY833" s="175">
        <v>1</v>
      </c>
      <c r="AZ833" s="175" t="s">
        <v>1958</v>
      </c>
      <c r="BA833" s="175" t="s">
        <v>125</v>
      </c>
      <c r="BB833" s="175" t="s">
        <v>67</v>
      </c>
      <c r="BC833" s="176">
        <v>80000000</v>
      </c>
      <c r="BD833" s="176">
        <v>80000000</v>
      </c>
    </row>
    <row r="834" spans="1:56" s="73" customFormat="1" ht="46.5" customHeight="1">
      <c r="A834" s="125">
        <v>404</v>
      </c>
      <c r="B834" s="165" t="s">
        <v>1908</v>
      </c>
      <c r="C834" s="165" t="s">
        <v>1909</v>
      </c>
      <c r="D834" s="165" t="s">
        <v>1954</v>
      </c>
      <c r="E834" s="165" t="s">
        <v>249</v>
      </c>
      <c r="F834" s="165" t="s">
        <v>930</v>
      </c>
      <c r="G834" s="165" t="s">
        <v>1911</v>
      </c>
      <c r="H834" s="165" t="s">
        <v>1912</v>
      </c>
      <c r="I834" s="165" t="s">
        <v>1913</v>
      </c>
      <c r="J834" s="47" t="s">
        <v>934</v>
      </c>
      <c r="K834" s="361">
        <v>0</v>
      </c>
      <c r="L834" s="361">
        <v>0</v>
      </c>
      <c r="M834" s="361">
        <v>0</v>
      </c>
      <c r="N834" s="170"/>
      <c r="O834" s="170"/>
      <c r="P834" s="170"/>
      <c r="Q834" s="170"/>
      <c r="R834" s="170" t="s">
        <v>211</v>
      </c>
      <c r="S834" s="433"/>
      <c r="T834" s="48"/>
      <c r="U834" s="433"/>
      <c r="V834" s="433"/>
      <c r="W834" s="433"/>
      <c r="X834" s="165" t="s">
        <v>1914</v>
      </c>
      <c r="Y834" s="165" t="s">
        <v>1964</v>
      </c>
      <c r="Z834" s="165"/>
      <c r="AA834" s="169"/>
      <c r="AB834" s="169"/>
      <c r="AC834" s="169"/>
      <c r="AD834" s="165"/>
      <c r="AE834" s="165"/>
      <c r="AF834" s="425"/>
      <c r="AG834" s="48"/>
      <c r="AH834" s="425"/>
      <c r="AI834" s="425"/>
      <c r="AJ834" s="425"/>
      <c r="AK834" s="165" t="s">
        <v>1918</v>
      </c>
      <c r="AL834" s="164" t="s">
        <v>55</v>
      </c>
      <c r="AM834" s="164">
        <v>2202</v>
      </c>
      <c r="AN834" s="164" t="s">
        <v>56</v>
      </c>
      <c r="AO834" s="164">
        <v>32</v>
      </c>
      <c r="AP834" s="165" t="s">
        <v>1955</v>
      </c>
      <c r="AQ834" s="165" t="s">
        <v>1956</v>
      </c>
      <c r="AR834" s="428">
        <v>2202014</v>
      </c>
      <c r="AS834" s="164"/>
      <c r="AT834" s="165" t="s">
        <v>2052</v>
      </c>
      <c r="AU834" s="165"/>
      <c r="AV834" s="165"/>
      <c r="AW834" s="164" t="s">
        <v>64</v>
      </c>
      <c r="AX834" s="174">
        <v>88048400</v>
      </c>
      <c r="AY834" s="175">
        <v>1</v>
      </c>
      <c r="AZ834" s="175" t="s">
        <v>1958</v>
      </c>
      <c r="BA834" s="175" t="s">
        <v>125</v>
      </c>
      <c r="BB834" s="175" t="s">
        <v>67</v>
      </c>
      <c r="BC834" s="176">
        <v>88048400</v>
      </c>
      <c r="BD834" s="176">
        <v>88048400</v>
      </c>
    </row>
    <row r="835" spans="1:56" s="73" customFormat="1" ht="74.25" customHeight="1">
      <c r="A835" s="125">
        <v>405</v>
      </c>
      <c r="B835" s="165" t="s">
        <v>1908</v>
      </c>
      <c r="C835" s="165" t="s">
        <v>1909</v>
      </c>
      <c r="D835" s="165" t="s">
        <v>1954</v>
      </c>
      <c r="E835" s="165" t="s">
        <v>249</v>
      </c>
      <c r="F835" s="165" t="s">
        <v>930</v>
      </c>
      <c r="G835" s="165" t="s">
        <v>1911</v>
      </c>
      <c r="H835" s="165" t="s">
        <v>1912</v>
      </c>
      <c r="I835" s="165" t="s">
        <v>1913</v>
      </c>
      <c r="J835" s="47" t="s">
        <v>934</v>
      </c>
      <c r="K835" s="361">
        <v>0</v>
      </c>
      <c r="L835" s="361">
        <v>0</v>
      </c>
      <c r="M835" s="361">
        <v>0</v>
      </c>
      <c r="N835" s="170"/>
      <c r="O835" s="170"/>
      <c r="P835" s="170"/>
      <c r="Q835" s="170"/>
      <c r="R835" s="170" t="s">
        <v>211</v>
      </c>
      <c r="S835" s="433"/>
      <c r="T835" s="48"/>
      <c r="U835" s="433"/>
      <c r="V835" s="433"/>
      <c r="W835" s="433"/>
      <c r="X835" s="165" t="s">
        <v>1914</v>
      </c>
      <c r="Y835" s="165" t="s">
        <v>1964</v>
      </c>
      <c r="Z835" s="165"/>
      <c r="AA835" s="169"/>
      <c r="AB835" s="169"/>
      <c r="AC835" s="169"/>
      <c r="AD835" s="165"/>
      <c r="AE835" s="165"/>
      <c r="AF835" s="425"/>
      <c r="AG835" s="48"/>
      <c r="AH835" s="425"/>
      <c r="AI835" s="425"/>
      <c r="AJ835" s="425"/>
      <c r="AK835" s="165" t="s">
        <v>1918</v>
      </c>
      <c r="AL835" s="164" t="s">
        <v>55</v>
      </c>
      <c r="AM835" s="164">
        <v>2202</v>
      </c>
      <c r="AN835" s="164" t="s">
        <v>56</v>
      </c>
      <c r="AO835" s="164">
        <v>32</v>
      </c>
      <c r="AP835" s="165" t="s">
        <v>1955</v>
      </c>
      <c r="AQ835" s="165" t="s">
        <v>1956</v>
      </c>
      <c r="AR835" s="428">
        <v>2202014</v>
      </c>
      <c r="AS835" s="164"/>
      <c r="AT835" s="165" t="s">
        <v>2053</v>
      </c>
      <c r="AU835" s="165"/>
      <c r="AV835" s="165"/>
      <c r="AW835" s="164" t="s">
        <v>64</v>
      </c>
      <c r="AX835" s="174">
        <v>50000000</v>
      </c>
      <c r="AY835" s="175">
        <v>1</v>
      </c>
      <c r="AZ835" s="175" t="s">
        <v>1958</v>
      </c>
      <c r="BA835" s="175" t="s">
        <v>609</v>
      </c>
      <c r="BB835" s="175" t="s">
        <v>2054</v>
      </c>
      <c r="BC835" s="176">
        <v>50000000</v>
      </c>
      <c r="BD835" s="176">
        <v>50000000</v>
      </c>
    </row>
    <row r="836" spans="1:56" s="73" customFormat="1" ht="26.25" customHeight="1">
      <c r="A836" s="125">
        <v>406</v>
      </c>
      <c r="B836" s="165" t="s">
        <v>1908</v>
      </c>
      <c r="C836" s="165" t="s">
        <v>1909</v>
      </c>
      <c r="D836" s="165" t="s">
        <v>2055</v>
      </c>
      <c r="E836" s="165" t="s">
        <v>249</v>
      </c>
      <c r="F836" s="165" t="s">
        <v>930</v>
      </c>
      <c r="G836" s="165" t="s">
        <v>1911</v>
      </c>
      <c r="H836" s="165" t="s">
        <v>1912</v>
      </c>
      <c r="I836" s="165" t="s">
        <v>1913</v>
      </c>
      <c r="J836" s="47" t="s">
        <v>934</v>
      </c>
      <c r="K836" s="361">
        <v>0</v>
      </c>
      <c r="L836" s="361">
        <v>1</v>
      </c>
      <c r="M836" s="361">
        <v>0</v>
      </c>
      <c r="N836" s="170"/>
      <c r="O836" s="170"/>
      <c r="P836" s="170"/>
      <c r="Q836" s="170"/>
      <c r="R836" s="170" t="s">
        <v>211</v>
      </c>
      <c r="S836" s="433"/>
      <c r="T836" s="48"/>
      <c r="U836" s="433"/>
      <c r="V836" s="433"/>
      <c r="W836" s="433"/>
      <c r="X836" s="165" t="s">
        <v>1914</v>
      </c>
      <c r="Y836" s="165" t="s">
        <v>1964</v>
      </c>
      <c r="Z836" s="165"/>
      <c r="AA836" s="169"/>
      <c r="AB836" s="169"/>
      <c r="AC836" s="169"/>
      <c r="AD836" s="165"/>
      <c r="AE836" s="165"/>
      <c r="AF836" s="425"/>
      <c r="AG836" s="48"/>
      <c r="AH836" s="425"/>
      <c r="AI836" s="425"/>
      <c r="AJ836" s="425"/>
      <c r="AK836" s="165" t="s">
        <v>1918</v>
      </c>
      <c r="AL836" s="164" t="s">
        <v>55</v>
      </c>
      <c r="AM836" s="164">
        <v>2202</v>
      </c>
      <c r="AN836" s="164" t="s">
        <v>56</v>
      </c>
      <c r="AO836" s="164">
        <v>32</v>
      </c>
      <c r="AP836" s="165" t="s">
        <v>2056</v>
      </c>
      <c r="AQ836" s="165" t="s">
        <v>2057</v>
      </c>
      <c r="AR836" s="428">
        <v>2202045</v>
      </c>
      <c r="AS836" s="428">
        <v>23</v>
      </c>
      <c r="AT836" s="165" t="s">
        <v>2035</v>
      </c>
      <c r="AU836" s="165"/>
      <c r="AV836" s="165"/>
      <c r="AW836" s="164" t="s">
        <v>64</v>
      </c>
      <c r="AX836" s="174">
        <v>54435000</v>
      </c>
      <c r="AY836" s="175">
        <v>1</v>
      </c>
      <c r="AZ836" s="175" t="s">
        <v>2058</v>
      </c>
      <c r="BA836" s="175" t="s">
        <v>2036</v>
      </c>
      <c r="BB836" s="175" t="s">
        <v>2037</v>
      </c>
      <c r="BC836" s="176">
        <v>54435000</v>
      </c>
      <c r="BD836" s="176">
        <v>54435000</v>
      </c>
    </row>
    <row r="837" spans="1:56" s="439" customFormat="1" ht="27.75" customHeight="1">
      <c r="A837" s="125">
        <v>407</v>
      </c>
      <c r="B837" s="165" t="s">
        <v>1908</v>
      </c>
      <c r="C837" s="165" t="s">
        <v>1909</v>
      </c>
      <c r="D837" s="165" t="s">
        <v>2055</v>
      </c>
      <c r="E837" s="165" t="s">
        <v>249</v>
      </c>
      <c r="F837" s="165" t="s">
        <v>930</v>
      </c>
      <c r="G837" s="165" t="s">
        <v>1911</v>
      </c>
      <c r="H837" s="165" t="s">
        <v>1912</v>
      </c>
      <c r="I837" s="165" t="s">
        <v>1913</v>
      </c>
      <c r="J837" s="47" t="s">
        <v>934</v>
      </c>
      <c r="K837" s="361">
        <v>0</v>
      </c>
      <c r="L837" s="361">
        <v>0</v>
      </c>
      <c r="M837" s="361">
        <v>0</v>
      </c>
      <c r="N837" s="170"/>
      <c r="O837" s="170"/>
      <c r="P837" s="170"/>
      <c r="Q837" s="170"/>
      <c r="R837" s="170" t="s">
        <v>211</v>
      </c>
      <c r="S837" s="433"/>
      <c r="T837" s="48"/>
      <c r="U837" s="433"/>
      <c r="V837" s="433"/>
      <c r="W837" s="433"/>
      <c r="X837" s="165" t="s">
        <v>1914</v>
      </c>
      <c r="Y837" s="165" t="s">
        <v>1964</v>
      </c>
      <c r="Z837" s="165"/>
      <c r="AA837" s="169"/>
      <c r="AB837" s="169"/>
      <c r="AC837" s="169"/>
      <c r="AD837" s="165"/>
      <c r="AE837" s="165"/>
      <c r="AF837" s="425"/>
      <c r="AG837" s="48"/>
      <c r="AH837" s="425"/>
      <c r="AI837" s="425"/>
      <c r="AJ837" s="425"/>
      <c r="AK837" s="165" t="s">
        <v>1918</v>
      </c>
      <c r="AL837" s="164" t="s">
        <v>55</v>
      </c>
      <c r="AM837" s="164">
        <v>2202</v>
      </c>
      <c r="AN837" s="164" t="s">
        <v>56</v>
      </c>
      <c r="AO837" s="164">
        <v>32</v>
      </c>
      <c r="AP837" s="165" t="s">
        <v>2056</v>
      </c>
      <c r="AQ837" s="165" t="s">
        <v>2057</v>
      </c>
      <c r="AR837" s="428">
        <v>2202045</v>
      </c>
      <c r="AS837" s="428">
        <v>1148</v>
      </c>
      <c r="AT837" s="165" t="s">
        <v>2039</v>
      </c>
      <c r="AU837" s="165"/>
      <c r="AV837" s="165"/>
      <c r="AW837" s="164" t="s">
        <v>64</v>
      </c>
      <c r="AX837" s="174">
        <v>5443500</v>
      </c>
      <c r="AY837" s="175">
        <v>1</v>
      </c>
      <c r="AZ837" s="175" t="s">
        <v>2058</v>
      </c>
      <c r="BA837" s="175" t="s">
        <v>125</v>
      </c>
      <c r="BB837" s="175" t="s">
        <v>67</v>
      </c>
      <c r="BC837" s="176">
        <v>5443500</v>
      </c>
      <c r="BD837" s="176">
        <v>5443500</v>
      </c>
    </row>
    <row r="838" spans="1:56" s="73" customFormat="1" ht="27.75" customHeight="1">
      <c r="A838" s="125">
        <v>408</v>
      </c>
      <c r="B838" s="165" t="s">
        <v>1908</v>
      </c>
      <c r="C838" s="165" t="s">
        <v>1909</v>
      </c>
      <c r="D838" s="165" t="s">
        <v>2055</v>
      </c>
      <c r="E838" s="165" t="s">
        <v>249</v>
      </c>
      <c r="F838" s="165" t="s">
        <v>930</v>
      </c>
      <c r="G838" s="165" t="s">
        <v>1911</v>
      </c>
      <c r="H838" s="165" t="s">
        <v>1912</v>
      </c>
      <c r="I838" s="165" t="s">
        <v>1913</v>
      </c>
      <c r="J838" s="47" t="s">
        <v>934</v>
      </c>
      <c r="K838" s="361">
        <v>0</v>
      </c>
      <c r="L838" s="361">
        <v>0</v>
      </c>
      <c r="M838" s="361">
        <v>0</v>
      </c>
      <c r="N838" s="170"/>
      <c r="O838" s="170"/>
      <c r="P838" s="170"/>
      <c r="Q838" s="170"/>
      <c r="R838" s="170" t="s">
        <v>211</v>
      </c>
      <c r="S838" s="433"/>
      <c r="T838" s="48"/>
      <c r="U838" s="433"/>
      <c r="V838" s="433"/>
      <c r="W838" s="433"/>
      <c r="X838" s="165" t="s">
        <v>1914</v>
      </c>
      <c r="Y838" s="165" t="s">
        <v>1964</v>
      </c>
      <c r="Z838" s="165"/>
      <c r="AA838" s="169"/>
      <c r="AB838" s="169"/>
      <c r="AC838" s="169"/>
      <c r="AD838" s="165"/>
      <c r="AE838" s="165"/>
      <c r="AF838" s="425"/>
      <c r="AG838" s="48"/>
      <c r="AH838" s="425"/>
      <c r="AI838" s="425"/>
      <c r="AJ838" s="425"/>
      <c r="AK838" s="165" t="s">
        <v>1918</v>
      </c>
      <c r="AL838" s="164" t="s">
        <v>55</v>
      </c>
      <c r="AM838" s="164">
        <v>2202</v>
      </c>
      <c r="AN838" s="164" t="s">
        <v>56</v>
      </c>
      <c r="AO838" s="164">
        <v>32</v>
      </c>
      <c r="AP838" s="165" t="s">
        <v>2056</v>
      </c>
      <c r="AQ838" s="165" t="s">
        <v>2057</v>
      </c>
      <c r="AR838" s="428">
        <v>2202045</v>
      </c>
      <c r="AS838" s="428" t="s">
        <v>1943</v>
      </c>
      <c r="AT838" s="165" t="s">
        <v>1944</v>
      </c>
      <c r="AU838" s="165"/>
      <c r="AV838" s="165"/>
      <c r="AW838" s="164" t="s">
        <v>64</v>
      </c>
      <c r="AX838" s="174">
        <v>2993925</v>
      </c>
      <c r="AY838" s="175">
        <v>1</v>
      </c>
      <c r="AZ838" s="175" t="s">
        <v>2058</v>
      </c>
      <c r="BA838" s="175" t="s">
        <v>125</v>
      </c>
      <c r="BB838" s="175" t="s">
        <v>67</v>
      </c>
      <c r="BC838" s="176">
        <v>2993925</v>
      </c>
      <c r="BD838" s="176">
        <v>2993925</v>
      </c>
    </row>
    <row r="839" spans="1:56" s="73" customFormat="1" ht="39.950000000000003" customHeight="1">
      <c r="A839" s="125">
        <v>409</v>
      </c>
      <c r="B839" s="165" t="s">
        <v>1908</v>
      </c>
      <c r="C839" s="165" t="s">
        <v>1909</v>
      </c>
      <c r="D839" s="165" t="s">
        <v>1910</v>
      </c>
      <c r="E839" s="165" t="s">
        <v>249</v>
      </c>
      <c r="F839" s="165" t="s">
        <v>930</v>
      </c>
      <c r="G839" s="165" t="s">
        <v>1911</v>
      </c>
      <c r="H839" s="165" t="s">
        <v>1912</v>
      </c>
      <c r="I839" s="165" t="s">
        <v>1913</v>
      </c>
      <c r="J839" s="47" t="s">
        <v>934</v>
      </c>
      <c r="K839" s="361">
        <v>0</v>
      </c>
      <c r="L839" s="361">
        <v>0</v>
      </c>
      <c r="M839" s="361">
        <v>0</v>
      </c>
      <c r="N839" s="170"/>
      <c r="O839" s="170"/>
      <c r="P839" s="170"/>
      <c r="Q839" s="170"/>
      <c r="R839" s="170" t="s">
        <v>211</v>
      </c>
      <c r="S839" s="433"/>
      <c r="T839" s="48"/>
      <c r="U839" s="433"/>
      <c r="V839" s="433"/>
      <c r="W839" s="433"/>
      <c r="X839" s="165" t="s">
        <v>1914</v>
      </c>
      <c r="Y839" s="165" t="s">
        <v>2059</v>
      </c>
      <c r="Z839" s="165" t="s">
        <v>1916</v>
      </c>
      <c r="AA839" s="169">
        <v>0</v>
      </c>
      <c r="AB839" s="164">
        <v>40</v>
      </c>
      <c r="AC839" s="55">
        <v>40</v>
      </c>
      <c r="AD839" s="165" t="s">
        <v>48</v>
      </c>
      <c r="AE839" s="165" t="s">
        <v>2060</v>
      </c>
      <c r="AF839" s="425"/>
      <c r="AG839" s="275">
        <v>0</v>
      </c>
      <c r="AH839" s="425"/>
      <c r="AI839" s="425"/>
      <c r="AJ839" s="425"/>
      <c r="AK839" s="165" t="s">
        <v>353</v>
      </c>
      <c r="AL839" s="164" t="s">
        <v>48</v>
      </c>
      <c r="AM839" s="164" t="s">
        <v>48</v>
      </c>
      <c r="AN839" s="164" t="s">
        <v>48</v>
      </c>
      <c r="AO839" s="164" t="s">
        <v>48</v>
      </c>
      <c r="AP839" s="164" t="s">
        <v>48</v>
      </c>
      <c r="AQ839" s="164" t="s">
        <v>48</v>
      </c>
      <c r="AR839" s="164" t="s">
        <v>48</v>
      </c>
      <c r="AS839" s="164">
        <v>745</v>
      </c>
      <c r="AT839" s="165" t="s">
        <v>2061</v>
      </c>
      <c r="AU839" s="165"/>
      <c r="AV839" s="165"/>
      <c r="AW839" s="164" t="s">
        <v>353</v>
      </c>
      <c r="AX839" s="174">
        <v>55000000</v>
      </c>
      <c r="AY839" s="175">
        <v>1</v>
      </c>
      <c r="AZ839" s="175" t="s">
        <v>1948</v>
      </c>
      <c r="BA839" s="175">
        <v>0</v>
      </c>
      <c r="BB839" s="175" t="s">
        <v>48</v>
      </c>
      <c r="BC839" s="176">
        <v>55000000</v>
      </c>
      <c r="BD839" s="176">
        <v>55000000</v>
      </c>
    </row>
    <row r="840" spans="1:56" s="73" customFormat="1" ht="36" customHeight="1">
      <c r="A840" s="125">
        <v>410</v>
      </c>
      <c r="B840" s="165" t="s">
        <v>1908</v>
      </c>
      <c r="C840" s="165" t="s">
        <v>1909</v>
      </c>
      <c r="D840" s="165" t="s">
        <v>1954</v>
      </c>
      <c r="E840" s="165" t="s">
        <v>249</v>
      </c>
      <c r="F840" s="165" t="s">
        <v>930</v>
      </c>
      <c r="G840" s="165" t="s">
        <v>1911</v>
      </c>
      <c r="H840" s="165" t="s">
        <v>1912</v>
      </c>
      <c r="I840" s="165" t="s">
        <v>1913</v>
      </c>
      <c r="J840" s="47" t="s">
        <v>934</v>
      </c>
      <c r="K840" s="361">
        <v>0</v>
      </c>
      <c r="L840" s="361">
        <v>0</v>
      </c>
      <c r="M840" s="361">
        <v>0</v>
      </c>
      <c r="N840" s="170"/>
      <c r="O840" s="170"/>
      <c r="P840" s="170"/>
      <c r="Q840" s="170"/>
      <c r="R840" s="170" t="s">
        <v>211</v>
      </c>
      <c r="S840" s="433"/>
      <c r="T840" s="48"/>
      <c r="U840" s="433"/>
      <c r="V840" s="433"/>
      <c r="W840" s="433"/>
      <c r="X840" s="165" t="s">
        <v>1914</v>
      </c>
      <c r="Y840" s="165" t="s">
        <v>2059</v>
      </c>
      <c r="Z840" s="165"/>
      <c r="AA840" s="169"/>
      <c r="AB840" s="164"/>
      <c r="AC840" s="164"/>
      <c r="AD840" s="165"/>
      <c r="AE840" s="165"/>
      <c r="AF840" s="425"/>
      <c r="AG840" s="48"/>
      <c r="AH840" s="425"/>
      <c r="AI840" s="425"/>
      <c r="AJ840" s="425"/>
      <c r="AK840" s="165" t="s">
        <v>1918</v>
      </c>
      <c r="AL840" s="164" t="s">
        <v>55</v>
      </c>
      <c r="AM840" s="164">
        <v>2202</v>
      </c>
      <c r="AN840" s="164" t="s">
        <v>56</v>
      </c>
      <c r="AO840" s="164">
        <v>32</v>
      </c>
      <c r="AP840" s="165" t="s">
        <v>1955</v>
      </c>
      <c r="AQ840" s="165" t="s">
        <v>1956</v>
      </c>
      <c r="AR840" s="428">
        <v>2202014</v>
      </c>
      <c r="AS840" s="428">
        <v>1064</v>
      </c>
      <c r="AT840" s="165" t="s">
        <v>2062</v>
      </c>
      <c r="AU840" s="165"/>
      <c r="AV840" s="165"/>
      <c r="AW840" s="164" t="s">
        <v>64</v>
      </c>
      <c r="AX840" s="174">
        <v>100000000</v>
      </c>
      <c r="AY840" s="175">
        <v>1</v>
      </c>
      <c r="AZ840" s="175" t="s">
        <v>1958</v>
      </c>
      <c r="BA840" s="175" t="s">
        <v>125</v>
      </c>
      <c r="BB840" s="175" t="s">
        <v>67</v>
      </c>
      <c r="BC840" s="176">
        <v>100000000</v>
      </c>
      <c r="BD840" s="176">
        <v>100000000</v>
      </c>
    </row>
    <row r="841" spans="1:56" s="73" customFormat="1" ht="39.950000000000003" customHeight="1">
      <c r="A841" s="125">
        <v>411</v>
      </c>
      <c r="B841" s="165" t="s">
        <v>1908</v>
      </c>
      <c r="C841" s="165" t="s">
        <v>1909</v>
      </c>
      <c r="D841" s="165" t="s">
        <v>1910</v>
      </c>
      <c r="E841" s="165" t="s">
        <v>249</v>
      </c>
      <c r="F841" s="165" t="s">
        <v>930</v>
      </c>
      <c r="G841" s="165" t="s">
        <v>1911</v>
      </c>
      <c r="H841" s="165" t="s">
        <v>1912</v>
      </c>
      <c r="I841" s="165" t="s">
        <v>1913</v>
      </c>
      <c r="J841" s="47" t="s">
        <v>934</v>
      </c>
      <c r="K841" s="361">
        <v>0</v>
      </c>
      <c r="L841" s="361">
        <v>0</v>
      </c>
      <c r="M841" s="361">
        <v>0</v>
      </c>
      <c r="N841" s="170"/>
      <c r="O841" s="170"/>
      <c r="P841" s="170"/>
      <c r="Q841" s="170"/>
      <c r="R841" s="170" t="s">
        <v>211</v>
      </c>
      <c r="S841" s="433"/>
      <c r="T841" s="48"/>
      <c r="U841" s="433"/>
      <c r="V841" s="433"/>
      <c r="W841" s="433"/>
      <c r="X841" s="165" t="s">
        <v>1914</v>
      </c>
      <c r="Y841" s="165" t="s">
        <v>2063</v>
      </c>
      <c r="Z841" s="165" t="s">
        <v>1916</v>
      </c>
      <c r="AA841" s="169">
        <v>0</v>
      </c>
      <c r="AB841" s="169">
        <v>150</v>
      </c>
      <c r="AC841" s="55">
        <v>150</v>
      </c>
      <c r="AD841" s="165" t="s">
        <v>48</v>
      </c>
      <c r="AE841" s="165" t="s">
        <v>1917</v>
      </c>
      <c r="AF841" s="425"/>
      <c r="AG841" s="275">
        <v>0</v>
      </c>
      <c r="AH841" s="425"/>
      <c r="AI841" s="425"/>
      <c r="AJ841" s="425"/>
      <c r="AK841" s="165" t="s">
        <v>353</v>
      </c>
      <c r="AL841" s="164" t="s">
        <v>48</v>
      </c>
      <c r="AM841" s="164" t="s">
        <v>48</v>
      </c>
      <c r="AN841" s="164" t="s">
        <v>48</v>
      </c>
      <c r="AO841" s="164" t="s">
        <v>48</v>
      </c>
      <c r="AP841" s="164" t="s">
        <v>48</v>
      </c>
      <c r="AQ841" s="164" t="s">
        <v>48</v>
      </c>
      <c r="AR841" s="164" t="s">
        <v>48</v>
      </c>
      <c r="AS841" s="164">
        <v>670</v>
      </c>
      <c r="AT841" s="165" t="s">
        <v>2064</v>
      </c>
      <c r="AU841" s="165"/>
      <c r="AV841" s="165"/>
      <c r="AW841" s="164" t="s">
        <v>353</v>
      </c>
      <c r="AX841" s="174">
        <v>14000000</v>
      </c>
      <c r="AY841" s="175">
        <v>1</v>
      </c>
      <c r="AZ841" s="175" t="s">
        <v>1937</v>
      </c>
      <c r="BA841" s="175">
        <v>0</v>
      </c>
      <c r="BB841" s="175" t="s">
        <v>48</v>
      </c>
      <c r="BC841" s="176">
        <v>14000000</v>
      </c>
      <c r="BD841" s="176">
        <v>14000000</v>
      </c>
    </row>
    <row r="842" spans="1:56" s="73" customFormat="1" ht="67.5" customHeight="1">
      <c r="A842" s="125">
        <v>412</v>
      </c>
      <c r="B842" s="165" t="s">
        <v>1908</v>
      </c>
      <c r="C842" s="165" t="s">
        <v>1909</v>
      </c>
      <c r="D842" s="165" t="s">
        <v>1910</v>
      </c>
      <c r="E842" s="165" t="s">
        <v>249</v>
      </c>
      <c r="F842" s="165" t="s">
        <v>930</v>
      </c>
      <c r="G842" s="165" t="s">
        <v>1911</v>
      </c>
      <c r="H842" s="165" t="s">
        <v>1912</v>
      </c>
      <c r="I842" s="165" t="s">
        <v>1913</v>
      </c>
      <c r="J842" s="47" t="s">
        <v>934</v>
      </c>
      <c r="K842" s="361">
        <v>0</v>
      </c>
      <c r="L842" s="361">
        <v>0</v>
      </c>
      <c r="M842" s="361">
        <v>0</v>
      </c>
      <c r="N842" s="170"/>
      <c r="O842" s="170"/>
      <c r="P842" s="170"/>
      <c r="Q842" s="170"/>
      <c r="R842" s="170" t="s">
        <v>211</v>
      </c>
      <c r="S842" s="433"/>
      <c r="T842" s="48"/>
      <c r="U842" s="433"/>
      <c r="V842" s="433"/>
      <c r="W842" s="433"/>
      <c r="X842" s="165" t="s">
        <v>1914</v>
      </c>
      <c r="Y842" s="165" t="s">
        <v>2063</v>
      </c>
      <c r="Z842" s="165"/>
      <c r="AA842" s="169"/>
      <c r="AB842" s="169"/>
      <c r="AC842" s="169"/>
      <c r="AD842" s="165"/>
      <c r="AE842" s="165"/>
      <c r="AF842" s="425"/>
      <c r="AG842" s="48"/>
      <c r="AH842" s="425"/>
      <c r="AI842" s="425"/>
      <c r="AJ842" s="425"/>
      <c r="AK842" s="165" t="s">
        <v>353</v>
      </c>
      <c r="AL842" s="164" t="s">
        <v>48</v>
      </c>
      <c r="AM842" s="164" t="s">
        <v>48</v>
      </c>
      <c r="AN842" s="164" t="s">
        <v>48</v>
      </c>
      <c r="AO842" s="164" t="s">
        <v>48</v>
      </c>
      <c r="AP842" s="164" t="s">
        <v>48</v>
      </c>
      <c r="AQ842" s="164" t="s">
        <v>48</v>
      </c>
      <c r="AR842" s="164" t="s">
        <v>48</v>
      </c>
      <c r="AS842" s="164"/>
      <c r="AT842" s="165" t="s">
        <v>2065</v>
      </c>
      <c r="AU842" s="165"/>
      <c r="AV842" s="165"/>
      <c r="AW842" s="164" t="s">
        <v>353</v>
      </c>
      <c r="AX842" s="174">
        <v>45000000</v>
      </c>
      <c r="AY842" s="175">
        <v>1</v>
      </c>
      <c r="AZ842" s="175" t="s">
        <v>1937</v>
      </c>
      <c r="BA842" s="175">
        <v>0</v>
      </c>
      <c r="BB842" s="175" t="s">
        <v>48</v>
      </c>
      <c r="BC842" s="176">
        <v>45000000</v>
      </c>
      <c r="BD842" s="176">
        <v>45000000</v>
      </c>
    </row>
    <row r="843" spans="1:56" s="73" customFormat="1" ht="65.25" customHeight="1">
      <c r="A843" s="125">
        <v>413</v>
      </c>
      <c r="B843" s="165" t="s">
        <v>1908</v>
      </c>
      <c r="C843" s="165" t="s">
        <v>1909</v>
      </c>
      <c r="D843" s="165" t="s">
        <v>1910</v>
      </c>
      <c r="E843" s="165" t="s">
        <v>249</v>
      </c>
      <c r="F843" s="165" t="s">
        <v>930</v>
      </c>
      <c r="G843" s="165" t="s">
        <v>1911</v>
      </c>
      <c r="H843" s="165" t="s">
        <v>1912</v>
      </c>
      <c r="I843" s="165" t="s">
        <v>1913</v>
      </c>
      <c r="J843" s="47" t="s">
        <v>934</v>
      </c>
      <c r="K843" s="361">
        <v>0</v>
      </c>
      <c r="L843" s="361">
        <v>0</v>
      </c>
      <c r="M843" s="361">
        <v>0</v>
      </c>
      <c r="N843" s="170"/>
      <c r="O843" s="170"/>
      <c r="P843" s="170"/>
      <c r="Q843" s="170"/>
      <c r="R843" s="170" t="s">
        <v>211</v>
      </c>
      <c r="S843" s="433"/>
      <c r="T843" s="48"/>
      <c r="U843" s="433"/>
      <c r="V843" s="433"/>
      <c r="W843" s="433"/>
      <c r="X843" s="165" t="s">
        <v>1914</v>
      </c>
      <c r="Y843" s="165" t="s">
        <v>2066</v>
      </c>
      <c r="Z843" s="165" t="s">
        <v>1916</v>
      </c>
      <c r="AA843" s="169">
        <v>0</v>
      </c>
      <c r="AB843" s="164">
        <v>2</v>
      </c>
      <c r="AC843" s="55">
        <v>2</v>
      </c>
      <c r="AD843" s="165" t="s">
        <v>48</v>
      </c>
      <c r="AE843" s="165" t="s">
        <v>1917</v>
      </c>
      <c r="AF843" s="425"/>
      <c r="AG843" s="275">
        <v>0</v>
      </c>
      <c r="AH843" s="425"/>
      <c r="AI843" s="425"/>
      <c r="AJ843" s="425"/>
      <c r="AK843" s="165" t="s">
        <v>353</v>
      </c>
      <c r="AL843" s="164" t="s">
        <v>48</v>
      </c>
      <c r="AM843" s="164" t="s">
        <v>48</v>
      </c>
      <c r="AN843" s="164" t="s">
        <v>48</v>
      </c>
      <c r="AO843" s="164" t="s">
        <v>48</v>
      </c>
      <c r="AP843" s="164" t="s">
        <v>48</v>
      </c>
      <c r="AQ843" s="164" t="s">
        <v>48</v>
      </c>
      <c r="AR843" s="164" t="s">
        <v>48</v>
      </c>
      <c r="AS843" s="164">
        <v>331</v>
      </c>
      <c r="AT843" s="165" t="s">
        <v>2067</v>
      </c>
      <c r="AU843" s="165"/>
      <c r="AV843" s="165"/>
      <c r="AW843" s="164" t="s">
        <v>353</v>
      </c>
      <c r="AX843" s="174">
        <v>80300000</v>
      </c>
      <c r="AY843" s="175">
        <v>1</v>
      </c>
      <c r="AZ843" s="175" t="s">
        <v>1937</v>
      </c>
      <c r="BA843" s="175">
        <v>0</v>
      </c>
      <c r="BB843" s="175" t="s">
        <v>48</v>
      </c>
      <c r="BC843" s="176">
        <v>80300000</v>
      </c>
      <c r="BD843" s="176">
        <v>80300000</v>
      </c>
    </row>
    <row r="844" spans="1:56" s="73" customFormat="1" ht="28.5" customHeight="1">
      <c r="A844" s="125">
        <v>414</v>
      </c>
      <c r="B844" s="165" t="s">
        <v>1908</v>
      </c>
      <c r="C844" s="165" t="s">
        <v>1909</v>
      </c>
      <c r="D844" s="165" t="s">
        <v>1910</v>
      </c>
      <c r="E844" s="165" t="s">
        <v>249</v>
      </c>
      <c r="F844" s="165" t="s">
        <v>930</v>
      </c>
      <c r="G844" s="165" t="s">
        <v>1911</v>
      </c>
      <c r="H844" s="165" t="s">
        <v>1912</v>
      </c>
      <c r="I844" s="165" t="s">
        <v>1913</v>
      </c>
      <c r="J844" s="47" t="s">
        <v>934</v>
      </c>
      <c r="K844" s="361">
        <v>0</v>
      </c>
      <c r="L844" s="361">
        <v>0</v>
      </c>
      <c r="M844" s="361">
        <v>0</v>
      </c>
      <c r="N844" s="170"/>
      <c r="O844" s="170"/>
      <c r="P844" s="170"/>
      <c r="Q844" s="170"/>
      <c r="R844" s="170" t="s">
        <v>211</v>
      </c>
      <c r="S844" s="433"/>
      <c r="T844" s="48"/>
      <c r="U844" s="433"/>
      <c r="V844" s="433"/>
      <c r="W844" s="433"/>
      <c r="X844" s="165" t="s">
        <v>1914</v>
      </c>
      <c r="Y844" s="165" t="s">
        <v>2066</v>
      </c>
      <c r="Z844" s="165"/>
      <c r="AA844" s="169"/>
      <c r="AB844" s="164"/>
      <c r="AC844" s="164"/>
      <c r="AD844" s="165"/>
      <c r="AE844" s="165"/>
      <c r="AF844" s="425"/>
      <c r="AG844" s="48"/>
      <c r="AH844" s="425"/>
      <c r="AI844" s="425"/>
      <c r="AJ844" s="425"/>
      <c r="AK844" s="165" t="s">
        <v>353</v>
      </c>
      <c r="AL844" s="164" t="s">
        <v>48</v>
      </c>
      <c r="AM844" s="164" t="s">
        <v>48</v>
      </c>
      <c r="AN844" s="164" t="s">
        <v>48</v>
      </c>
      <c r="AO844" s="164" t="s">
        <v>48</v>
      </c>
      <c r="AP844" s="164" t="s">
        <v>48</v>
      </c>
      <c r="AQ844" s="164" t="s">
        <v>48</v>
      </c>
      <c r="AR844" s="164" t="s">
        <v>48</v>
      </c>
      <c r="AS844" s="164">
        <v>848</v>
      </c>
      <c r="AT844" s="165" t="s">
        <v>2068</v>
      </c>
      <c r="AU844" s="165"/>
      <c r="AV844" s="165"/>
      <c r="AW844" s="164" t="s">
        <v>353</v>
      </c>
      <c r="AX844" s="174">
        <v>48950000</v>
      </c>
      <c r="AY844" s="175">
        <v>1</v>
      </c>
      <c r="AZ844" s="175" t="s">
        <v>1937</v>
      </c>
      <c r="BA844" s="175">
        <v>0</v>
      </c>
      <c r="BB844" s="175" t="s">
        <v>48</v>
      </c>
      <c r="BC844" s="176">
        <v>48950000</v>
      </c>
      <c r="BD844" s="176">
        <v>48950000</v>
      </c>
    </row>
    <row r="845" spans="1:56" s="73" customFormat="1" ht="39.950000000000003" customHeight="1">
      <c r="A845" s="125">
        <v>415</v>
      </c>
      <c r="B845" s="165" t="s">
        <v>1908</v>
      </c>
      <c r="C845" s="165" t="s">
        <v>1909</v>
      </c>
      <c r="D845" s="165" t="s">
        <v>1910</v>
      </c>
      <c r="E845" s="165" t="s">
        <v>249</v>
      </c>
      <c r="F845" s="165" t="s">
        <v>930</v>
      </c>
      <c r="G845" s="165" t="s">
        <v>1911</v>
      </c>
      <c r="H845" s="165" t="s">
        <v>1912</v>
      </c>
      <c r="I845" s="165" t="s">
        <v>1913</v>
      </c>
      <c r="J845" s="47" t="s">
        <v>934</v>
      </c>
      <c r="K845" s="361">
        <v>0</v>
      </c>
      <c r="L845" s="361">
        <v>0</v>
      </c>
      <c r="M845" s="361">
        <v>0</v>
      </c>
      <c r="N845" s="170"/>
      <c r="O845" s="170"/>
      <c r="P845" s="170"/>
      <c r="Q845" s="170"/>
      <c r="R845" s="170" t="s">
        <v>211</v>
      </c>
      <c r="S845" s="433"/>
      <c r="T845" s="48"/>
      <c r="U845" s="433"/>
      <c r="V845" s="433"/>
      <c r="W845" s="433"/>
      <c r="X845" s="165" t="s">
        <v>1914</v>
      </c>
      <c r="Y845" s="165" t="s">
        <v>2069</v>
      </c>
      <c r="Z845" s="20" t="s">
        <v>1916</v>
      </c>
      <c r="AA845" s="170">
        <v>0</v>
      </c>
      <c r="AB845" s="170">
        <v>0.6</v>
      </c>
      <c r="AC845" s="55">
        <v>0.6</v>
      </c>
      <c r="AD845" s="165" t="s">
        <v>48</v>
      </c>
      <c r="AE845" s="165" t="s">
        <v>2070</v>
      </c>
      <c r="AF845" s="447"/>
      <c r="AG845" s="275">
        <v>3.4992784992784992E-2</v>
      </c>
      <c r="AH845" s="425"/>
      <c r="AI845" s="425"/>
      <c r="AJ845" s="425"/>
      <c r="AK845" s="165" t="s">
        <v>353</v>
      </c>
      <c r="AL845" s="164" t="s">
        <v>48</v>
      </c>
      <c r="AM845" s="164" t="s">
        <v>48</v>
      </c>
      <c r="AN845" s="164" t="s">
        <v>48</v>
      </c>
      <c r="AO845" s="164" t="s">
        <v>48</v>
      </c>
      <c r="AP845" s="164" t="s">
        <v>48</v>
      </c>
      <c r="AQ845" s="164" t="s">
        <v>48</v>
      </c>
      <c r="AR845" s="164" t="s">
        <v>48</v>
      </c>
      <c r="AS845" s="164">
        <v>595</v>
      </c>
      <c r="AT845" s="165" t="s">
        <v>2071</v>
      </c>
      <c r="AU845" s="165"/>
      <c r="AV845" s="165"/>
      <c r="AW845" s="164" t="s">
        <v>353</v>
      </c>
      <c r="AX845" s="174">
        <v>80300000</v>
      </c>
      <c r="AY845" s="175">
        <v>1</v>
      </c>
      <c r="AZ845" s="175" t="s">
        <v>1948</v>
      </c>
      <c r="BA845" s="175">
        <v>0</v>
      </c>
      <c r="BB845" s="175" t="s">
        <v>48</v>
      </c>
      <c r="BC845" s="176">
        <v>80300000</v>
      </c>
      <c r="BD845" s="176">
        <v>80300000</v>
      </c>
    </row>
    <row r="846" spans="1:56" s="73" customFormat="1" ht="210">
      <c r="A846" s="125">
        <v>416</v>
      </c>
      <c r="B846" s="165" t="s">
        <v>1908</v>
      </c>
      <c r="C846" s="165" t="s">
        <v>1909</v>
      </c>
      <c r="D846" s="165" t="s">
        <v>1910</v>
      </c>
      <c r="E846" s="165" t="s">
        <v>249</v>
      </c>
      <c r="F846" s="165" t="s">
        <v>930</v>
      </c>
      <c r="G846" s="165" t="s">
        <v>1911</v>
      </c>
      <c r="H846" s="165" t="s">
        <v>1912</v>
      </c>
      <c r="I846" s="448" t="s">
        <v>1913</v>
      </c>
      <c r="J846" s="47" t="s">
        <v>934</v>
      </c>
      <c r="K846" s="361">
        <v>0</v>
      </c>
      <c r="L846" s="361">
        <v>0</v>
      </c>
      <c r="M846" s="361">
        <v>0</v>
      </c>
      <c r="N846" s="170"/>
      <c r="O846" s="170"/>
      <c r="P846" s="170"/>
      <c r="Q846" s="170"/>
      <c r="R846" s="170" t="s">
        <v>211</v>
      </c>
      <c r="S846" s="433"/>
      <c r="T846" s="48"/>
      <c r="U846" s="433"/>
      <c r="V846" s="433"/>
      <c r="W846" s="433"/>
      <c r="X846" s="165" t="s">
        <v>1914</v>
      </c>
      <c r="Y846" s="165" t="s">
        <v>2069</v>
      </c>
      <c r="Z846" s="20"/>
      <c r="AA846" s="170"/>
      <c r="AB846" s="170"/>
      <c r="AC846" s="170"/>
      <c r="AD846" s="165"/>
      <c r="AE846" s="165"/>
      <c r="AF846" s="425"/>
      <c r="AG846" s="48"/>
      <c r="AH846" s="425"/>
      <c r="AI846" s="425"/>
      <c r="AJ846" s="425"/>
      <c r="AK846" s="165" t="s">
        <v>353</v>
      </c>
      <c r="AL846" s="164" t="s">
        <v>48</v>
      </c>
      <c r="AM846" s="164" t="s">
        <v>48</v>
      </c>
      <c r="AN846" s="164" t="s">
        <v>48</v>
      </c>
      <c r="AO846" s="164" t="s">
        <v>48</v>
      </c>
      <c r="AP846" s="164" t="s">
        <v>48</v>
      </c>
      <c r="AQ846" s="164" t="s">
        <v>48</v>
      </c>
      <c r="AR846" s="164" t="s">
        <v>48</v>
      </c>
      <c r="AS846" s="164">
        <v>1222</v>
      </c>
      <c r="AT846" s="165" t="s">
        <v>2072</v>
      </c>
      <c r="AU846" s="165"/>
      <c r="AV846" s="165"/>
      <c r="AW846" s="164" t="s">
        <v>353</v>
      </c>
      <c r="AX846" s="174">
        <v>76000000</v>
      </c>
      <c r="AY846" s="175">
        <v>1</v>
      </c>
      <c r="AZ846" s="175" t="s">
        <v>1948</v>
      </c>
      <c r="BA846" s="175">
        <v>0</v>
      </c>
      <c r="BB846" s="175" t="s">
        <v>48</v>
      </c>
      <c r="BC846" s="176">
        <v>76000000</v>
      </c>
      <c r="BD846" s="176">
        <v>76000000</v>
      </c>
    </row>
    <row r="847" spans="1:56" s="381" customFormat="1" ht="42.75" customHeight="1">
      <c r="A847" s="125">
        <v>417</v>
      </c>
      <c r="B847" s="165" t="s">
        <v>1908</v>
      </c>
      <c r="C847" s="165" t="s">
        <v>1909</v>
      </c>
      <c r="D847" s="165" t="s">
        <v>1910</v>
      </c>
      <c r="E847" s="165" t="s">
        <v>249</v>
      </c>
      <c r="F847" s="165" t="s">
        <v>930</v>
      </c>
      <c r="G847" s="165" t="s">
        <v>1911</v>
      </c>
      <c r="H847" s="165" t="s">
        <v>1912</v>
      </c>
      <c r="I847" s="165" t="s">
        <v>1913</v>
      </c>
      <c r="J847" s="47" t="s">
        <v>934</v>
      </c>
      <c r="K847" s="361">
        <v>0</v>
      </c>
      <c r="L847" s="361">
        <v>0</v>
      </c>
      <c r="M847" s="361">
        <v>0</v>
      </c>
      <c r="N847" s="170"/>
      <c r="O847" s="170"/>
      <c r="P847" s="170"/>
      <c r="Q847" s="170"/>
      <c r="R847" s="170" t="s">
        <v>211</v>
      </c>
      <c r="S847" s="433"/>
      <c r="T847" s="48"/>
      <c r="U847" s="433"/>
      <c r="V847" s="433"/>
      <c r="W847" s="433"/>
      <c r="X847" s="165" t="s">
        <v>1914</v>
      </c>
      <c r="Y847" s="165" t="s">
        <v>2069</v>
      </c>
      <c r="Z847" s="20"/>
      <c r="AA847" s="170"/>
      <c r="AB847" s="170"/>
      <c r="AC847" s="170"/>
      <c r="AD847" s="165"/>
      <c r="AE847" s="165"/>
      <c r="AF847" s="425"/>
      <c r="AG847" s="48"/>
      <c r="AH847" s="425"/>
      <c r="AI847" s="425"/>
      <c r="AJ847" s="425"/>
      <c r="AK847" s="165" t="s">
        <v>353</v>
      </c>
      <c r="AL847" s="164" t="s">
        <v>48</v>
      </c>
      <c r="AM847" s="164" t="s">
        <v>48</v>
      </c>
      <c r="AN847" s="164" t="s">
        <v>48</v>
      </c>
      <c r="AO847" s="164" t="s">
        <v>48</v>
      </c>
      <c r="AP847" s="164" t="s">
        <v>48</v>
      </c>
      <c r="AQ847" s="164" t="s">
        <v>48</v>
      </c>
      <c r="AR847" s="164" t="s">
        <v>48</v>
      </c>
      <c r="AS847" s="164">
        <v>596</v>
      </c>
      <c r="AT847" s="165" t="s">
        <v>2073</v>
      </c>
      <c r="AU847" s="165"/>
      <c r="AV847" s="165"/>
      <c r="AW847" s="164" t="s">
        <v>353</v>
      </c>
      <c r="AX847" s="174">
        <v>70400000</v>
      </c>
      <c r="AY847" s="175">
        <v>1</v>
      </c>
      <c r="AZ847" s="175" t="s">
        <v>1948</v>
      </c>
      <c r="BA847" s="175">
        <v>0</v>
      </c>
      <c r="BB847" s="175" t="s">
        <v>48</v>
      </c>
      <c r="BC847" s="176">
        <v>70400000</v>
      </c>
      <c r="BD847" s="176">
        <v>70400000</v>
      </c>
    </row>
    <row r="848" spans="1:56" s="381" customFormat="1" ht="86.25" customHeight="1">
      <c r="A848" s="125">
        <v>418</v>
      </c>
      <c r="B848" s="165" t="s">
        <v>1908</v>
      </c>
      <c r="C848" s="165" t="s">
        <v>1909</v>
      </c>
      <c r="D848" s="165" t="s">
        <v>1910</v>
      </c>
      <c r="E848" s="165" t="s">
        <v>249</v>
      </c>
      <c r="F848" s="165" t="s">
        <v>930</v>
      </c>
      <c r="G848" s="165" t="s">
        <v>1911</v>
      </c>
      <c r="H848" s="165" t="s">
        <v>1912</v>
      </c>
      <c r="I848" s="165" t="s">
        <v>1913</v>
      </c>
      <c r="J848" s="47" t="s">
        <v>934</v>
      </c>
      <c r="K848" s="361">
        <v>0</v>
      </c>
      <c r="L848" s="361">
        <v>0</v>
      </c>
      <c r="M848" s="361">
        <v>0</v>
      </c>
      <c r="N848" s="170"/>
      <c r="O848" s="170"/>
      <c r="P848" s="170"/>
      <c r="Q848" s="170"/>
      <c r="R848" s="170" t="s">
        <v>211</v>
      </c>
      <c r="S848" s="433"/>
      <c r="T848" s="48"/>
      <c r="U848" s="433"/>
      <c r="V848" s="433"/>
      <c r="W848" s="433"/>
      <c r="X848" s="165" t="s">
        <v>1914</v>
      </c>
      <c r="Y848" s="165" t="s">
        <v>2069</v>
      </c>
      <c r="Z848" s="20"/>
      <c r="AA848" s="170"/>
      <c r="AB848" s="170"/>
      <c r="AC848" s="170"/>
      <c r="AD848" s="165"/>
      <c r="AE848" s="165"/>
      <c r="AF848" s="425"/>
      <c r="AG848" s="48"/>
      <c r="AH848" s="425"/>
      <c r="AI848" s="425"/>
      <c r="AJ848" s="425"/>
      <c r="AK848" s="165" t="s">
        <v>353</v>
      </c>
      <c r="AL848" s="164" t="s">
        <v>48</v>
      </c>
      <c r="AM848" s="164" t="s">
        <v>48</v>
      </c>
      <c r="AN848" s="164" t="s">
        <v>48</v>
      </c>
      <c r="AO848" s="164" t="s">
        <v>48</v>
      </c>
      <c r="AP848" s="164" t="s">
        <v>48</v>
      </c>
      <c r="AQ848" s="164" t="s">
        <v>48</v>
      </c>
      <c r="AR848" s="164" t="s">
        <v>48</v>
      </c>
      <c r="AS848" s="164">
        <v>1194</v>
      </c>
      <c r="AT848" s="165" t="s">
        <v>2074</v>
      </c>
      <c r="AU848" s="165"/>
      <c r="AV848" s="165"/>
      <c r="AW848" s="164" t="s">
        <v>353</v>
      </c>
      <c r="AX848" s="174">
        <v>65000000</v>
      </c>
      <c r="AY848" s="175">
        <v>1</v>
      </c>
      <c r="AZ848" s="175" t="s">
        <v>1948</v>
      </c>
      <c r="BA848" s="175">
        <v>0</v>
      </c>
      <c r="BB848" s="175" t="s">
        <v>48</v>
      </c>
      <c r="BC848" s="176">
        <v>65000000</v>
      </c>
      <c r="BD848" s="176">
        <v>65000000</v>
      </c>
    </row>
    <row r="849" spans="1:60" s="381" customFormat="1" ht="86.25" customHeight="1">
      <c r="A849" s="125">
        <v>419</v>
      </c>
      <c r="B849" s="165" t="s">
        <v>1908</v>
      </c>
      <c r="C849" s="165" t="s">
        <v>1909</v>
      </c>
      <c r="D849" s="165" t="s">
        <v>1910</v>
      </c>
      <c r="E849" s="165" t="s">
        <v>249</v>
      </c>
      <c r="F849" s="165" t="s">
        <v>930</v>
      </c>
      <c r="G849" s="165" t="s">
        <v>1911</v>
      </c>
      <c r="H849" s="165" t="s">
        <v>1912</v>
      </c>
      <c r="I849" s="165" t="s">
        <v>1913</v>
      </c>
      <c r="J849" s="47" t="s">
        <v>934</v>
      </c>
      <c r="K849" s="361">
        <v>0</v>
      </c>
      <c r="L849" s="361">
        <v>0</v>
      </c>
      <c r="M849" s="361">
        <v>0</v>
      </c>
      <c r="N849" s="170"/>
      <c r="O849" s="170"/>
      <c r="P849" s="170"/>
      <c r="Q849" s="170"/>
      <c r="R849" s="170" t="s">
        <v>211</v>
      </c>
      <c r="S849" s="433"/>
      <c r="T849" s="48"/>
      <c r="U849" s="433"/>
      <c r="V849" s="433"/>
      <c r="W849" s="433"/>
      <c r="X849" s="165" t="s">
        <v>1914</v>
      </c>
      <c r="Y849" s="165" t="s">
        <v>2069</v>
      </c>
      <c r="Z849" s="20"/>
      <c r="AA849" s="170"/>
      <c r="AB849" s="170"/>
      <c r="AC849" s="170"/>
      <c r="AD849" s="165"/>
      <c r="AE849" s="165"/>
      <c r="AF849" s="425"/>
      <c r="AG849" s="48"/>
      <c r="AH849" s="425"/>
      <c r="AI849" s="425"/>
      <c r="AJ849" s="425"/>
      <c r="AK849" s="165" t="s">
        <v>353</v>
      </c>
      <c r="AL849" s="164" t="s">
        <v>48</v>
      </c>
      <c r="AM849" s="164" t="s">
        <v>48</v>
      </c>
      <c r="AN849" s="164" t="s">
        <v>48</v>
      </c>
      <c r="AO849" s="164" t="s">
        <v>48</v>
      </c>
      <c r="AP849" s="164" t="s">
        <v>48</v>
      </c>
      <c r="AQ849" s="164" t="s">
        <v>48</v>
      </c>
      <c r="AR849" s="164" t="s">
        <v>48</v>
      </c>
      <c r="AS849" s="164">
        <v>597</v>
      </c>
      <c r="AT849" s="165" t="s">
        <v>2075</v>
      </c>
      <c r="AU849" s="165"/>
      <c r="AV849" s="165"/>
      <c r="AW849" s="164" t="s">
        <v>353</v>
      </c>
      <c r="AX849" s="174">
        <v>66000000</v>
      </c>
      <c r="AY849" s="175">
        <v>1</v>
      </c>
      <c r="AZ849" s="175" t="s">
        <v>1948</v>
      </c>
      <c r="BA849" s="175">
        <v>0</v>
      </c>
      <c r="BB849" s="175" t="s">
        <v>48</v>
      </c>
      <c r="BC849" s="176">
        <v>66000000</v>
      </c>
      <c r="BD849" s="176">
        <v>66000000</v>
      </c>
    </row>
    <row r="850" spans="1:60" s="381" customFormat="1" ht="86.25" customHeight="1">
      <c r="A850" s="125">
        <v>420</v>
      </c>
      <c r="B850" s="165" t="s">
        <v>1908</v>
      </c>
      <c r="C850" s="165" t="s">
        <v>1909</v>
      </c>
      <c r="D850" s="165" t="s">
        <v>1910</v>
      </c>
      <c r="E850" s="165" t="s">
        <v>249</v>
      </c>
      <c r="F850" s="165" t="s">
        <v>930</v>
      </c>
      <c r="G850" s="165" t="s">
        <v>1911</v>
      </c>
      <c r="H850" s="165" t="s">
        <v>1912</v>
      </c>
      <c r="I850" s="165" t="s">
        <v>1913</v>
      </c>
      <c r="J850" s="47" t="s">
        <v>934</v>
      </c>
      <c r="K850" s="361">
        <v>0</v>
      </c>
      <c r="L850" s="361">
        <v>0</v>
      </c>
      <c r="M850" s="361">
        <v>0</v>
      </c>
      <c r="N850" s="170"/>
      <c r="O850" s="170"/>
      <c r="P850" s="170"/>
      <c r="Q850" s="170"/>
      <c r="R850" s="170" t="s">
        <v>211</v>
      </c>
      <c r="S850" s="433"/>
      <c r="T850" s="48"/>
      <c r="U850" s="433"/>
      <c r="V850" s="433"/>
      <c r="W850" s="433"/>
      <c r="X850" s="165" t="s">
        <v>1914</v>
      </c>
      <c r="Y850" s="165" t="s">
        <v>2069</v>
      </c>
      <c r="Z850" s="20"/>
      <c r="AA850" s="170"/>
      <c r="AB850" s="170"/>
      <c r="AC850" s="170"/>
      <c r="AD850" s="165"/>
      <c r="AE850" s="165"/>
      <c r="AF850" s="425"/>
      <c r="AG850" s="48"/>
      <c r="AH850" s="425"/>
      <c r="AI850" s="425"/>
      <c r="AJ850" s="425"/>
      <c r="AK850" s="165" t="s">
        <v>353</v>
      </c>
      <c r="AL850" s="164" t="s">
        <v>48</v>
      </c>
      <c r="AM850" s="164" t="s">
        <v>48</v>
      </c>
      <c r="AN850" s="164" t="s">
        <v>48</v>
      </c>
      <c r="AO850" s="164" t="s">
        <v>48</v>
      </c>
      <c r="AP850" s="164" t="s">
        <v>48</v>
      </c>
      <c r="AQ850" s="164" t="s">
        <v>48</v>
      </c>
      <c r="AR850" s="164" t="s">
        <v>48</v>
      </c>
      <c r="AS850" s="164">
        <v>587</v>
      </c>
      <c r="AT850" s="165" t="s">
        <v>2076</v>
      </c>
      <c r="AU850" s="165"/>
      <c r="AV850" s="165"/>
      <c r="AW850" s="164" t="s">
        <v>353</v>
      </c>
      <c r="AX850" s="174">
        <v>88000000</v>
      </c>
      <c r="AY850" s="175">
        <v>1</v>
      </c>
      <c r="AZ850" s="175" t="s">
        <v>1948</v>
      </c>
      <c r="BA850" s="175">
        <v>0</v>
      </c>
      <c r="BB850" s="175" t="s">
        <v>48</v>
      </c>
      <c r="BC850" s="176">
        <v>88000000</v>
      </c>
      <c r="BD850" s="176">
        <v>88000000</v>
      </c>
    </row>
    <row r="851" spans="1:60" s="381" customFormat="1" ht="86.25" customHeight="1">
      <c r="A851" s="125">
        <v>421</v>
      </c>
      <c r="B851" s="165" t="s">
        <v>1908</v>
      </c>
      <c r="C851" s="165" t="s">
        <v>1909</v>
      </c>
      <c r="D851" s="165" t="s">
        <v>1910</v>
      </c>
      <c r="E851" s="165" t="s">
        <v>249</v>
      </c>
      <c r="F851" s="165" t="s">
        <v>930</v>
      </c>
      <c r="G851" s="165" t="s">
        <v>1911</v>
      </c>
      <c r="H851" s="165" t="s">
        <v>1912</v>
      </c>
      <c r="I851" s="165" t="s">
        <v>1913</v>
      </c>
      <c r="J851" s="47" t="s">
        <v>934</v>
      </c>
      <c r="K851" s="361">
        <v>0</v>
      </c>
      <c r="L851" s="361">
        <v>0</v>
      </c>
      <c r="M851" s="361">
        <v>0</v>
      </c>
      <c r="N851" s="170"/>
      <c r="O851" s="170"/>
      <c r="P851" s="170"/>
      <c r="Q851" s="170"/>
      <c r="R851" s="170" t="s">
        <v>211</v>
      </c>
      <c r="S851" s="433"/>
      <c r="T851" s="48"/>
      <c r="U851" s="433"/>
      <c r="V851" s="433"/>
      <c r="W851" s="433"/>
      <c r="X851" s="165" t="s">
        <v>1914</v>
      </c>
      <c r="Y851" s="165" t="s">
        <v>2069</v>
      </c>
      <c r="Z851" s="20"/>
      <c r="AA851" s="170"/>
      <c r="AB851" s="170"/>
      <c r="AC851" s="170"/>
      <c r="AD851" s="165"/>
      <c r="AE851" s="165"/>
      <c r="AF851" s="425"/>
      <c r="AG851" s="48"/>
      <c r="AH851" s="425"/>
      <c r="AI851" s="425"/>
      <c r="AJ851" s="425"/>
      <c r="AK851" s="165" t="s">
        <v>353</v>
      </c>
      <c r="AL851" s="164" t="s">
        <v>48</v>
      </c>
      <c r="AM851" s="164" t="s">
        <v>48</v>
      </c>
      <c r="AN851" s="164" t="s">
        <v>48</v>
      </c>
      <c r="AO851" s="164" t="s">
        <v>48</v>
      </c>
      <c r="AP851" s="164" t="s">
        <v>48</v>
      </c>
      <c r="AQ851" s="164" t="s">
        <v>48</v>
      </c>
      <c r="AR851" s="164" t="s">
        <v>48</v>
      </c>
      <c r="AS851" s="164">
        <v>588</v>
      </c>
      <c r="AT851" s="165" t="s">
        <v>2077</v>
      </c>
      <c r="AU851" s="165"/>
      <c r="AV851" s="165"/>
      <c r="AW851" s="164" t="s">
        <v>353</v>
      </c>
      <c r="AX851" s="174">
        <v>88000000</v>
      </c>
      <c r="AY851" s="175">
        <v>1</v>
      </c>
      <c r="AZ851" s="175" t="s">
        <v>1948</v>
      </c>
      <c r="BA851" s="175">
        <v>0</v>
      </c>
      <c r="BB851" s="175" t="s">
        <v>48</v>
      </c>
      <c r="BC851" s="176">
        <v>88000000</v>
      </c>
      <c r="BD851" s="176">
        <v>88000000</v>
      </c>
    </row>
    <row r="852" spans="1:60" s="381" customFormat="1" ht="86.25" customHeight="1">
      <c r="A852" s="125">
        <v>422</v>
      </c>
      <c r="B852" s="165" t="s">
        <v>1908</v>
      </c>
      <c r="C852" s="165" t="s">
        <v>1909</v>
      </c>
      <c r="D852" s="165" t="s">
        <v>1910</v>
      </c>
      <c r="E852" s="165" t="s">
        <v>249</v>
      </c>
      <c r="F852" s="165" t="s">
        <v>930</v>
      </c>
      <c r="G852" s="165" t="s">
        <v>1911</v>
      </c>
      <c r="H852" s="165" t="s">
        <v>1912</v>
      </c>
      <c r="I852" s="165" t="s">
        <v>1913</v>
      </c>
      <c r="J852" s="47" t="s">
        <v>934</v>
      </c>
      <c r="K852" s="361">
        <v>0</v>
      </c>
      <c r="L852" s="361">
        <v>0</v>
      </c>
      <c r="M852" s="361">
        <v>0</v>
      </c>
      <c r="N852" s="170"/>
      <c r="O852" s="170"/>
      <c r="P852" s="170"/>
      <c r="Q852" s="170"/>
      <c r="R852" s="170" t="s">
        <v>211</v>
      </c>
      <c r="S852" s="433"/>
      <c r="T852" s="48"/>
      <c r="U852" s="433"/>
      <c r="V852" s="433"/>
      <c r="W852" s="433"/>
      <c r="X852" s="165" t="s">
        <v>1914</v>
      </c>
      <c r="Y852" s="165" t="s">
        <v>2069</v>
      </c>
      <c r="Z852" s="20"/>
      <c r="AA852" s="170"/>
      <c r="AB852" s="170"/>
      <c r="AC852" s="170"/>
      <c r="AD852" s="165"/>
      <c r="AE852" s="165"/>
      <c r="AF852" s="425"/>
      <c r="AG852" s="48"/>
      <c r="AH852" s="425"/>
      <c r="AI852" s="425"/>
      <c r="AJ852" s="425"/>
      <c r="AK852" s="165" t="s">
        <v>353</v>
      </c>
      <c r="AL852" s="164" t="s">
        <v>48</v>
      </c>
      <c r="AM852" s="164" t="s">
        <v>48</v>
      </c>
      <c r="AN852" s="164" t="s">
        <v>48</v>
      </c>
      <c r="AO852" s="164" t="s">
        <v>48</v>
      </c>
      <c r="AP852" s="164" t="s">
        <v>48</v>
      </c>
      <c r="AQ852" s="164" t="s">
        <v>48</v>
      </c>
      <c r="AR852" s="164" t="s">
        <v>48</v>
      </c>
      <c r="AS852" s="164">
        <v>591</v>
      </c>
      <c r="AT852" s="165" t="s">
        <v>2078</v>
      </c>
      <c r="AU852" s="165"/>
      <c r="AV852" s="165"/>
      <c r="AW852" s="164" t="s">
        <v>353</v>
      </c>
      <c r="AX852" s="174">
        <v>88000000</v>
      </c>
      <c r="AY852" s="175">
        <v>1</v>
      </c>
      <c r="AZ852" s="175" t="s">
        <v>1948</v>
      </c>
      <c r="BA852" s="175">
        <v>0</v>
      </c>
      <c r="BB852" s="175" t="s">
        <v>48</v>
      </c>
      <c r="BC852" s="176">
        <v>88000000</v>
      </c>
      <c r="BD852" s="176">
        <v>88000000</v>
      </c>
    </row>
    <row r="853" spans="1:60" s="381" customFormat="1" ht="86.25" customHeight="1">
      <c r="A853" s="125">
        <v>423</v>
      </c>
      <c r="B853" s="165" t="s">
        <v>1908</v>
      </c>
      <c r="C853" s="165" t="s">
        <v>1909</v>
      </c>
      <c r="D853" s="165" t="s">
        <v>1910</v>
      </c>
      <c r="E853" s="165" t="s">
        <v>249</v>
      </c>
      <c r="F853" s="165" t="s">
        <v>930</v>
      </c>
      <c r="G853" s="165" t="s">
        <v>1911</v>
      </c>
      <c r="H853" s="165" t="s">
        <v>1912</v>
      </c>
      <c r="I853" s="165" t="s">
        <v>1913</v>
      </c>
      <c r="J853" s="47" t="s">
        <v>934</v>
      </c>
      <c r="K853" s="361">
        <v>0</v>
      </c>
      <c r="L853" s="361">
        <v>0</v>
      </c>
      <c r="M853" s="361">
        <v>0</v>
      </c>
      <c r="N853" s="170"/>
      <c r="O853" s="170"/>
      <c r="P853" s="170"/>
      <c r="Q853" s="170"/>
      <c r="R853" s="170" t="s">
        <v>211</v>
      </c>
      <c r="S853" s="433"/>
      <c r="T853" s="48"/>
      <c r="U853" s="433"/>
      <c r="V853" s="433"/>
      <c r="W853" s="433"/>
      <c r="X853" s="165" t="s">
        <v>1914</v>
      </c>
      <c r="Y853" s="165" t="s">
        <v>2069</v>
      </c>
      <c r="Z853" s="20"/>
      <c r="AA853" s="170"/>
      <c r="AB853" s="170"/>
      <c r="AC853" s="170"/>
      <c r="AD853" s="165"/>
      <c r="AE853" s="165"/>
      <c r="AF853" s="425"/>
      <c r="AG853" s="48"/>
      <c r="AH853" s="425"/>
      <c r="AI853" s="425"/>
      <c r="AJ853" s="425"/>
      <c r="AK853" s="165" t="s">
        <v>353</v>
      </c>
      <c r="AL853" s="164" t="s">
        <v>48</v>
      </c>
      <c r="AM853" s="164" t="s">
        <v>48</v>
      </c>
      <c r="AN853" s="164" t="s">
        <v>48</v>
      </c>
      <c r="AO853" s="164" t="s">
        <v>48</v>
      </c>
      <c r="AP853" s="164" t="s">
        <v>48</v>
      </c>
      <c r="AQ853" s="164" t="s">
        <v>48</v>
      </c>
      <c r="AR853" s="164" t="s">
        <v>48</v>
      </c>
      <c r="AS853" s="164">
        <v>700</v>
      </c>
      <c r="AT853" s="165" t="s">
        <v>2079</v>
      </c>
      <c r="AU853" s="165"/>
      <c r="AV853" s="165"/>
      <c r="AW853" s="164" t="s">
        <v>353</v>
      </c>
      <c r="AX853" s="174">
        <v>56100000</v>
      </c>
      <c r="AY853" s="175">
        <v>1</v>
      </c>
      <c r="AZ853" s="175" t="s">
        <v>1948</v>
      </c>
      <c r="BA853" s="175">
        <v>0</v>
      </c>
      <c r="BB853" s="175" t="s">
        <v>48</v>
      </c>
      <c r="BC853" s="176">
        <v>56100000</v>
      </c>
      <c r="BD853" s="176">
        <v>56100000</v>
      </c>
    </row>
    <row r="854" spans="1:60" s="381" customFormat="1" ht="86.25" customHeight="1">
      <c r="A854" s="125">
        <v>424</v>
      </c>
      <c r="B854" s="165" t="s">
        <v>1908</v>
      </c>
      <c r="C854" s="165" t="s">
        <v>1909</v>
      </c>
      <c r="D854" s="165" t="s">
        <v>1910</v>
      </c>
      <c r="E854" s="165" t="s">
        <v>249</v>
      </c>
      <c r="F854" s="165" t="s">
        <v>930</v>
      </c>
      <c r="G854" s="165" t="s">
        <v>1911</v>
      </c>
      <c r="H854" s="165" t="s">
        <v>1912</v>
      </c>
      <c r="I854" s="165" t="s">
        <v>1913</v>
      </c>
      <c r="J854" s="47" t="s">
        <v>934</v>
      </c>
      <c r="K854" s="361">
        <v>0</v>
      </c>
      <c r="L854" s="361">
        <v>0</v>
      </c>
      <c r="M854" s="361">
        <v>0</v>
      </c>
      <c r="N854" s="170"/>
      <c r="O854" s="170"/>
      <c r="P854" s="170"/>
      <c r="Q854" s="170"/>
      <c r="R854" s="170" t="s">
        <v>211</v>
      </c>
      <c r="S854" s="433"/>
      <c r="T854" s="48"/>
      <c r="U854" s="433"/>
      <c r="V854" s="433"/>
      <c r="W854" s="433"/>
      <c r="X854" s="165" t="s">
        <v>1914</v>
      </c>
      <c r="Y854" s="165" t="s">
        <v>2069</v>
      </c>
      <c r="Z854" s="20"/>
      <c r="AA854" s="170"/>
      <c r="AB854" s="170"/>
      <c r="AC854" s="170"/>
      <c r="AD854" s="165"/>
      <c r="AE854" s="165"/>
      <c r="AF854" s="425"/>
      <c r="AG854" s="48"/>
      <c r="AH854" s="425"/>
      <c r="AI854" s="425"/>
      <c r="AJ854" s="425"/>
      <c r="AK854" s="165" t="s">
        <v>353</v>
      </c>
      <c r="AL854" s="164" t="s">
        <v>48</v>
      </c>
      <c r="AM854" s="164" t="s">
        <v>48</v>
      </c>
      <c r="AN854" s="164" t="s">
        <v>48</v>
      </c>
      <c r="AO854" s="164" t="s">
        <v>48</v>
      </c>
      <c r="AP854" s="164" t="s">
        <v>48</v>
      </c>
      <c r="AQ854" s="164" t="s">
        <v>48</v>
      </c>
      <c r="AR854" s="164" t="s">
        <v>48</v>
      </c>
      <c r="AS854" s="164">
        <v>701</v>
      </c>
      <c r="AT854" s="165" t="s">
        <v>2080</v>
      </c>
      <c r="AU854" s="165"/>
      <c r="AV854" s="165"/>
      <c r="AW854" s="164" t="s">
        <v>353</v>
      </c>
      <c r="AX854" s="174">
        <v>56100000</v>
      </c>
      <c r="AY854" s="175">
        <v>1</v>
      </c>
      <c r="AZ854" s="175" t="s">
        <v>1948</v>
      </c>
      <c r="BA854" s="175">
        <v>0</v>
      </c>
      <c r="BB854" s="175" t="s">
        <v>48</v>
      </c>
      <c r="BC854" s="176">
        <v>56100000</v>
      </c>
      <c r="BD854" s="176">
        <v>56100000</v>
      </c>
    </row>
    <row r="855" spans="1:60" s="381" customFormat="1" ht="86.25" customHeight="1">
      <c r="A855" s="125">
        <v>425</v>
      </c>
      <c r="B855" s="165" t="s">
        <v>1908</v>
      </c>
      <c r="C855" s="165" t="s">
        <v>1909</v>
      </c>
      <c r="D855" s="165" t="s">
        <v>1910</v>
      </c>
      <c r="E855" s="165" t="s">
        <v>249</v>
      </c>
      <c r="F855" s="165" t="s">
        <v>930</v>
      </c>
      <c r="G855" s="165" t="s">
        <v>1911</v>
      </c>
      <c r="H855" s="165" t="s">
        <v>1912</v>
      </c>
      <c r="I855" s="165" t="s">
        <v>1913</v>
      </c>
      <c r="J855" s="47" t="s">
        <v>934</v>
      </c>
      <c r="K855" s="361">
        <v>0</v>
      </c>
      <c r="L855" s="361">
        <v>0</v>
      </c>
      <c r="M855" s="361">
        <v>0</v>
      </c>
      <c r="N855" s="170"/>
      <c r="O855" s="170"/>
      <c r="P855" s="170"/>
      <c r="Q855" s="170"/>
      <c r="R855" s="170" t="s">
        <v>211</v>
      </c>
      <c r="S855" s="433"/>
      <c r="T855" s="48"/>
      <c r="U855" s="433"/>
      <c r="V855" s="433"/>
      <c r="W855" s="433"/>
      <c r="X855" s="165" t="s">
        <v>1914</v>
      </c>
      <c r="Y855" s="165" t="s">
        <v>2069</v>
      </c>
      <c r="Z855" s="20"/>
      <c r="AA855" s="170"/>
      <c r="AB855" s="170"/>
      <c r="AC855" s="170"/>
      <c r="AD855" s="165"/>
      <c r="AE855" s="165"/>
      <c r="AF855" s="425"/>
      <c r="AG855" s="48"/>
      <c r="AH855" s="425"/>
      <c r="AI855" s="425"/>
      <c r="AJ855" s="425"/>
      <c r="AK855" s="165" t="s">
        <v>353</v>
      </c>
      <c r="AL855" s="164" t="s">
        <v>48</v>
      </c>
      <c r="AM855" s="164" t="s">
        <v>48</v>
      </c>
      <c r="AN855" s="164" t="s">
        <v>48</v>
      </c>
      <c r="AO855" s="164" t="s">
        <v>48</v>
      </c>
      <c r="AP855" s="164" t="s">
        <v>48</v>
      </c>
      <c r="AQ855" s="164" t="s">
        <v>48</v>
      </c>
      <c r="AR855" s="164" t="s">
        <v>48</v>
      </c>
      <c r="AS855" s="164">
        <v>598</v>
      </c>
      <c r="AT855" s="165" t="s">
        <v>2081</v>
      </c>
      <c r="AU855" s="165"/>
      <c r="AV855" s="165"/>
      <c r="AW855" s="164" t="s">
        <v>353</v>
      </c>
      <c r="AX855" s="174">
        <v>49500000</v>
      </c>
      <c r="AY855" s="175">
        <v>1</v>
      </c>
      <c r="AZ855" s="175" t="s">
        <v>1948</v>
      </c>
      <c r="BA855" s="175">
        <v>0</v>
      </c>
      <c r="BB855" s="175" t="s">
        <v>48</v>
      </c>
      <c r="BC855" s="176">
        <v>49500000</v>
      </c>
      <c r="BD855" s="176">
        <v>49500000</v>
      </c>
    </row>
    <row r="856" spans="1:60" s="381" customFormat="1" ht="86.25" customHeight="1">
      <c r="A856" s="125">
        <v>426</v>
      </c>
      <c r="B856" s="165" t="s">
        <v>1908</v>
      </c>
      <c r="C856" s="165" t="s">
        <v>1909</v>
      </c>
      <c r="D856" s="165" t="s">
        <v>1910</v>
      </c>
      <c r="E856" s="165" t="s">
        <v>249</v>
      </c>
      <c r="F856" s="165" t="s">
        <v>930</v>
      </c>
      <c r="G856" s="165" t="s">
        <v>1911</v>
      </c>
      <c r="H856" s="165" t="s">
        <v>1912</v>
      </c>
      <c r="I856" s="165" t="s">
        <v>1913</v>
      </c>
      <c r="J856" s="47" t="s">
        <v>934</v>
      </c>
      <c r="K856" s="361">
        <v>0</v>
      </c>
      <c r="L856" s="361">
        <v>0</v>
      </c>
      <c r="M856" s="361">
        <v>0</v>
      </c>
      <c r="N856" s="170"/>
      <c r="O856" s="170"/>
      <c r="P856" s="170"/>
      <c r="Q856" s="170"/>
      <c r="R856" s="170" t="s">
        <v>211</v>
      </c>
      <c r="S856" s="433"/>
      <c r="T856" s="48"/>
      <c r="U856" s="433"/>
      <c r="V856" s="433"/>
      <c r="W856" s="433"/>
      <c r="X856" s="165" t="s">
        <v>1914</v>
      </c>
      <c r="Y856" s="165" t="s">
        <v>2069</v>
      </c>
      <c r="Z856" s="20"/>
      <c r="AA856" s="170"/>
      <c r="AB856" s="170"/>
      <c r="AC856" s="170"/>
      <c r="AD856" s="165"/>
      <c r="AE856" s="165"/>
      <c r="AF856" s="425"/>
      <c r="AG856" s="48"/>
      <c r="AH856" s="425"/>
      <c r="AI856" s="425"/>
      <c r="AJ856" s="425"/>
      <c r="AK856" s="165" t="s">
        <v>353</v>
      </c>
      <c r="AL856" s="164" t="s">
        <v>48</v>
      </c>
      <c r="AM856" s="164" t="s">
        <v>48</v>
      </c>
      <c r="AN856" s="164" t="s">
        <v>48</v>
      </c>
      <c r="AO856" s="164" t="s">
        <v>48</v>
      </c>
      <c r="AP856" s="164" t="s">
        <v>48</v>
      </c>
      <c r="AQ856" s="164" t="s">
        <v>48</v>
      </c>
      <c r="AR856" s="164" t="s">
        <v>48</v>
      </c>
      <c r="AS856" s="164" t="s">
        <v>1943</v>
      </c>
      <c r="AT856" s="165" t="s">
        <v>1996</v>
      </c>
      <c r="AU856" s="165"/>
      <c r="AV856" s="165"/>
      <c r="AW856" s="164" t="s">
        <v>353</v>
      </c>
      <c r="AX856" s="174">
        <v>2000000</v>
      </c>
      <c r="AY856" s="175">
        <v>1</v>
      </c>
      <c r="AZ856" s="175" t="s">
        <v>1948</v>
      </c>
      <c r="BA856" s="175">
        <v>0</v>
      </c>
      <c r="BB856" s="175" t="s">
        <v>48</v>
      </c>
      <c r="BC856" s="176">
        <v>2000000</v>
      </c>
      <c r="BD856" s="176">
        <v>2000000</v>
      </c>
    </row>
    <row r="857" spans="1:60" s="381" customFormat="1" ht="86.25" customHeight="1">
      <c r="A857" s="125">
        <v>427</v>
      </c>
      <c r="B857" s="165" t="s">
        <v>1908</v>
      </c>
      <c r="C857" s="165" t="s">
        <v>1909</v>
      </c>
      <c r="D857" s="165" t="s">
        <v>1910</v>
      </c>
      <c r="E857" s="165" t="s">
        <v>249</v>
      </c>
      <c r="F857" s="165" t="s">
        <v>930</v>
      </c>
      <c r="G857" s="165" t="s">
        <v>1911</v>
      </c>
      <c r="H857" s="165" t="s">
        <v>1912</v>
      </c>
      <c r="I857" s="165" t="s">
        <v>1913</v>
      </c>
      <c r="J857" s="47" t="s">
        <v>934</v>
      </c>
      <c r="K857" s="361">
        <v>0</v>
      </c>
      <c r="L857" s="361">
        <v>0</v>
      </c>
      <c r="M857" s="361">
        <v>0</v>
      </c>
      <c r="N857" s="170"/>
      <c r="O857" s="170"/>
      <c r="P857" s="170"/>
      <c r="Q857" s="170"/>
      <c r="R857" s="170" t="s">
        <v>211</v>
      </c>
      <c r="S857" s="433"/>
      <c r="T857" s="48"/>
      <c r="U857" s="433"/>
      <c r="V857" s="433"/>
      <c r="W857" s="433"/>
      <c r="X857" s="165" t="s">
        <v>1914</v>
      </c>
      <c r="Y857" s="165" t="s">
        <v>2069</v>
      </c>
      <c r="Z857" s="20"/>
      <c r="AA857" s="170"/>
      <c r="AB857" s="170"/>
      <c r="AC857" s="170"/>
      <c r="AD857" s="165"/>
      <c r="AE857" s="165"/>
      <c r="AF857" s="425"/>
      <c r="AG857" s="48"/>
      <c r="AH857" s="425"/>
      <c r="AI857" s="425"/>
      <c r="AJ857" s="425"/>
      <c r="AK857" s="165" t="s">
        <v>353</v>
      </c>
      <c r="AL857" s="164" t="s">
        <v>48</v>
      </c>
      <c r="AM857" s="164" t="s">
        <v>48</v>
      </c>
      <c r="AN857" s="164" t="s">
        <v>48</v>
      </c>
      <c r="AO857" s="164" t="s">
        <v>48</v>
      </c>
      <c r="AP857" s="164" t="s">
        <v>48</v>
      </c>
      <c r="AQ857" s="164" t="s">
        <v>48</v>
      </c>
      <c r="AR857" s="164" t="s">
        <v>48</v>
      </c>
      <c r="AS857" s="164" t="s">
        <v>1943</v>
      </c>
      <c r="AT857" s="165" t="s">
        <v>2082</v>
      </c>
      <c r="AU857" s="165"/>
      <c r="AV857" s="165"/>
      <c r="AW857" s="164" t="s">
        <v>353</v>
      </c>
      <c r="AX857" s="174">
        <v>1500000</v>
      </c>
      <c r="AY857" s="175">
        <v>1</v>
      </c>
      <c r="AZ857" s="175" t="s">
        <v>1948</v>
      </c>
      <c r="BA857" s="175">
        <v>0</v>
      </c>
      <c r="BB857" s="175" t="s">
        <v>48</v>
      </c>
      <c r="BC857" s="176">
        <v>1500000</v>
      </c>
      <c r="BD857" s="176">
        <v>1500000</v>
      </c>
    </row>
    <row r="858" spans="1:60" s="381" customFormat="1" ht="86.25" customHeight="1">
      <c r="A858" s="125">
        <v>428</v>
      </c>
      <c r="B858" s="165" t="s">
        <v>1908</v>
      </c>
      <c r="C858" s="165" t="s">
        <v>1909</v>
      </c>
      <c r="D858" s="165" t="s">
        <v>1910</v>
      </c>
      <c r="E858" s="165" t="s">
        <v>249</v>
      </c>
      <c r="F858" s="165" t="s">
        <v>930</v>
      </c>
      <c r="G858" s="165" t="s">
        <v>1911</v>
      </c>
      <c r="H858" s="165" t="s">
        <v>1912</v>
      </c>
      <c r="I858" s="165" t="s">
        <v>1913</v>
      </c>
      <c r="J858" s="47" t="s">
        <v>934</v>
      </c>
      <c r="K858" s="361">
        <v>0</v>
      </c>
      <c r="L858" s="361">
        <v>0</v>
      </c>
      <c r="M858" s="361">
        <v>0</v>
      </c>
      <c r="N858" s="170"/>
      <c r="O858" s="170"/>
      <c r="P858" s="170"/>
      <c r="Q858" s="170"/>
      <c r="R858" s="170" t="s">
        <v>211</v>
      </c>
      <c r="S858" s="433"/>
      <c r="T858" s="48"/>
      <c r="U858" s="433"/>
      <c r="V858" s="433"/>
      <c r="W858" s="433"/>
      <c r="X858" s="165" t="s">
        <v>1914</v>
      </c>
      <c r="Y858" s="165" t="s">
        <v>2069</v>
      </c>
      <c r="Z858" s="20"/>
      <c r="AA858" s="170"/>
      <c r="AB858" s="170"/>
      <c r="AC858" s="170"/>
      <c r="AD858" s="165"/>
      <c r="AE858" s="165"/>
      <c r="AF858" s="425"/>
      <c r="AG858" s="48"/>
      <c r="AH858" s="425"/>
      <c r="AI858" s="425"/>
      <c r="AJ858" s="425"/>
      <c r="AK858" s="165" t="s">
        <v>353</v>
      </c>
      <c r="AL858" s="164" t="s">
        <v>48</v>
      </c>
      <c r="AM858" s="164" t="s">
        <v>48</v>
      </c>
      <c r="AN858" s="164" t="s">
        <v>48</v>
      </c>
      <c r="AO858" s="164" t="s">
        <v>48</v>
      </c>
      <c r="AP858" s="164" t="s">
        <v>48</v>
      </c>
      <c r="AQ858" s="164" t="s">
        <v>48</v>
      </c>
      <c r="AR858" s="164" t="s">
        <v>48</v>
      </c>
      <c r="AS858" s="164" t="s">
        <v>48</v>
      </c>
      <c r="AT858" s="165" t="s">
        <v>2083</v>
      </c>
      <c r="AU858" s="165"/>
      <c r="AV858" s="165"/>
      <c r="AW858" s="164" t="s">
        <v>353</v>
      </c>
      <c r="AX858" s="174">
        <v>838881508</v>
      </c>
      <c r="AY858" s="175">
        <v>1</v>
      </c>
      <c r="AZ858" s="175" t="s">
        <v>1948</v>
      </c>
      <c r="BA858" s="175">
        <v>0</v>
      </c>
      <c r="BB858" s="175" t="s">
        <v>48</v>
      </c>
      <c r="BC858" s="176">
        <v>838881508</v>
      </c>
      <c r="BD858" s="176">
        <v>838881508</v>
      </c>
    </row>
    <row r="859" spans="1:60" s="381" customFormat="1" ht="86.25" customHeight="1">
      <c r="A859" s="125">
        <v>429</v>
      </c>
      <c r="B859" s="165" t="s">
        <v>1908</v>
      </c>
      <c r="C859" s="165" t="s">
        <v>1909</v>
      </c>
      <c r="D859" s="165" t="s">
        <v>1910</v>
      </c>
      <c r="E859" s="165" t="s">
        <v>249</v>
      </c>
      <c r="F859" s="165" t="s">
        <v>930</v>
      </c>
      <c r="G859" s="165" t="s">
        <v>1911</v>
      </c>
      <c r="H859" s="165" t="s">
        <v>1912</v>
      </c>
      <c r="I859" s="165" t="s">
        <v>1913</v>
      </c>
      <c r="J859" s="47" t="s">
        <v>934</v>
      </c>
      <c r="K859" s="361">
        <v>0</v>
      </c>
      <c r="L859" s="361">
        <v>0</v>
      </c>
      <c r="M859" s="361">
        <v>0</v>
      </c>
      <c r="N859" s="170"/>
      <c r="O859" s="170"/>
      <c r="P859" s="170"/>
      <c r="Q859" s="170"/>
      <c r="R859" s="170" t="s">
        <v>211</v>
      </c>
      <c r="S859" s="433"/>
      <c r="T859" s="48"/>
      <c r="U859" s="433"/>
      <c r="V859" s="433"/>
      <c r="W859" s="433"/>
      <c r="X859" s="165" t="s">
        <v>1914</v>
      </c>
      <c r="Y859" s="165" t="s">
        <v>2069</v>
      </c>
      <c r="Z859" s="20"/>
      <c r="AA859" s="170"/>
      <c r="AB859" s="170"/>
      <c r="AC859" s="170"/>
      <c r="AD859" s="165"/>
      <c r="AE859" s="165"/>
      <c r="AF859" s="425"/>
      <c r="AG859" s="48"/>
      <c r="AH859" s="425"/>
      <c r="AI859" s="425"/>
      <c r="AJ859" s="425"/>
      <c r="AK859" s="165" t="s">
        <v>353</v>
      </c>
      <c r="AL859" s="164" t="s">
        <v>48</v>
      </c>
      <c r="AM859" s="164" t="s">
        <v>48</v>
      </c>
      <c r="AN859" s="164" t="s">
        <v>48</v>
      </c>
      <c r="AO859" s="164" t="s">
        <v>48</v>
      </c>
      <c r="AP859" s="164" t="s">
        <v>48</v>
      </c>
      <c r="AQ859" s="164" t="s">
        <v>48</v>
      </c>
      <c r="AR859" s="164" t="s">
        <v>48</v>
      </c>
      <c r="AS859" s="164" t="s">
        <v>48</v>
      </c>
      <c r="AT859" s="165" t="s">
        <v>2083</v>
      </c>
      <c r="AU859" s="165"/>
      <c r="AV859" s="165"/>
      <c r="AW859" s="164" t="s">
        <v>353</v>
      </c>
      <c r="AX859" s="174">
        <v>4580539818</v>
      </c>
      <c r="AY859" s="175">
        <v>1</v>
      </c>
      <c r="AZ859" s="175" t="s">
        <v>1948</v>
      </c>
      <c r="BA859" s="175">
        <v>0</v>
      </c>
      <c r="BB859" s="175" t="s">
        <v>48</v>
      </c>
      <c r="BC859" s="176">
        <v>4580539818</v>
      </c>
      <c r="BD859" s="176">
        <v>4580539818</v>
      </c>
    </row>
    <row r="860" spans="1:60" s="381" customFormat="1" ht="86.25" customHeight="1">
      <c r="A860" s="125">
        <v>430</v>
      </c>
      <c r="B860" s="165" t="s">
        <v>1908</v>
      </c>
      <c r="C860" s="165" t="s">
        <v>1909</v>
      </c>
      <c r="D860" s="165" t="s">
        <v>1910</v>
      </c>
      <c r="E860" s="165" t="s">
        <v>249</v>
      </c>
      <c r="F860" s="165" t="s">
        <v>930</v>
      </c>
      <c r="G860" s="165" t="s">
        <v>1911</v>
      </c>
      <c r="H860" s="165" t="s">
        <v>1912</v>
      </c>
      <c r="I860" s="165" t="s">
        <v>1913</v>
      </c>
      <c r="J860" s="47" t="s">
        <v>934</v>
      </c>
      <c r="K860" s="361">
        <v>0</v>
      </c>
      <c r="L860" s="361">
        <v>0</v>
      </c>
      <c r="M860" s="361">
        <v>0</v>
      </c>
      <c r="N860" s="170"/>
      <c r="O860" s="170"/>
      <c r="P860" s="170"/>
      <c r="Q860" s="170"/>
      <c r="R860" s="170" t="s">
        <v>211</v>
      </c>
      <c r="S860" s="433"/>
      <c r="T860" s="48"/>
      <c r="U860" s="433"/>
      <c r="V860" s="433"/>
      <c r="W860" s="433"/>
      <c r="X860" s="165" t="s">
        <v>1914</v>
      </c>
      <c r="Y860" s="165" t="s">
        <v>2069</v>
      </c>
      <c r="Z860" s="20"/>
      <c r="AA860" s="170"/>
      <c r="AB860" s="170"/>
      <c r="AC860" s="170"/>
      <c r="AD860" s="165"/>
      <c r="AE860" s="165"/>
      <c r="AF860" s="425"/>
      <c r="AG860" s="48"/>
      <c r="AH860" s="425"/>
      <c r="AI860" s="425"/>
      <c r="AJ860" s="425"/>
      <c r="AK860" s="165" t="s">
        <v>353</v>
      </c>
      <c r="AL860" s="164" t="s">
        <v>48</v>
      </c>
      <c r="AM860" s="164" t="s">
        <v>48</v>
      </c>
      <c r="AN860" s="164" t="s">
        <v>48</v>
      </c>
      <c r="AO860" s="164" t="s">
        <v>48</v>
      </c>
      <c r="AP860" s="164" t="s">
        <v>48</v>
      </c>
      <c r="AQ860" s="164" t="s">
        <v>48</v>
      </c>
      <c r="AR860" s="164" t="s">
        <v>48</v>
      </c>
      <c r="AS860" s="164" t="s">
        <v>48</v>
      </c>
      <c r="AT860" s="165" t="s">
        <v>2084</v>
      </c>
      <c r="AU860" s="165"/>
      <c r="AV860" s="165"/>
      <c r="AW860" s="164" t="s">
        <v>353</v>
      </c>
      <c r="AX860" s="174">
        <v>17535206</v>
      </c>
      <c r="AY860" s="175">
        <v>1</v>
      </c>
      <c r="AZ860" s="175" t="s">
        <v>1948</v>
      </c>
      <c r="BA860" s="175">
        <v>0</v>
      </c>
      <c r="BB860" s="175" t="s">
        <v>48</v>
      </c>
      <c r="BC860" s="176">
        <v>17535206</v>
      </c>
      <c r="BD860" s="176">
        <v>17535206</v>
      </c>
    </row>
    <row r="861" spans="1:60" s="381" customFormat="1" ht="86.25" customHeight="1">
      <c r="A861" s="125">
        <v>431</v>
      </c>
      <c r="B861" s="165" t="s">
        <v>1908</v>
      </c>
      <c r="C861" s="165" t="s">
        <v>1909</v>
      </c>
      <c r="D861" s="165" t="s">
        <v>1910</v>
      </c>
      <c r="E861" s="165" t="s">
        <v>249</v>
      </c>
      <c r="F861" s="165" t="s">
        <v>930</v>
      </c>
      <c r="G861" s="165" t="s">
        <v>1911</v>
      </c>
      <c r="H861" s="165" t="s">
        <v>1912</v>
      </c>
      <c r="I861" s="165" t="s">
        <v>1913</v>
      </c>
      <c r="J861" s="47" t="s">
        <v>934</v>
      </c>
      <c r="K861" s="361">
        <v>0</v>
      </c>
      <c r="L861" s="361">
        <v>0</v>
      </c>
      <c r="M861" s="361">
        <v>0</v>
      </c>
      <c r="N861" s="170"/>
      <c r="O861" s="170"/>
      <c r="P861" s="170"/>
      <c r="Q861" s="170"/>
      <c r="R861" s="170" t="s">
        <v>211</v>
      </c>
      <c r="S861" s="433"/>
      <c r="T861" s="48"/>
      <c r="U861" s="433"/>
      <c r="V861" s="433"/>
      <c r="W861" s="433"/>
      <c r="X861" s="165" t="s">
        <v>1914</v>
      </c>
      <c r="Y861" s="165" t="s">
        <v>2069</v>
      </c>
      <c r="Z861" s="20"/>
      <c r="AA861" s="170"/>
      <c r="AB861" s="170"/>
      <c r="AC861" s="170"/>
      <c r="AD861" s="165"/>
      <c r="AE861" s="165"/>
      <c r="AF861" s="425"/>
      <c r="AG861" s="48"/>
      <c r="AH861" s="425"/>
      <c r="AI861" s="425"/>
      <c r="AJ861" s="425"/>
      <c r="AK861" s="165" t="s">
        <v>353</v>
      </c>
      <c r="AL861" s="164" t="s">
        <v>48</v>
      </c>
      <c r="AM861" s="164" t="s">
        <v>48</v>
      </c>
      <c r="AN861" s="164" t="s">
        <v>48</v>
      </c>
      <c r="AO861" s="164" t="s">
        <v>48</v>
      </c>
      <c r="AP861" s="164" t="s">
        <v>48</v>
      </c>
      <c r="AQ861" s="164" t="s">
        <v>48</v>
      </c>
      <c r="AR861" s="164" t="s">
        <v>48</v>
      </c>
      <c r="AS861" s="164"/>
      <c r="AT861" s="165" t="s">
        <v>2084</v>
      </c>
      <c r="AU861" s="165"/>
      <c r="AV861" s="165"/>
      <c r="AW861" s="164" t="s">
        <v>353</v>
      </c>
      <c r="AX861" s="174">
        <v>22064794</v>
      </c>
      <c r="AY861" s="175">
        <v>1</v>
      </c>
      <c r="AZ861" s="175" t="s">
        <v>1948</v>
      </c>
      <c r="BA861" s="175">
        <v>0</v>
      </c>
      <c r="BB861" s="175" t="s">
        <v>48</v>
      </c>
      <c r="BC861" s="176">
        <v>22064794</v>
      </c>
      <c r="BD861" s="176">
        <v>22064794</v>
      </c>
    </row>
    <row r="862" spans="1:60" s="381" customFormat="1" ht="86.25" customHeight="1">
      <c r="A862" s="125">
        <v>432</v>
      </c>
      <c r="B862" s="165" t="s">
        <v>1908</v>
      </c>
      <c r="C862" s="165" t="s">
        <v>1909</v>
      </c>
      <c r="D862" s="165" t="s">
        <v>1910</v>
      </c>
      <c r="E862" s="165" t="s">
        <v>249</v>
      </c>
      <c r="F862" s="165" t="s">
        <v>930</v>
      </c>
      <c r="G862" s="165" t="s">
        <v>1911</v>
      </c>
      <c r="H862" s="165" t="s">
        <v>1912</v>
      </c>
      <c r="I862" s="165" t="s">
        <v>1913</v>
      </c>
      <c r="J862" s="47" t="s">
        <v>934</v>
      </c>
      <c r="K862" s="361">
        <v>0</v>
      </c>
      <c r="L862" s="361">
        <v>0</v>
      </c>
      <c r="M862" s="361">
        <v>0</v>
      </c>
      <c r="N862" s="170"/>
      <c r="O862" s="170"/>
      <c r="P862" s="170"/>
      <c r="Q862" s="170"/>
      <c r="R862" s="170" t="s">
        <v>211</v>
      </c>
      <c r="S862" s="433"/>
      <c r="T862" s="48"/>
      <c r="U862" s="433"/>
      <c r="V862" s="433"/>
      <c r="W862" s="433"/>
      <c r="X862" s="165" t="s">
        <v>1914</v>
      </c>
      <c r="Y862" s="165" t="s">
        <v>2069</v>
      </c>
      <c r="Z862" s="20"/>
      <c r="AA862" s="170"/>
      <c r="AB862" s="170"/>
      <c r="AC862" s="170"/>
      <c r="AD862" s="165"/>
      <c r="AE862" s="165"/>
      <c r="AF862" s="425"/>
      <c r="AG862" s="48"/>
      <c r="AH862" s="425"/>
      <c r="AI862" s="425"/>
      <c r="AJ862" s="425"/>
      <c r="AK862" s="165" t="s">
        <v>353</v>
      </c>
      <c r="AL862" s="164" t="s">
        <v>48</v>
      </c>
      <c r="AM862" s="164" t="s">
        <v>48</v>
      </c>
      <c r="AN862" s="164" t="s">
        <v>48</v>
      </c>
      <c r="AO862" s="164" t="s">
        <v>48</v>
      </c>
      <c r="AP862" s="164" t="s">
        <v>48</v>
      </c>
      <c r="AQ862" s="164" t="s">
        <v>48</v>
      </c>
      <c r="AR862" s="164" t="s">
        <v>48</v>
      </c>
      <c r="AS862" s="164" t="s">
        <v>48</v>
      </c>
      <c r="AT862" s="165" t="s">
        <v>2085</v>
      </c>
      <c r="AU862" s="165"/>
      <c r="AV862" s="165"/>
      <c r="AW862" s="164" t="s">
        <v>353</v>
      </c>
      <c r="AX862" s="174">
        <v>50849985</v>
      </c>
      <c r="AY862" s="175">
        <v>1</v>
      </c>
      <c r="AZ862" s="175" t="s">
        <v>1948</v>
      </c>
      <c r="BA862" s="175">
        <v>0</v>
      </c>
      <c r="BB862" s="175" t="s">
        <v>48</v>
      </c>
      <c r="BC862" s="176">
        <v>50849985</v>
      </c>
      <c r="BD862" s="176">
        <v>50849985</v>
      </c>
    </row>
    <row r="863" spans="1:60" s="453" customFormat="1" ht="52.5" customHeight="1">
      <c r="A863" s="125">
        <v>433</v>
      </c>
      <c r="B863" s="165" t="s">
        <v>1908</v>
      </c>
      <c r="C863" s="165" t="s">
        <v>1909</v>
      </c>
      <c r="D863" s="165" t="s">
        <v>1910</v>
      </c>
      <c r="E863" s="165" t="s">
        <v>249</v>
      </c>
      <c r="F863" s="165" t="s">
        <v>930</v>
      </c>
      <c r="G863" s="165" t="s">
        <v>1911</v>
      </c>
      <c r="H863" s="165" t="s">
        <v>1912</v>
      </c>
      <c r="I863" s="165" t="s">
        <v>1913</v>
      </c>
      <c r="J863" s="47" t="s">
        <v>934</v>
      </c>
      <c r="K863" s="361">
        <v>0</v>
      </c>
      <c r="L863" s="361">
        <v>0</v>
      </c>
      <c r="M863" s="361">
        <v>0</v>
      </c>
      <c r="N863" s="170"/>
      <c r="O863" s="170"/>
      <c r="P863" s="170"/>
      <c r="Q863" s="170"/>
      <c r="R863" s="170" t="s">
        <v>211</v>
      </c>
      <c r="S863" s="433"/>
      <c r="T863" s="48"/>
      <c r="U863" s="433"/>
      <c r="V863" s="433"/>
      <c r="W863" s="433"/>
      <c r="X863" s="165" t="s">
        <v>1914</v>
      </c>
      <c r="Y863" s="165" t="s">
        <v>2069</v>
      </c>
      <c r="Z863" s="20"/>
      <c r="AA863" s="170"/>
      <c r="AB863" s="170"/>
      <c r="AC863" s="170"/>
      <c r="AD863" s="165"/>
      <c r="AE863" s="165"/>
      <c r="AF863" s="449"/>
      <c r="AG863" s="48"/>
      <c r="AH863" s="449"/>
      <c r="AI863" s="425"/>
      <c r="AJ863" s="425"/>
      <c r="AK863" s="165" t="s">
        <v>353</v>
      </c>
      <c r="AL863" s="164" t="s">
        <v>48</v>
      </c>
      <c r="AM863" s="164" t="s">
        <v>48</v>
      </c>
      <c r="AN863" s="164" t="s">
        <v>48</v>
      </c>
      <c r="AO863" s="164" t="s">
        <v>48</v>
      </c>
      <c r="AP863" s="164" t="s">
        <v>48</v>
      </c>
      <c r="AQ863" s="164" t="s">
        <v>48</v>
      </c>
      <c r="AR863" s="164" t="s">
        <v>48</v>
      </c>
      <c r="AS863" s="164" t="s">
        <v>48</v>
      </c>
      <c r="AT863" s="165" t="s">
        <v>2085</v>
      </c>
      <c r="AU863" s="165"/>
      <c r="AV863" s="165"/>
      <c r="AW863" s="164" t="s">
        <v>353</v>
      </c>
      <c r="AX863" s="174">
        <v>136150015</v>
      </c>
      <c r="AY863" s="175">
        <v>1</v>
      </c>
      <c r="AZ863" s="175" t="s">
        <v>1948</v>
      </c>
      <c r="BA863" s="175">
        <v>0</v>
      </c>
      <c r="BB863" s="175" t="s">
        <v>48</v>
      </c>
      <c r="BC863" s="176">
        <v>136150015</v>
      </c>
      <c r="BD863" s="176">
        <v>136150015</v>
      </c>
      <c r="BE863" s="450"/>
      <c r="BF863" s="451" t="s">
        <v>2086</v>
      </c>
      <c r="BG863" s="451" t="s">
        <v>2087</v>
      </c>
      <c r="BH863" s="452" t="s">
        <v>2088</v>
      </c>
    </row>
    <row r="864" spans="1:60" s="453" customFormat="1" ht="210">
      <c r="A864" s="125">
        <v>434</v>
      </c>
      <c r="B864" s="165" t="s">
        <v>1908</v>
      </c>
      <c r="C864" s="165" t="s">
        <v>1909</v>
      </c>
      <c r="D864" s="165" t="s">
        <v>1910</v>
      </c>
      <c r="E864" s="165" t="s">
        <v>249</v>
      </c>
      <c r="F864" s="165" t="s">
        <v>930</v>
      </c>
      <c r="G864" s="165" t="s">
        <v>1911</v>
      </c>
      <c r="H864" s="165" t="s">
        <v>1912</v>
      </c>
      <c r="I864" s="165" t="s">
        <v>1913</v>
      </c>
      <c r="J864" s="47" t="s">
        <v>934</v>
      </c>
      <c r="K864" s="361">
        <v>0</v>
      </c>
      <c r="L864" s="361">
        <v>0</v>
      </c>
      <c r="M864" s="361">
        <v>0</v>
      </c>
      <c r="N864" s="170"/>
      <c r="O864" s="170"/>
      <c r="P864" s="170"/>
      <c r="Q864" s="170"/>
      <c r="R864" s="170" t="s">
        <v>211</v>
      </c>
      <c r="S864" s="433"/>
      <c r="T864" s="48"/>
      <c r="U864" s="433"/>
      <c r="V864" s="433"/>
      <c r="W864" s="433"/>
      <c r="X864" s="165" t="s">
        <v>1914</v>
      </c>
      <c r="Y864" s="165" t="s">
        <v>2069</v>
      </c>
      <c r="Z864" s="20"/>
      <c r="AA864" s="170"/>
      <c r="AB864" s="170"/>
      <c r="AC864" s="170"/>
      <c r="AD864" s="165"/>
      <c r="AE864" s="165"/>
      <c r="AF864" s="425"/>
      <c r="AG864" s="48"/>
      <c r="AH864" s="425"/>
      <c r="AI864" s="425"/>
      <c r="AJ864" s="425"/>
      <c r="AK864" s="165" t="s">
        <v>353</v>
      </c>
      <c r="AL864" s="164" t="s">
        <v>48</v>
      </c>
      <c r="AM864" s="164" t="s">
        <v>48</v>
      </c>
      <c r="AN864" s="164" t="s">
        <v>48</v>
      </c>
      <c r="AO864" s="164" t="s">
        <v>48</v>
      </c>
      <c r="AP864" s="164" t="s">
        <v>48</v>
      </c>
      <c r="AQ864" s="164" t="s">
        <v>48</v>
      </c>
      <c r="AR864" s="164" t="s">
        <v>48</v>
      </c>
      <c r="AS864" s="164"/>
      <c r="AT864" s="165" t="s">
        <v>1987</v>
      </c>
      <c r="AU864" s="165"/>
      <c r="AV864" s="165"/>
      <c r="AW864" s="164" t="s">
        <v>353</v>
      </c>
      <c r="AX864" s="174">
        <v>15000000</v>
      </c>
      <c r="AY864" s="175">
        <v>1</v>
      </c>
      <c r="AZ864" s="175" t="s">
        <v>1948</v>
      </c>
      <c r="BA864" s="175">
        <v>0</v>
      </c>
      <c r="BB864" s="175" t="s">
        <v>48</v>
      </c>
      <c r="BC864" s="176">
        <v>15000000</v>
      </c>
      <c r="BD864" s="176">
        <v>15000000</v>
      </c>
      <c r="BF864" s="451" t="s">
        <v>2089</v>
      </c>
      <c r="BG864" s="451" t="s">
        <v>2087</v>
      </c>
      <c r="BH864" s="452" t="s">
        <v>2088</v>
      </c>
    </row>
    <row r="865" spans="1:60" s="453" customFormat="1" ht="210">
      <c r="A865" s="125">
        <v>435</v>
      </c>
      <c r="B865" s="165" t="s">
        <v>1908</v>
      </c>
      <c r="C865" s="165" t="s">
        <v>1909</v>
      </c>
      <c r="D865" s="165" t="s">
        <v>1910</v>
      </c>
      <c r="E865" s="165" t="s">
        <v>249</v>
      </c>
      <c r="F865" s="165" t="s">
        <v>930</v>
      </c>
      <c r="G865" s="165" t="s">
        <v>1911</v>
      </c>
      <c r="H865" s="165" t="s">
        <v>1912</v>
      </c>
      <c r="I865" s="165" t="s">
        <v>1913</v>
      </c>
      <c r="J865" s="47" t="s">
        <v>934</v>
      </c>
      <c r="K865" s="361">
        <v>0</v>
      </c>
      <c r="L865" s="361">
        <v>0</v>
      </c>
      <c r="M865" s="361">
        <v>0</v>
      </c>
      <c r="N865" s="170"/>
      <c r="O865" s="170"/>
      <c r="P865" s="170"/>
      <c r="Q865" s="170"/>
      <c r="R865" s="170" t="s">
        <v>211</v>
      </c>
      <c r="S865" s="433"/>
      <c r="T865" s="48"/>
      <c r="U865" s="433"/>
      <c r="V865" s="433"/>
      <c r="W865" s="433"/>
      <c r="X865" s="165" t="s">
        <v>1914</v>
      </c>
      <c r="Y865" s="165" t="s">
        <v>2069</v>
      </c>
      <c r="Z865" s="20"/>
      <c r="AA865" s="170"/>
      <c r="AB865" s="170"/>
      <c r="AC865" s="170"/>
      <c r="AD865" s="165"/>
      <c r="AE865" s="165"/>
      <c r="AF865" s="425"/>
      <c r="AG865" s="48"/>
      <c r="AH865" s="425"/>
      <c r="AI865" s="425"/>
      <c r="AJ865" s="425"/>
      <c r="AK865" s="165" t="s">
        <v>353</v>
      </c>
      <c r="AL865" s="164" t="s">
        <v>48</v>
      </c>
      <c r="AM865" s="164" t="s">
        <v>48</v>
      </c>
      <c r="AN865" s="164" t="s">
        <v>48</v>
      </c>
      <c r="AO865" s="164" t="s">
        <v>48</v>
      </c>
      <c r="AP865" s="164" t="s">
        <v>48</v>
      </c>
      <c r="AQ865" s="164" t="s">
        <v>48</v>
      </c>
      <c r="AR865" s="164" t="s">
        <v>48</v>
      </c>
      <c r="AS865" s="164"/>
      <c r="AT865" s="165" t="s">
        <v>1987</v>
      </c>
      <c r="AU865" s="165"/>
      <c r="AV865" s="165"/>
      <c r="AW865" s="164" t="s">
        <v>353</v>
      </c>
      <c r="AX865" s="174">
        <v>10000000</v>
      </c>
      <c r="AY865" s="175">
        <v>1</v>
      </c>
      <c r="AZ865" s="175" t="s">
        <v>1948</v>
      </c>
      <c r="BA865" s="175">
        <v>0</v>
      </c>
      <c r="BB865" s="175" t="s">
        <v>48</v>
      </c>
      <c r="BC865" s="176">
        <v>10000000</v>
      </c>
      <c r="BD865" s="176">
        <v>10000000</v>
      </c>
      <c r="BF865" s="451" t="s">
        <v>2090</v>
      </c>
      <c r="BG865" s="451" t="s">
        <v>2087</v>
      </c>
      <c r="BH865" s="452" t="s">
        <v>2088</v>
      </c>
    </row>
    <row r="866" spans="1:60" s="453" customFormat="1" ht="210">
      <c r="A866" s="125">
        <v>436</v>
      </c>
      <c r="B866" s="165" t="s">
        <v>1908</v>
      </c>
      <c r="C866" s="165" t="s">
        <v>1909</v>
      </c>
      <c r="D866" s="165" t="s">
        <v>1910</v>
      </c>
      <c r="E866" s="165" t="s">
        <v>249</v>
      </c>
      <c r="F866" s="165" t="s">
        <v>930</v>
      </c>
      <c r="G866" s="165" t="s">
        <v>1911</v>
      </c>
      <c r="H866" s="165" t="s">
        <v>1912</v>
      </c>
      <c r="I866" s="165" t="s">
        <v>1913</v>
      </c>
      <c r="J866" s="47" t="s">
        <v>934</v>
      </c>
      <c r="K866" s="361">
        <v>0</v>
      </c>
      <c r="L866" s="361">
        <v>0</v>
      </c>
      <c r="M866" s="361">
        <v>0</v>
      </c>
      <c r="N866" s="170"/>
      <c r="O866" s="170"/>
      <c r="P866" s="170"/>
      <c r="Q866" s="170"/>
      <c r="R866" s="170" t="s">
        <v>211</v>
      </c>
      <c r="S866" s="433"/>
      <c r="T866" s="48"/>
      <c r="U866" s="433"/>
      <c r="V866" s="433"/>
      <c r="W866" s="433"/>
      <c r="X866" s="165" t="s">
        <v>1914</v>
      </c>
      <c r="Y866" s="165" t="s">
        <v>2069</v>
      </c>
      <c r="Z866" s="20"/>
      <c r="AA866" s="170"/>
      <c r="AB866" s="170"/>
      <c r="AC866" s="170"/>
      <c r="AD866" s="165"/>
      <c r="AE866" s="165"/>
      <c r="AF866" s="425"/>
      <c r="AG866" s="48"/>
      <c r="AH866" s="425"/>
      <c r="AI866" s="425"/>
      <c r="AJ866" s="425"/>
      <c r="AK866" s="165" t="s">
        <v>353</v>
      </c>
      <c r="AL866" s="164" t="s">
        <v>48</v>
      </c>
      <c r="AM866" s="164" t="s">
        <v>48</v>
      </c>
      <c r="AN866" s="164" t="s">
        <v>48</v>
      </c>
      <c r="AO866" s="164" t="s">
        <v>48</v>
      </c>
      <c r="AP866" s="164" t="s">
        <v>48</v>
      </c>
      <c r="AQ866" s="164" t="s">
        <v>48</v>
      </c>
      <c r="AR866" s="164" t="s">
        <v>48</v>
      </c>
      <c r="AS866" s="164">
        <v>1125</v>
      </c>
      <c r="AT866" s="165" t="s">
        <v>1990</v>
      </c>
      <c r="AU866" s="165"/>
      <c r="AV866" s="165"/>
      <c r="AW866" s="164" t="s">
        <v>353</v>
      </c>
      <c r="AX866" s="174">
        <v>17000000</v>
      </c>
      <c r="AY866" s="175">
        <v>1</v>
      </c>
      <c r="AZ866" s="175" t="s">
        <v>1948</v>
      </c>
      <c r="BA866" s="175">
        <v>0</v>
      </c>
      <c r="BB866" s="175" t="s">
        <v>48</v>
      </c>
      <c r="BC866" s="176">
        <v>17000000</v>
      </c>
      <c r="BD866" s="176">
        <v>17000000</v>
      </c>
      <c r="BF866" s="451" t="s">
        <v>2091</v>
      </c>
      <c r="BG866" s="451" t="s">
        <v>2087</v>
      </c>
      <c r="BH866" s="452" t="s">
        <v>2088</v>
      </c>
    </row>
    <row r="867" spans="1:60" s="453" customFormat="1" ht="210">
      <c r="A867" s="125">
        <v>437</v>
      </c>
      <c r="B867" s="165" t="s">
        <v>1908</v>
      </c>
      <c r="C867" s="165" t="s">
        <v>1909</v>
      </c>
      <c r="D867" s="165" t="s">
        <v>1910</v>
      </c>
      <c r="E867" s="165" t="s">
        <v>249</v>
      </c>
      <c r="F867" s="165" t="s">
        <v>930</v>
      </c>
      <c r="G867" s="165" t="s">
        <v>1911</v>
      </c>
      <c r="H867" s="165" t="s">
        <v>1912</v>
      </c>
      <c r="I867" s="165" t="s">
        <v>1913</v>
      </c>
      <c r="J867" s="47" t="s">
        <v>934</v>
      </c>
      <c r="K867" s="361">
        <v>0</v>
      </c>
      <c r="L867" s="361">
        <v>0</v>
      </c>
      <c r="M867" s="361">
        <v>0</v>
      </c>
      <c r="N867" s="170"/>
      <c r="O867" s="170"/>
      <c r="P867" s="170"/>
      <c r="Q867" s="170"/>
      <c r="R867" s="170" t="s">
        <v>211</v>
      </c>
      <c r="S867" s="433"/>
      <c r="T867" s="48"/>
      <c r="U867" s="433"/>
      <c r="V867" s="433"/>
      <c r="W867" s="433"/>
      <c r="X867" s="165" t="s">
        <v>1914</v>
      </c>
      <c r="Y867" s="165" t="s">
        <v>2069</v>
      </c>
      <c r="Z867" s="20"/>
      <c r="AA867" s="170"/>
      <c r="AB867" s="170"/>
      <c r="AC867" s="170"/>
      <c r="AD867" s="165"/>
      <c r="AE867" s="165"/>
      <c r="AF867" s="425"/>
      <c r="AG867" s="48"/>
      <c r="AH867" s="425"/>
      <c r="AI867" s="425"/>
      <c r="AJ867" s="425"/>
      <c r="AK867" s="165" t="s">
        <v>353</v>
      </c>
      <c r="AL867" s="164" t="s">
        <v>48</v>
      </c>
      <c r="AM867" s="164" t="s">
        <v>48</v>
      </c>
      <c r="AN867" s="164" t="s">
        <v>48</v>
      </c>
      <c r="AO867" s="164" t="s">
        <v>48</v>
      </c>
      <c r="AP867" s="164" t="s">
        <v>48</v>
      </c>
      <c r="AQ867" s="164" t="s">
        <v>48</v>
      </c>
      <c r="AR867" s="164" t="s">
        <v>48</v>
      </c>
      <c r="AS867" s="164"/>
      <c r="AT867" s="165" t="s">
        <v>1987</v>
      </c>
      <c r="AU867" s="165"/>
      <c r="AV867" s="165"/>
      <c r="AW867" s="164" t="s">
        <v>353</v>
      </c>
      <c r="AX867" s="174">
        <v>155000000</v>
      </c>
      <c r="AY867" s="175">
        <v>1</v>
      </c>
      <c r="AZ867" s="175" t="s">
        <v>1948</v>
      </c>
      <c r="BA867" s="175">
        <v>0</v>
      </c>
      <c r="BB867" s="175" t="s">
        <v>48</v>
      </c>
      <c r="BC867" s="176">
        <v>155000000</v>
      </c>
      <c r="BD867" s="176">
        <v>155000000</v>
      </c>
      <c r="BF867" s="451" t="s">
        <v>2092</v>
      </c>
      <c r="BG867" s="451" t="s">
        <v>2087</v>
      </c>
      <c r="BH867" s="452" t="s">
        <v>2088</v>
      </c>
    </row>
    <row r="868" spans="1:60" s="453" customFormat="1" ht="210">
      <c r="A868" s="125">
        <v>438</v>
      </c>
      <c r="B868" s="165" t="s">
        <v>1908</v>
      </c>
      <c r="C868" s="165" t="s">
        <v>1909</v>
      </c>
      <c r="D868" s="165" t="s">
        <v>1910</v>
      </c>
      <c r="E868" s="165" t="s">
        <v>249</v>
      </c>
      <c r="F868" s="165" t="s">
        <v>930</v>
      </c>
      <c r="G868" s="165" t="s">
        <v>1911</v>
      </c>
      <c r="H868" s="165" t="s">
        <v>1912</v>
      </c>
      <c r="I868" s="165" t="s">
        <v>1913</v>
      </c>
      <c r="J868" s="47" t="s">
        <v>934</v>
      </c>
      <c r="K868" s="361">
        <v>0</v>
      </c>
      <c r="L868" s="361">
        <v>0</v>
      </c>
      <c r="M868" s="361">
        <v>0</v>
      </c>
      <c r="N868" s="170"/>
      <c r="O868" s="170"/>
      <c r="P868" s="170"/>
      <c r="Q868" s="170"/>
      <c r="R868" s="170" t="s">
        <v>211</v>
      </c>
      <c r="S868" s="433"/>
      <c r="T868" s="48"/>
      <c r="U868" s="433"/>
      <c r="V868" s="433"/>
      <c r="W868" s="433"/>
      <c r="X868" s="165" t="s">
        <v>1914</v>
      </c>
      <c r="Y868" s="165" t="s">
        <v>2069</v>
      </c>
      <c r="Z868" s="20"/>
      <c r="AA868" s="170"/>
      <c r="AB868" s="170"/>
      <c r="AC868" s="170"/>
      <c r="AD868" s="165"/>
      <c r="AE868" s="165"/>
      <c r="AF868" s="425"/>
      <c r="AG868" s="48"/>
      <c r="AH868" s="425"/>
      <c r="AI868" s="425"/>
      <c r="AJ868" s="425"/>
      <c r="AK868" s="165" t="s">
        <v>353</v>
      </c>
      <c r="AL868" s="164" t="s">
        <v>48</v>
      </c>
      <c r="AM868" s="164" t="s">
        <v>48</v>
      </c>
      <c r="AN868" s="164" t="s">
        <v>48</v>
      </c>
      <c r="AO868" s="164" t="s">
        <v>48</v>
      </c>
      <c r="AP868" s="164" t="s">
        <v>48</v>
      </c>
      <c r="AQ868" s="164" t="s">
        <v>48</v>
      </c>
      <c r="AR868" s="164" t="s">
        <v>48</v>
      </c>
      <c r="AS868" s="164">
        <v>1125</v>
      </c>
      <c r="AT868" s="165" t="s">
        <v>1990</v>
      </c>
      <c r="AU868" s="165"/>
      <c r="AV868" s="165"/>
      <c r="AW868" s="164" t="s">
        <v>353</v>
      </c>
      <c r="AX868" s="174">
        <v>403000000</v>
      </c>
      <c r="AY868" s="175">
        <v>1</v>
      </c>
      <c r="AZ868" s="175" t="s">
        <v>1948</v>
      </c>
      <c r="BA868" s="175">
        <v>0</v>
      </c>
      <c r="BB868" s="175" t="s">
        <v>48</v>
      </c>
      <c r="BC868" s="176">
        <v>403000000</v>
      </c>
      <c r="BD868" s="176">
        <v>403000000</v>
      </c>
      <c r="BF868" s="451" t="s">
        <v>2093</v>
      </c>
      <c r="BG868" s="451" t="s">
        <v>2087</v>
      </c>
      <c r="BH868" s="452" t="s">
        <v>2088</v>
      </c>
    </row>
    <row r="869" spans="1:60" s="453" customFormat="1" ht="210">
      <c r="A869" s="125">
        <v>439</v>
      </c>
      <c r="B869" s="165" t="s">
        <v>1908</v>
      </c>
      <c r="C869" s="165" t="s">
        <v>1909</v>
      </c>
      <c r="D869" s="165" t="s">
        <v>1910</v>
      </c>
      <c r="E869" s="165" t="s">
        <v>249</v>
      </c>
      <c r="F869" s="165" t="s">
        <v>930</v>
      </c>
      <c r="G869" s="165" t="s">
        <v>1911</v>
      </c>
      <c r="H869" s="165" t="s">
        <v>1912</v>
      </c>
      <c r="I869" s="165" t="s">
        <v>1913</v>
      </c>
      <c r="J869" s="47" t="s">
        <v>934</v>
      </c>
      <c r="K869" s="361">
        <v>0</v>
      </c>
      <c r="L869" s="361">
        <v>0</v>
      </c>
      <c r="M869" s="361">
        <v>0</v>
      </c>
      <c r="N869" s="170"/>
      <c r="O869" s="170"/>
      <c r="P869" s="170"/>
      <c r="Q869" s="170"/>
      <c r="R869" s="170" t="s">
        <v>211</v>
      </c>
      <c r="S869" s="433"/>
      <c r="T869" s="48"/>
      <c r="U869" s="433"/>
      <c r="V869" s="433"/>
      <c r="W869" s="433"/>
      <c r="X869" s="165" t="s">
        <v>1914</v>
      </c>
      <c r="Y869" s="165" t="s">
        <v>2069</v>
      </c>
      <c r="Z869" s="20"/>
      <c r="AA869" s="170"/>
      <c r="AB869" s="170"/>
      <c r="AC869" s="170"/>
      <c r="AD869" s="165"/>
      <c r="AE869" s="165"/>
      <c r="AF869" s="425"/>
      <c r="AG869" s="48"/>
      <c r="AH869" s="425"/>
      <c r="AI869" s="425"/>
      <c r="AJ869" s="425"/>
      <c r="AK869" s="165" t="s">
        <v>1918</v>
      </c>
      <c r="AL869" s="164" t="s">
        <v>55</v>
      </c>
      <c r="AM869" s="164">
        <v>2202</v>
      </c>
      <c r="AN869" s="164" t="s">
        <v>56</v>
      </c>
      <c r="AO869" s="164">
        <v>32</v>
      </c>
      <c r="AP869" s="165" t="s">
        <v>1933</v>
      </c>
      <c r="AQ869" s="165" t="s">
        <v>1920</v>
      </c>
      <c r="AR869" s="428">
        <v>2202010</v>
      </c>
      <c r="AS869" s="428">
        <v>1056</v>
      </c>
      <c r="AT869" s="165" t="s">
        <v>2094</v>
      </c>
      <c r="AU869" s="165"/>
      <c r="AV869" s="165"/>
      <c r="AW869" s="164" t="s">
        <v>64</v>
      </c>
      <c r="AX869" s="174">
        <v>4255209102</v>
      </c>
      <c r="AY869" s="175">
        <v>1</v>
      </c>
      <c r="AZ869" s="175" t="s">
        <v>1922</v>
      </c>
      <c r="BA869" s="175" t="s">
        <v>2095</v>
      </c>
      <c r="BB869" s="175" t="s">
        <v>2096</v>
      </c>
      <c r="BC869" s="176">
        <v>4255209102</v>
      </c>
      <c r="BD869" s="176">
        <v>4255209102</v>
      </c>
      <c r="BF869" s="451" t="s">
        <v>2097</v>
      </c>
      <c r="BG869" s="451" t="s">
        <v>2087</v>
      </c>
      <c r="BH869" s="452" t="s">
        <v>2088</v>
      </c>
    </row>
    <row r="870" spans="1:60" s="453" customFormat="1" ht="210">
      <c r="A870" s="125">
        <v>440</v>
      </c>
      <c r="B870" s="165" t="s">
        <v>1908</v>
      </c>
      <c r="C870" s="165" t="s">
        <v>1909</v>
      </c>
      <c r="D870" s="165" t="s">
        <v>1910</v>
      </c>
      <c r="E870" s="165" t="s">
        <v>249</v>
      </c>
      <c r="F870" s="165" t="s">
        <v>930</v>
      </c>
      <c r="G870" s="165" t="s">
        <v>1911</v>
      </c>
      <c r="H870" s="165" t="s">
        <v>1912</v>
      </c>
      <c r="I870" s="165" t="s">
        <v>1913</v>
      </c>
      <c r="J870" s="47" t="s">
        <v>934</v>
      </c>
      <c r="K870" s="361">
        <v>0</v>
      </c>
      <c r="L870" s="361">
        <v>0</v>
      </c>
      <c r="M870" s="361">
        <v>0</v>
      </c>
      <c r="N870" s="170"/>
      <c r="O870" s="170"/>
      <c r="P870" s="170"/>
      <c r="Q870" s="170"/>
      <c r="R870" s="170" t="s">
        <v>211</v>
      </c>
      <c r="S870" s="433"/>
      <c r="T870" s="48"/>
      <c r="U870" s="433"/>
      <c r="V870" s="433"/>
      <c r="W870" s="433"/>
      <c r="X870" s="165" t="s">
        <v>1914</v>
      </c>
      <c r="Y870" s="165" t="s">
        <v>2069</v>
      </c>
      <c r="Z870" s="20"/>
      <c r="AA870" s="170"/>
      <c r="AB870" s="170"/>
      <c r="AC870" s="170"/>
      <c r="AD870" s="165"/>
      <c r="AE870" s="165"/>
      <c r="AF870" s="425"/>
      <c r="AG870" s="48"/>
      <c r="AH870" s="425"/>
      <c r="AI870" s="425"/>
      <c r="AJ870" s="425"/>
      <c r="AK870" s="165" t="s">
        <v>1918</v>
      </c>
      <c r="AL870" s="164" t="s">
        <v>55</v>
      </c>
      <c r="AM870" s="164">
        <v>2202</v>
      </c>
      <c r="AN870" s="164" t="s">
        <v>56</v>
      </c>
      <c r="AO870" s="164">
        <v>32</v>
      </c>
      <c r="AP870" s="165" t="s">
        <v>1933</v>
      </c>
      <c r="AQ870" s="165" t="s">
        <v>1920</v>
      </c>
      <c r="AR870" s="428">
        <v>2202010</v>
      </c>
      <c r="AS870" s="428">
        <v>1057</v>
      </c>
      <c r="AT870" s="165" t="s">
        <v>1934</v>
      </c>
      <c r="AU870" s="165"/>
      <c r="AV870" s="165"/>
      <c r="AW870" s="164" t="s">
        <v>64</v>
      </c>
      <c r="AX870" s="174">
        <v>1105159768</v>
      </c>
      <c r="AY870" s="175">
        <v>1</v>
      </c>
      <c r="AZ870" s="175" t="s">
        <v>1922</v>
      </c>
      <c r="BA870" s="175" t="s">
        <v>125</v>
      </c>
      <c r="BB870" s="175" t="s">
        <v>67</v>
      </c>
      <c r="BC870" s="176">
        <v>1105159768</v>
      </c>
      <c r="BD870" s="176">
        <v>1105159768</v>
      </c>
      <c r="BF870" s="451" t="s">
        <v>2098</v>
      </c>
      <c r="BG870" s="451" t="s">
        <v>2087</v>
      </c>
      <c r="BH870" s="452" t="s">
        <v>2088</v>
      </c>
    </row>
    <row r="871" spans="1:60" s="453" customFormat="1" ht="210">
      <c r="A871" s="125">
        <v>441</v>
      </c>
      <c r="B871" s="165" t="s">
        <v>1908</v>
      </c>
      <c r="C871" s="165" t="s">
        <v>1909</v>
      </c>
      <c r="D871" s="165" t="s">
        <v>1910</v>
      </c>
      <c r="E871" s="165" t="s">
        <v>249</v>
      </c>
      <c r="F871" s="165" t="s">
        <v>930</v>
      </c>
      <c r="G871" s="165" t="s">
        <v>1911</v>
      </c>
      <c r="H871" s="165" t="s">
        <v>1912</v>
      </c>
      <c r="I871" s="165" t="s">
        <v>1913</v>
      </c>
      <c r="J871" s="47" t="s">
        <v>934</v>
      </c>
      <c r="K871" s="361">
        <v>0</v>
      </c>
      <c r="L871" s="361">
        <v>0</v>
      </c>
      <c r="M871" s="361">
        <v>0</v>
      </c>
      <c r="N871" s="170"/>
      <c r="O871" s="170"/>
      <c r="P871" s="170"/>
      <c r="Q871" s="170"/>
      <c r="R871" s="170" t="s">
        <v>211</v>
      </c>
      <c r="S871" s="433"/>
      <c r="T871" s="48"/>
      <c r="U871" s="433"/>
      <c r="V871" s="433"/>
      <c r="W871" s="433"/>
      <c r="X871" s="165" t="s">
        <v>1914</v>
      </c>
      <c r="Y871" s="165" t="s">
        <v>2069</v>
      </c>
      <c r="Z871" s="20"/>
      <c r="AA871" s="170"/>
      <c r="AB871" s="170"/>
      <c r="AC871" s="170"/>
      <c r="AD871" s="165"/>
      <c r="AE871" s="165"/>
      <c r="AF871" s="425"/>
      <c r="AG871" s="48"/>
      <c r="AH871" s="425"/>
      <c r="AI871" s="425"/>
      <c r="AJ871" s="425"/>
      <c r="AK871" s="165" t="s">
        <v>1918</v>
      </c>
      <c r="AL871" s="164" t="s">
        <v>55</v>
      </c>
      <c r="AM871" s="164">
        <v>2202</v>
      </c>
      <c r="AN871" s="164" t="s">
        <v>56</v>
      </c>
      <c r="AO871" s="164">
        <v>32</v>
      </c>
      <c r="AP871" s="165" t="s">
        <v>1933</v>
      </c>
      <c r="AQ871" s="165" t="s">
        <v>1920</v>
      </c>
      <c r="AR871" s="428">
        <v>2202010</v>
      </c>
      <c r="AS871" s="428" t="s">
        <v>48</v>
      </c>
      <c r="AT871" s="165" t="s">
        <v>2099</v>
      </c>
      <c r="AU871" s="165"/>
      <c r="AV871" s="165"/>
      <c r="AW871" s="164" t="s">
        <v>64</v>
      </c>
      <c r="AX871" s="174">
        <v>422111090</v>
      </c>
      <c r="AY871" s="175">
        <v>1</v>
      </c>
      <c r="AZ871" s="175" t="s">
        <v>1922</v>
      </c>
      <c r="BA871" s="175" t="s">
        <v>125</v>
      </c>
      <c r="BB871" s="175" t="s">
        <v>67</v>
      </c>
      <c r="BC871" s="176">
        <v>422111090</v>
      </c>
      <c r="BD871" s="176">
        <v>422111090</v>
      </c>
      <c r="BF871" s="451" t="s">
        <v>2100</v>
      </c>
      <c r="BG871" s="451" t="s">
        <v>2087</v>
      </c>
      <c r="BH871" s="452" t="s">
        <v>2088</v>
      </c>
    </row>
    <row r="872" spans="1:60" s="453" customFormat="1" ht="70.5" customHeight="1">
      <c r="A872" s="125">
        <v>442</v>
      </c>
      <c r="B872" s="165" t="s">
        <v>1908</v>
      </c>
      <c r="C872" s="165" t="s">
        <v>1909</v>
      </c>
      <c r="D872" s="165" t="s">
        <v>1910</v>
      </c>
      <c r="E872" s="165" t="s">
        <v>249</v>
      </c>
      <c r="F872" s="165" t="s">
        <v>930</v>
      </c>
      <c r="G872" s="165" t="s">
        <v>1911</v>
      </c>
      <c r="H872" s="165" t="s">
        <v>1912</v>
      </c>
      <c r="I872" s="165" t="s">
        <v>1913</v>
      </c>
      <c r="J872" s="47" t="s">
        <v>934</v>
      </c>
      <c r="K872" s="361">
        <v>0</v>
      </c>
      <c r="L872" s="361">
        <v>0</v>
      </c>
      <c r="M872" s="361">
        <v>0</v>
      </c>
      <c r="N872" s="170"/>
      <c r="O872" s="170"/>
      <c r="P872" s="170"/>
      <c r="Q872" s="170"/>
      <c r="R872" s="170" t="s">
        <v>211</v>
      </c>
      <c r="S872" s="454"/>
      <c r="T872" s="48"/>
      <c r="U872" s="455"/>
      <c r="V872" s="455"/>
      <c r="W872" s="455"/>
      <c r="X872" s="165" t="s">
        <v>1914</v>
      </c>
      <c r="Y872" s="165" t="s">
        <v>2069</v>
      </c>
      <c r="Z872" s="20"/>
      <c r="AA872" s="170"/>
      <c r="AB872" s="170"/>
      <c r="AC872" s="170"/>
      <c r="AD872" s="165"/>
      <c r="AE872" s="165"/>
      <c r="AF872" s="456"/>
      <c r="AG872" s="48"/>
      <c r="AH872" s="456"/>
      <c r="AI872" s="456"/>
      <c r="AJ872" s="456"/>
      <c r="AK872" s="165" t="s">
        <v>1918</v>
      </c>
      <c r="AL872" s="164" t="s">
        <v>55</v>
      </c>
      <c r="AM872" s="164">
        <v>2202</v>
      </c>
      <c r="AN872" s="164" t="s">
        <v>56</v>
      </c>
      <c r="AO872" s="164">
        <v>32</v>
      </c>
      <c r="AP872" s="165" t="s">
        <v>1933</v>
      </c>
      <c r="AQ872" s="165" t="s">
        <v>1920</v>
      </c>
      <c r="AR872" s="428">
        <v>2202010</v>
      </c>
      <c r="AS872" s="428" t="s">
        <v>48</v>
      </c>
      <c r="AT872" s="165" t="s">
        <v>2101</v>
      </c>
      <c r="AU872" s="165"/>
      <c r="AV872" s="165"/>
      <c r="AW872" s="164" t="s">
        <v>64</v>
      </c>
      <c r="AX872" s="174">
        <v>1704442280</v>
      </c>
      <c r="AY872" s="175">
        <v>1</v>
      </c>
      <c r="AZ872" s="175" t="s">
        <v>1922</v>
      </c>
      <c r="BA872" s="175" t="s">
        <v>2095</v>
      </c>
      <c r="BB872" s="175" t="s">
        <v>2096</v>
      </c>
      <c r="BC872" s="176">
        <v>1704442280</v>
      </c>
      <c r="BD872" s="176">
        <v>1704442280</v>
      </c>
      <c r="BF872" s="451" t="s">
        <v>2102</v>
      </c>
      <c r="BG872" s="451" t="s">
        <v>2087</v>
      </c>
      <c r="BH872" s="452" t="s">
        <v>2103</v>
      </c>
    </row>
    <row r="873" spans="1:60" s="453" customFormat="1" ht="210">
      <c r="A873" s="125">
        <v>443</v>
      </c>
      <c r="B873" s="165" t="s">
        <v>1908</v>
      </c>
      <c r="C873" s="165" t="s">
        <v>1909</v>
      </c>
      <c r="D873" s="165" t="s">
        <v>1910</v>
      </c>
      <c r="E873" s="165" t="s">
        <v>249</v>
      </c>
      <c r="F873" s="165" t="s">
        <v>930</v>
      </c>
      <c r="G873" s="165" t="s">
        <v>1911</v>
      </c>
      <c r="H873" s="165" t="s">
        <v>1912</v>
      </c>
      <c r="I873" s="165" t="s">
        <v>1913</v>
      </c>
      <c r="J873" s="47" t="s">
        <v>934</v>
      </c>
      <c r="K873" s="361">
        <v>0</v>
      </c>
      <c r="L873" s="361">
        <v>0</v>
      </c>
      <c r="M873" s="361">
        <v>0</v>
      </c>
      <c r="N873" s="170"/>
      <c r="O873" s="170"/>
      <c r="P873" s="170"/>
      <c r="Q873" s="170"/>
      <c r="R873" s="170" t="s">
        <v>211</v>
      </c>
      <c r="S873" s="433"/>
      <c r="T873" s="48"/>
      <c r="U873" s="433"/>
      <c r="V873" s="433"/>
      <c r="W873" s="433"/>
      <c r="X873" s="165" t="s">
        <v>1914</v>
      </c>
      <c r="Y873" s="165" t="s">
        <v>2069</v>
      </c>
      <c r="Z873" s="20"/>
      <c r="AA873" s="170"/>
      <c r="AB873" s="170"/>
      <c r="AC873" s="170"/>
      <c r="AD873" s="165"/>
      <c r="AE873" s="165"/>
      <c r="AF873" s="425"/>
      <c r="AG873" s="48"/>
      <c r="AH873" s="425"/>
      <c r="AI873" s="425"/>
      <c r="AJ873" s="425"/>
      <c r="AK873" s="165" t="s">
        <v>1918</v>
      </c>
      <c r="AL873" s="164" t="s">
        <v>55</v>
      </c>
      <c r="AM873" s="164">
        <v>2202</v>
      </c>
      <c r="AN873" s="164" t="s">
        <v>56</v>
      </c>
      <c r="AO873" s="164">
        <v>32</v>
      </c>
      <c r="AP873" s="165" t="s">
        <v>1933</v>
      </c>
      <c r="AQ873" s="165" t="s">
        <v>1920</v>
      </c>
      <c r="AR873" s="428">
        <v>2202010</v>
      </c>
      <c r="AS873" s="428"/>
      <c r="AT873" s="165" t="s">
        <v>2104</v>
      </c>
      <c r="AU873" s="165"/>
      <c r="AV873" s="165"/>
      <c r="AW873" s="164" t="s">
        <v>64</v>
      </c>
      <c r="AX873" s="174">
        <v>34840011</v>
      </c>
      <c r="AY873" s="175">
        <v>1</v>
      </c>
      <c r="AZ873" s="175" t="s">
        <v>1922</v>
      </c>
      <c r="BA873" s="175" t="s">
        <v>125</v>
      </c>
      <c r="BB873" s="175" t="s">
        <v>67</v>
      </c>
      <c r="BC873" s="176">
        <v>34840011</v>
      </c>
      <c r="BD873" s="176">
        <v>34840011</v>
      </c>
      <c r="BF873" s="451" t="s">
        <v>2105</v>
      </c>
      <c r="BG873" s="451" t="s">
        <v>2087</v>
      </c>
      <c r="BH873" s="452" t="s">
        <v>2103</v>
      </c>
    </row>
    <row r="874" spans="1:60" s="453" customFormat="1" ht="210">
      <c r="A874" s="125">
        <v>444</v>
      </c>
      <c r="B874" s="165" t="s">
        <v>1908</v>
      </c>
      <c r="C874" s="165" t="s">
        <v>1909</v>
      </c>
      <c r="D874" s="165" t="s">
        <v>1910</v>
      </c>
      <c r="E874" s="165" t="s">
        <v>249</v>
      </c>
      <c r="F874" s="165" t="s">
        <v>930</v>
      </c>
      <c r="G874" s="165" t="s">
        <v>1911</v>
      </c>
      <c r="H874" s="165" t="s">
        <v>1912</v>
      </c>
      <c r="I874" s="165" t="s">
        <v>1913</v>
      </c>
      <c r="J874" s="47" t="s">
        <v>934</v>
      </c>
      <c r="K874" s="361">
        <v>0</v>
      </c>
      <c r="L874" s="361">
        <v>0</v>
      </c>
      <c r="M874" s="361">
        <v>0</v>
      </c>
      <c r="N874" s="170"/>
      <c r="O874" s="170"/>
      <c r="P874" s="170"/>
      <c r="Q874" s="170"/>
      <c r="R874" s="170" t="s">
        <v>211</v>
      </c>
      <c r="S874" s="433"/>
      <c r="T874" s="48"/>
      <c r="U874" s="433"/>
      <c r="V874" s="433"/>
      <c r="W874" s="433"/>
      <c r="X874" s="165" t="s">
        <v>1914</v>
      </c>
      <c r="Y874" s="165" t="s">
        <v>2069</v>
      </c>
      <c r="Z874" s="20"/>
      <c r="AA874" s="170"/>
      <c r="AB874" s="170"/>
      <c r="AC874" s="170"/>
      <c r="AD874" s="165"/>
      <c r="AE874" s="165"/>
      <c r="AF874" s="425"/>
      <c r="AG874" s="48"/>
      <c r="AH874" s="425"/>
      <c r="AI874" s="425"/>
      <c r="AJ874" s="425"/>
      <c r="AK874" s="165" t="s">
        <v>1918</v>
      </c>
      <c r="AL874" s="164" t="s">
        <v>55</v>
      </c>
      <c r="AM874" s="164">
        <v>2202</v>
      </c>
      <c r="AN874" s="164" t="s">
        <v>56</v>
      </c>
      <c r="AO874" s="164">
        <v>32</v>
      </c>
      <c r="AP874" s="165" t="s">
        <v>2106</v>
      </c>
      <c r="AQ874" s="165" t="s">
        <v>1920</v>
      </c>
      <c r="AR874" s="428">
        <v>2202010</v>
      </c>
      <c r="AS874" s="428"/>
      <c r="AT874" s="165" t="s">
        <v>2107</v>
      </c>
      <c r="AU874" s="165"/>
      <c r="AV874" s="165"/>
      <c r="AW874" s="164" t="s">
        <v>64</v>
      </c>
      <c r="AX874" s="174">
        <v>356243349</v>
      </c>
      <c r="AY874" s="175">
        <v>1</v>
      </c>
      <c r="AZ874" s="175" t="s">
        <v>1922</v>
      </c>
      <c r="BA874" s="175" t="s">
        <v>125</v>
      </c>
      <c r="BB874" s="175" t="s">
        <v>67</v>
      </c>
      <c r="BC874" s="176">
        <v>356243349</v>
      </c>
      <c r="BD874" s="176">
        <v>356243349</v>
      </c>
      <c r="BF874" s="451" t="s">
        <v>2108</v>
      </c>
      <c r="BG874" s="451" t="s">
        <v>2087</v>
      </c>
      <c r="BH874" s="452" t="s">
        <v>2103</v>
      </c>
    </row>
    <row r="875" spans="1:60" s="453" customFormat="1" ht="210">
      <c r="A875" s="125">
        <v>445</v>
      </c>
      <c r="B875" s="165" t="s">
        <v>1908</v>
      </c>
      <c r="C875" s="165" t="s">
        <v>1909</v>
      </c>
      <c r="D875" s="165" t="s">
        <v>1910</v>
      </c>
      <c r="E875" s="165" t="s">
        <v>249</v>
      </c>
      <c r="F875" s="165" t="s">
        <v>930</v>
      </c>
      <c r="G875" s="165" t="s">
        <v>1911</v>
      </c>
      <c r="H875" s="165" t="s">
        <v>1912</v>
      </c>
      <c r="I875" s="165" t="s">
        <v>1913</v>
      </c>
      <c r="J875" s="47" t="s">
        <v>934</v>
      </c>
      <c r="K875" s="361">
        <v>0</v>
      </c>
      <c r="L875" s="361">
        <v>0</v>
      </c>
      <c r="M875" s="361">
        <v>0</v>
      </c>
      <c r="N875" s="170"/>
      <c r="O875" s="170"/>
      <c r="P875" s="170"/>
      <c r="Q875" s="170"/>
      <c r="R875" s="170" t="s">
        <v>211</v>
      </c>
      <c r="S875" s="433"/>
      <c r="T875" s="48"/>
      <c r="U875" s="433"/>
      <c r="V875" s="433"/>
      <c r="W875" s="433"/>
      <c r="X875" s="165" t="s">
        <v>1914</v>
      </c>
      <c r="Y875" s="165" t="s">
        <v>2069</v>
      </c>
      <c r="Z875" s="20"/>
      <c r="AA875" s="170"/>
      <c r="AB875" s="170"/>
      <c r="AC875" s="170"/>
      <c r="AD875" s="165"/>
      <c r="AE875" s="165"/>
      <c r="AF875" s="425"/>
      <c r="AG875" s="48"/>
      <c r="AH875" s="425"/>
      <c r="AI875" s="425"/>
      <c r="AJ875" s="425"/>
      <c r="AK875" s="165" t="s">
        <v>1918</v>
      </c>
      <c r="AL875" s="164" t="s">
        <v>55</v>
      </c>
      <c r="AM875" s="164">
        <v>2202</v>
      </c>
      <c r="AN875" s="164" t="s">
        <v>56</v>
      </c>
      <c r="AO875" s="164">
        <v>32</v>
      </c>
      <c r="AP875" s="165" t="s">
        <v>2109</v>
      </c>
      <c r="AQ875" s="165" t="s">
        <v>1920</v>
      </c>
      <c r="AR875" s="428">
        <v>2202010</v>
      </c>
      <c r="AS875" s="428">
        <v>1056</v>
      </c>
      <c r="AT875" s="165" t="s">
        <v>2094</v>
      </c>
      <c r="AU875" s="165"/>
      <c r="AV875" s="165"/>
      <c r="AW875" s="164" t="s">
        <v>64</v>
      </c>
      <c r="AX875" s="174">
        <v>138927200</v>
      </c>
      <c r="AY875" s="175">
        <v>1</v>
      </c>
      <c r="AZ875" s="175" t="s">
        <v>1922</v>
      </c>
      <c r="BA875" s="175" t="s">
        <v>2095</v>
      </c>
      <c r="BB875" s="175" t="s">
        <v>2096</v>
      </c>
      <c r="BC875" s="176">
        <v>138927200</v>
      </c>
      <c r="BD875" s="176">
        <v>138927200</v>
      </c>
      <c r="BE875" s="450"/>
      <c r="BF875" s="451" t="s">
        <v>2110</v>
      </c>
      <c r="BG875" s="451" t="s">
        <v>2087</v>
      </c>
      <c r="BH875" s="452" t="s">
        <v>2103</v>
      </c>
    </row>
    <row r="876" spans="1:60" s="453" customFormat="1" ht="210">
      <c r="A876" s="125">
        <v>446</v>
      </c>
      <c r="B876" s="165" t="s">
        <v>1908</v>
      </c>
      <c r="C876" s="165" t="s">
        <v>1909</v>
      </c>
      <c r="D876" s="165" t="s">
        <v>1910</v>
      </c>
      <c r="E876" s="165" t="s">
        <v>249</v>
      </c>
      <c r="F876" s="165" t="s">
        <v>930</v>
      </c>
      <c r="G876" s="165" t="s">
        <v>1911</v>
      </c>
      <c r="H876" s="165" t="s">
        <v>1912</v>
      </c>
      <c r="I876" s="165" t="s">
        <v>1913</v>
      </c>
      <c r="J876" s="47" t="s">
        <v>934</v>
      </c>
      <c r="K876" s="361">
        <v>0</v>
      </c>
      <c r="L876" s="361">
        <v>0</v>
      </c>
      <c r="M876" s="361">
        <v>0</v>
      </c>
      <c r="N876" s="170"/>
      <c r="O876" s="170"/>
      <c r="P876" s="170"/>
      <c r="Q876" s="170"/>
      <c r="R876" s="170" t="s">
        <v>211</v>
      </c>
      <c r="S876" s="433"/>
      <c r="T876" s="48"/>
      <c r="U876" s="433"/>
      <c r="V876" s="433"/>
      <c r="W876" s="433"/>
      <c r="X876" s="165" t="s">
        <v>1914</v>
      </c>
      <c r="Y876" s="165" t="s">
        <v>2069</v>
      </c>
      <c r="Z876" s="20"/>
      <c r="AA876" s="170"/>
      <c r="AB876" s="170"/>
      <c r="AC876" s="170"/>
      <c r="AD876" s="165"/>
      <c r="AE876" s="165"/>
      <c r="AF876" s="425"/>
      <c r="AG876" s="48"/>
      <c r="AH876" s="425"/>
      <c r="AI876" s="425"/>
      <c r="AJ876" s="425"/>
      <c r="AK876" s="165" t="s">
        <v>1918</v>
      </c>
      <c r="AL876" s="164" t="s">
        <v>55</v>
      </c>
      <c r="AM876" s="164">
        <v>2202</v>
      </c>
      <c r="AN876" s="164" t="s">
        <v>56</v>
      </c>
      <c r="AO876" s="164">
        <v>32</v>
      </c>
      <c r="AP876" s="165" t="s">
        <v>2109</v>
      </c>
      <c r="AQ876" s="165" t="s">
        <v>1920</v>
      </c>
      <c r="AR876" s="428">
        <v>2202010</v>
      </c>
      <c r="AS876" s="428">
        <v>1057</v>
      </c>
      <c r="AT876" s="165" t="s">
        <v>1934</v>
      </c>
      <c r="AU876" s="165"/>
      <c r="AV876" s="165"/>
      <c r="AW876" s="164" t="s">
        <v>64</v>
      </c>
      <c r="AX876" s="174">
        <v>378386589</v>
      </c>
      <c r="AY876" s="175">
        <v>1</v>
      </c>
      <c r="AZ876" s="175" t="s">
        <v>1922</v>
      </c>
      <c r="BA876" s="175" t="s">
        <v>125</v>
      </c>
      <c r="BB876" s="175" t="s">
        <v>67</v>
      </c>
      <c r="BC876" s="176">
        <v>378386589</v>
      </c>
      <c r="BD876" s="176">
        <v>378386589</v>
      </c>
      <c r="BF876" s="451" t="s">
        <v>2111</v>
      </c>
      <c r="BG876" s="451" t="s">
        <v>2087</v>
      </c>
      <c r="BH876" s="452" t="s">
        <v>2103</v>
      </c>
    </row>
    <row r="877" spans="1:60" s="453" customFormat="1" ht="255">
      <c r="A877" s="125">
        <v>447</v>
      </c>
      <c r="B877" s="165" t="s">
        <v>1908</v>
      </c>
      <c r="C877" s="165" t="s">
        <v>1909</v>
      </c>
      <c r="D877" s="165" t="s">
        <v>1910</v>
      </c>
      <c r="E877" s="165" t="s">
        <v>249</v>
      </c>
      <c r="F877" s="165" t="s">
        <v>930</v>
      </c>
      <c r="G877" s="165" t="s">
        <v>1911</v>
      </c>
      <c r="H877" s="165" t="s">
        <v>1912</v>
      </c>
      <c r="I877" s="165" t="s">
        <v>1913</v>
      </c>
      <c r="J877" s="47" t="s">
        <v>934</v>
      </c>
      <c r="K877" s="361">
        <v>0</v>
      </c>
      <c r="L877" s="361">
        <v>0</v>
      </c>
      <c r="M877" s="361">
        <v>0</v>
      </c>
      <c r="N877" s="170"/>
      <c r="O877" s="170"/>
      <c r="P877" s="170"/>
      <c r="Q877" s="170"/>
      <c r="R877" s="170" t="s">
        <v>211</v>
      </c>
      <c r="S877" s="433"/>
      <c r="T877" s="48"/>
      <c r="U877" s="433"/>
      <c r="V877" s="433"/>
      <c r="W877" s="433"/>
      <c r="X877" s="165" t="s">
        <v>1914</v>
      </c>
      <c r="Y877" s="165" t="s">
        <v>2069</v>
      </c>
      <c r="Z877" s="20"/>
      <c r="AA877" s="170"/>
      <c r="AB877" s="170"/>
      <c r="AC877" s="170"/>
      <c r="AD877" s="165"/>
      <c r="AE877" s="165"/>
      <c r="AF877" s="425"/>
      <c r="AG877" s="48"/>
      <c r="AH877" s="425"/>
      <c r="AI877" s="425"/>
      <c r="AJ877" s="425"/>
      <c r="AK877" s="165" t="s">
        <v>1918</v>
      </c>
      <c r="AL877" s="164" t="s">
        <v>55</v>
      </c>
      <c r="AM877" s="164">
        <v>2202</v>
      </c>
      <c r="AN877" s="164" t="s">
        <v>56</v>
      </c>
      <c r="AO877" s="164">
        <v>32</v>
      </c>
      <c r="AP877" s="165" t="s">
        <v>2109</v>
      </c>
      <c r="AQ877" s="165" t="s">
        <v>1920</v>
      </c>
      <c r="AR877" s="428">
        <v>2202010</v>
      </c>
      <c r="AS877" s="428"/>
      <c r="AT877" s="165" t="s">
        <v>2112</v>
      </c>
      <c r="AU877" s="165"/>
      <c r="AV877" s="165"/>
      <c r="AW877" s="164" t="s">
        <v>64</v>
      </c>
      <c r="AX877" s="174">
        <v>50000000</v>
      </c>
      <c r="AY877" s="175">
        <v>1</v>
      </c>
      <c r="AZ877" s="175" t="s">
        <v>1922</v>
      </c>
      <c r="BA877" s="175" t="s">
        <v>125</v>
      </c>
      <c r="BB877" s="175" t="s">
        <v>67</v>
      </c>
      <c r="BC877" s="176">
        <v>50000000</v>
      </c>
      <c r="BD877" s="176">
        <v>50000000</v>
      </c>
      <c r="BF877" s="451" t="s">
        <v>2113</v>
      </c>
      <c r="BG877" s="451" t="s">
        <v>2087</v>
      </c>
      <c r="BH877" s="452" t="s">
        <v>2103</v>
      </c>
    </row>
    <row r="878" spans="1:60" s="453" customFormat="1" ht="210">
      <c r="A878" s="125">
        <v>448</v>
      </c>
      <c r="B878" s="165" t="s">
        <v>1908</v>
      </c>
      <c r="C878" s="165" t="s">
        <v>1909</v>
      </c>
      <c r="D878" s="165" t="s">
        <v>1910</v>
      </c>
      <c r="E878" s="165" t="s">
        <v>249</v>
      </c>
      <c r="F878" s="165" t="s">
        <v>930</v>
      </c>
      <c r="G878" s="165" t="s">
        <v>1911</v>
      </c>
      <c r="H878" s="165" t="s">
        <v>1912</v>
      </c>
      <c r="I878" s="165" t="s">
        <v>1913</v>
      </c>
      <c r="J878" s="47" t="s">
        <v>934</v>
      </c>
      <c r="K878" s="361">
        <v>0</v>
      </c>
      <c r="L878" s="361">
        <v>0</v>
      </c>
      <c r="M878" s="361">
        <v>0</v>
      </c>
      <c r="N878" s="170"/>
      <c r="O878" s="170"/>
      <c r="P878" s="170"/>
      <c r="Q878" s="170"/>
      <c r="R878" s="170" t="s">
        <v>211</v>
      </c>
      <c r="S878" s="433"/>
      <c r="T878" s="48"/>
      <c r="U878" s="433"/>
      <c r="V878" s="433"/>
      <c r="W878" s="433"/>
      <c r="X878" s="165" t="s">
        <v>1914</v>
      </c>
      <c r="Y878" s="165" t="s">
        <v>2069</v>
      </c>
      <c r="Z878" s="20"/>
      <c r="AA878" s="170"/>
      <c r="AB878" s="170"/>
      <c r="AC878" s="170"/>
      <c r="AD878" s="165"/>
      <c r="AE878" s="165"/>
      <c r="AF878" s="425"/>
      <c r="AG878" s="48"/>
      <c r="AH878" s="425"/>
      <c r="AI878" s="425"/>
      <c r="AJ878" s="425"/>
      <c r="AK878" s="165" t="s">
        <v>1918</v>
      </c>
      <c r="AL878" s="164" t="s">
        <v>55</v>
      </c>
      <c r="AM878" s="164">
        <v>2202</v>
      </c>
      <c r="AN878" s="164" t="s">
        <v>56</v>
      </c>
      <c r="AO878" s="164">
        <v>32</v>
      </c>
      <c r="AP878" s="165" t="s">
        <v>2109</v>
      </c>
      <c r="AQ878" s="165" t="s">
        <v>1920</v>
      </c>
      <c r="AR878" s="428">
        <v>2202010</v>
      </c>
      <c r="AS878" s="428">
        <v>1061</v>
      </c>
      <c r="AT878" s="165" t="s">
        <v>2114</v>
      </c>
      <c r="AU878" s="165"/>
      <c r="AV878" s="165"/>
      <c r="AW878" s="164" t="s">
        <v>64</v>
      </c>
      <c r="AX878" s="174">
        <v>100000000</v>
      </c>
      <c r="AY878" s="175">
        <v>1</v>
      </c>
      <c r="AZ878" s="175" t="s">
        <v>1922</v>
      </c>
      <c r="BA878" s="175" t="s">
        <v>125</v>
      </c>
      <c r="BB878" s="175" t="s">
        <v>67</v>
      </c>
      <c r="BC878" s="176">
        <v>100000000</v>
      </c>
      <c r="BD878" s="176">
        <v>100000000</v>
      </c>
      <c r="BF878" s="451" t="s">
        <v>2115</v>
      </c>
      <c r="BG878" s="451" t="s">
        <v>2087</v>
      </c>
      <c r="BH878" s="452" t="s">
        <v>2103</v>
      </c>
    </row>
    <row r="879" spans="1:60" s="453" customFormat="1" ht="210">
      <c r="A879" s="125">
        <v>449</v>
      </c>
      <c r="B879" s="165" t="s">
        <v>1908</v>
      </c>
      <c r="C879" s="165" t="s">
        <v>1909</v>
      </c>
      <c r="D879" s="165" t="s">
        <v>1910</v>
      </c>
      <c r="E879" s="165" t="s">
        <v>249</v>
      </c>
      <c r="F879" s="165" t="s">
        <v>930</v>
      </c>
      <c r="G879" s="165" t="s">
        <v>1911</v>
      </c>
      <c r="H879" s="165" t="s">
        <v>1912</v>
      </c>
      <c r="I879" s="165" t="s">
        <v>1913</v>
      </c>
      <c r="J879" s="47" t="s">
        <v>934</v>
      </c>
      <c r="K879" s="361">
        <v>0</v>
      </c>
      <c r="L879" s="361">
        <v>0</v>
      </c>
      <c r="M879" s="361">
        <v>0</v>
      </c>
      <c r="N879" s="170"/>
      <c r="O879" s="170"/>
      <c r="P879" s="170"/>
      <c r="Q879" s="170"/>
      <c r="R879" s="170" t="s">
        <v>211</v>
      </c>
      <c r="S879" s="433"/>
      <c r="T879" s="48"/>
      <c r="U879" s="433"/>
      <c r="V879" s="433"/>
      <c r="W879" s="433"/>
      <c r="X879" s="165" t="s">
        <v>1914</v>
      </c>
      <c r="Y879" s="165" t="s">
        <v>2069</v>
      </c>
      <c r="Z879" s="20"/>
      <c r="AA879" s="170"/>
      <c r="AB879" s="170"/>
      <c r="AC879" s="170"/>
      <c r="AD879" s="165"/>
      <c r="AE879" s="165"/>
      <c r="AF879" s="425"/>
      <c r="AG879" s="48"/>
      <c r="AH879" s="425"/>
      <c r="AI879" s="425"/>
      <c r="AJ879" s="425"/>
      <c r="AK879" s="165" t="s">
        <v>1918</v>
      </c>
      <c r="AL879" s="164" t="s">
        <v>55</v>
      </c>
      <c r="AM879" s="164">
        <v>2202</v>
      </c>
      <c r="AN879" s="164" t="s">
        <v>56</v>
      </c>
      <c r="AO879" s="164">
        <v>32</v>
      </c>
      <c r="AP879" s="165" t="s">
        <v>1927</v>
      </c>
      <c r="AQ879" s="165" t="s">
        <v>1920</v>
      </c>
      <c r="AR879" s="428">
        <v>2202010</v>
      </c>
      <c r="AS879" s="428"/>
      <c r="AT879" s="165" t="s">
        <v>2116</v>
      </c>
      <c r="AU879" s="165"/>
      <c r="AV879" s="165"/>
      <c r="AW879" s="164" t="s">
        <v>64</v>
      </c>
      <c r="AX879" s="174">
        <v>30000000</v>
      </c>
      <c r="AY879" s="175">
        <v>1</v>
      </c>
      <c r="AZ879" s="175" t="s">
        <v>1922</v>
      </c>
      <c r="BA879" s="175" t="s">
        <v>2095</v>
      </c>
      <c r="BB879" s="175" t="s">
        <v>2096</v>
      </c>
      <c r="BC879" s="176">
        <v>30000000</v>
      </c>
      <c r="BD879" s="176">
        <v>30000000</v>
      </c>
      <c r="BF879" s="451" t="s">
        <v>2117</v>
      </c>
      <c r="BG879" s="451" t="s">
        <v>2087</v>
      </c>
      <c r="BH879" s="452" t="s">
        <v>2103</v>
      </c>
    </row>
    <row r="880" spans="1:60" s="453" customFormat="1" ht="210">
      <c r="A880" s="125">
        <v>450</v>
      </c>
      <c r="B880" s="165" t="s">
        <v>1908</v>
      </c>
      <c r="C880" s="165" t="s">
        <v>1909</v>
      </c>
      <c r="D880" s="165" t="s">
        <v>1910</v>
      </c>
      <c r="E880" s="165" t="s">
        <v>249</v>
      </c>
      <c r="F880" s="165" t="s">
        <v>930</v>
      </c>
      <c r="G880" s="165" t="s">
        <v>1911</v>
      </c>
      <c r="H880" s="165" t="s">
        <v>1912</v>
      </c>
      <c r="I880" s="165" t="s">
        <v>1913</v>
      </c>
      <c r="J880" s="47" t="s">
        <v>934</v>
      </c>
      <c r="K880" s="361">
        <v>0</v>
      </c>
      <c r="L880" s="361">
        <v>0</v>
      </c>
      <c r="M880" s="361">
        <v>0</v>
      </c>
      <c r="N880" s="170"/>
      <c r="O880" s="170"/>
      <c r="P880" s="170"/>
      <c r="Q880" s="170"/>
      <c r="R880" s="170" t="s">
        <v>211</v>
      </c>
      <c r="S880" s="433"/>
      <c r="T880" s="48"/>
      <c r="U880" s="433"/>
      <c r="V880" s="433"/>
      <c r="W880" s="433"/>
      <c r="X880" s="165" t="s">
        <v>1914</v>
      </c>
      <c r="Y880" s="165" t="s">
        <v>2069</v>
      </c>
      <c r="Z880" s="20"/>
      <c r="AA880" s="170"/>
      <c r="AB880" s="170"/>
      <c r="AC880" s="170"/>
      <c r="AD880" s="165"/>
      <c r="AE880" s="165"/>
      <c r="AF880" s="425"/>
      <c r="AG880" s="48"/>
      <c r="AH880" s="425"/>
      <c r="AI880" s="425"/>
      <c r="AJ880" s="425"/>
      <c r="AK880" s="165" t="s">
        <v>1918</v>
      </c>
      <c r="AL880" s="164" t="s">
        <v>55</v>
      </c>
      <c r="AM880" s="164">
        <v>2202</v>
      </c>
      <c r="AN880" s="164" t="s">
        <v>56</v>
      </c>
      <c r="AO880" s="164">
        <v>32</v>
      </c>
      <c r="AP880" s="165" t="s">
        <v>1927</v>
      </c>
      <c r="AQ880" s="165" t="s">
        <v>1920</v>
      </c>
      <c r="AR880" s="428">
        <v>2202010</v>
      </c>
      <c r="AS880" s="428">
        <v>1056</v>
      </c>
      <c r="AT880" s="165" t="s">
        <v>2094</v>
      </c>
      <c r="AU880" s="165"/>
      <c r="AV880" s="165"/>
      <c r="AW880" s="164" t="s">
        <v>64</v>
      </c>
      <c r="AX880" s="174">
        <v>1733637088</v>
      </c>
      <c r="AY880" s="175">
        <v>1</v>
      </c>
      <c r="AZ880" s="175" t="s">
        <v>1922</v>
      </c>
      <c r="BA880" s="175" t="s">
        <v>2095</v>
      </c>
      <c r="BB880" s="175" t="s">
        <v>2096</v>
      </c>
      <c r="BC880" s="176">
        <v>1733637088</v>
      </c>
      <c r="BD880" s="176">
        <v>1733637088</v>
      </c>
      <c r="BF880" s="451" t="s">
        <v>2118</v>
      </c>
      <c r="BG880" s="451" t="s">
        <v>2087</v>
      </c>
      <c r="BH880" s="452" t="s">
        <v>2103</v>
      </c>
    </row>
    <row r="881" spans="1:60" s="453" customFormat="1" ht="210">
      <c r="A881" s="125">
        <v>451</v>
      </c>
      <c r="B881" s="165" t="s">
        <v>1908</v>
      </c>
      <c r="C881" s="165" t="s">
        <v>1909</v>
      </c>
      <c r="D881" s="165" t="s">
        <v>1910</v>
      </c>
      <c r="E881" s="165" t="s">
        <v>249</v>
      </c>
      <c r="F881" s="165" t="s">
        <v>930</v>
      </c>
      <c r="G881" s="165" t="s">
        <v>1911</v>
      </c>
      <c r="H881" s="165" t="s">
        <v>1912</v>
      </c>
      <c r="I881" s="165" t="s">
        <v>1913</v>
      </c>
      <c r="J881" s="47" t="s">
        <v>934</v>
      </c>
      <c r="K881" s="361">
        <v>0</v>
      </c>
      <c r="L881" s="361">
        <v>0</v>
      </c>
      <c r="M881" s="361">
        <v>0</v>
      </c>
      <c r="N881" s="170"/>
      <c r="O881" s="170"/>
      <c r="P881" s="170"/>
      <c r="Q881" s="170"/>
      <c r="R881" s="170" t="s">
        <v>211</v>
      </c>
      <c r="S881" s="433"/>
      <c r="T881" s="48"/>
      <c r="U881" s="433"/>
      <c r="V881" s="433"/>
      <c r="W881" s="433"/>
      <c r="X881" s="165" t="s">
        <v>1914</v>
      </c>
      <c r="Y881" s="165" t="s">
        <v>2069</v>
      </c>
      <c r="Z881" s="20"/>
      <c r="AA881" s="170"/>
      <c r="AB881" s="170"/>
      <c r="AC881" s="170"/>
      <c r="AD881" s="165"/>
      <c r="AE881" s="165"/>
      <c r="AF881" s="425"/>
      <c r="AG881" s="48"/>
      <c r="AH881" s="425"/>
      <c r="AI881" s="425"/>
      <c r="AJ881" s="425"/>
      <c r="AK881" s="165" t="s">
        <v>1918</v>
      </c>
      <c r="AL881" s="164" t="s">
        <v>55</v>
      </c>
      <c r="AM881" s="164">
        <v>2202</v>
      </c>
      <c r="AN881" s="164" t="s">
        <v>56</v>
      </c>
      <c r="AO881" s="164">
        <v>32</v>
      </c>
      <c r="AP881" s="165" t="s">
        <v>1927</v>
      </c>
      <c r="AQ881" s="165" t="s">
        <v>1920</v>
      </c>
      <c r="AR881" s="428">
        <v>2202010</v>
      </c>
      <c r="AS881" s="428"/>
      <c r="AT881" s="165" t="s">
        <v>2119</v>
      </c>
      <c r="AU881" s="165"/>
      <c r="AV881" s="165"/>
      <c r="AW881" s="164" t="s">
        <v>64</v>
      </c>
      <c r="AX881" s="174">
        <v>1401199603</v>
      </c>
      <c r="AY881" s="175">
        <v>1</v>
      </c>
      <c r="AZ881" s="175" t="s">
        <v>1922</v>
      </c>
      <c r="BA881" s="175" t="s">
        <v>2095</v>
      </c>
      <c r="BB881" s="175" t="s">
        <v>2096</v>
      </c>
      <c r="BC881" s="176">
        <v>1401199603</v>
      </c>
      <c r="BD881" s="176">
        <v>1401199603</v>
      </c>
      <c r="BF881" s="451" t="s">
        <v>2120</v>
      </c>
      <c r="BG881" s="451" t="s">
        <v>2087</v>
      </c>
      <c r="BH881" s="452" t="s">
        <v>2121</v>
      </c>
    </row>
    <row r="882" spans="1:60" s="453" customFormat="1" ht="84.75" customHeight="1">
      <c r="A882" s="125">
        <v>452</v>
      </c>
      <c r="B882" s="165" t="s">
        <v>1908</v>
      </c>
      <c r="C882" s="165" t="s">
        <v>1909</v>
      </c>
      <c r="D882" s="165" t="s">
        <v>1910</v>
      </c>
      <c r="E882" s="165" t="s">
        <v>249</v>
      </c>
      <c r="F882" s="165" t="s">
        <v>930</v>
      </c>
      <c r="G882" s="165" t="s">
        <v>1911</v>
      </c>
      <c r="H882" s="165" t="s">
        <v>1912</v>
      </c>
      <c r="I882" s="165" t="s">
        <v>1913</v>
      </c>
      <c r="J882" s="47" t="s">
        <v>934</v>
      </c>
      <c r="K882" s="361">
        <v>0</v>
      </c>
      <c r="L882" s="361">
        <v>0</v>
      </c>
      <c r="M882" s="361">
        <v>0</v>
      </c>
      <c r="N882" s="170"/>
      <c r="O882" s="170"/>
      <c r="P882" s="170"/>
      <c r="Q882" s="170"/>
      <c r="R882" s="170" t="s">
        <v>211</v>
      </c>
      <c r="S882" s="433"/>
      <c r="T882" s="48"/>
      <c r="U882" s="433"/>
      <c r="V882" s="433"/>
      <c r="W882" s="433"/>
      <c r="X882" s="165" t="s">
        <v>1914</v>
      </c>
      <c r="Y882" s="165" t="s">
        <v>2069</v>
      </c>
      <c r="Z882" s="20"/>
      <c r="AA882" s="170"/>
      <c r="AB882" s="170"/>
      <c r="AC882" s="170"/>
      <c r="AD882" s="165"/>
      <c r="AE882" s="165"/>
      <c r="AF882" s="425"/>
      <c r="AG882" s="48"/>
      <c r="AH882" s="425"/>
      <c r="AI882" s="425"/>
      <c r="AJ882" s="425"/>
      <c r="AK882" s="165" t="s">
        <v>1918</v>
      </c>
      <c r="AL882" s="164" t="s">
        <v>55</v>
      </c>
      <c r="AM882" s="164">
        <v>2202</v>
      </c>
      <c r="AN882" s="164" t="s">
        <v>56</v>
      </c>
      <c r="AO882" s="164">
        <v>32</v>
      </c>
      <c r="AP882" s="165" t="s">
        <v>1927</v>
      </c>
      <c r="AQ882" s="165" t="s">
        <v>1920</v>
      </c>
      <c r="AR882" s="428">
        <v>2202010</v>
      </c>
      <c r="AS882" s="428"/>
      <c r="AT882" s="165" t="s">
        <v>2104</v>
      </c>
      <c r="AU882" s="165"/>
      <c r="AV882" s="165"/>
      <c r="AW882" s="164" t="s">
        <v>64</v>
      </c>
      <c r="AX882" s="174">
        <v>1208380675</v>
      </c>
      <c r="AY882" s="175">
        <v>1</v>
      </c>
      <c r="AZ882" s="175" t="s">
        <v>1922</v>
      </c>
      <c r="BA882" s="175" t="s">
        <v>2095</v>
      </c>
      <c r="BB882" s="175" t="s">
        <v>2096</v>
      </c>
      <c r="BC882" s="176">
        <v>1208380675</v>
      </c>
      <c r="BD882" s="176">
        <v>1208380675</v>
      </c>
      <c r="BF882" s="451" t="s">
        <v>2122</v>
      </c>
      <c r="BG882" s="451" t="s">
        <v>2087</v>
      </c>
      <c r="BH882" s="452" t="s">
        <v>2121</v>
      </c>
    </row>
    <row r="883" spans="1:60" s="453" customFormat="1" ht="210">
      <c r="A883" s="125">
        <v>453</v>
      </c>
      <c r="B883" s="165" t="s">
        <v>1908</v>
      </c>
      <c r="C883" s="165" t="s">
        <v>1909</v>
      </c>
      <c r="D883" s="165" t="s">
        <v>1910</v>
      </c>
      <c r="E883" s="165" t="s">
        <v>249</v>
      </c>
      <c r="F883" s="165" t="s">
        <v>930</v>
      </c>
      <c r="G883" s="165" t="s">
        <v>1911</v>
      </c>
      <c r="H883" s="165" t="s">
        <v>1912</v>
      </c>
      <c r="I883" s="165" t="s">
        <v>1913</v>
      </c>
      <c r="J883" s="47" t="s">
        <v>934</v>
      </c>
      <c r="K883" s="361">
        <v>0</v>
      </c>
      <c r="L883" s="361">
        <v>0</v>
      </c>
      <c r="M883" s="361">
        <v>0</v>
      </c>
      <c r="N883" s="170"/>
      <c r="O883" s="170"/>
      <c r="P883" s="170"/>
      <c r="Q883" s="170"/>
      <c r="R883" s="170" t="s">
        <v>211</v>
      </c>
      <c r="S883" s="433"/>
      <c r="T883" s="48"/>
      <c r="U883" s="433"/>
      <c r="V883" s="433"/>
      <c r="W883" s="433"/>
      <c r="X883" s="165" t="s">
        <v>1914</v>
      </c>
      <c r="Y883" s="165" t="s">
        <v>2069</v>
      </c>
      <c r="Z883" s="20"/>
      <c r="AA883" s="170"/>
      <c r="AB883" s="170"/>
      <c r="AC883" s="170"/>
      <c r="AD883" s="165"/>
      <c r="AE883" s="165"/>
      <c r="AF883" s="425"/>
      <c r="AG883" s="48"/>
      <c r="AH883" s="425"/>
      <c r="AI883" s="425"/>
      <c r="AJ883" s="425"/>
      <c r="AK883" s="165" t="s">
        <v>1918</v>
      </c>
      <c r="AL883" s="164" t="s">
        <v>55</v>
      </c>
      <c r="AM883" s="164">
        <v>2202</v>
      </c>
      <c r="AN883" s="164" t="s">
        <v>56</v>
      </c>
      <c r="AO883" s="164">
        <v>32</v>
      </c>
      <c r="AP883" s="165" t="s">
        <v>1927</v>
      </c>
      <c r="AQ883" s="165" t="s">
        <v>1920</v>
      </c>
      <c r="AR883" s="428">
        <v>2202010</v>
      </c>
      <c r="AS883" s="428"/>
      <c r="AT883" s="165" t="s">
        <v>2107</v>
      </c>
      <c r="AU883" s="165"/>
      <c r="AV883" s="165"/>
      <c r="AW883" s="164" t="s">
        <v>64</v>
      </c>
      <c r="AX883" s="174">
        <v>887738771</v>
      </c>
      <c r="AY883" s="175">
        <v>1</v>
      </c>
      <c r="AZ883" s="175" t="s">
        <v>1922</v>
      </c>
      <c r="BA883" s="175" t="s">
        <v>2095</v>
      </c>
      <c r="BB883" s="175" t="s">
        <v>2096</v>
      </c>
      <c r="BC883" s="176">
        <v>887738771</v>
      </c>
      <c r="BD883" s="176">
        <v>887738771</v>
      </c>
      <c r="BF883" s="451" t="s">
        <v>2123</v>
      </c>
      <c r="BG883" s="451" t="s">
        <v>2087</v>
      </c>
      <c r="BH883" s="452" t="s">
        <v>2124</v>
      </c>
    </row>
    <row r="884" spans="1:60" s="453" customFormat="1" ht="210">
      <c r="A884" s="125">
        <v>454</v>
      </c>
      <c r="B884" s="165" t="s">
        <v>1908</v>
      </c>
      <c r="C884" s="165" t="s">
        <v>1909</v>
      </c>
      <c r="D884" s="165" t="s">
        <v>1910</v>
      </c>
      <c r="E884" s="165" t="s">
        <v>249</v>
      </c>
      <c r="F884" s="165" t="s">
        <v>930</v>
      </c>
      <c r="G884" s="165" t="s">
        <v>1911</v>
      </c>
      <c r="H884" s="165" t="s">
        <v>1912</v>
      </c>
      <c r="I884" s="165" t="s">
        <v>1913</v>
      </c>
      <c r="J884" s="47" t="s">
        <v>934</v>
      </c>
      <c r="K884" s="361">
        <v>0</v>
      </c>
      <c r="L884" s="361">
        <v>0</v>
      </c>
      <c r="M884" s="361">
        <v>0</v>
      </c>
      <c r="N884" s="170"/>
      <c r="O884" s="170"/>
      <c r="P884" s="170"/>
      <c r="Q884" s="170"/>
      <c r="R884" s="170" t="s">
        <v>211</v>
      </c>
      <c r="S884" s="433"/>
      <c r="T884" s="48"/>
      <c r="U884" s="433"/>
      <c r="V884" s="433"/>
      <c r="W884" s="433"/>
      <c r="X884" s="165" t="s">
        <v>1914</v>
      </c>
      <c r="Y884" s="165" t="s">
        <v>2069</v>
      </c>
      <c r="Z884" s="20"/>
      <c r="AA884" s="170"/>
      <c r="AB884" s="170"/>
      <c r="AC884" s="170"/>
      <c r="AD884" s="165"/>
      <c r="AE884" s="165"/>
      <c r="AF884" s="425"/>
      <c r="AG884" s="48"/>
      <c r="AH884" s="425"/>
      <c r="AI884" s="425"/>
      <c r="AJ884" s="425"/>
      <c r="AK884" s="165" t="s">
        <v>1918</v>
      </c>
      <c r="AL884" s="164" t="s">
        <v>55</v>
      </c>
      <c r="AM884" s="164">
        <v>2202</v>
      </c>
      <c r="AN884" s="164" t="s">
        <v>56</v>
      </c>
      <c r="AO884" s="164">
        <v>32</v>
      </c>
      <c r="AP884" s="165" t="s">
        <v>1927</v>
      </c>
      <c r="AQ884" s="165" t="s">
        <v>1920</v>
      </c>
      <c r="AR884" s="428">
        <v>2202010</v>
      </c>
      <c r="AS884" s="428">
        <v>1057</v>
      </c>
      <c r="AT884" s="165" t="s">
        <v>1934</v>
      </c>
      <c r="AU884" s="165"/>
      <c r="AV884" s="165"/>
      <c r="AW884" s="164" t="s">
        <v>64</v>
      </c>
      <c r="AX884" s="174">
        <v>1366972134</v>
      </c>
      <c r="AY884" s="175">
        <v>1</v>
      </c>
      <c r="AZ884" s="175" t="s">
        <v>1922</v>
      </c>
      <c r="BA884" s="175" t="s">
        <v>125</v>
      </c>
      <c r="BB884" s="175" t="s">
        <v>67</v>
      </c>
      <c r="BC884" s="176">
        <v>1366972134</v>
      </c>
      <c r="BD884" s="176">
        <v>1366972134</v>
      </c>
      <c r="BF884" s="451" t="s">
        <v>2125</v>
      </c>
      <c r="BG884" s="451" t="s">
        <v>2087</v>
      </c>
      <c r="BH884" s="452" t="s">
        <v>2124</v>
      </c>
    </row>
    <row r="885" spans="1:60" s="453" customFormat="1" ht="210">
      <c r="A885" s="125">
        <v>455</v>
      </c>
      <c r="B885" s="165" t="s">
        <v>1908</v>
      </c>
      <c r="C885" s="165" t="s">
        <v>1909</v>
      </c>
      <c r="D885" s="165" t="s">
        <v>1910</v>
      </c>
      <c r="E885" s="165" t="s">
        <v>249</v>
      </c>
      <c r="F885" s="165" t="s">
        <v>930</v>
      </c>
      <c r="G885" s="165" t="s">
        <v>1911</v>
      </c>
      <c r="H885" s="165" t="s">
        <v>1912</v>
      </c>
      <c r="I885" s="165" t="s">
        <v>1913</v>
      </c>
      <c r="J885" s="47" t="s">
        <v>934</v>
      </c>
      <c r="K885" s="361">
        <v>0</v>
      </c>
      <c r="L885" s="361">
        <v>0</v>
      </c>
      <c r="M885" s="361">
        <v>0</v>
      </c>
      <c r="N885" s="170"/>
      <c r="O885" s="170"/>
      <c r="P885" s="170"/>
      <c r="Q885" s="170"/>
      <c r="R885" s="170" t="s">
        <v>211</v>
      </c>
      <c r="S885" s="433"/>
      <c r="T885" s="48"/>
      <c r="U885" s="433"/>
      <c r="V885" s="433"/>
      <c r="W885" s="433"/>
      <c r="X885" s="165" t="s">
        <v>1914</v>
      </c>
      <c r="Y885" s="165" t="s">
        <v>2069</v>
      </c>
      <c r="Z885" s="20"/>
      <c r="AA885" s="170"/>
      <c r="AB885" s="170"/>
      <c r="AC885" s="170"/>
      <c r="AD885" s="165"/>
      <c r="AE885" s="165"/>
      <c r="AF885" s="425"/>
      <c r="AG885" s="48"/>
      <c r="AH885" s="425"/>
      <c r="AI885" s="425"/>
      <c r="AJ885" s="425"/>
      <c r="AK885" s="165" t="s">
        <v>1918</v>
      </c>
      <c r="AL885" s="164" t="s">
        <v>55</v>
      </c>
      <c r="AM885" s="164">
        <v>2202</v>
      </c>
      <c r="AN885" s="164" t="s">
        <v>56</v>
      </c>
      <c r="AO885" s="164">
        <v>32</v>
      </c>
      <c r="AP885" s="165" t="s">
        <v>1927</v>
      </c>
      <c r="AQ885" s="165" t="s">
        <v>1920</v>
      </c>
      <c r="AR885" s="428">
        <v>2202010</v>
      </c>
      <c r="AS885" s="428">
        <v>1057</v>
      </c>
      <c r="AT885" s="165" t="s">
        <v>2126</v>
      </c>
      <c r="AU885" s="165"/>
      <c r="AV885" s="165"/>
      <c r="AW885" s="164" t="s">
        <v>64</v>
      </c>
      <c r="AX885" s="174">
        <v>176000000</v>
      </c>
      <c r="AY885" s="175">
        <v>1</v>
      </c>
      <c r="AZ885" s="175" t="s">
        <v>1922</v>
      </c>
      <c r="BA885" s="175" t="s">
        <v>125</v>
      </c>
      <c r="BB885" s="175" t="s">
        <v>67</v>
      </c>
      <c r="BC885" s="176">
        <v>176000000</v>
      </c>
      <c r="BD885" s="176">
        <v>176000000</v>
      </c>
      <c r="BF885" s="451" t="s">
        <v>2127</v>
      </c>
      <c r="BG885" s="451" t="s">
        <v>2087</v>
      </c>
      <c r="BH885" s="452" t="s">
        <v>2124</v>
      </c>
    </row>
    <row r="886" spans="1:60" s="453" customFormat="1" ht="210">
      <c r="A886" s="125">
        <v>456</v>
      </c>
      <c r="B886" s="165" t="s">
        <v>1908</v>
      </c>
      <c r="C886" s="165" t="s">
        <v>1909</v>
      </c>
      <c r="D886" s="165" t="s">
        <v>1910</v>
      </c>
      <c r="E886" s="165" t="s">
        <v>249</v>
      </c>
      <c r="F886" s="165" t="s">
        <v>930</v>
      </c>
      <c r="G886" s="165" t="s">
        <v>1911</v>
      </c>
      <c r="H886" s="165" t="s">
        <v>1912</v>
      </c>
      <c r="I886" s="165" t="s">
        <v>1913</v>
      </c>
      <c r="J886" s="47" t="s">
        <v>934</v>
      </c>
      <c r="K886" s="361">
        <v>0</v>
      </c>
      <c r="L886" s="361">
        <v>0</v>
      </c>
      <c r="M886" s="361">
        <v>0</v>
      </c>
      <c r="N886" s="170"/>
      <c r="O886" s="170"/>
      <c r="P886" s="170"/>
      <c r="Q886" s="170"/>
      <c r="R886" s="170" t="s">
        <v>211</v>
      </c>
      <c r="S886" s="433"/>
      <c r="T886" s="48"/>
      <c r="U886" s="433"/>
      <c r="V886" s="433"/>
      <c r="W886" s="433"/>
      <c r="X886" s="165" t="s">
        <v>1914</v>
      </c>
      <c r="Y886" s="165" t="s">
        <v>2069</v>
      </c>
      <c r="Z886" s="20"/>
      <c r="AA886" s="170"/>
      <c r="AB886" s="170"/>
      <c r="AC886" s="170"/>
      <c r="AD886" s="165"/>
      <c r="AE886" s="165"/>
      <c r="AF886" s="425"/>
      <c r="AG886" s="48"/>
      <c r="AH886" s="425"/>
      <c r="AI886" s="425"/>
      <c r="AJ886" s="425"/>
      <c r="AK886" s="165" t="s">
        <v>1918</v>
      </c>
      <c r="AL886" s="164" t="s">
        <v>55</v>
      </c>
      <c r="AM886" s="164">
        <v>2202</v>
      </c>
      <c r="AN886" s="164" t="s">
        <v>56</v>
      </c>
      <c r="AO886" s="164">
        <v>32</v>
      </c>
      <c r="AP886" s="165" t="s">
        <v>1927</v>
      </c>
      <c r="AQ886" s="165" t="s">
        <v>1920</v>
      </c>
      <c r="AR886" s="428">
        <v>2202010</v>
      </c>
      <c r="AS886" s="428"/>
      <c r="AT886" s="165" t="s">
        <v>2128</v>
      </c>
      <c r="AU886" s="165"/>
      <c r="AV886" s="165"/>
      <c r="AW886" s="164" t="s">
        <v>64</v>
      </c>
      <c r="AX886" s="174">
        <v>100000000</v>
      </c>
      <c r="AY886" s="175">
        <v>1</v>
      </c>
      <c r="AZ886" s="175" t="s">
        <v>1922</v>
      </c>
      <c r="BA886" s="175" t="s">
        <v>125</v>
      </c>
      <c r="BB886" s="175" t="s">
        <v>67</v>
      </c>
      <c r="BC886" s="176">
        <v>100000000</v>
      </c>
      <c r="BD886" s="176">
        <v>100000000</v>
      </c>
      <c r="BF886" s="451" t="s">
        <v>2129</v>
      </c>
      <c r="BG886" s="451" t="s">
        <v>2087</v>
      </c>
      <c r="BH886" s="452" t="s">
        <v>2124</v>
      </c>
    </row>
    <row r="887" spans="1:60" s="453" customFormat="1" ht="210">
      <c r="A887" s="125">
        <v>457</v>
      </c>
      <c r="B887" s="165" t="s">
        <v>1908</v>
      </c>
      <c r="C887" s="165" t="s">
        <v>1909</v>
      </c>
      <c r="D887" s="165" t="s">
        <v>1954</v>
      </c>
      <c r="E887" s="165" t="s">
        <v>249</v>
      </c>
      <c r="F887" s="165" t="s">
        <v>930</v>
      </c>
      <c r="G887" s="165" t="s">
        <v>1911</v>
      </c>
      <c r="H887" s="165" t="s">
        <v>1912</v>
      </c>
      <c r="I887" s="165" t="s">
        <v>1913</v>
      </c>
      <c r="J887" s="47" t="s">
        <v>934</v>
      </c>
      <c r="K887" s="361">
        <v>0</v>
      </c>
      <c r="L887" s="361">
        <v>0</v>
      </c>
      <c r="M887" s="361">
        <v>0</v>
      </c>
      <c r="N887" s="170"/>
      <c r="O887" s="170"/>
      <c r="P887" s="170"/>
      <c r="Q887" s="170"/>
      <c r="R887" s="170" t="s">
        <v>211</v>
      </c>
      <c r="S887" s="433"/>
      <c r="T887" s="48"/>
      <c r="U887" s="433"/>
      <c r="V887" s="433"/>
      <c r="W887" s="433"/>
      <c r="X887" s="165" t="s">
        <v>1914</v>
      </c>
      <c r="Y887" s="165" t="s">
        <v>2069</v>
      </c>
      <c r="Z887" s="20"/>
      <c r="AA887" s="170"/>
      <c r="AB887" s="170"/>
      <c r="AC887" s="170"/>
      <c r="AD887" s="165"/>
      <c r="AE887" s="165"/>
      <c r="AF887" s="425"/>
      <c r="AG887" s="48"/>
      <c r="AH887" s="425"/>
      <c r="AI887" s="425"/>
      <c r="AJ887" s="425"/>
      <c r="AK887" s="165" t="s">
        <v>1918</v>
      </c>
      <c r="AL887" s="164" t="s">
        <v>55</v>
      </c>
      <c r="AM887" s="164">
        <v>2202</v>
      </c>
      <c r="AN887" s="164" t="s">
        <v>56</v>
      </c>
      <c r="AO887" s="164">
        <v>32</v>
      </c>
      <c r="AP887" s="165" t="s">
        <v>1927</v>
      </c>
      <c r="AQ887" s="165" t="s">
        <v>1920</v>
      </c>
      <c r="AR887" s="428">
        <v>2202010</v>
      </c>
      <c r="AS887" s="428"/>
      <c r="AT887" s="165" t="s">
        <v>2130</v>
      </c>
      <c r="AU887" s="165"/>
      <c r="AV887" s="165"/>
      <c r="AW887" s="164" t="s">
        <v>64</v>
      </c>
      <c r="AX887" s="174">
        <v>581790981</v>
      </c>
      <c r="AY887" s="175">
        <v>1</v>
      </c>
      <c r="AZ887" s="175" t="s">
        <v>1922</v>
      </c>
      <c r="BA887" s="175" t="s">
        <v>306</v>
      </c>
      <c r="BB887" s="175" t="s">
        <v>307</v>
      </c>
      <c r="BC887" s="176">
        <v>581790981</v>
      </c>
      <c r="BD887" s="176">
        <v>581790981</v>
      </c>
      <c r="BF887" s="451" t="s">
        <v>2122</v>
      </c>
      <c r="BG887" s="451" t="s">
        <v>2087</v>
      </c>
      <c r="BH887" s="452" t="s">
        <v>2121</v>
      </c>
    </row>
    <row r="888" spans="1:60" s="453" customFormat="1" ht="210">
      <c r="A888" s="125">
        <v>458</v>
      </c>
      <c r="B888" s="165" t="s">
        <v>1908</v>
      </c>
      <c r="C888" s="165" t="s">
        <v>1909</v>
      </c>
      <c r="D888" s="165" t="s">
        <v>1910</v>
      </c>
      <c r="E888" s="165" t="s">
        <v>249</v>
      </c>
      <c r="F888" s="165" t="s">
        <v>930</v>
      </c>
      <c r="G888" s="165" t="s">
        <v>1911</v>
      </c>
      <c r="H888" s="165" t="s">
        <v>1912</v>
      </c>
      <c r="I888" s="165" t="s">
        <v>1913</v>
      </c>
      <c r="J888" s="47" t="s">
        <v>934</v>
      </c>
      <c r="K888" s="361">
        <v>0</v>
      </c>
      <c r="L888" s="361">
        <v>0</v>
      </c>
      <c r="M888" s="361">
        <v>0</v>
      </c>
      <c r="N888" s="170"/>
      <c r="O888" s="170"/>
      <c r="P888" s="170"/>
      <c r="Q888" s="170"/>
      <c r="R888" s="170" t="s">
        <v>211</v>
      </c>
      <c r="S888" s="433"/>
      <c r="T888" s="48"/>
      <c r="U888" s="433"/>
      <c r="V888" s="433"/>
      <c r="W888" s="433"/>
      <c r="X888" s="165" t="s">
        <v>1914</v>
      </c>
      <c r="Y888" s="165" t="s">
        <v>2069</v>
      </c>
      <c r="Z888" s="20"/>
      <c r="AA888" s="170"/>
      <c r="AB888" s="170"/>
      <c r="AC888" s="170"/>
      <c r="AD888" s="165"/>
      <c r="AE888" s="165"/>
      <c r="AF888" s="425"/>
      <c r="AG888" s="48"/>
      <c r="AH888" s="425"/>
      <c r="AI888" s="425"/>
      <c r="AJ888" s="425"/>
      <c r="AK888" s="165" t="s">
        <v>1918</v>
      </c>
      <c r="AL888" s="164" t="s">
        <v>55</v>
      </c>
      <c r="AM888" s="164">
        <v>2202</v>
      </c>
      <c r="AN888" s="164" t="s">
        <v>56</v>
      </c>
      <c r="AO888" s="164">
        <v>32</v>
      </c>
      <c r="AP888" s="165" t="s">
        <v>1927</v>
      </c>
      <c r="AQ888" s="165" t="s">
        <v>1920</v>
      </c>
      <c r="AR888" s="428">
        <v>2202010</v>
      </c>
      <c r="AS888" s="428">
        <v>1061</v>
      </c>
      <c r="AT888" s="165" t="s">
        <v>2114</v>
      </c>
      <c r="AU888" s="165"/>
      <c r="AV888" s="165"/>
      <c r="AW888" s="164" t="s">
        <v>64</v>
      </c>
      <c r="AX888" s="174">
        <v>226671331</v>
      </c>
      <c r="AY888" s="175">
        <v>1</v>
      </c>
      <c r="AZ888" s="175" t="s">
        <v>1922</v>
      </c>
      <c r="BA888" s="175" t="s">
        <v>125</v>
      </c>
      <c r="BB888" s="175" t="s">
        <v>67</v>
      </c>
      <c r="BC888" s="176">
        <v>226671331</v>
      </c>
      <c r="BD888" s="176">
        <v>226671331</v>
      </c>
      <c r="BF888" s="457" t="s">
        <v>2131</v>
      </c>
      <c r="BG888" s="457"/>
      <c r="BH888" s="452"/>
    </row>
    <row r="889" spans="1:60" s="453" customFormat="1" ht="210">
      <c r="A889" s="125">
        <v>459</v>
      </c>
      <c r="B889" s="165" t="s">
        <v>1908</v>
      </c>
      <c r="C889" s="165" t="s">
        <v>1909</v>
      </c>
      <c r="D889" s="165" t="s">
        <v>1910</v>
      </c>
      <c r="E889" s="165" t="s">
        <v>249</v>
      </c>
      <c r="F889" s="165" t="s">
        <v>930</v>
      </c>
      <c r="G889" s="165" t="s">
        <v>1911</v>
      </c>
      <c r="H889" s="165" t="s">
        <v>1912</v>
      </c>
      <c r="I889" s="165" t="s">
        <v>1913</v>
      </c>
      <c r="J889" s="47" t="s">
        <v>934</v>
      </c>
      <c r="K889" s="361">
        <v>0</v>
      </c>
      <c r="L889" s="361">
        <v>0</v>
      </c>
      <c r="M889" s="361">
        <v>0</v>
      </c>
      <c r="N889" s="170"/>
      <c r="O889" s="170"/>
      <c r="P889" s="170"/>
      <c r="Q889" s="170"/>
      <c r="R889" s="170" t="s">
        <v>211</v>
      </c>
      <c r="S889" s="433"/>
      <c r="T889" s="48"/>
      <c r="U889" s="433"/>
      <c r="V889" s="433"/>
      <c r="W889" s="433"/>
      <c r="X889" s="165" t="s">
        <v>1914</v>
      </c>
      <c r="Y889" s="165" t="s">
        <v>2069</v>
      </c>
      <c r="Z889" s="20"/>
      <c r="AA889" s="170"/>
      <c r="AB889" s="170"/>
      <c r="AC889" s="170"/>
      <c r="AD889" s="165"/>
      <c r="AE889" s="165"/>
      <c r="AF889" s="425"/>
      <c r="AG889" s="48"/>
      <c r="AH889" s="425"/>
      <c r="AI889" s="425"/>
      <c r="AJ889" s="425"/>
      <c r="AK889" s="165" t="s">
        <v>1918</v>
      </c>
      <c r="AL889" s="164" t="s">
        <v>55</v>
      </c>
      <c r="AM889" s="164">
        <v>2202</v>
      </c>
      <c r="AN889" s="164" t="s">
        <v>56</v>
      </c>
      <c r="AO889" s="164">
        <v>32</v>
      </c>
      <c r="AP889" s="165" t="s">
        <v>2132</v>
      </c>
      <c r="AQ889" s="165" t="s">
        <v>2133</v>
      </c>
      <c r="AR889" s="428">
        <v>2202017</v>
      </c>
      <c r="AS889" s="428">
        <v>1056</v>
      </c>
      <c r="AT889" s="165" t="s">
        <v>2094</v>
      </c>
      <c r="AU889" s="165"/>
      <c r="AV889" s="165"/>
      <c r="AW889" s="164" t="s">
        <v>64</v>
      </c>
      <c r="AX889" s="174">
        <v>90000000</v>
      </c>
      <c r="AY889" s="175">
        <v>1</v>
      </c>
      <c r="AZ889" s="175" t="s">
        <v>2134</v>
      </c>
      <c r="BA889" s="175" t="s">
        <v>2095</v>
      </c>
      <c r="BB889" s="175" t="s">
        <v>2096</v>
      </c>
      <c r="BC889" s="176">
        <v>90000000</v>
      </c>
      <c r="BD889" s="176">
        <v>90000000</v>
      </c>
      <c r="BF889" s="457" t="s">
        <v>2131</v>
      </c>
      <c r="BG889" s="457"/>
      <c r="BH889" s="452"/>
    </row>
    <row r="890" spans="1:60" s="453" customFormat="1" ht="210">
      <c r="A890" s="125">
        <v>460</v>
      </c>
      <c r="B890" s="165" t="s">
        <v>1908</v>
      </c>
      <c r="C890" s="165" t="s">
        <v>1909</v>
      </c>
      <c r="D890" s="165" t="s">
        <v>1910</v>
      </c>
      <c r="E890" s="165" t="s">
        <v>249</v>
      </c>
      <c r="F890" s="165" t="s">
        <v>930</v>
      </c>
      <c r="G890" s="165" t="s">
        <v>1911</v>
      </c>
      <c r="H890" s="165" t="s">
        <v>1912</v>
      </c>
      <c r="I890" s="165" t="s">
        <v>1913</v>
      </c>
      <c r="J890" s="47" t="s">
        <v>934</v>
      </c>
      <c r="K890" s="361">
        <v>0</v>
      </c>
      <c r="L890" s="361">
        <v>0</v>
      </c>
      <c r="M890" s="361">
        <v>0</v>
      </c>
      <c r="N890" s="170"/>
      <c r="O890" s="170"/>
      <c r="P890" s="170"/>
      <c r="Q890" s="170"/>
      <c r="R890" s="170" t="s">
        <v>211</v>
      </c>
      <c r="S890" s="433"/>
      <c r="T890" s="48"/>
      <c r="U890" s="433"/>
      <c r="V890" s="433"/>
      <c r="W890" s="433"/>
      <c r="X890" s="165" t="s">
        <v>1914</v>
      </c>
      <c r="Y890" s="165" t="s">
        <v>2069</v>
      </c>
      <c r="Z890" s="20"/>
      <c r="AA890" s="170"/>
      <c r="AB890" s="170"/>
      <c r="AC890" s="170"/>
      <c r="AD890" s="165"/>
      <c r="AE890" s="165"/>
      <c r="AF890" s="425"/>
      <c r="AG890" s="48"/>
      <c r="AH890" s="425"/>
      <c r="AI890" s="425"/>
      <c r="AJ890" s="425"/>
      <c r="AK890" s="165" t="s">
        <v>1918</v>
      </c>
      <c r="AL890" s="164" t="s">
        <v>55</v>
      </c>
      <c r="AM890" s="164">
        <v>2202</v>
      </c>
      <c r="AN890" s="164" t="s">
        <v>56</v>
      </c>
      <c r="AO890" s="164">
        <v>32</v>
      </c>
      <c r="AP890" s="165" t="s">
        <v>2132</v>
      </c>
      <c r="AQ890" s="165" t="s">
        <v>2133</v>
      </c>
      <c r="AR890" s="428">
        <v>2202017</v>
      </c>
      <c r="AS890" s="428" t="s">
        <v>972</v>
      </c>
      <c r="AT890" s="165" t="s">
        <v>2099</v>
      </c>
      <c r="AU890" s="165"/>
      <c r="AV890" s="165"/>
      <c r="AW890" s="164" t="s">
        <v>64</v>
      </c>
      <c r="AX890" s="174">
        <v>140703697</v>
      </c>
      <c r="AY890" s="175">
        <v>1</v>
      </c>
      <c r="AZ890" s="175" t="s">
        <v>2134</v>
      </c>
      <c r="BA890" s="175" t="s">
        <v>125</v>
      </c>
      <c r="BB890" s="175" t="s">
        <v>67</v>
      </c>
      <c r="BC890" s="176">
        <v>140703697</v>
      </c>
      <c r="BD890" s="176">
        <v>140703697</v>
      </c>
      <c r="BF890" s="451" t="s">
        <v>1700</v>
      </c>
      <c r="BG890" s="451"/>
      <c r="BH890" s="452"/>
    </row>
    <row r="891" spans="1:60" s="453" customFormat="1" ht="48.75" customHeight="1">
      <c r="A891" s="125">
        <v>461</v>
      </c>
      <c r="B891" s="165" t="s">
        <v>1908</v>
      </c>
      <c r="C891" s="165" t="s">
        <v>1909</v>
      </c>
      <c r="D891" s="165" t="s">
        <v>1910</v>
      </c>
      <c r="E891" s="165" t="s">
        <v>249</v>
      </c>
      <c r="F891" s="165" t="s">
        <v>930</v>
      </c>
      <c r="G891" s="165" t="s">
        <v>1911</v>
      </c>
      <c r="H891" s="165" t="s">
        <v>1912</v>
      </c>
      <c r="I891" s="165" t="s">
        <v>1913</v>
      </c>
      <c r="J891" s="47" t="s">
        <v>934</v>
      </c>
      <c r="K891" s="361">
        <v>0</v>
      </c>
      <c r="L891" s="361">
        <v>0</v>
      </c>
      <c r="M891" s="361">
        <v>0</v>
      </c>
      <c r="N891" s="170"/>
      <c r="O891" s="170"/>
      <c r="P891" s="170"/>
      <c r="Q891" s="170"/>
      <c r="R891" s="170" t="s">
        <v>211</v>
      </c>
      <c r="S891" s="433"/>
      <c r="T891" s="48"/>
      <c r="U891" s="433"/>
      <c r="V891" s="433"/>
      <c r="W891" s="433"/>
      <c r="X891" s="165" t="s">
        <v>1914</v>
      </c>
      <c r="Y891" s="165" t="s">
        <v>2069</v>
      </c>
      <c r="Z891" s="20"/>
      <c r="AA891" s="170"/>
      <c r="AB891" s="170"/>
      <c r="AC891" s="170"/>
      <c r="AD891" s="165"/>
      <c r="AE891" s="165"/>
      <c r="AF891" s="425"/>
      <c r="AG891" s="48"/>
      <c r="AH891" s="425"/>
      <c r="AI891" s="425"/>
      <c r="AJ891" s="425"/>
      <c r="AK891" s="165" t="s">
        <v>1918</v>
      </c>
      <c r="AL891" s="164" t="s">
        <v>55</v>
      </c>
      <c r="AM891" s="164">
        <v>2202</v>
      </c>
      <c r="AN891" s="164" t="s">
        <v>56</v>
      </c>
      <c r="AO891" s="164">
        <v>32</v>
      </c>
      <c r="AP891" s="165" t="s">
        <v>2135</v>
      </c>
      <c r="AQ891" s="165" t="s">
        <v>2133</v>
      </c>
      <c r="AR891" s="428">
        <v>2202017</v>
      </c>
      <c r="AS891" s="428" t="s">
        <v>972</v>
      </c>
      <c r="AT891" s="165" t="s">
        <v>2101</v>
      </c>
      <c r="AU891" s="165"/>
      <c r="AV891" s="165"/>
      <c r="AW891" s="164" t="s">
        <v>64</v>
      </c>
      <c r="AX891" s="174">
        <v>95557720</v>
      </c>
      <c r="AY891" s="175">
        <v>1</v>
      </c>
      <c r="AZ891" s="175" t="s">
        <v>2134</v>
      </c>
      <c r="BA891" s="175" t="s">
        <v>2095</v>
      </c>
      <c r="BB891" s="175" t="s">
        <v>2096</v>
      </c>
      <c r="BC891" s="176">
        <v>95557720</v>
      </c>
      <c r="BD891" s="176">
        <v>95557720</v>
      </c>
      <c r="BF891" s="451" t="s">
        <v>1700</v>
      </c>
      <c r="BG891" s="451"/>
      <c r="BH891" s="452"/>
    </row>
    <row r="892" spans="1:60" s="453" customFormat="1" ht="48.75" customHeight="1">
      <c r="A892" s="125">
        <v>462</v>
      </c>
      <c r="B892" s="165" t="s">
        <v>1908</v>
      </c>
      <c r="C892" s="165" t="s">
        <v>1909</v>
      </c>
      <c r="D892" s="165" t="s">
        <v>1910</v>
      </c>
      <c r="E892" s="165" t="s">
        <v>249</v>
      </c>
      <c r="F892" s="165" t="s">
        <v>930</v>
      </c>
      <c r="G892" s="165" t="s">
        <v>1911</v>
      </c>
      <c r="H892" s="165" t="s">
        <v>1912</v>
      </c>
      <c r="I892" s="165" t="s">
        <v>1913</v>
      </c>
      <c r="J892" s="47" t="s">
        <v>934</v>
      </c>
      <c r="K892" s="361">
        <v>0</v>
      </c>
      <c r="L892" s="361">
        <v>0</v>
      </c>
      <c r="M892" s="361">
        <v>0</v>
      </c>
      <c r="N892" s="170"/>
      <c r="O892" s="170"/>
      <c r="P892" s="170"/>
      <c r="Q892" s="170"/>
      <c r="R892" s="170" t="s">
        <v>211</v>
      </c>
      <c r="S892" s="433"/>
      <c r="T892" s="48"/>
      <c r="U892" s="433"/>
      <c r="V892" s="433"/>
      <c r="W892" s="433"/>
      <c r="X892" s="165" t="s">
        <v>1914</v>
      </c>
      <c r="Y892" s="165" t="s">
        <v>2069</v>
      </c>
      <c r="Z892" s="20"/>
      <c r="AA892" s="170"/>
      <c r="AB892" s="170"/>
      <c r="AC892" s="170"/>
      <c r="AD892" s="165"/>
      <c r="AE892" s="165"/>
      <c r="AF892" s="425"/>
      <c r="AG892" s="48"/>
      <c r="AH892" s="425"/>
      <c r="AI892" s="425"/>
      <c r="AJ892" s="425"/>
      <c r="AK892" s="165" t="s">
        <v>1918</v>
      </c>
      <c r="AL892" s="164" t="s">
        <v>55</v>
      </c>
      <c r="AM892" s="164">
        <v>2202</v>
      </c>
      <c r="AN892" s="164" t="s">
        <v>56</v>
      </c>
      <c r="AO892" s="164">
        <v>32</v>
      </c>
      <c r="AP892" s="165" t="s">
        <v>2135</v>
      </c>
      <c r="AQ892" s="165" t="s">
        <v>2133</v>
      </c>
      <c r="AR892" s="428">
        <v>2202017</v>
      </c>
      <c r="AS892" s="428">
        <v>1056</v>
      </c>
      <c r="AT892" s="165" t="s">
        <v>2094</v>
      </c>
      <c r="AU892" s="165"/>
      <c r="AV892" s="165"/>
      <c r="AW892" s="164" t="s">
        <v>64</v>
      </c>
      <c r="AX892" s="174">
        <v>894442280</v>
      </c>
      <c r="AY892" s="175">
        <v>1</v>
      </c>
      <c r="AZ892" s="175" t="s">
        <v>2134</v>
      </c>
      <c r="BA892" s="175" t="s">
        <v>2095</v>
      </c>
      <c r="BB892" s="175" t="s">
        <v>2096</v>
      </c>
      <c r="BC892" s="176">
        <v>894442280</v>
      </c>
      <c r="BD892" s="176">
        <v>894442280</v>
      </c>
      <c r="BF892" s="451" t="s">
        <v>1700</v>
      </c>
      <c r="BG892" s="451"/>
      <c r="BH892" s="452"/>
    </row>
    <row r="893" spans="1:60" s="453" customFormat="1" ht="48.75" customHeight="1">
      <c r="A893" s="125">
        <v>463</v>
      </c>
      <c r="B893" s="165" t="s">
        <v>1908</v>
      </c>
      <c r="C893" s="165" t="s">
        <v>1909</v>
      </c>
      <c r="D893" s="165" t="s">
        <v>1910</v>
      </c>
      <c r="E893" s="165" t="s">
        <v>249</v>
      </c>
      <c r="F893" s="165" t="s">
        <v>930</v>
      </c>
      <c r="G893" s="165" t="s">
        <v>1911</v>
      </c>
      <c r="H893" s="165" t="s">
        <v>1912</v>
      </c>
      <c r="I893" s="165" t="s">
        <v>1913</v>
      </c>
      <c r="J893" s="47" t="s">
        <v>934</v>
      </c>
      <c r="K893" s="361">
        <v>0</v>
      </c>
      <c r="L893" s="361">
        <v>0</v>
      </c>
      <c r="M893" s="361">
        <v>0</v>
      </c>
      <c r="N893" s="170"/>
      <c r="O893" s="170"/>
      <c r="P893" s="170"/>
      <c r="Q893" s="170"/>
      <c r="R893" s="170" t="s">
        <v>211</v>
      </c>
      <c r="S893" s="433"/>
      <c r="T893" s="48"/>
      <c r="U893" s="433"/>
      <c r="V893" s="433"/>
      <c r="W893" s="433"/>
      <c r="X893" s="165" t="s">
        <v>1914</v>
      </c>
      <c r="Y893" s="165" t="s">
        <v>2069</v>
      </c>
      <c r="Z893" s="20"/>
      <c r="AA893" s="170"/>
      <c r="AB893" s="170"/>
      <c r="AC893" s="170"/>
      <c r="AD893" s="165"/>
      <c r="AE893" s="165"/>
      <c r="AF893" s="425"/>
      <c r="AG893" s="48"/>
      <c r="AH893" s="425"/>
      <c r="AI893" s="425"/>
      <c r="AJ893" s="425"/>
      <c r="AK893" s="165" t="s">
        <v>1918</v>
      </c>
      <c r="AL893" s="164" t="s">
        <v>55</v>
      </c>
      <c r="AM893" s="164">
        <v>2202</v>
      </c>
      <c r="AN893" s="164" t="s">
        <v>56</v>
      </c>
      <c r="AO893" s="164">
        <v>32</v>
      </c>
      <c r="AP893" s="165" t="s">
        <v>2135</v>
      </c>
      <c r="AQ893" s="165" t="s">
        <v>2133</v>
      </c>
      <c r="AR893" s="428">
        <v>2202017</v>
      </c>
      <c r="AS893" s="428" t="s">
        <v>972</v>
      </c>
      <c r="AT893" s="165" t="s">
        <v>2099</v>
      </c>
      <c r="AU893" s="165"/>
      <c r="AV893" s="165"/>
      <c r="AW893" s="164" t="s">
        <v>64</v>
      </c>
      <c r="AX893" s="174">
        <v>843738583</v>
      </c>
      <c r="AY893" s="175">
        <v>1</v>
      </c>
      <c r="AZ893" s="175" t="s">
        <v>2134</v>
      </c>
      <c r="BA893" s="175" t="s">
        <v>125</v>
      </c>
      <c r="BB893" s="175" t="s">
        <v>67</v>
      </c>
      <c r="BC893" s="176">
        <v>843738583</v>
      </c>
      <c r="BD893" s="176">
        <v>843738583</v>
      </c>
      <c r="BF893" s="457" t="s">
        <v>1700</v>
      </c>
      <c r="BG893" s="457"/>
      <c r="BH893" s="452"/>
    </row>
    <row r="894" spans="1:60" s="453" customFormat="1" ht="48.75" customHeight="1">
      <c r="A894" s="125">
        <v>464</v>
      </c>
      <c r="B894" s="165" t="s">
        <v>1908</v>
      </c>
      <c r="C894" s="165" t="s">
        <v>1909</v>
      </c>
      <c r="D894" s="165" t="s">
        <v>1910</v>
      </c>
      <c r="E894" s="165" t="s">
        <v>249</v>
      </c>
      <c r="F894" s="165" t="s">
        <v>930</v>
      </c>
      <c r="G894" s="165" t="s">
        <v>1911</v>
      </c>
      <c r="H894" s="165" t="s">
        <v>1912</v>
      </c>
      <c r="I894" s="165" t="s">
        <v>1913</v>
      </c>
      <c r="J894" s="47" t="s">
        <v>934</v>
      </c>
      <c r="K894" s="361">
        <v>0</v>
      </c>
      <c r="L894" s="361">
        <v>0</v>
      </c>
      <c r="M894" s="361">
        <v>0</v>
      </c>
      <c r="N894" s="170"/>
      <c r="O894" s="170"/>
      <c r="P894" s="170"/>
      <c r="Q894" s="170"/>
      <c r="R894" s="170" t="s">
        <v>211</v>
      </c>
      <c r="S894" s="433"/>
      <c r="T894" s="48"/>
      <c r="U894" s="433"/>
      <c r="V894" s="433"/>
      <c r="W894" s="433"/>
      <c r="X894" s="165" t="s">
        <v>1914</v>
      </c>
      <c r="Y894" s="165" t="s">
        <v>2069</v>
      </c>
      <c r="Z894" s="20"/>
      <c r="AA894" s="170"/>
      <c r="AB894" s="170"/>
      <c r="AC894" s="170"/>
      <c r="AD894" s="165"/>
      <c r="AE894" s="165"/>
      <c r="AF894" s="425"/>
      <c r="AG894" s="48"/>
      <c r="AH894" s="425"/>
      <c r="AI894" s="425"/>
      <c r="AJ894" s="425"/>
      <c r="AK894" s="165" t="s">
        <v>1918</v>
      </c>
      <c r="AL894" s="164" t="s">
        <v>55</v>
      </c>
      <c r="AM894" s="164">
        <v>2202</v>
      </c>
      <c r="AN894" s="164" t="s">
        <v>56</v>
      </c>
      <c r="AO894" s="164">
        <v>32</v>
      </c>
      <c r="AP894" s="165" t="s">
        <v>2135</v>
      </c>
      <c r="AQ894" s="165" t="s">
        <v>2133</v>
      </c>
      <c r="AR894" s="428">
        <v>2202017</v>
      </c>
      <c r="AS894" s="428"/>
      <c r="AT894" s="165" t="s">
        <v>2104</v>
      </c>
      <c r="AU894" s="165"/>
      <c r="AV894" s="165"/>
      <c r="AW894" s="164" t="s">
        <v>64</v>
      </c>
      <c r="AX894" s="174">
        <v>483598</v>
      </c>
      <c r="AY894" s="175">
        <v>1</v>
      </c>
      <c r="AZ894" s="175" t="s">
        <v>2134</v>
      </c>
      <c r="BA894" s="175" t="s">
        <v>125</v>
      </c>
      <c r="BB894" s="175" t="s">
        <v>67</v>
      </c>
      <c r="BC894" s="176">
        <v>483598</v>
      </c>
      <c r="BD894" s="176">
        <v>483598</v>
      </c>
      <c r="BF894" s="457" t="s">
        <v>2136</v>
      </c>
      <c r="BG894" s="457"/>
      <c r="BH894" s="452"/>
    </row>
    <row r="895" spans="1:60" s="453" customFormat="1" ht="48.75" customHeight="1">
      <c r="A895" s="125">
        <v>465</v>
      </c>
      <c r="B895" s="165" t="s">
        <v>1908</v>
      </c>
      <c r="C895" s="165" t="s">
        <v>1909</v>
      </c>
      <c r="D895" s="165" t="s">
        <v>1954</v>
      </c>
      <c r="E895" s="165" t="s">
        <v>249</v>
      </c>
      <c r="F895" s="165" t="s">
        <v>930</v>
      </c>
      <c r="G895" s="165" t="s">
        <v>1911</v>
      </c>
      <c r="H895" s="165" t="s">
        <v>1912</v>
      </c>
      <c r="I895" s="165" t="s">
        <v>1913</v>
      </c>
      <c r="J895" s="47" t="s">
        <v>934</v>
      </c>
      <c r="K895" s="361">
        <v>0</v>
      </c>
      <c r="L895" s="361">
        <v>0</v>
      </c>
      <c r="M895" s="361">
        <v>0</v>
      </c>
      <c r="N895" s="170"/>
      <c r="O895" s="170"/>
      <c r="P895" s="170"/>
      <c r="Q895" s="170"/>
      <c r="R895" s="170" t="s">
        <v>211</v>
      </c>
      <c r="S895" s="433"/>
      <c r="T895" s="48"/>
      <c r="U895" s="433"/>
      <c r="V895" s="433"/>
      <c r="W895" s="433"/>
      <c r="X895" s="165" t="s">
        <v>1914</v>
      </c>
      <c r="Y895" s="165" t="s">
        <v>2069</v>
      </c>
      <c r="Z895" s="20"/>
      <c r="AA895" s="170"/>
      <c r="AB895" s="170"/>
      <c r="AC895" s="170"/>
      <c r="AD895" s="165"/>
      <c r="AE895" s="165"/>
      <c r="AF895" s="425"/>
      <c r="AG895" s="48"/>
      <c r="AH895" s="425"/>
      <c r="AI895" s="425"/>
      <c r="AJ895" s="425"/>
      <c r="AK895" s="165" t="s">
        <v>1918</v>
      </c>
      <c r="AL895" s="164" t="s">
        <v>55</v>
      </c>
      <c r="AM895" s="164">
        <v>2202</v>
      </c>
      <c r="AN895" s="164" t="s">
        <v>56</v>
      </c>
      <c r="AO895" s="164">
        <v>32</v>
      </c>
      <c r="AP895" s="165" t="s">
        <v>2042</v>
      </c>
      <c r="AQ895" s="165" t="s">
        <v>1956</v>
      </c>
      <c r="AR895" s="428">
        <v>2202014</v>
      </c>
      <c r="AS895" s="164"/>
      <c r="AT895" s="165" t="s">
        <v>2130</v>
      </c>
      <c r="AU895" s="165"/>
      <c r="AV895" s="165"/>
      <c r="AW895" s="164" t="s">
        <v>64</v>
      </c>
      <c r="AX895" s="174">
        <v>205379019</v>
      </c>
      <c r="AY895" s="175">
        <v>1</v>
      </c>
      <c r="AZ895" s="175" t="s">
        <v>1958</v>
      </c>
      <c r="BA895" s="175" t="s">
        <v>306</v>
      </c>
      <c r="BB895" s="175" t="s">
        <v>307</v>
      </c>
      <c r="BC895" s="176">
        <v>205379019</v>
      </c>
      <c r="BD895" s="176">
        <v>205379019</v>
      </c>
      <c r="BF895" s="457" t="s">
        <v>2136</v>
      </c>
      <c r="BG895" s="457"/>
      <c r="BH895" s="452"/>
    </row>
    <row r="896" spans="1:60" s="453" customFormat="1" ht="48.75" customHeight="1">
      <c r="A896" s="125">
        <v>466</v>
      </c>
      <c r="B896" s="165" t="s">
        <v>1908</v>
      </c>
      <c r="C896" s="165" t="s">
        <v>1909</v>
      </c>
      <c r="D896" s="165" t="s">
        <v>1954</v>
      </c>
      <c r="E896" s="165" t="s">
        <v>249</v>
      </c>
      <c r="F896" s="165" t="s">
        <v>930</v>
      </c>
      <c r="G896" s="165" t="s">
        <v>1911</v>
      </c>
      <c r="H896" s="165" t="s">
        <v>1912</v>
      </c>
      <c r="I896" s="165" t="s">
        <v>1913</v>
      </c>
      <c r="J896" s="47" t="s">
        <v>934</v>
      </c>
      <c r="K896" s="361">
        <v>0</v>
      </c>
      <c r="L896" s="361">
        <v>0</v>
      </c>
      <c r="M896" s="361">
        <v>0</v>
      </c>
      <c r="N896" s="170"/>
      <c r="O896" s="170"/>
      <c r="P896" s="170"/>
      <c r="Q896" s="170"/>
      <c r="R896" s="170" t="s">
        <v>211</v>
      </c>
      <c r="S896" s="433"/>
      <c r="T896" s="48"/>
      <c r="U896" s="433"/>
      <c r="V896" s="433"/>
      <c r="W896" s="433"/>
      <c r="X896" s="165" t="s">
        <v>1914</v>
      </c>
      <c r="Y896" s="165" t="s">
        <v>2069</v>
      </c>
      <c r="Z896" s="20"/>
      <c r="AA896" s="170"/>
      <c r="AB896" s="170"/>
      <c r="AC896" s="170"/>
      <c r="AD896" s="165"/>
      <c r="AE896" s="165"/>
      <c r="AF896" s="425"/>
      <c r="AG896" s="48"/>
      <c r="AH896" s="425"/>
      <c r="AI896" s="425"/>
      <c r="AJ896" s="425"/>
      <c r="AK896" s="165" t="s">
        <v>1918</v>
      </c>
      <c r="AL896" s="164" t="s">
        <v>55</v>
      </c>
      <c r="AM896" s="164">
        <v>2202</v>
      </c>
      <c r="AN896" s="164" t="s">
        <v>56</v>
      </c>
      <c r="AO896" s="164">
        <v>32</v>
      </c>
      <c r="AP896" s="165" t="s">
        <v>1955</v>
      </c>
      <c r="AQ896" s="165" t="s">
        <v>1956</v>
      </c>
      <c r="AR896" s="428">
        <v>2202014</v>
      </c>
      <c r="AS896" s="164"/>
      <c r="AT896" s="165" t="s">
        <v>2137</v>
      </c>
      <c r="AU896" s="165"/>
      <c r="AV896" s="165"/>
      <c r="AW896" s="164" t="s">
        <v>64</v>
      </c>
      <c r="AX896" s="174">
        <v>12830000</v>
      </c>
      <c r="AY896" s="175">
        <v>1</v>
      </c>
      <c r="AZ896" s="175" t="s">
        <v>1958</v>
      </c>
      <c r="BA896" s="175" t="s">
        <v>306</v>
      </c>
      <c r="BB896" s="175" t="s">
        <v>307</v>
      </c>
      <c r="BC896" s="176">
        <v>12830000</v>
      </c>
      <c r="BD896" s="176">
        <v>12830000</v>
      </c>
      <c r="BF896" s="457" t="s">
        <v>2138</v>
      </c>
      <c r="BG896" s="457"/>
      <c r="BH896" s="452"/>
    </row>
    <row r="897" spans="1:61" s="453" customFormat="1" ht="48.75" customHeight="1">
      <c r="A897" s="125">
        <v>467</v>
      </c>
      <c r="B897" s="165" t="s">
        <v>1908</v>
      </c>
      <c r="C897" s="165" t="s">
        <v>1909</v>
      </c>
      <c r="D897" s="165" t="s">
        <v>1954</v>
      </c>
      <c r="E897" s="165" t="s">
        <v>249</v>
      </c>
      <c r="F897" s="165" t="s">
        <v>930</v>
      </c>
      <c r="G897" s="165" t="s">
        <v>1911</v>
      </c>
      <c r="H897" s="165" t="s">
        <v>1912</v>
      </c>
      <c r="I897" s="165" t="s">
        <v>1913</v>
      </c>
      <c r="J897" s="47" t="s">
        <v>934</v>
      </c>
      <c r="K897" s="361">
        <v>0</v>
      </c>
      <c r="L897" s="361">
        <v>0</v>
      </c>
      <c r="M897" s="361">
        <v>0</v>
      </c>
      <c r="N897" s="170"/>
      <c r="O897" s="170"/>
      <c r="P897" s="170"/>
      <c r="Q897" s="170"/>
      <c r="R897" s="170" t="s">
        <v>211</v>
      </c>
      <c r="S897" s="433"/>
      <c r="T897" s="48"/>
      <c r="U897" s="433"/>
      <c r="V897" s="433"/>
      <c r="W897" s="433"/>
      <c r="X897" s="165" t="s">
        <v>1914</v>
      </c>
      <c r="Y897" s="165" t="s">
        <v>2139</v>
      </c>
      <c r="Z897" s="165" t="s">
        <v>1916</v>
      </c>
      <c r="AA897" s="170">
        <v>0</v>
      </c>
      <c r="AB897" s="170">
        <v>0.3</v>
      </c>
      <c r="AC897" s="277">
        <v>0.3</v>
      </c>
      <c r="AD897" s="165" t="s">
        <v>48</v>
      </c>
      <c r="AE897" s="165" t="s">
        <v>1917</v>
      </c>
      <c r="AF897" s="458"/>
      <c r="AG897" s="275">
        <v>0</v>
      </c>
      <c r="AH897" s="425"/>
      <c r="AI897" s="425"/>
      <c r="AJ897" s="425"/>
      <c r="AK897" s="165" t="s">
        <v>1918</v>
      </c>
      <c r="AL897" s="164" t="s">
        <v>55</v>
      </c>
      <c r="AM897" s="164">
        <v>2202</v>
      </c>
      <c r="AN897" s="164" t="s">
        <v>56</v>
      </c>
      <c r="AO897" s="164">
        <v>32</v>
      </c>
      <c r="AP897" s="165" t="s">
        <v>1955</v>
      </c>
      <c r="AQ897" s="165" t="s">
        <v>1956</v>
      </c>
      <c r="AR897" s="428">
        <v>2202014</v>
      </c>
      <c r="AS897" s="164">
        <v>1230</v>
      </c>
      <c r="AT897" s="165" t="s">
        <v>2140</v>
      </c>
      <c r="AU897" s="165"/>
      <c r="AV897" s="165"/>
      <c r="AW897" s="164" t="s">
        <v>64</v>
      </c>
      <c r="AX897" s="174">
        <v>55570000</v>
      </c>
      <c r="AY897" s="175">
        <v>1</v>
      </c>
      <c r="AZ897" s="175" t="s">
        <v>1958</v>
      </c>
      <c r="BA897" s="175" t="s">
        <v>125</v>
      </c>
      <c r="BB897" s="175" t="s">
        <v>67</v>
      </c>
      <c r="BC897" s="176">
        <v>55570000</v>
      </c>
      <c r="BD897" s="176">
        <v>55570000</v>
      </c>
      <c r="BF897" s="457" t="s">
        <v>2138</v>
      </c>
      <c r="BG897" s="457"/>
      <c r="BH897" s="452"/>
    </row>
    <row r="898" spans="1:61" s="460" customFormat="1" ht="48.75" customHeight="1">
      <c r="A898" s="125">
        <v>468</v>
      </c>
      <c r="B898" s="165" t="s">
        <v>1908</v>
      </c>
      <c r="C898" s="165" t="s">
        <v>1909</v>
      </c>
      <c r="D898" s="165" t="s">
        <v>2055</v>
      </c>
      <c r="E898" s="165" t="s">
        <v>249</v>
      </c>
      <c r="F898" s="165" t="s">
        <v>930</v>
      </c>
      <c r="G898" s="165" t="s">
        <v>1911</v>
      </c>
      <c r="H898" s="165" t="s">
        <v>1912</v>
      </c>
      <c r="I898" s="165" t="s">
        <v>1913</v>
      </c>
      <c r="J898" s="47" t="s">
        <v>934</v>
      </c>
      <c r="K898" s="361">
        <v>0</v>
      </c>
      <c r="L898" s="361">
        <v>0</v>
      </c>
      <c r="M898" s="361">
        <v>0</v>
      </c>
      <c r="N898" s="170"/>
      <c r="O898" s="170"/>
      <c r="P898" s="170"/>
      <c r="Q898" s="170"/>
      <c r="R898" s="170" t="s">
        <v>211</v>
      </c>
      <c r="S898" s="433"/>
      <c r="T898" s="48"/>
      <c r="U898" s="433"/>
      <c r="V898" s="433"/>
      <c r="W898" s="433"/>
      <c r="X898" s="165" t="s">
        <v>2141</v>
      </c>
      <c r="Y898" s="165" t="s">
        <v>2139</v>
      </c>
      <c r="Z898" s="165"/>
      <c r="AA898" s="170"/>
      <c r="AB898" s="170"/>
      <c r="AC898" s="170"/>
      <c r="AD898" s="165"/>
      <c r="AE898" s="165"/>
      <c r="AF898" s="425"/>
      <c r="AG898" s="48"/>
      <c r="AH898" s="425"/>
      <c r="AI898" s="425"/>
      <c r="AJ898" s="425"/>
      <c r="AK898" s="165" t="s">
        <v>1918</v>
      </c>
      <c r="AL898" s="164" t="s">
        <v>55</v>
      </c>
      <c r="AM898" s="164">
        <v>2202</v>
      </c>
      <c r="AN898" s="164" t="s">
        <v>56</v>
      </c>
      <c r="AO898" s="164">
        <v>32</v>
      </c>
      <c r="AP898" s="165" t="s">
        <v>2142</v>
      </c>
      <c r="AQ898" s="165" t="s">
        <v>2057</v>
      </c>
      <c r="AR898" s="428">
        <v>2202045</v>
      </c>
      <c r="AS898" s="428">
        <v>324</v>
      </c>
      <c r="AT898" s="459" t="s">
        <v>2143</v>
      </c>
      <c r="AU898" s="459"/>
      <c r="AV898" s="165"/>
      <c r="AW898" s="164" t="s">
        <v>64</v>
      </c>
      <c r="AX898" s="174">
        <v>38000000</v>
      </c>
      <c r="AY898" s="175">
        <v>1</v>
      </c>
      <c r="AZ898" s="175" t="s">
        <v>2058</v>
      </c>
      <c r="BA898" s="175" t="s">
        <v>306</v>
      </c>
      <c r="BB898" s="175" t="s">
        <v>307</v>
      </c>
      <c r="BC898" s="176">
        <v>38000000</v>
      </c>
      <c r="BD898" s="176">
        <v>38000000</v>
      </c>
      <c r="BF898" s="457" t="s">
        <v>2144</v>
      </c>
      <c r="BG898" s="451" t="s">
        <v>2087</v>
      </c>
      <c r="BH898" s="452" t="s">
        <v>2121</v>
      </c>
    </row>
    <row r="899" spans="1:61" s="453" customFormat="1" ht="48.75" customHeight="1">
      <c r="A899" s="125">
        <v>469</v>
      </c>
      <c r="B899" s="165" t="s">
        <v>1908</v>
      </c>
      <c r="C899" s="165" t="s">
        <v>1909</v>
      </c>
      <c r="D899" s="165" t="s">
        <v>2055</v>
      </c>
      <c r="E899" s="165" t="s">
        <v>249</v>
      </c>
      <c r="F899" s="165" t="s">
        <v>930</v>
      </c>
      <c r="G899" s="165" t="s">
        <v>1911</v>
      </c>
      <c r="H899" s="165" t="s">
        <v>1912</v>
      </c>
      <c r="I899" s="165" t="s">
        <v>1913</v>
      </c>
      <c r="J899" s="47" t="s">
        <v>934</v>
      </c>
      <c r="K899" s="361">
        <v>0</v>
      </c>
      <c r="L899" s="361">
        <v>0</v>
      </c>
      <c r="M899" s="361">
        <v>0</v>
      </c>
      <c r="N899" s="170"/>
      <c r="O899" s="170"/>
      <c r="P899" s="170"/>
      <c r="Q899" s="170"/>
      <c r="R899" s="170" t="s">
        <v>211</v>
      </c>
      <c r="S899" s="433"/>
      <c r="T899" s="48"/>
      <c r="U899" s="433"/>
      <c r="V899" s="433"/>
      <c r="W899" s="433"/>
      <c r="X899" s="165" t="s">
        <v>2141</v>
      </c>
      <c r="Y899" s="165" t="s">
        <v>2139</v>
      </c>
      <c r="Z899" s="165"/>
      <c r="AA899" s="170"/>
      <c r="AB899" s="170"/>
      <c r="AC899" s="170"/>
      <c r="AD899" s="165"/>
      <c r="AE899" s="165"/>
      <c r="AF899" s="425"/>
      <c r="AG899" s="48"/>
      <c r="AH899" s="425"/>
      <c r="AI899" s="425"/>
      <c r="AJ899" s="425"/>
      <c r="AK899" s="165" t="s">
        <v>1918</v>
      </c>
      <c r="AL899" s="164" t="s">
        <v>55</v>
      </c>
      <c r="AM899" s="164">
        <v>2202</v>
      </c>
      <c r="AN899" s="164" t="s">
        <v>56</v>
      </c>
      <c r="AO899" s="164">
        <v>32</v>
      </c>
      <c r="AP899" s="165" t="s">
        <v>2142</v>
      </c>
      <c r="AQ899" s="165" t="s">
        <v>2057</v>
      </c>
      <c r="AR899" s="428">
        <v>2202045</v>
      </c>
      <c r="AS899" s="428">
        <v>325</v>
      </c>
      <c r="AT899" s="459" t="s">
        <v>2145</v>
      </c>
      <c r="AU899" s="459"/>
      <c r="AV899" s="165"/>
      <c r="AW899" s="164" t="s">
        <v>64</v>
      </c>
      <c r="AX899" s="174">
        <v>33829025</v>
      </c>
      <c r="AY899" s="175">
        <v>1</v>
      </c>
      <c r="AZ899" s="175" t="s">
        <v>2058</v>
      </c>
      <c r="BA899" s="175" t="s">
        <v>125</v>
      </c>
      <c r="BB899" s="175" t="s">
        <v>67</v>
      </c>
      <c r="BC899" s="176">
        <v>33829025</v>
      </c>
      <c r="BD899" s="176">
        <v>33829025</v>
      </c>
      <c r="BF899" s="457" t="s">
        <v>2146</v>
      </c>
      <c r="BG899" s="451" t="s">
        <v>2087</v>
      </c>
      <c r="BH899" s="452" t="s">
        <v>2121</v>
      </c>
    </row>
    <row r="900" spans="1:61" s="453" customFormat="1" ht="48.75" customHeight="1">
      <c r="A900" s="125">
        <v>470</v>
      </c>
      <c r="B900" s="165" t="s">
        <v>1908</v>
      </c>
      <c r="C900" s="165" t="s">
        <v>1909</v>
      </c>
      <c r="D900" s="165" t="s">
        <v>2055</v>
      </c>
      <c r="E900" s="165" t="s">
        <v>249</v>
      </c>
      <c r="F900" s="165" t="s">
        <v>930</v>
      </c>
      <c r="G900" s="165" t="s">
        <v>1911</v>
      </c>
      <c r="H900" s="165" t="s">
        <v>1912</v>
      </c>
      <c r="I900" s="165" t="s">
        <v>1913</v>
      </c>
      <c r="J900" s="47" t="s">
        <v>934</v>
      </c>
      <c r="K900" s="361">
        <v>0</v>
      </c>
      <c r="L900" s="361">
        <v>0</v>
      </c>
      <c r="M900" s="361">
        <v>0</v>
      </c>
      <c r="N900" s="170"/>
      <c r="O900" s="170"/>
      <c r="P900" s="170"/>
      <c r="Q900" s="170"/>
      <c r="R900" s="170" t="s">
        <v>211</v>
      </c>
      <c r="S900" s="433"/>
      <c r="T900" s="48"/>
      <c r="U900" s="433"/>
      <c r="V900" s="433"/>
      <c r="W900" s="433"/>
      <c r="X900" s="165" t="s">
        <v>2141</v>
      </c>
      <c r="Y900" s="165" t="s">
        <v>2139</v>
      </c>
      <c r="Z900" s="165"/>
      <c r="AA900" s="170"/>
      <c r="AB900" s="170"/>
      <c r="AC900" s="170"/>
      <c r="AD900" s="165"/>
      <c r="AE900" s="165"/>
      <c r="AF900" s="425"/>
      <c r="AG900" s="48"/>
      <c r="AH900" s="425"/>
      <c r="AI900" s="425"/>
      <c r="AJ900" s="425"/>
      <c r="AK900" s="165" t="s">
        <v>1918</v>
      </c>
      <c r="AL900" s="164" t="s">
        <v>55</v>
      </c>
      <c r="AM900" s="164">
        <v>2202</v>
      </c>
      <c r="AN900" s="164" t="s">
        <v>56</v>
      </c>
      <c r="AO900" s="164">
        <v>32</v>
      </c>
      <c r="AP900" s="165" t="s">
        <v>2142</v>
      </c>
      <c r="AQ900" s="165" t="s">
        <v>2057</v>
      </c>
      <c r="AR900" s="428">
        <v>2202045</v>
      </c>
      <c r="AS900" s="428">
        <v>326</v>
      </c>
      <c r="AT900" s="459" t="s">
        <v>2147</v>
      </c>
      <c r="AU900" s="459"/>
      <c r="AV900" s="165"/>
      <c r="AW900" s="164" t="s">
        <v>64</v>
      </c>
      <c r="AX900" s="174">
        <v>38000000</v>
      </c>
      <c r="AY900" s="175">
        <v>1</v>
      </c>
      <c r="AZ900" s="175" t="s">
        <v>2058</v>
      </c>
      <c r="BA900" s="175" t="s">
        <v>306</v>
      </c>
      <c r="BB900" s="175" t="s">
        <v>307</v>
      </c>
      <c r="BC900" s="176">
        <v>38000000</v>
      </c>
      <c r="BD900" s="176">
        <v>38000000</v>
      </c>
      <c r="BF900" s="457" t="s">
        <v>2148</v>
      </c>
      <c r="BG900" s="451" t="s">
        <v>2087</v>
      </c>
      <c r="BH900" s="452" t="s">
        <v>2121</v>
      </c>
    </row>
    <row r="901" spans="1:61" s="460" customFormat="1" ht="48.75" customHeight="1">
      <c r="A901" s="125">
        <v>471</v>
      </c>
      <c r="B901" s="165" t="s">
        <v>1908</v>
      </c>
      <c r="C901" s="165" t="s">
        <v>1909</v>
      </c>
      <c r="D901" s="165" t="s">
        <v>2055</v>
      </c>
      <c r="E901" s="165" t="s">
        <v>249</v>
      </c>
      <c r="F901" s="165" t="s">
        <v>930</v>
      </c>
      <c r="G901" s="165" t="s">
        <v>1911</v>
      </c>
      <c r="H901" s="165" t="s">
        <v>1912</v>
      </c>
      <c r="I901" s="165" t="s">
        <v>1913</v>
      </c>
      <c r="J901" s="47" t="s">
        <v>934</v>
      </c>
      <c r="K901" s="361">
        <v>0</v>
      </c>
      <c r="L901" s="361">
        <v>0</v>
      </c>
      <c r="M901" s="361">
        <v>0</v>
      </c>
      <c r="N901" s="170"/>
      <c r="O901" s="170"/>
      <c r="P901" s="170"/>
      <c r="Q901" s="170"/>
      <c r="R901" s="170" t="s">
        <v>211</v>
      </c>
      <c r="S901" s="433"/>
      <c r="T901" s="48"/>
      <c r="U901" s="433"/>
      <c r="V901" s="433"/>
      <c r="W901" s="433"/>
      <c r="X901" s="165" t="s">
        <v>2141</v>
      </c>
      <c r="Y901" s="165" t="s">
        <v>2139</v>
      </c>
      <c r="Z901" s="165"/>
      <c r="AA901" s="170"/>
      <c r="AB901" s="170"/>
      <c r="AC901" s="170"/>
      <c r="AD901" s="165"/>
      <c r="AE901" s="165"/>
      <c r="AF901" s="425"/>
      <c r="AG901" s="48"/>
      <c r="AH901" s="425"/>
      <c r="AI901" s="425"/>
      <c r="AJ901" s="425"/>
      <c r="AK901" s="165" t="s">
        <v>1918</v>
      </c>
      <c r="AL901" s="164" t="s">
        <v>55</v>
      </c>
      <c r="AM901" s="164">
        <v>2202</v>
      </c>
      <c r="AN901" s="164" t="s">
        <v>56</v>
      </c>
      <c r="AO901" s="164">
        <v>32</v>
      </c>
      <c r="AP901" s="165" t="s">
        <v>2142</v>
      </c>
      <c r="AQ901" s="165" t="s">
        <v>2057</v>
      </c>
      <c r="AR901" s="428">
        <v>2202045</v>
      </c>
      <c r="AS901" s="428">
        <v>327</v>
      </c>
      <c r="AT901" s="459" t="s">
        <v>2149</v>
      </c>
      <c r="AU901" s="459"/>
      <c r="AV901" s="165"/>
      <c r="AW901" s="164" t="s">
        <v>64</v>
      </c>
      <c r="AX901" s="174">
        <v>36000000</v>
      </c>
      <c r="AY901" s="175">
        <v>1</v>
      </c>
      <c r="AZ901" s="175" t="s">
        <v>2058</v>
      </c>
      <c r="BA901" s="175" t="s">
        <v>306</v>
      </c>
      <c r="BB901" s="175" t="s">
        <v>307</v>
      </c>
      <c r="BC901" s="176">
        <v>36000000</v>
      </c>
      <c r="BD901" s="176">
        <v>36000000</v>
      </c>
      <c r="BF901" s="457" t="s">
        <v>2150</v>
      </c>
      <c r="BG901" s="451" t="s">
        <v>2087</v>
      </c>
      <c r="BH901" s="452" t="s">
        <v>2124</v>
      </c>
      <c r="BI901" s="460" t="s">
        <v>2151</v>
      </c>
    </row>
    <row r="902" spans="1:61" s="453" customFormat="1" ht="48.75" customHeight="1">
      <c r="A902" s="125">
        <v>472</v>
      </c>
      <c r="B902" s="165" t="s">
        <v>1908</v>
      </c>
      <c r="C902" s="165" t="s">
        <v>1909</v>
      </c>
      <c r="D902" s="165" t="s">
        <v>2055</v>
      </c>
      <c r="E902" s="165" t="s">
        <v>249</v>
      </c>
      <c r="F902" s="165" t="s">
        <v>930</v>
      </c>
      <c r="G902" s="165" t="s">
        <v>1911</v>
      </c>
      <c r="H902" s="165" t="s">
        <v>1912</v>
      </c>
      <c r="I902" s="165" t="s">
        <v>1913</v>
      </c>
      <c r="J902" s="47" t="s">
        <v>934</v>
      </c>
      <c r="K902" s="361">
        <v>0</v>
      </c>
      <c r="L902" s="361">
        <v>0</v>
      </c>
      <c r="M902" s="361">
        <v>0</v>
      </c>
      <c r="N902" s="170"/>
      <c r="O902" s="170"/>
      <c r="P902" s="170"/>
      <c r="Q902" s="170"/>
      <c r="R902" s="170" t="s">
        <v>211</v>
      </c>
      <c r="S902" s="433"/>
      <c r="T902" s="48"/>
      <c r="U902" s="433"/>
      <c r="V902" s="433"/>
      <c r="W902" s="433"/>
      <c r="X902" s="165" t="s">
        <v>2141</v>
      </c>
      <c r="Y902" s="165" t="s">
        <v>2139</v>
      </c>
      <c r="Z902" s="165"/>
      <c r="AA902" s="170"/>
      <c r="AB902" s="170"/>
      <c r="AC902" s="170"/>
      <c r="AD902" s="165"/>
      <c r="AE902" s="165"/>
      <c r="AF902" s="425"/>
      <c r="AG902" s="48"/>
      <c r="AH902" s="425"/>
      <c r="AI902" s="425"/>
      <c r="AJ902" s="425"/>
      <c r="AK902" s="165" t="s">
        <v>1918</v>
      </c>
      <c r="AL902" s="164" t="s">
        <v>55</v>
      </c>
      <c r="AM902" s="164">
        <v>2202</v>
      </c>
      <c r="AN902" s="164" t="s">
        <v>56</v>
      </c>
      <c r="AO902" s="164">
        <v>32</v>
      </c>
      <c r="AP902" s="165" t="s">
        <v>2142</v>
      </c>
      <c r="AQ902" s="165" t="s">
        <v>2057</v>
      </c>
      <c r="AR902" s="428">
        <v>2202045</v>
      </c>
      <c r="AS902" s="428">
        <v>319</v>
      </c>
      <c r="AT902" s="459" t="s">
        <v>2152</v>
      </c>
      <c r="AU902" s="459"/>
      <c r="AV902" s="165"/>
      <c r="AW902" s="164" t="s">
        <v>64</v>
      </c>
      <c r="AX902" s="174">
        <v>85500000</v>
      </c>
      <c r="AY902" s="175">
        <v>1</v>
      </c>
      <c r="AZ902" s="175" t="s">
        <v>2058</v>
      </c>
      <c r="BA902" s="175" t="s">
        <v>306</v>
      </c>
      <c r="BB902" s="175" t="s">
        <v>307</v>
      </c>
      <c r="BC902" s="176">
        <v>85500000</v>
      </c>
      <c r="BD902" s="176">
        <v>85500000</v>
      </c>
      <c r="BF902" s="451" t="s">
        <v>2153</v>
      </c>
      <c r="BG902" s="451"/>
      <c r="BH902" s="452"/>
    </row>
    <row r="903" spans="1:61" s="453" customFormat="1" ht="48.75" customHeight="1">
      <c r="A903" s="125">
        <v>473</v>
      </c>
      <c r="B903" s="165" t="s">
        <v>1908</v>
      </c>
      <c r="C903" s="165" t="s">
        <v>1909</v>
      </c>
      <c r="D903" s="165" t="s">
        <v>2055</v>
      </c>
      <c r="E903" s="165" t="s">
        <v>249</v>
      </c>
      <c r="F903" s="165" t="s">
        <v>930</v>
      </c>
      <c r="G903" s="165" t="s">
        <v>1911</v>
      </c>
      <c r="H903" s="165" t="s">
        <v>1912</v>
      </c>
      <c r="I903" s="165" t="s">
        <v>1913</v>
      </c>
      <c r="J903" s="47" t="s">
        <v>934</v>
      </c>
      <c r="K903" s="361">
        <v>0</v>
      </c>
      <c r="L903" s="361">
        <v>0</v>
      </c>
      <c r="M903" s="361">
        <v>0</v>
      </c>
      <c r="N903" s="170"/>
      <c r="O903" s="170"/>
      <c r="P903" s="170"/>
      <c r="Q903" s="170"/>
      <c r="R903" s="170" t="s">
        <v>211</v>
      </c>
      <c r="S903" s="433"/>
      <c r="T903" s="48"/>
      <c r="U903" s="433"/>
      <c r="V903" s="433"/>
      <c r="W903" s="433"/>
      <c r="X903" s="165" t="s">
        <v>2141</v>
      </c>
      <c r="Y903" s="165" t="s">
        <v>2139</v>
      </c>
      <c r="Z903" s="165"/>
      <c r="AA903" s="170"/>
      <c r="AB903" s="170"/>
      <c r="AC903" s="170"/>
      <c r="AD903" s="165"/>
      <c r="AE903" s="165"/>
      <c r="AF903" s="425"/>
      <c r="AG903" s="48"/>
      <c r="AH903" s="425"/>
      <c r="AI903" s="425"/>
      <c r="AJ903" s="425"/>
      <c r="AK903" s="165" t="s">
        <v>1918</v>
      </c>
      <c r="AL903" s="164" t="s">
        <v>55</v>
      </c>
      <c r="AM903" s="164">
        <v>2202</v>
      </c>
      <c r="AN903" s="164" t="s">
        <v>56</v>
      </c>
      <c r="AO903" s="164">
        <v>32</v>
      </c>
      <c r="AP903" s="165" t="s">
        <v>2142</v>
      </c>
      <c r="AQ903" s="165" t="s">
        <v>2057</v>
      </c>
      <c r="AR903" s="428">
        <v>2202045</v>
      </c>
      <c r="AS903" s="428">
        <v>377</v>
      </c>
      <c r="AT903" s="165" t="s">
        <v>2154</v>
      </c>
      <c r="AU903" s="165"/>
      <c r="AV903" s="165"/>
      <c r="AW903" s="164" t="s">
        <v>64</v>
      </c>
      <c r="AX903" s="174">
        <v>54000000</v>
      </c>
      <c r="AY903" s="175">
        <v>1</v>
      </c>
      <c r="AZ903" s="175" t="s">
        <v>2058</v>
      </c>
      <c r="BA903" s="175" t="s">
        <v>306</v>
      </c>
      <c r="BB903" s="175" t="s">
        <v>307</v>
      </c>
      <c r="BC903" s="176">
        <v>54000000</v>
      </c>
      <c r="BD903" s="176">
        <v>54000000</v>
      </c>
      <c r="BF903" s="451" t="s">
        <v>2153</v>
      </c>
      <c r="BG903" s="451"/>
      <c r="BH903" s="452"/>
    </row>
    <row r="904" spans="1:61" s="453" customFormat="1" ht="48.75" customHeight="1">
      <c r="A904" s="125">
        <v>474</v>
      </c>
      <c r="B904" s="165" t="s">
        <v>1908</v>
      </c>
      <c r="C904" s="165" t="s">
        <v>1909</v>
      </c>
      <c r="D904" s="165" t="s">
        <v>2055</v>
      </c>
      <c r="E904" s="165" t="s">
        <v>249</v>
      </c>
      <c r="F904" s="165" t="s">
        <v>930</v>
      </c>
      <c r="G904" s="165" t="s">
        <v>1911</v>
      </c>
      <c r="H904" s="165" t="s">
        <v>1912</v>
      </c>
      <c r="I904" s="165" t="s">
        <v>1913</v>
      </c>
      <c r="J904" s="47" t="s">
        <v>934</v>
      </c>
      <c r="K904" s="361">
        <v>0</v>
      </c>
      <c r="L904" s="361">
        <v>0</v>
      </c>
      <c r="M904" s="361">
        <v>0</v>
      </c>
      <c r="N904" s="170"/>
      <c r="O904" s="170"/>
      <c r="P904" s="170"/>
      <c r="Q904" s="170"/>
      <c r="R904" s="170" t="s">
        <v>211</v>
      </c>
      <c r="S904" s="433"/>
      <c r="T904" s="48"/>
      <c r="U904" s="433"/>
      <c r="V904" s="433"/>
      <c r="W904" s="433"/>
      <c r="X904" s="165" t="s">
        <v>2141</v>
      </c>
      <c r="Y904" s="165" t="s">
        <v>2139</v>
      </c>
      <c r="Z904" s="165"/>
      <c r="AA904" s="170"/>
      <c r="AB904" s="170"/>
      <c r="AC904" s="170"/>
      <c r="AD904" s="165"/>
      <c r="AE904" s="165"/>
      <c r="AF904" s="425"/>
      <c r="AG904" s="48"/>
      <c r="AH904" s="461"/>
      <c r="AI904" s="425"/>
      <c r="AJ904" s="425"/>
      <c r="AK904" s="165" t="s">
        <v>1918</v>
      </c>
      <c r="AL904" s="164" t="s">
        <v>55</v>
      </c>
      <c r="AM904" s="164">
        <v>2202</v>
      </c>
      <c r="AN904" s="164" t="s">
        <v>56</v>
      </c>
      <c r="AO904" s="164">
        <v>32</v>
      </c>
      <c r="AP904" s="165" t="s">
        <v>2142</v>
      </c>
      <c r="AQ904" s="165" t="s">
        <v>2057</v>
      </c>
      <c r="AR904" s="428">
        <v>2202045</v>
      </c>
      <c r="AS904" s="428">
        <v>378</v>
      </c>
      <c r="AT904" s="462" t="s">
        <v>2155</v>
      </c>
      <c r="AU904" s="462"/>
      <c r="AV904" s="165"/>
      <c r="AW904" s="164" t="s">
        <v>64</v>
      </c>
      <c r="AX904" s="174">
        <v>54000000</v>
      </c>
      <c r="AY904" s="175">
        <v>1</v>
      </c>
      <c r="AZ904" s="175" t="s">
        <v>2058</v>
      </c>
      <c r="BA904" s="175" t="s">
        <v>306</v>
      </c>
      <c r="BB904" s="175" t="s">
        <v>307</v>
      </c>
      <c r="BC904" s="176">
        <v>54000000</v>
      </c>
      <c r="BD904" s="176">
        <v>54000000</v>
      </c>
      <c r="BF904" s="457" t="s">
        <v>2156</v>
      </c>
      <c r="BG904" s="451" t="s">
        <v>2087</v>
      </c>
      <c r="BH904" s="452" t="s">
        <v>2157</v>
      </c>
    </row>
    <row r="905" spans="1:61" s="453" customFormat="1" ht="48.75" customHeight="1">
      <c r="A905" s="125">
        <v>475</v>
      </c>
      <c r="B905" s="165" t="s">
        <v>1908</v>
      </c>
      <c r="C905" s="165" t="s">
        <v>1909</v>
      </c>
      <c r="D905" s="165" t="s">
        <v>2055</v>
      </c>
      <c r="E905" s="165" t="s">
        <v>249</v>
      </c>
      <c r="F905" s="165" t="s">
        <v>930</v>
      </c>
      <c r="G905" s="165" t="s">
        <v>1911</v>
      </c>
      <c r="H905" s="165" t="s">
        <v>1912</v>
      </c>
      <c r="I905" s="165" t="s">
        <v>1913</v>
      </c>
      <c r="J905" s="47" t="s">
        <v>934</v>
      </c>
      <c r="K905" s="361">
        <v>0</v>
      </c>
      <c r="L905" s="361">
        <v>0</v>
      </c>
      <c r="M905" s="361">
        <v>0</v>
      </c>
      <c r="N905" s="170"/>
      <c r="O905" s="170"/>
      <c r="P905" s="170"/>
      <c r="Q905" s="170"/>
      <c r="R905" s="170" t="s">
        <v>211</v>
      </c>
      <c r="S905" s="433"/>
      <c r="T905" s="48"/>
      <c r="U905" s="433"/>
      <c r="V905" s="433"/>
      <c r="W905" s="433"/>
      <c r="X905" s="165" t="s">
        <v>2141</v>
      </c>
      <c r="Y905" s="165" t="s">
        <v>2139</v>
      </c>
      <c r="Z905" s="165"/>
      <c r="AA905" s="170"/>
      <c r="AB905" s="170"/>
      <c r="AC905" s="170"/>
      <c r="AD905" s="165"/>
      <c r="AE905" s="165"/>
      <c r="AF905" s="425"/>
      <c r="AG905" s="48"/>
      <c r="AH905" s="425"/>
      <c r="AI905" s="425"/>
      <c r="AJ905" s="425"/>
      <c r="AK905" s="165" t="s">
        <v>1918</v>
      </c>
      <c r="AL905" s="164" t="s">
        <v>55</v>
      </c>
      <c r="AM905" s="164">
        <v>2202</v>
      </c>
      <c r="AN905" s="164" t="s">
        <v>56</v>
      </c>
      <c r="AO905" s="164">
        <v>32</v>
      </c>
      <c r="AP905" s="165" t="s">
        <v>2142</v>
      </c>
      <c r="AQ905" s="165" t="s">
        <v>2057</v>
      </c>
      <c r="AR905" s="428">
        <v>2202045</v>
      </c>
      <c r="AS905" s="428">
        <v>458</v>
      </c>
      <c r="AT905" s="462" t="s">
        <v>2158</v>
      </c>
      <c r="AU905" s="462"/>
      <c r="AV905" s="165"/>
      <c r="AW905" s="164" t="s">
        <v>64</v>
      </c>
      <c r="AX905" s="174">
        <v>57000000</v>
      </c>
      <c r="AY905" s="175">
        <v>1</v>
      </c>
      <c r="AZ905" s="175" t="s">
        <v>2058</v>
      </c>
      <c r="BA905" s="175" t="s">
        <v>306</v>
      </c>
      <c r="BB905" s="175" t="s">
        <v>307</v>
      </c>
      <c r="BC905" s="176">
        <v>57000000</v>
      </c>
      <c r="BD905" s="176">
        <v>57000000</v>
      </c>
      <c r="BF905" s="457" t="s">
        <v>2159</v>
      </c>
      <c r="BG905" s="451" t="s">
        <v>2087</v>
      </c>
      <c r="BH905" s="452" t="s">
        <v>2157</v>
      </c>
    </row>
    <row r="906" spans="1:61" s="453" customFormat="1" ht="48.75" customHeight="1">
      <c r="A906" s="125">
        <v>476</v>
      </c>
      <c r="B906" s="165" t="s">
        <v>1908</v>
      </c>
      <c r="C906" s="165" t="s">
        <v>1909</v>
      </c>
      <c r="D906" s="165" t="s">
        <v>2055</v>
      </c>
      <c r="E906" s="165" t="s">
        <v>249</v>
      </c>
      <c r="F906" s="165" t="s">
        <v>930</v>
      </c>
      <c r="G906" s="165" t="s">
        <v>1911</v>
      </c>
      <c r="H906" s="165" t="s">
        <v>1912</v>
      </c>
      <c r="I906" s="165" t="s">
        <v>1913</v>
      </c>
      <c r="J906" s="47" t="s">
        <v>934</v>
      </c>
      <c r="K906" s="361">
        <v>0</v>
      </c>
      <c r="L906" s="361">
        <v>0</v>
      </c>
      <c r="M906" s="361">
        <v>0</v>
      </c>
      <c r="N906" s="170"/>
      <c r="O906" s="170"/>
      <c r="P906" s="170"/>
      <c r="Q906" s="170"/>
      <c r="R906" s="170" t="s">
        <v>211</v>
      </c>
      <c r="S906" s="433"/>
      <c r="T906" s="48"/>
      <c r="U906" s="433"/>
      <c r="V906" s="433"/>
      <c r="W906" s="433"/>
      <c r="X906" s="165" t="s">
        <v>2141</v>
      </c>
      <c r="Y906" s="165" t="s">
        <v>2139</v>
      </c>
      <c r="Z906" s="165"/>
      <c r="AA906" s="170"/>
      <c r="AB906" s="170"/>
      <c r="AC906" s="170"/>
      <c r="AD906" s="165"/>
      <c r="AE906" s="165"/>
      <c r="AF906" s="425"/>
      <c r="AG906" s="48"/>
      <c r="AH906" s="425"/>
      <c r="AI906" s="425"/>
      <c r="AJ906" s="425"/>
      <c r="AK906" s="165" t="s">
        <v>1918</v>
      </c>
      <c r="AL906" s="164" t="s">
        <v>55</v>
      </c>
      <c r="AM906" s="164">
        <v>2202</v>
      </c>
      <c r="AN906" s="164" t="s">
        <v>56</v>
      </c>
      <c r="AO906" s="164">
        <v>32</v>
      </c>
      <c r="AP906" s="165" t="s">
        <v>2142</v>
      </c>
      <c r="AQ906" s="165" t="s">
        <v>2057</v>
      </c>
      <c r="AR906" s="428">
        <v>2202045</v>
      </c>
      <c r="AS906" s="428">
        <v>1228</v>
      </c>
      <c r="AT906" s="462" t="s">
        <v>2160</v>
      </c>
      <c r="AU906" s="462"/>
      <c r="AV906" s="165"/>
      <c r="AW906" s="164" t="s">
        <v>64</v>
      </c>
      <c r="AX906" s="174">
        <v>54000000</v>
      </c>
      <c r="AY906" s="175">
        <v>1</v>
      </c>
      <c r="AZ906" s="175" t="s">
        <v>2058</v>
      </c>
      <c r="BA906" s="175" t="s">
        <v>306</v>
      </c>
      <c r="BB906" s="175" t="s">
        <v>307</v>
      </c>
      <c r="BC906" s="176">
        <v>54000000</v>
      </c>
      <c r="BD906" s="176">
        <v>54000000</v>
      </c>
      <c r="BF906" s="451" t="s">
        <v>1700</v>
      </c>
      <c r="BG906" s="451"/>
      <c r="BH906" s="452"/>
    </row>
    <row r="907" spans="1:61" s="453" customFormat="1" ht="48.75" customHeight="1" thickBot="1">
      <c r="A907" s="125">
        <v>477</v>
      </c>
      <c r="B907" s="165" t="s">
        <v>1908</v>
      </c>
      <c r="C907" s="165" t="s">
        <v>1909</v>
      </c>
      <c r="D907" s="165" t="s">
        <v>2055</v>
      </c>
      <c r="E907" s="165" t="s">
        <v>249</v>
      </c>
      <c r="F907" s="165" t="s">
        <v>930</v>
      </c>
      <c r="G907" s="165" t="s">
        <v>1911</v>
      </c>
      <c r="H907" s="165" t="s">
        <v>1912</v>
      </c>
      <c r="I907" s="165" t="s">
        <v>1913</v>
      </c>
      <c r="J907" s="47" t="s">
        <v>934</v>
      </c>
      <c r="K907" s="361">
        <v>0</v>
      </c>
      <c r="L907" s="361">
        <v>0</v>
      </c>
      <c r="M907" s="361">
        <v>0</v>
      </c>
      <c r="N907" s="170"/>
      <c r="O907" s="170"/>
      <c r="P907" s="170"/>
      <c r="Q907" s="170"/>
      <c r="R907" s="170" t="s">
        <v>211</v>
      </c>
      <c r="S907" s="433"/>
      <c r="T907" s="48"/>
      <c r="U907" s="433"/>
      <c r="V907" s="433"/>
      <c r="W907" s="433"/>
      <c r="X907" s="165" t="s">
        <v>2141</v>
      </c>
      <c r="Y907" s="165" t="s">
        <v>2139</v>
      </c>
      <c r="Z907" s="165"/>
      <c r="AA907" s="170"/>
      <c r="AB907" s="170"/>
      <c r="AC907" s="170"/>
      <c r="AD907" s="165"/>
      <c r="AE907" s="165"/>
      <c r="AF907" s="425"/>
      <c r="AG907" s="48"/>
      <c r="AH907" s="425"/>
      <c r="AI907" s="425"/>
      <c r="AJ907" s="425"/>
      <c r="AK907" s="165" t="s">
        <v>1918</v>
      </c>
      <c r="AL907" s="164" t="s">
        <v>55</v>
      </c>
      <c r="AM907" s="164">
        <v>2202</v>
      </c>
      <c r="AN907" s="164" t="s">
        <v>56</v>
      </c>
      <c r="AO907" s="164">
        <v>32</v>
      </c>
      <c r="AP907" s="165" t="s">
        <v>2142</v>
      </c>
      <c r="AQ907" s="165" t="s">
        <v>2057</v>
      </c>
      <c r="AR907" s="428">
        <v>2202045</v>
      </c>
      <c r="AS907" s="428">
        <v>551</v>
      </c>
      <c r="AT907" s="462" t="s">
        <v>2161</v>
      </c>
      <c r="AU907" s="462"/>
      <c r="AV907" s="165"/>
      <c r="AW907" s="164" t="s">
        <v>64</v>
      </c>
      <c r="AX907" s="174">
        <v>36000000</v>
      </c>
      <c r="AY907" s="175">
        <v>1</v>
      </c>
      <c r="AZ907" s="175" t="s">
        <v>2058</v>
      </c>
      <c r="BA907" s="175" t="s">
        <v>125</v>
      </c>
      <c r="BB907" s="175" t="s">
        <v>67</v>
      </c>
      <c r="BC907" s="176">
        <v>36000000</v>
      </c>
      <c r="BD907" s="176">
        <v>36000000</v>
      </c>
      <c r="BF907" s="457" t="s">
        <v>2136</v>
      </c>
      <c r="BG907" s="457"/>
      <c r="BH907" s="452"/>
    </row>
    <row r="908" spans="1:61" s="453" customFormat="1" ht="48.75" customHeight="1">
      <c r="A908" s="125">
        <v>478</v>
      </c>
      <c r="B908" s="165" t="s">
        <v>1908</v>
      </c>
      <c r="C908" s="165" t="s">
        <v>1909</v>
      </c>
      <c r="D908" s="165" t="s">
        <v>2055</v>
      </c>
      <c r="E908" s="165" t="s">
        <v>249</v>
      </c>
      <c r="F908" s="165" t="s">
        <v>930</v>
      </c>
      <c r="G908" s="165" t="s">
        <v>1911</v>
      </c>
      <c r="H908" s="165" t="s">
        <v>1912</v>
      </c>
      <c r="I908" s="165" t="s">
        <v>1913</v>
      </c>
      <c r="J908" s="47" t="s">
        <v>934</v>
      </c>
      <c r="K908" s="361">
        <v>0</v>
      </c>
      <c r="L908" s="361">
        <v>0</v>
      </c>
      <c r="M908" s="361">
        <v>0</v>
      </c>
      <c r="N908" s="170"/>
      <c r="O908" s="170"/>
      <c r="P908" s="170"/>
      <c r="Q908" s="170"/>
      <c r="R908" s="170" t="s">
        <v>211</v>
      </c>
      <c r="S908" s="433"/>
      <c r="T908" s="48"/>
      <c r="U908" s="433"/>
      <c r="V908" s="433"/>
      <c r="W908" s="433"/>
      <c r="X908" s="165" t="s">
        <v>2141</v>
      </c>
      <c r="Y908" s="165" t="s">
        <v>2139</v>
      </c>
      <c r="Z908" s="165"/>
      <c r="AA908" s="170"/>
      <c r="AB908" s="170"/>
      <c r="AC908" s="170"/>
      <c r="AD908" s="165"/>
      <c r="AE908" s="165"/>
      <c r="AF908" s="425"/>
      <c r="AG908" s="48"/>
      <c r="AH908" s="425"/>
      <c r="AI908" s="425"/>
      <c r="AJ908" s="425"/>
      <c r="AK908" s="165" t="s">
        <v>1918</v>
      </c>
      <c r="AL908" s="164" t="s">
        <v>55</v>
      </c>
      <c r="AM908" s="164">
        <v>2202</v>
      </c>
      <c r="AN908" s="164" t="s">
        <v>56</v>
      </c>
      <c r="AO908" s="164">
        <v>32</v>
      </c>
      <c r="AP908" s="165" t="s">
        <v>2142</v>
      </c>
      <c r="AQ908" s="165" t="s">
        <v>2057</v>
      </c>
      <c r="AR908" s="428">
        <v>2202045</v>
      </c>
      <c r="AS908" s="428">
        <v>1245</v>
      </c>
      <c r="AT908" s="463" t="s">
        <v>2162</v>
      </c>
      <c r="AU908" s="459"/>
      <c r="AV908" s="165"/>
      <c r="AW908" s="164" t="s">
        <v>64</v>
      </c>
      <c r="AX908" s="174">
        <v>54000000</v>
      </c>
      <c r="AY908" s="175">
        <v>1</v>
      </c>
      <c r="AZ908" s="175" t="s">
        <v>2058</v>
      </c>
      <c r="BA908" s="175" t="s">
        <v>125</v>
      </c>
      <c r="BB908" s="175" t="s">
        <v>67</v>
      </c>
      <c r="BC908" s="176">
        <v>54000000</v>
      </c>
      <c r="BD908" s="176">
        <v>54000000</v>
      </c>
      <c r="BF908" s="451" t="s">
        <v>2163</v>
      </c>
      <c r="BG908" s="451" t="s">
        <v>2087</v>
      </c>
      <c r="BH908" s="452" t="s">
        <v>2121</v>
      </c>
    </row>
    <row r="909" spans="1:61" s="453" customFormat="1" ht="48.75" customHeight="1">
      <c r="A909" s="125">
        <v>479</v>
      </c>
      <c r="B909" s="165" t="s">
        <v>1908</v>
      </c>
      <c r="C909" s="165" t="s">
        <v>1909</v>
      </c>
      <c r="D909" s="165" t="s">
        <v>2055</v>
      </c>
      <c r="E909" s="165" t="s">
        <v>249</v>
      </c>
      <c r="F909" s="165" t="s">
        <v>930</v>
      </c>
      <c r="G909" s="165" t="s">
        <v>1911</v>
      </c>
      <c r="H909" s="165" t="s">
        <v>1912</v>
      </c>
      <c r="I909" s="165" t="s">
        <v>1913</v>
      </c>
      <c r="J909" s="47" t="s">
        <v>934</v>
      </c>
      <c r="K909" s="361">
        <v>0</v>
      </c>
      <c r="L909" s="361">
        <v>0</v>
      </c>
      <c r="M909" s="361">
        <v>0</v>
      </c>
      <c r="N909" s="170"/>
      <c r="O909" s="170"/>
      <c r="P909" s="170"/>
      <c r="Q909" s="170"/>
      <c r="R909" s="170" t="s">
        <v>211</v>
      </c>
      <c r="S909" s="433"/>
      <c r="T909" s="48"/>
      <c r="U909" s="433"/>
      <c r="V909" s="433"/>
      <c r="W909" s="433"/>
      <c r="X909" s="165" t="s">
        <v>2141</v>
      </c>
      <c r="Y909" s="165" t="s">
        <v>2139</v>
      </c>
      <c r="Z909" s="165"/>
      <c r="AA909" s="170"/>
      <c r="AB909" s="170"/>
      <c r="AC909" s="170"/>
      <c r="AD909" s="165"/>
      <c r="AE909" s="165"/>
      <c r="AF909" s="425"/>
      <c r="AG909" s="48"/>
      <c r="AH909" s="425"/>
      <c r="AI909" s="425"/>
      <c r="AJ909" s="425"/>
      <c r="AK909" s="165" t="s">
        <v>1918</v>
      </c>
      <c r="AL909" s="164" t="s">
        <v>55</v>
      </c>
      <c r="AM909" s="164">
        <v>2202</v>
      </c>
      <c r="AN909" s="164" t="s">
        <v>56</v>
      </c>
      <c r="AO909" s="164">
        <v>32</v>
      </c>
      <c r="AP909" s="165" t="s">
        <v>2142</v>
      </c>
      <c r="AQ909" s="165" t="s">
        <v>2057</v>
      </c>
      <c r="AR909" s="428">
        <v>2202045</v>
      </c>
      <c r="AS909" s="428">
        <v>1229</v>
      </c>
      <c r="AT909" s="165" t="s">
        <v>2164</v>
      </c>
      <c r="AU909" s="165"/>
      <c r="AV909" s="165"/>
      <c r="AW909" s="164" t="s">
        <v>64</v>
      </c>
      <c r="AX909" s="174">
        <v>42750000</v>
      </c>
      <c r="AY909" s="175">
        <v>1</v>
      </c>
      <c r="AZ909" s="175" t="s">
        <v>2058</v>
      </c>
      <c r="BA909" s="175" t="s">
        <v>306</v>
      </c>
      <c r="BB909" s="175" t="s">
        <v>307</v>
      </c>
      <c r="BC909" s="176">
        <v>42750000</v>
      </c>
      <c r="BD909" s="176">
        <v>42750000</v>
      </c>
      <c r="BF909" s="451" t="s">
        <v>2165</v>
      </c>
      <c r="BG909" s="451" t="s">
        <v>2087</v>
      </c>
      <c r="BH909" s="452" t="s">
        <v>2121</v>
      </c>
    </row>
    <row r="910" spans="1:61" s="453" customFormat="1" ht="48.75" customHeight="1">
      <c r="A910" s="125">
        <v>480</v>
      </c>
      <c r="B910" s="165" t="s">
        <v>1908</v>
      </c>
      <c r="C910" s="165" t="s">
        <v>1909</v>
      </c>
      <c r="D910" s="165" t="s">
        <v>2055</v>
      </c>
      <c r="E910" s="165" t="s">
        <v>249</v>
      </c>
      <c r="F910" s="165" t="s">
        <v>930</v>
      </c>
      <c r="G910" s="165" t="s">
        <v>1911</v>
      </c>
      <c r="H910" s="165" t="s">
        <v>1912</v>
      </c>
      <c r="I910" s="165" t="s">
        <v>1913</v>
      </c>
      <c r="J910" s="47" t="s">
        <v>934</v>
      </c>
      <c r="K910" s="361">
        <v>0</v>
      </c>
      <c r="L910" s="361">
        <v>0</v>
      </c>
      <c r="M910" s="361">
        <v>0</v>
      </c>
      <c r="N910" s="170"/>
      <c r="O910" s="170"/>
      <c r="P910" s="170"/>
      <c r="Q910" s="170"/>
      <c r="R910" s="170" t="s">
        <v>211</v>
      </c>
      <c r="S910" s="433"/>
      <c r="T910" s="48"/>
      <c r="U910" s="433"/>
      <c r="V910" s="433"/>
      <c r="W910" s="433"/>
      <c r="X910" s="165" t="s">
        <v>2141</v>
      </c>
      <c r="Y910" s="165" t="s">
        <v>2139</v>
      </c>
      <c r="Z910" s="165"/>
      <c r="AA910" s="170"/>
      <c r="AB910" s="170"/>
      <c r="AC910" s="170"/>
      <c r="AD910" s="165"/>
      <c r="AE910" s="165"/>
      <c r="AF910" s="425"/>
      <c r="AG910" s="48"/>
      <c r="AH910" s="425"/>
      <c r="AI910" s="425"/>
      <c r="AJ910" s="425"/>
      <c r="AK910" s="165" t="s">
        <v>1918</v>
      </c>
      <c r="AL910" s="164" t="s">
        <v>55</v>
      </c>
      <c r="AM910" s="164">
        <v>2202</v>
      </c>
      <c r="AN910" s="164" t="s">
        <v>56</v>
      </c>
      <c r="AO910" s="164">
        <v>32</v>
      </c>
      <c r="AP910" s="165" t="s">
        <v>2142</v>
      </c>
      <c r="AQ910" s="165" t="s">
        <v>2057</v>
      </c>
      <c r="AR910" s="428">
        <v>2202045</v>
      </c>
      <c r="AS910" s="428">
        <v>1230</v>
      </c>
      <c r="AT910" s="165" t="s">
        <v>2166</v>
      </c>
      <c r="AU910" s="165"/>
      <c r="AV910" s="165"/>
      <c r="AW910" s="164" t="s">
        <v>64</v>
      </c>
      <c r="AX910" s="174">
        <v>25430000</v>
      </c>
      <c r="AY910" s="175">
        <v>1</v>
      </c>
      <c r="AZ910" s="175" t="s">
        <v>2058</v>
      </c>
      <c r="BA910" s="175" t="s">
        <v>125</v>
      </c>
      <c r="BB910" s="175" t="s">
        <v>67</v>
      </c>
      <c r="BC910" s="176">
        <v>25430000</v>
      </c>
      <c r="BD910" s="176">
        <v>25430000</v>
      </c>
      <c r="BF910" s="451" t="s">
        <v>2167</v>
      </c>
      <c r="BG910" s="451" t="s">
        <v>2087</v>
      </c>
      <c r="BH910" s="452" t="s">
        <v>2121</v>
      </c>
    </row>
    <row r="911" spans="1:61" s="453" customFormat="1" ht="48.75" customHeight="1">
      <c r="A911" s="125">
        <v>481</v>
      </c>
      <c r="B911" s="165" t="s">
        <v>1908</v>
      </c>
      <c r="C911" s="165" t="s">
        <v>1909</v>
      </c>
      <c r="D911" s="165" t="s">
        <v>2055</v>
      </c>
      <c r="E911" s="165" t="s">
        <v>249</v>
      </c>
      <c r="F911" s="165" t="s">
        <v>930</v>
      </c>
      <c r="G911" s="165" t="s">
        <v>1911</v>
      </c>
      <c r="H911" s="165" t="s">
        <v>1912</v>
      </c>
      <c r="I911" s="165" t="s">
        <v>1913</v>
      </c>
      <c r="J911" s="47" t="s">
        <v>934</v>
      </c>
      <c r="K911" s="361">
        <v>0</v>
      </c>
      <c r="L911" s="361">
        <v>0</v>
      </c>
      <c r="M911" s="361">
        <v>0</v>
      </c>
      <c r="N911" s="170"/>
      <c r="O911" s="170"/>
      <c r="P911" s="170"/>
      <c r="Q911" s="170"/>
      <c r="R911" s="170" t="s">
        <v>211</v>
      </c>
      <c r="S911" s="433"/>
      <c r="T911" s="48"/>
      <c r="U911" s="433"/>
      <c r="V911" s="433"/>
      <c r="W911" s="433"/>
      <c r="X911" s="165" t="s">
        <v>2141</v>
      </c>
      <c r="Y911" s="165" t="s">
        <v>2139</v>
      </c>
      <c r="Z911" s="165"/>
      <c r="AA911" s="170"/>
      <c r="AB911" s="170"/>
      <c r="AC911" s="170"/>
      <c r="AD911" s="165"/>
      <c r="AE911" s="165"/>
      <c r="AF911" s="425"/>
      <c r="AG911" s="48"/>
      <c r="AH911" s="425"/>
      <c r="AI911" s="425"/>
      <c r="AJ911" s="425"/>
      <c r="AK911" s="165" t="s">
        <v>1918</v>
      </c>
      <c r="AL911" s="164" t="s">
        <v>55</v>
      </c>
      <c r="AM911" s="164">
        <v>2202</v>
      </c>
      <c r="AN911" s="164" t="s">
        <v>56</v>
      </c>
      <c r="AO911" s="164">
        <v>32</v>
      </c>
      <c r="AP911" s="165" t="s">
        <v>2142</v>
      </c>
      <c r="AQ911" s="165" t="s">
        <v>2057</v>
      </c>
      <c r="AR911" s="428">
        <v>2202045</v>
      </c>
      <c r="AS911" s="428">
        <v>320</v>
      </c>
      <c r="AT911" s="165" t="s">
        <v>2168</v>
      </c>
      <c r="AU911" s="165"/>
      <c r="AV911" s="165"/>
      <c r="AW911" s="164" t="s">
        <v>64</v>
      </c>
      <c r="AX911" s="174">
        <v>57000000</v>
      </c>
      <c r="AY911" s="175">
        <v>1</v>
      </c>
      <c r="AZ911" s="175" t="s">
        <v>2058</v>
      </c>
      <c r="BA911" s="175" t="s">
        <v>306</v>
      </c>
      <c r="BB911" s="175" t="s">
        <v>307</v>
      </c>
      <c r="BC911" s="176">
        <v>57000000</v>
      </c>
      <c r="BD911" s="176">
        <v>57000000</v>
      </c>
      <c r="BF911" s="451" t="s">
        <v>2169</v>
      </c>
      <c r="BG911" s="451"/>
      <c r="BH911" s="452"/>
    </row>
    <row r="912" spans="1:61" s="464" customFormat="1" ht="178.5" customHeight="1">
      <c r="A912" s="125">
        <v>482</v>
      </c>
      <c r="B912" s="165" t="s">
        <v>1908</v>
      </c>
      <c r="C912" s="165" t="s">
        <v>1909</v>
      </c>
      <c r="D912" s="165" t="s">
        <v>2055</v>
      </c>
      <c r="E912" s="165" t="s">
        <v>249</v>
      </c>
      <c r="F912" s="165" t="s">
        <v>930</v>
      </c>
      <c r="G912" s="165" t="s">
        <v>1911</v>
      </c>
      <c r="H912" s="165" t="s">
        <v>1912</v>
      </c>
      <c r="I912" s="165" t="s">
        <v>1913</v>
      </c>
      <c r="J912" s="47" t="s">
        <v>934</v>
      </c>
      <c r="K912" s="361">
        <v>0</v>
      </c>
      <c r="L912" s="361">
        <v>0</v>
      </c>
      <c r="M912" s="361">
        <v>0</v>
      </c>
      <c r="N912" s="170"/>
      <c r="O912" s="170"/>
      <c r="P912" s="170"/>
      <c r="Q912" s="170"/>
      <c r="R912" s="170" t="s">
        <v>211</v>
      </c>
      <c r="S912" s="433"/>
      <c r="T912" s="48"/>
      <c r="U912" s="433"/>
      <c r="V912" s="433"/>
      <c r="W912" s="433"/>
      <c r="X912" s="165" t="s">
        <v>2141</v>
      </c>
      <c r="Y912" s="165" t="s">
        <v>2139</v>
      </c>
      <c r="Z912" s="165"/>
      <c r="AA912" s="170"/>
      <c r="AB912" s="170"/>
      <c r="AC912" s="170"/>
      <c r="AD912" s="165"/>
      <c r="AE912" s="165"/>
      <c r="AF912" s="425"/>
      <c r="AG912" s="48"/>
      <c r="AH912" s="425"/>
      <c r="AI912" s="425"/>
      <c r="AJ912" s="425"/>
      <c r="AK912" s="165" t="s">
        <v>1918</v>
      </c>
      <c r="AL912" s="164" t="s">
        <v>55</v>
      </c>
      <c r="AM912" s="164">
        <v>2202</v>
      </c>
      <c r="AN912" s="164" t="s">
        <v>56</v>
      </c>
      <c r="AO912" s="164">
        <v>32</v>
      </c>
      <c r="AP912" s="165" t="s">
        <v>2142</v>
      </c>
      <c r="AQ912" s="165" t="s">
        <v>2057</v>
      </c>
      <c r="AR912" s="428">
        <v>2202045</v>
      </c>
      <c r="AS912" s="428">
        <v>321</v>
      </c>
      <c r="AT912" s="165" t="s">
        <v>2170</v>
      </c>
      <c r="AU912" s="165"/>
      <c r="AV912" s="165"/>
      <c r="AW912" s="164" t="s">
        <v>64</v>
      </c>
      <c r="AX912" s="174">
        <v>72000000</v>
      </c>
      <c r="AY912" s="175">
        <v>1</v>
      </c>
      <c r="AZ912" s="175" t="s">
        <v>2058</v>
      </c>
      <c r="BA912" s="175" t="s">
        <v>306</v>
      </c>
      <c r="BB912" s="175" t="s">
        <v>307</v>
      </c>
      <c r="BC912" s="176">
        <v>72000000</v>
      </c>
      <c r="BD912" s="176">
        <v>72000000</v>
      </c>
    </row>
    <row r="913" spans="1:56" s="464" customFormat="1" ht="105" customHeight="1">
      <c r="A913" s="125">
        <v>483</v>
      </c>
      <c r="B913" s="165" t="s">
        <v>1908</v>
      </c>
      <c r="C913" s="165" t="s">
        <v>1909</v>
      </c>
      <c r="D913" s="165" t="s">
        <v>2055</v>
      </c>
      <c r="E913" s="165" t="s">
        <v>249</v>
      </c>
      <c r="F913" s="165" t="s">
        <v>930</v>
      </c>
      <c r="G913" s="165" t="s">
        <v>1911</v>
      </c>
      <c r="H913" s="165" t="s">
        <v>1912</v>
      </c>
      <c r="I913" s="165" t="s">
        <v>1913</v>
      </c>
      <c r="J913" s="47" t="s">
        <v>934</v>
      </c>
      <c r="K913" s="361">
        <v>0</v>
      </c>
      <c r="L913" s="361">
        <v>0</v>
      </c>
      <c r="M913" s="361">
        <v>0</v>
      </c>
      <c r="N913" s="170"/>
      <c r="O913" s="170"/>
      <c r="P913" s="170"/>
      <c r="Q913" s="170"/>
      <c r="R913" s="170" t="s">
        <v>211</v>
      </c>
      <c r="S913" s="433"/>
      <c r="T913" s="48"/>
      <c r="U913" s="433"/>
      <c r="V913" s="433"/>
      <c r="W913" s="433"/>
      <c r="X913" s="165" t="s">
        <v>2141</v>
      </c>
      <c r="Y913" s="165" t="s">
        <v>2139</v>
      </c>
      <c r="Z913" s="165"/>
      <c r="AA913" s="170"/>
      <c r="AB913" s="170"/>
      <c r="AC913" s="170"/>
      <c r="AD913" s="165"/>
      <c r="AE913" s="165"/>
      <c r="AF913" s="425"/>
      <c r="AG913" s="48"/>
      <c r="AH913" s="425"/>
      <c r="AI913" s="425"/>
      <c r="AJ913" s="425"/>
      <c r="AK913" s="165" t="s">
        <v>1918</v>
      </c>
      <c r="AL913" s="164" t="s">
        <v>55</v>
      </c>
      <c r="AM913" s="164">
        <v>2202</v>
      </c>
      <c r="AN913" s="164" t="s">
        <v>56</v>
      </c>
      <c r="AO913" s="164">
        <v>32</v>
      </c>
      <c r="AP913" s="165" t="s">
        <v>2142</v>
      </c>
      <c r="AQ913" s="165" t="s">
        <v>2057</v>
      </c>
      <c r="AR913" s="428">
        <v>2202045</v>
      </c>
      <c r="AS913" s="428">
        <v>552</v>
      </c>
      <c r="AT913" s="165" t="s">
        <v>2171</v>
      </c>
      <c r="AU913" s="165"/>
      <c r="AV913" s="165"/>
      <c r="AW913" s="164" t="s">
        <v>64</v>
      </c>
      <c r="AX913" s="174">
        <v>30400000</v>
      </c>
      <c r="AY913" s="175">
        <v>1</v>
      </c>
      <c r="AZ913" s="175" t="s">
        <v>2058</v>
      </c>
      <c r="BA913" s="175" t="s">
        <v>306</v>
      </c>
      <c r="BB913" s="175" t="s">
        <v>307</v>
      </c>
      <c r="BC913" s="176">
        <v>30400000</v>
      </c>
      <c r="BD913" s="176">
        <v>30400000</v>
      </c>
    </row>
    <row r="914" spans="1:56" ht="60" customHeight="1">
      <c r="A914" s="125">
        <v>484</v>
      </c>
      <c r="B914" s="165" t="s">
        <v>1908</v>
      </c>
      <c r="C914" s="165" t="s">
        <v>1909</v>
      </c>
      <c r="D914" s="165" t="s">
        <v>2055</v>
      </c>
      <c r="E914" s="165" t="s">
        <v>249</v>
      </c>
      <c r="F914" s="165" t="s">
        <v>930</v>
      </c>
      <c r="G914" s="165" t="s">
        <v>1911</v>
      </c>
      <c r="H914" s="165" t="s">
        <v>1912</v>
      </c>
      <c r="I914" s="165" t="s">
        <v>1913</v>
      </c>
      <c r="J914" s="47" t="s">
        <v>934</v>
      </c>
      <c r="K914" s="361">
        <v>0</v>
      </c>
      <c r="L914" s="361">
        <v>0</v>
      </c>
      <c r="M914" s="361">
        <v>0</v>
      </c>
      <c r="N914" s="170"/>
      <c r="O914" s="170"/>
      <c r="P914" s="170"/>
      <c r="Q914" s="170"/>
      <c r="R914" s="170" t="s">
        <v>211</v>
      </c>
      <c r="S914" s="433"/>
      <c r="T914" s="48"/>
      <c r="U914" s="433"/>
      <c r="V914" s="433"/>
      <c r="W914" s="433"/>
      <c r="X914" s="165" t="s">
        <v>2141</v>
      </c>
      <c r="Y914" s="165" t="s">
        <v>2139</v>
      </c>
      <c r="Z914" s="165"/>
      <c r="AA914" s="170"/>
      <c r="AB914" s="170"/>
      <c r="AC914" s="170"/>
      <c r="AD914" s="165"/>
      <c r="AE914" s="165"/>
      <c r="AF914" s="425"/>
      <c r="AG914" s="48"/>
      <c r="AH914" s="425"/>
      <c r="AI914" s="425"/>
      <c r="AJ914" s="425"/>
      <c r="AK914" s="165" t="s">
        <v>1918</v>
      </c>
      <c r="AL914" s="164" t="s">
        <v>55</v>
      </c>
      <c r="AM914" s="164">
        <v>2202</v>
      </c>
      <c r="AN914" s="164" t="s">
        <v>56</v>
      </c>
      <c r="AO914" s="164">
        <v>32</v>
      </c>
      <c r="AP914" s="165" t="s">
        <v>2142</v>
      </c>
      <c r="AQ914" s="165" t="s">
        <v>2057</v>
      </c>
      <c r="AR914" s="428">
        <v>2202045</v>
      </c>
      <c r="AS914" s="428">
        <v>328</v>
      </c>
      <c r="AT914" s="165" t="s">
        <v>2172</v>
      </c>
      <c r="AU914" s="165"/>
      <c r="AV914" s="165"/>
      <c r="AW914" s="164" t="s">
        <v>64</v>
      </c>
      <c r="AX914" s="174">
        <v>38000000</v>
      </c>
      <c r="AY914" s="175">
        <v>1</v>
      </c>
      <c r="AZ914" s="175" t="s">
        <v>2058</v>
      </c>
      <c r="BA914" s="175" t="s">
        <v>306</v>
      </c>
      <c r="BB914" s="175" t="s">
        <v>307</v>
      </c>
      <c r="BC914" s="176">
        <v>38000000</v>
      </c>
      <c r="BD914" s="176">
        <v>38000000</v>
      </c>
    </row>
    <row r="915" spans="1:56" ht="60" customHeight="1">
      <c r="A915" s="125">
        <v>485</v>
      </c>
      <c r="B915" s="165" t="s">
        <v>1908</v>
      </c>
      <c r="C915" s="165" t="s">
        <v>1909</v>
      </c>
      <c r="D915" s="165" t="s">
        <v>1910</v>
      </c>
      <c r="E915" s="165" t="s">
        <v>249</v>
      </c>
      <c r="F915" s="165" t="s">
        <v>930</v>
      </c>
      <c r="G915" s="165" t="s">
        <v>1911</v>
      </c>
      <c r="H915" s="165" t="s">
        <v>1912</v>
      </c>
      <c r="I915" s="165" t="s">
        <v>1913</v>
      </c>
      <c r="J915" s="47" t="s">
        <v>934</v>
      </c>
      <c r="K915" s="361">
        <v>0</v>
      </c>
      <c r="L915" s="361">
        <v>0</v>
      </c>
      <c r="M915" s="361">
        <v>0</v>
      </c>
      <c r="N915" s="170"/>
      <c r="O915" s="170"/>
      <c r="P915" s="170"/>
      <c r="Q915" s="170"/>
      <c r="R915" s="170" t="s">
        <v>211</v>
      </c>
      <c r="S915" s="433"/>
      <c r="T915" s="48"/>
      <c r="U915" s="433"/>
      <c r="V915" s="433"/>
      <c r="W915" s="433"/>
      <c r="X915" s="165" t="s">
        <v>2173</v>
      </c>
      <c r="Y915" s="165" t="s">
        <v>2174</v>
      </c>
      <c r="Z915" s="20" t="s">
        <v>1916</v>
      </c>
      <c r="AA915" s="170">
        <v>0</v>
      </c>
      <c r="AB915" s="170">
        <v>0.7</v>
      </c>
      <c r="AC915" s="55">
        <v>0.7</v>
      </c>
      <c r="AD915" s="165" t="s">
        <v>48</v>
      </c>
      <c r="AE915" s="165" t="s">
        <v>1917</v>
      </c>
      <c r="AF915" s="458"/>
      <c r="AG915" s="275">
        <v>0</v>
      </c>
      <c r="AH915" s="425"/>
      <c r="AI915" s="425"/>
      <c r="AJ915" s="425"/>
      <c r="AK915" s="165" t="s">
        <v>353</v>
      </c>
      <c r="AL915" s="164" t="s">
        <v>48</v>
      </c>
      <c r="AM915" s="164" t="s">
        <v>48</v>
      </c>
      <c r="AN915" s="164" t="s">
        <v>48</v>
      </c>
      <c r="AO915" s="164" t="s">
        <v>48</v>
      </c>
      <c r="AP915" s="164" t="s">
        <v>48</v>
      </c>
      <c r="AQ915" s="164" t="s">
        <v>48</v>
      </c>
      <c r="AR915" s="164" t="s">
        <v>48</v>
      </c>
      <c r="AS915" s="164"/>
      <c r="AT915" s="165" t="s">
        <v>2104</v>
      </c>
      <c r="AU915" s="165"/>
      <c r="AV915" s="165"/>
      <c r="AW915" s="164" t="s">
        <v>353</v>
      </c>
      <c r="AX915" s="174">
        <v>877636674</v>
      </c>
      <c r="AY915" s="175">
        <v>1</v>
      </c>
      <c r="AZ915" s="175" t="s">
        <v>1948</v>
      </c>
      <c r="BA915" s="175">
        <v>0</v>
      </c>
      <c r="BB915" s="175" t="s">
        <v>48</v>
      </c>
      <c r="BC915" s="176">
        <v>877636674</v>
      </c>
      <c r="BD915" s="176">
        <v>877636674</v>
      </c>
    </row>
    <row r="916" spans="1:56" ht="60" customHeight="1">
      <c r="A916" s="125">
        <v>486</v>
      </c>
      <c r="B916" s="165" t="s">
        <v>1908</v>
      </c>
      <c r="C916" s="165" t="s">
        <v>1909</v>
      </c>
      <c r="D916" s="165" t="s">
        <v>1910</v>
      </c>
      <c r="E916" s="165" t="s">
        <v>249</v>
      </c>
      <c r="F916" s="165" t="s">
        <v>930</v>
      </c>
      <c r="G916" s="165" t="s">
        <v>1911</v>
      </c>
      <c r="H916" s="165" t="s">
        <v>1912</v>
      </c>
      <c r="I916" s="165" t="s">
        <v>1913</v>
      </c>
      <c r="J916" s="47" t="s">
        <v>934</v>
      </c>
      <c r="K916" s="361">
        <v>0</v>
      </c>
      <c r="L916" s="361">
        <v>0</v>
      </c>
      <c r="M916" s="361">
        <v>0</v>
      </c>
      <c r="N916" s="170"/>
      <c r="O916" s="170"/>
      <c r="P916" s="170"/>
      <c r="Q916" s="170"/>
      <c r="R916" s="170" t="s">
        <v>211</v>
      </c>
      <c r="S916" s="433"/>
      <c r="T916" s="48"/>
      <c r="U916" s="433"/>
      <c r="V916" s="433"/>
      <c r="W916" s="433"/>
      <c r="X916" s="165" t="s">
        <v>2173</v>
      </c>
      <c r="Y916" s="165" t="s">
        <v>2174</v>
      </c>
      <c r="Z916" s="20"/>
      <c r="AA916" s="170"/>
      <c r="AB916" s="170"/>
      <c r="AC916" s="170"/>
      <c r="AD916" s="165"/>
      <c r="AE916" s="165"/>
      <c r="AF916" s="425"/>
      <c r="AG916" s="48"/>
      <c r="AH916" s="425"/>
      <c r="AI916" s="425"/>
      <c r="AJ916" s="425"/>
      <c r="AK916" s="165" t="s">
        <v>1918</v>
      </c>
      <c r="AL916" s="164" t="s">
        <v>55</v>
      </c>
      <c r="AM916" s="164">
        <v>2202</v>
      </c>
      <c r="AN916" s="164" t="s">
        <v>56</v>
      </c>
      <c r="AO916" s="164">
        <v>32</v>
      </c>
      <c r="AP916" s="165" t="s">
        <v>2175</v>
      </c>
      <c r="AQ916" s="165" t="s">
        <v>1920</v>
      </c>
      <c r="AR916" s="428">
        <v>2202010</v>
      </c>
      <c r="AS916" s="428"/>
      <c r="AT916" s="165" t="s">
        <v>2104</v>
      </c>
      <c r="AU916" s="165"/>
      <c r="AV916" s="165"/>
      <c r="AW916" s="164" t="s">
        <v>64</v>
      </c>
      <c r="AX916" s="174">
        <v>274989183</v>
      </c>
      <c r="AY916" s="175">
        <v>1</v>
      </c>
      <c r="AZ916" s="175" t="s">
        <v>1922</v>
      </c>
      <c r="BA916" s="175" t="s">
        <v>609</v>
      </c>
      <c r="BB916" s="175" t="s">
        <v>2054</v>
      </c>
      <c r="BC916" s="176">
        <v>274989183</v>
      </c>
      <c r="BD916" s="176">
        <v>274989183</v>
      </c>
    </row>
    <row r="917" spans="1:56" ht="60" customHeight="1">
      <c r="A917" s="125">
        <v>487</v>
      </c>
      <c r="B917" s="165" t="s">
        <v>1908</v>
      </c>
      <c r="C917" s="165" t="s">
        <v>1909</v>
      </c>
      <c r="D917" s="165" t="s">
        <v>1910</v>
      </c>
      <c r="E917" s="165" t="s">
        <v>249</v>
      </c>
      <c r="F917" s="165" t="s">
        <v>930</v>
      </c>
      <c r="G917" s="165" t="s">
        <v>1911</v>
      </c>
      <c r="H917" s="165" t="s">
        <v>1912</v>
      </c>
      <c r="I917" s="165" t="s">
        <v>1913</v>
      </c>
      <c r="J917" s="47" t="s">
        <v>934</v>
      </c>
      <c r="K917" s="361">
        <v>0</v>
      </c>
      <c r="L917" s="361">
        <v>0</v>
      </c>
      <c r="M917" s="361">
        <v>0</v>
      </c>
      <c r="N917" s="170"/>
      <c r="O917" s="170"/>
      <c r="P917" s="170"/>
      <c r="Q917" s="170"/>
      <c r="R917" s="170" t="s">
        <v>211</v>
      </c>
      <c r="S917" s="433"/>
      <c r="T917" s="48"/>
      <c r="U917" s="433"/>
      <c r="V917" s="433"/>
      <c r="W917" s="433"/>
      <c r="X917" s="165" t="s">
        <v>2173</v>
      </c>
      <c r="Y917" s="165" t="s">
        <v>2174</v>
      </c>
      <c r="Z917" s="20"/>
      <c r="AA917" s="170"/>
      <c r="AB917" s="170"/>
      <c r="AC917" s="170"/>
      <c r="AD917" s="165"/>
      <c r="AE917" s="165"/>
      <c r="AF917" s="425"/>
      <c r="AG917" s="48"/>
      <c r="AH917" s="425"/>
      <c r="AI917" s="425"/>
      <c r="AJ917" s="425"/>
      <c r="AK917" s="165" t="s">
        <v>1918</v>
      </c>
      <c r="AL917" s="164" t="s">
        <v>55</v>
      </c>
      <c r="AM917" s="164">
        <v>2202</v>
      </c>
      <c r="AN917" s="164" t="s">
        <v>56</v>
      </c>
      <c r="AO917" s="164">
        <v>32</v>
      </c>
      <c r="AP917" s="165" t="s">
        <v>1927</v>
      </c>
      <c r="AQ917" s="165" t="s">
        <v>1920</v>
      </c>
      <c r="AR917" s="428">
        <v>2202010</v>
      </c>
      <c r="AS917" s="428"/>
      <c r="AT917" s="165" t="s">
        <v>2128</v>
      </c>
      <c r="AU917" s="165"/>
      <c r="AV917" s="165"/>
      <c r="AW917" s="164" t="s">
        <v>64</v>
      </c>
      <c r="AX917" s="174">
        <v>136243349</v>
      </c>
      <c r="AY917" s="175">
        <v>1</v>
      </c>
      <c r="AZ917" s="175" t="s">
        <v>1922</v>
      </c>
      <c r="BA917" s="175" t="s">
        <v>125</v>
      </c>
      <c r="BB917" s="175" t="s">
        <v>67</v>
      </c>
      <c r="BC917" s="176">
        <v>136243349</v>
      </c>
      <c r="BD917" s="176">
        <v>136243349</v>
      </c>
    </row>
    <row r="918" spans="1:56" ht="60" customHeight="1">
      <c r="A918" s="125">
        <v>488</v>
      </c>
      <c r="B918" s="165" t="s">
        <v>1908</v>
      </c>
      <c r="C918" s="165" t="s">
        <v>1909</v>
      </c>
      <c r="D918" s="165" t="s">
        <v>1954</v>
      </c>
      <c r="E918" s="165" t="s">
        <v>249</v>
      </c>
      <c r="F918" s="165" t="s">
        <v>930</v>
      </c>
      <c r="G918" s="165" t="s">
        <v>1911</v>
      </c>
      <c r="H918" s="165" t="s">
        <v>1912</v>
      </c>
      <c r="I918" s="165" t="s">
        <v>1913</v>
      </c>
      <c r="J918" s="47" t="s">
        <v>934</v>
      </c>
      <c r="K918" s="361">
        <v>0</v>
      </c>
      <c r="L918" s="361">
        <v>0</v>
      </c>
      <c r="M918" s="361">
        <v>0</v>
      </c>
      <c r="N918" s="170"/>
      <c r="O918" s="170"/>
      <c r="P918" s="170"/>
      <c r="Q918" s="170"/>
      <c r="R918" s="170" t="s">
        <v>211</v>
      </c>
      <c r="S918" s="433"/>
      <c r="T918" s="48"/>
      <c r="U918" s="433"/>
      <c r="V918" s="433"/>
      <c r="W918" s="433"/>
      <c r="X918" s="165" t="s">
        <v>2173</v>
      </c>
      <c r="Y918" s="165" t="s">
        <v>2174</v>
      </c>
      <c r="Z918" s="20"/>
      <c r="AA918" s="170"/>
      <c r="AB918" s="170"/>
      <c r="AC918" s="170"/>
      <c r="AD918" s="165"/>
      <c r="AE918" s="165"/>
      <c r="AF918" s="425"/>
      <c r="AG918" s="48"/>
      <c r="AH918" s="425"/>
      <c r="AI918" s="425"/>
      <c r="AJ918" s="425"/>
      <c r="AK918" s="165" t="s">
        <v>1918</v>
      </c>
      <c r="AL918" s="164" t="s">
        <v>55</v>
      </c>
      <c r="AM918" s="164">
        <v>2202</v>
      </c>
      <c r="AN918" s="164" t="s">
        <v>56</v>
      </c>
      <c r="AO918" s="164">
        <v>32</v>
      </c>
      <c r="AP918" s="165" t="s">
        <v>1955</v>
      </c>
      <c r="AQ918" s="165" t="s">
        <v>1956</v>
      </c>
      <c r="AR918" s="428">
        <v>2202014</v>
      </c>
      <c r="AS918" s="164"/>
      <c r="AT918" s="165" t="s">
        <v>2176</v>
      </c>
      <c r="AU918" s="165"/>
      <c r="AV918" s="165"/>
      <c r="AW918" s="164" t="s">
        <v>64</v>
      </c>
      <c r="AX918" s="174">
        <v>50000000</v>
      </c>
      <c r="AY918" s="175">
        <v>1</v>
      </c>
      <c r="AZ918" s="175" t="s">
        <v>1958</v>
      </c>
      <c r="BA918" s="175" t="s">
        <v>125</v>
      </c>
      <c r="BB918" s="175" t="s">
        <v>67</v>
      </c>
      <c r="BC918" s="176">
        <v>50000000</v>
      </c>
      <c r="BD918" s="176">
        <v>50000000</v>
      </c>
    </row>
    <row r="919" spans="1:56" ht="60" customHeight="1">
      <c r="A919" s="125">
        <v>489</v>
      </c>
      <c r="B919" s="165" t="s">
        <v>1908</v>
      </c>
      <c r="C919" s="165" t="s">
        <v>1909</v>
      </c>
      <c r="D919" s="165" t="s">
        <v>2055</v>
      </c>
      <c r="E919" s="165" t="s">
        <v>249</v>
      </c>
      <c r="F919" s="165" t="s">
        <v>930</v>
      </c>
      <c r="G919" s="165" t="s">
        <v>1911</v>
      </c>
      <c r="H919" s="165" t="s">
        <v>1912</v>
      </c>
      <c r="I919" s="165" t="s">
        <v>1913</v>
      </c>
      <c r="J919" s="47" t="s">
        <v>934</v>
      </c>
      <c r="K919" s="361">
        <v>0</v>
      </c>
      <c r="L919" s="361">
        <v>0</v>
      </c>
      <c r="M919" s="361">
        <v>0</v>
      </c>
      <c r="N919" s="170"/>
      <c r="O919" s="170"/>
      <c r="P919" s="170"/>
      <c r="Q919" s="170"/>
      <c r="R919" s="170" t="s">
        <v>211</v>
      </c>
      <c r="S919" s="433"/>
      <c r="T919" s="48"/>
      <c r="U919" s="433"/>
      <c r="V919" s="433"/>
      <c r="W919" s="433"/>
      <c r="X919" s="165" t="s">
        <v>2173</v>
      </c>
      <c r="Y919" s="165" t="s">
        <v>2174</v>
      </c>
      <c r="Z919" s="20"/>
      <c r="AA919" s="170"/>
      <c r="AB919" s="170"/>
      <c r="AC919" s="170"/>
      <c r="AD919" s="165"/>
      <c r="AE919" s="165"/>
      <c r="AF919" s="425"/>
      <c r="AG919" s="48"/>
      <c r="AH919" s="425"/>
      <c r="AI919" s="425"/>
      <c r="AJ919" s="425"/>
      <c r="AK919" s="165" t="s">
        <v>1918</v>
      </c>
      <c r="AL919" s="164" t="s">
        <v>55</v>
      </c>
      <c r="AM919" s="164">
        <v>2202</v>
      </c>
      <c r="AN919" s="164" t="s">
        <v>56</v>
      </c>
      <c r="AO919" s="164">
        <v>32</v>
      </c>
      <c r="AP919" s="165" t="s">
        <v>2177</v>
      </c>
      <c r="AQ919" s="165" t="s">
        <v>2057</v>
      </c>
      <c r="AR919" s="428">
        <v>2202045</v>
      </c>
      <c r="AS919" s="428"/>
      <c r="AT919" s="165" t="s">
        <v>2176</v>
      </c>
      <c r="AU919" s="165"/>
      <c r="AV919" s="165"/>
      <c r="AW919" s="164" t="s">
        <v>64</v>
      </c>
      <c r="AX919" s="174">
        <v>133756651</v>
      </c>
      <c r="AY919" s="175">
        <v>1</v>
      </c>
      <c r="AZ919" s="175" t="s">
        <v>2058</v>
      </c>
      <c r="BA919" s="175" t="s">
        <v>125</v>
      </c>
      <c r="BB919" s="175" t="s">
        <v>67</v>
      </c>
      <c r="BC919" s="176">
        <v>133756651</v>
      </c>
      <c r="BD919" s="176">
        <v>133756651</v>
      </c>
    </row>
    <row r="920" spans="1:56" ht="75.75" customHeight="1">
      <c r="A920" s="125">
        <v>490</v>
      </c>
      <c r="B920" s="165" t="s">
        <v>1908</v>
      </c>
      <c r="C920" s="165" t="s">
        <v>1909</v>
      </c>
      <c r="D920" s="165" t="s">
        <v>2055</v>
      </c>
      <c r="E920" s="165" t="s">
        <v>249</v>
      </c>
      <c r="F920" s="165" t="s">
        <v>930</v>
      </c>
      <c r="G920" s="165" t="s">
        <v>1911</v>
      </c>
      <c r="H920" s="165" t="s">
        <v>1912</v>
      </c>
      <c r="I920" s="165" t="s">
        <v>1913</v>
      </c>
      <c r="J920" s="47" t="s">
        <v>934</v>
      </c>
      <c r="K920" s="361">
        <v>0</v>
      </c>
      <c r="L920" s="361">
        <v>0</v>
      </c>
      <c r="M920" s="361">
        <v>0</v>
      </c>
      <c r="N920" s="170"/>
      <c r="O920" s="170"/>
      <c r="P920" s="170"/>
      <c r="Q920" s="170"/>
      <c r="R920" s="170" t="s">
        <v>211</v>
      </c>
      <c r="S920" s="433"/>
      <c r="T920" s="48"/>
      <c r="U920" s="433"/>
      <c r="V920" s="433"/>
      <c r="W920" s="433"/>
      <c r="X920" s="165" t="s">
        <v>2173</v>
      </c>
      <c r="Y920" s="165" t="s">
        <v>2174</v>
      </c>
      <c r="Z920" s="20"/>
      <c r="AA920" s="170"/>
      <c r="AB920" s="170"/>
      <c r="AC920" s="170"/>
      <c r="AD920" s="165"/>
      <c r="AE920" s="165"/>
      <c r="AF920" s="425"/>
      <c r="AG920" s="48"/>
      <c r="AH920" s="425"/>
      <c r="AI920" s="425"/>
      <c r="AJ920" s="425"/>
      <c r="AK920" s="165" t="s">
        <v>1918</v>
      </c>
      <c r="AL920" s="164" t="s">
        <v>55</v>
      </c>
      <c r="AM920" s="164">
        <v>2202</v>
      </c>
      <c r="AN920" s="164" t="s">
        <v>56</v>
      </c>
      <c r="AO920" s="164">
        <v>32</v>
      </c>
      <c r="AP920" s="165" t="s">
        <v>2142</v>
      </c>
      <c r="AQ920" s="165" t="s">
        <v>2057</v>
      </c>
      <c r="AR920" s="428">
        <v>2202045</v>
      </c>
      <c r="AS920" s="428"/>
      <c r="AT920" s="165" t="s">
        <v>2176</v>
      </c>
      <c r="AU920" s="165"/>
      <c r="AV920" s="165"/>
      <c r="AW920" s="164" t="s">
        <v>64</v>
      </c>
      <c r="AX920" s="174">
        <v>80000000</v>
      </c>
      <c r="AY920" s="175">
        <v>1</v>
      </c>
      <c r="AZ920" s="175" t="s">
        <v>2058</v>
      </c>
      <c r="BA920" s="175" t="s">
        <v>125</v>
      </c>
      <c r="BB920" s="175" t="s">
        <v>67</v>
      </c>
      <c r="BC920" s="176">
        <v>80000000</v>
      </c>
      <c r="BD920" s="176">
        <v>80000000</v>
      </c>
    </row>
    <row r="921" spans="1:56" ht="60" customHeight="1">
      <c r="A921" s="125">
        <v>491</v>
      </c>
      <c r="B921" s="165" t="s">
        <v>1908</v>
      </c>
      <c r="C921" s="165" t="s">
        <v>1909</v>
      </c>
      <c r="D921" s="165" t="s">
        <v>1910</v>
      </c>
      <c r="E921" s="165" t="s">
        <v>249</v>
      </c>
      <c r="F921" s="165" t="s">
        <v>930</v>
      </c>
      <c r="G921" s="165" t="s">
        <v>1911</v>
      </c>
      <c r="H921" s="165" t="s">
        <v>1912</v>
      </c>
      <c r="I921" s="165" t="s">
        <v>1913</v>
      </c>
      <c r="J921" s="47" t="s">
        <v>934</v>
      </c>
      <c r="K921" s="361">
        <v>0</v>
      </c>
      <c r="L921" s="361">
        <v>0</v>
      </c>
      <c r="M921" s="361">
        <v>0</v>
      </c>
      <c r="N921" s="170"/>
      <c r="O921" s="170"/>
      <c r="P921" s="170"/>
      <c r="Q921" s="170"/>
      <c r="R921" s="170" t="s">
        <v>211</v>
      </c>
      <c r="S921" s="433"/>
      <c r="T921" s="48"/>
      <c r="U921" s="433"/>
      <c r="V921" s="433"/>
      <c r="W921" s="433"/>
      <c r="X921" s="165" t="s">
        <v>1914</v>
      </c>
      <c r="Y921" s="165" t="s">
        <v>2178</v>
      </c>
      <c r="Z921" s="165" t="s">
        <v>1916</v>
      </c>
      <c r="AA921" s="170">
        <v>0</v>
      </c>
      <c r="AB921" s="170">
        <v>0.3</v>
      </c>
      <c r="AC921" s="277">
        <v>0.3</v>
      </c>
      <c r="AD921" s="165" t="s">
        <v>48</v>
      </c>
      <c r="AE921" s="165" t="s">
        <v>1917</v>
      </c>
      <c r="AF921" s="458"/>
      <c r="AG921" s="275">
        <v>0</v>
      </c>
      <c r="AH921" s="425"/>
      <c r="AI921" s="425"/>
      <c r="AJ921" s="425"/>
      <c r="AK921" s="165" t="s">
        <v>353</v>
      </c>
      <c r="AL921" s="164" t="s">
        <v>48</v>
      </c>
      <c r="AM921" s="164" t="s">
        <v>48</v>
      </c>
      <c r="AN921" s="164" t="s">
        <v>48</v>
      </c>
      <c r="AO921" s="164" t="s">
        <v>48</v>
      </c>
      <c r="AP921" s="164" t="s">
        <v>48</v>
      </c>
      <c r="AQ921" s="164" t="s">
        <v>48</v>
      </c>
      <c r="AR921" s="164" t="s">
        <v>48</v>
      </c>
      <c r="AS921" s="164">
        <v>367</v>
      </c>
      <c r="AT921" s="165" t="s">
        <v>2179</v>
      </c>
      <c r="AU921" s="165"/>
      <c r="AV921" s="165"/>
      <c r="AW921" s="164" t="s">
        <v>353</v>
      </c>
      <c r="AX921" s="174">
        <v>106150000</v>
      </c>
      <c r="AY921" s="175">
        <v>1</v>
      </c>
      <c r="AZ921" s="175" t="s">
        <v>1948</v>
      </c>
      <c r="BA921" s="175">
        <v>0</v>
      </c>
      <c r="BB921" s="175" t="s">
        <v>48</v>
      </c>
      <c r="BC921" s="176">
        <v>106150000</v>
      </c>
      <c r="BD921" s="176">
        <v>106150000</v>
      </c>
    </row>
    <row r="922" spans="1:56" ht="60" customHeight="1">
      <c r="A922" s="125">
        <v>492</v>
      </c>
      <c r="B922" s="165" t="s">
        <v>1908</v>
      </c>
      <c r="C922" s="165" t="s">
        <v>1909</v>
      </c>
      <c r="D922" s="165" t="s">
        <v>1954</v>
      </c>
      <c r="E922" s="165" t="s">
        <v>249</v>
      </c>
      <c r="F922" s="165" t="s">
        <v>930</v>
      </c>
      <c r="G922" s="165" t="s">
        <v>1911</v>
      </c>
      <c r="H922" s="165" t="s">
        <v>1912</v>
      </c>
      <c r="I922" s="165" t="s">
        <v>1913</v>
      </c>
      <c r="J922" s="47" t="s">
        <v>934</v>
      </c>
      <c r="K922" s="361">
        <v>0</v>
      </c>
      <c r="L922" s="361">
        <v>0</v>
      </c>
      <c r="M922" s="361">
        <v>0</v>
      </c>
      <c r="N922" s="170"/>
      <c r="O922" s="170"/>
      <c r="P922" s="170"/>
      <c r="Q922" s="170"/>
      <c r="R922" s="170" t="s">
        <v>211</v>
      </c>
      <c r="S922" s="433"/>
      <c r="T922" s="48"/>
      <c r="U922" s="433"/>
      <c r="V922" s="433"/>
      <c r="W922" s="433"/>
      <c r="X922" s="165" t="s">
        <v>1914</v>
      </c>
      <c r="Y922" s="165" t="s">
        <v>2178</v>
      </c>
      <c r="Z922" s="165"/>
      <c r="AA922" s="170"/>
      <c r="AB922" s="170"/>
      <c r="AC922" s="170"/>
      <c r="AD922" s="165"/>
      <c r="AE922" s="165"/>
      <c r="AF922" s="425"/>
      <c r="AG922" s="48"/>
      <c r="AH922" s="425"/>
      <c r="AI922" s="425"/>
      <c r="AJ922" s="425"/>
      <c r="AK922" s="165" t="s">
        <v>1918</v>
      </c>
      <c r="AL922" s="164" t="s">
        <v>55</v>
      </c>
      <c r="AM922" s="164">
        <v>2202</v>
      </c>
      <c r="AN922" s="164" t="s">
        <v>56</v>
      </c>
      <c r="AO922" s="164">
        <v>32</v>
      </c>
      <c r="AP922" s="165" t="s">
        <v>1933</v>
      </c>
      <c r="AQ922" s="165" t="s">
        <v>1920</v>
      </c>
      <c r="AR922" s="428">
        <v>2202010</v>
      </c>
      <c r="AS922" s="428">
        <v>1054</v>
      </c>
      <c r="AT922" s="165" t="s">
        <v>2180</v>
      </c>
      <c r="AU922" s="165"/>
      <c r="AV922" s="165"/>
      <c r="AW922" s="164" t="s">
        <v>64</v>
      </c>
      <c r="AX922" s="174">
        <v>204516001</v>
      </c>
      <c r="AY922" s="175">
        <v>1</v>
      </c>
      <c r="AZ922" s="175" t="s">
        <v>1922</v>
      </c>
      <c r="BA922" s="175" t="s">
        <v>125</v>
      </c>
      <c r="BB922" s="175" t="s">
        <v>67</v>
      </c>
      <c r="BC922" s="176">
        <v>204516001</v>
      </c>
      <c r="BD922" s="176">
        <v>204516001</v>
      </c>
    </row>
    <row r="923" spans="1:56" ht="60" customHeight="1">
      <c r="A923" s="125">
        <v>493</v>
      </c>
      <c r="B923" s="165" t="s">
        <v>1908</v>
      </c>
      <c r="C923" s="165" t="s">
        <v>1909</v>
      </c>
      <c r="D923" s="165" t="s">
        <v>1954</v>
      </c>
      <c r="E923" s="165" t="s">
        <v>249</v>
      </c>
      <c r="F923" s="165" t="s">
        <v>930</v>
      </c>
      <c r="G923" s="165" t="s">
        <v>1911</v>
      </c>
      <c r="H923" s="165" t="s">
        <v>1912</v>
      </c>
      <c r="I923" s="165" t="s">
        <v>1913</v>
      </c>
      <c r="J923" s="47" t="s">
        <v>934</v>
      </c>
      <c r="K923" s="361">
        <v>0</v>
      </c>
      <c r="L923" s="361">
        <v>0</v>
      </c>
      <c r="M923" s="361">
        <v>0</v>
      </c>
      <c r="N923" s="170"/>
      <c r="O923" s="170"/>
      <c r="P923" s="170"/>
      <c r="Q923" s="170"/>
      <c r="R923" s="170" t="s">
        <v>211</v>
      </c>
      <c r="S923" s="433"/>
      <c r="T923" s="48"/>
      <c r="U923" s="433"/>
      <c r="V923" s="433"/>
      <c r="W923" s="433"/>
      <c r="X923" s="165" t="s">
        <v>1914</v>
      </c>
      <c r="Y923" s="165" t="s">
        <v>2178</v>
      </c>
      <c r="Z923" s="165"/>
      <c r="AA923" s="170"/>
      <c r="AB923" s="170"/>
      <c r="AC923" s="170"/>
      <c r="AD923" s="165"/>
      <c r="AE923" s="165"/>
      <c r="AF923" s="425"/>
      <c r="AG923" s="48"/>
      <c r="AH923" s="425"/>
      <c r="AI923" s="425"/>
      <c r="AJ923" s="425"/>
      <c r="AK923" s="165" t="s">
        <v>1918</v>
      </c>
      <c r="AL923" s="164" t="s">
        <v>55</v>
      </c>
      <c r="AM923" s="164">
        <v>2202</v>
      </c>
      <c r="AN923" s="164" t="s">
        <v>56</v>
      </c>
      <c r="AO923" s="164">
        <v>32</v>
      </c>
      <c r="AP923" s="165" t="s">
        <v>2109</v>
      </c>
      <c r="AQ923" s="165" t="s">
        <v>1920</v>
      </c>
      <c r="AR923" s="428">
        <v>2202010</v>
      </c>
      <c r="AS923" s="428">
        <v>1054</v>
      </c>
      <c r="AT923" s="165" t="s">
        <v>2180</v>
      </c>
      <c r="AU923" s="165"/>
      <c r="AV923" s="165"/>
      <c r="AW923" s="164" t="s">
        <v>64</v>
      </c>
      <c r="AX923" s="174">
        <v>45448001</v>
      </c>
      <c r="AY923" s="175">
        <v>1</v>
      </c>
      <c r="AZ923" s="175" t="s">
        <v>1922</v>
      </c>
      <c r="BA923" s="175" t="s">
        <v>125</v>
      </c>
      <c r="BB923" s="175" t="s">
        <v>67</v>
      </c>
      <c r="BC923" s="176">
        <v>45448001</v>
      </c>
      <c r="BD923" s="176">
        <v>45448001</v>
      </c>
    </row>
    <row r="924" spans="1:56" ht="60" customHeight="1">
      <c r="A924" s="125">
        <v>494</v>
      </c>
      <c r="B924" s="165" t="s">
        <v>1908</v>
      </c>
      <c r="C924" s="165" t="s">
        <v>1909</v>
      </c>
      <c r="D924" s="165" t="s">
        <v>1954</v>
      </c>
      <c r="E924" s="165" t="s">
        <v>249</v>
      </c>
      <c r="F924" s="165" t="s">
        <v>930</v>
      </c>
      <c r="G924" s="165" t="s">
        <v>1911</v>
      </c>
      <c r="H924" s="165" t="s">
        <v>1912</v>
      </c>
      <c r="I924" s="165" t="s">
        <v>1913</v>
      </c>
      <c r="J924" s="47" t="s">
        <v>934</v>
      </c>
      <c r="K924" s="361">
        <v>0</v>
      </c>
      <c r="L924" s="361">
        <v>0</v>
      </c>
      <c r="M924" s="361">
        <v>0</v>
      </c>
      <c r="N924" s="170"/>
      <c r="O924" s="170"/>
      <c r="P924" s="170"/>
      <c r="Q924" s="170"/>
      <c r="R924" s="170" t="s">
        <v>211</v>
      </c>
      <c r="S924" s="433"/>
      <c r="T924" s="48"/>
      <c r="U924" s="433"/>
      <c r="V924" s="433"/>
      <c r="W924" s="433"/>
      <c r="X924" s="165" t="s">
        <v>1914</v>
      </c>
      <c r="Y924" s="165" t="s">
        <v>2178</v>
      </c>
      <c r="Z924" s="165"/>
      <c r="AA924" s="170"/>
      <c r="AB924" s="170"/>
      <c r="AC924" s="170"/>
      <c r="AD924" s="165"/>
      <c r="AE924" s="165"/>
      <c r="AF924" s="425"/>
      <c r="AG924" s="48"/>
      <c r="AH924" s="425"/>
      <c r="AI924" s="425"/>
      <c r="AJ924" s="425"/>
      <c r="AK924" s="165" t="s">
        <v>1918</v>
      </c>
      <c r="AL924" s="164" t="s">
        <v>55</v>
      </c>
      <c r="AM924" s="164">
        <v>2202</v>
      </c>
      <c r="AN924" s="164" t="s">
        <v>56</v>
      </c>
      <c r="AO924" s="164">
        <v>32</v>
      </c>
      <c r="AP924" s="165" t="s">
        <v>1927</v>
      </c>
      <c r="AQ924" s="165" t="s">
        <v>1920</v>
      </c>
      <c r="AR924" s="428">
        <v>2202010</v>
      </c>
      <c r="AS924" s="428">
        <v>1054</v>
      </c>
      <c r="AT924" s="165" t="s">
        <v>2180</v>
      </c>
      <c r="AU924" s="165"/>
      <c r="AV924" s="165"/>
      <c r="AW924" s="164" t="s">
        <v>64</v>
      </c>
      <c r="AX924" s="174">
        <v>550035998</v>
      </c>
      <c r="AY924" s="175">
        <v>1</v>
      </c>
      <c r="AZ924" s="175" t="s">
        <v>1922</v>
      </c>
      <c r="BA924" s="175" t="s">
        <v>125</v>
      </c>
      <c r="BB924" s="175" t="s">
        <v>67</v>
      </c>
      <c r="BC924" s="176">
        <v>550035998</v>
      </c>
      <c r="BD924" s="176">
        <v>550035998</v>
      </c>
    </row>
    <row r="925" spans="1:56" ht="60" customHeight="1">
      <c r="A925" s="125">
        <v>495</v>
      </c>
      <c r="B925" s="165" t="s">
        <v>1908</v>
      </c>
      <c r="C925" s="165" t="s">
        <v>1909</v>
      </c>
      <c r="D925" s="165" t="s">
        <v>1954</v>
      </c>
      <c r="E925" s="165" t="s">
        <v>249</v>
      </c>
      <c r="F925" s="165" t="s">
        <v>930</v>
      </c>
      <c r="G925" s="165" t="s">
        <v>1911</v>
      </c>
      <c r="H925" s="165" t="s">
        <v>1912</v>
      </c>
      <c r="I925" s="165" t="s">
        <v>1913</v>
      </c>
      <c r="J925" s="47" t="s">
        <v>934</v>
      </c>
      <c r="K925" s="361">
        <v>0</v>
      </c>
      <c r="L925" s="361">
        <v>0</v>
      </c>
      <c r="M925" s="361">
        <v>0</v>
      </c>
      <c r="N925" s="170"/>
      <c r="O925" s="170"/>
      <c r="P925" s="170"/>
      <c r="Q925" s="170"/>
      <c r="R925" s="170" t="s">
        <v>211</v>
      </c>
      <c r="S925" s="433"/>
      <c r="T925" s="48"/>
      <c r="U925" s="433"/>
      <c r="V925" s="433"/>
      <c r="W925" s="433"/>
      <c r="X925" s="165" t="s">
        <v>1914</v>
      </c>
      <c r="Y925" s="165" t="s">
        <v>2178</v>
      </c>
      <c r="Z925" s="165"/>
      <c r="AA925" s="170"/>
      <c r="AB925" s="170"/>
      <c r="AC925" s="170"/>
      <c r="AD925" s="165"/>
      <c r="AE925" s="165"/>
      <c r="AF925" s="425"/>
      <c r="AG925" s="48"/>
      <c r="AH925" s="425"/>
      <c r="AI925" s="425"/>
      <c r="AJ925" s="425"/>
      <c r="AK925" s="165" t="s">
        <v>1918</v>
      </c>
      <c r="AL925" s="164" t="s">
        <v>55</v>
      </c>
      <c r="AM925" s="164">
        <v>2202</v>
      </c>
      <c r="AN925" s="164" t="s">
        <v>56</v>
      </c>
      <c r="AO925" s="164">
        <v>32</v>
      </c>
      <c r="AP925" s="165" t="s">
        <v>1955</v>
      </c>
      <c r="AQ925" s="165" t="s">
        <v>1956</v>
      </c>
      <c r="AR925" s="428">
        <v>2202014</v>
      </c>
      <c r="AS925" s="164">
        <v>294</v>
      </c>
      <c r="AT925" s="165" t="s">
        <v>2181</v>
      </c>
      <c r="AU925" s="165"/>
      <c r="AV925" s="165"/>
      <c r="AW925" s="164" t="s">
        <v>64</v>
      </c>
      <c r="AX925" s="174">
        <v>72203000</v>
      </c>
      <c r="AY925" s="175">
        <v>1</v>
      </c>
      <c r="AZ925" s="175" t="s">
        <v>1958</v>
      </c>
      <c r="BA925" s="175" t="s">
        <v>125</v>
      </c>
      <c r="BB925" s="175" t="s">
        <v>67</v>
      </c>
      <c r="BC925" s="176">
        <v>72203000</v>
      </c>
      <c r="BD925" s="176">
        <v>72203000</v>
      </c>
    </row>
    <row r="926" spans="1:56" ht="60" customHeight="1">
      <c r="A926" s="125">
        <v>496</v>
      </c>
      <c r="B926" s="165" t="s">
        <v>1908</v>
      </c>
      <c r="C926" s="165" t="s">
        <v>1909</v>
      </c>
      <c r="D926" s="165" t="s">
        <v>1954</v>
      </c>
      <c r="E926" s="165" t="s">
        <v>249</v>
      </c>
      <c r="F926" s="165" t="s">
        <v>930</v>
      </c>
      <c r="G926" s="165" t="s">
        <v>1911</v>
      </c>
      <c r="H926" s="165" t="s">
        <v>1912</v>
      </c>
      <c r="I926" s="165" t="s">
        <v>1913</v>
      </c>
      <c r="J926" s="47" t="s">
        <v>934</v>
      </c>
      <c r="K926" s="361">
        <v>0</v>
      </c>
      <c r="L926" s="361">
        <v>0</v>
      </c>
      <c r="M926" s="361">
        <v>0</v>
      </c>
      <c r="N926" s="170"/>
      <c r="O926" s="170"/>
      <c r="P926" s="170"/>
      <c r="Q926" s="170"/>
      <c r="R926" s="170" t="s">
        <v>211</v>
      </c>
      <c r="S926" s="433"/>
      <c r="T926" s="48"/>
      <c r="U926" s="433"/>
      <c r="V926" s="433"/>
      <c r="W926" s="433"/>
      <c r="X926" s="165" t="s">
        <v>1914</v>
      </c>
      <c r="Y926" s="165" t="s">
        <v>2178</v>
      </c>
      <c r="Z926" s="165"/>
      <c r="AA926" s="170"/>
      <c r="AB926" s="170"/>
      <c r="AC926" s="170"/>
      <c r="AD926" s="165"/>
      <c r="AE926" s="165"/>
      <c r="AF926" s="425"/>
      <c r="AG926" s="48"/>
      <c r="AH926" s="425"/>
      <c r="AI926" s="425"/>
      <c r="AJ926" s="425"/>
      <c r="AK926" s="165" t="s">
        <v>1918</v>
      </c>
      <c r="AL926" s="164" t="s">
        <v>55</v>
      </c>
      <c r="AM926" s="164">
        <v>2202</v>
      </c>
      <c r="AN926" s="164" t="s">
        <v>56</v>
      </c>
      <c r="AO926" s="164">
        <v>32</v>
      </c>
      <c r="AP926" s="165" t="s">
        <v>1955</v>
      </c>
      <c r="AQ926" s="165" t="s">
        <v>1956</v>
      </c>
      <c r="AR926" s="428">
        <v>2202014</v>
      </c>
      <c r="AS926" s="164">
        <v>1054</v>
      </c>
      <c r="AT926" s="165" t="s">
        <v>2180</v>
      </c>
      <c r="AU926" s="165"/>
      <c r="AV926" s="165"/>
      <c r="AW926" s="164" t="s">
        <v>64</v>
      </c>
      <c r="AX926" s="174">
        <v>100000000</v>
      </c>
      <c r="AY926" s="175">
        <v>1</v>
      </c>
      <c r="AZ926" s="175" t="s">
        <v>1958</v>
      </c>
      <c r="BA926" s="175" t="s">
        <v>125</v>
      </c>
      <c r="BB926" s="175" t="s">
        <v>67</v>
      </c>
      <c r="BC926" s="176">
        <v>100000000</v>
      </c>
      <c r="BD926" s="176">
        <v>100000000</v>
      </c>
    </row>
    <row r="927" spans="1:56" ht="60" customHeight="1">
      <c r="A927" s="125">
        <v>497</v>
      </c>
      <c r="B927" s="165" t="s">
        <v>1908</v>
      </c>
      <c r="C927" s="165" t="s">
        <v>1909</v>
      </c>
      <c r="D927" s="165" t="s">
        <v>2055</v>
      </c>
      <c r="E927" s="165" t="s">
        <v>249</v>
      </c>
      <c r="F927" s="165" t="s">
        <v>930</v>
      </c>
      <c r="G927" s="165" t="s">
        <v>1911</v>
      </c>
      <c r="H927" s="165" t="s">
        <v>1912</v>
      </c>
      <c r="I927" s="165" t="s">
        <v>1913</v>
      </c>
      <c r="J927" s="47" t="s">
        <v>934</v>
      </c>
      <c r="K927" s="361">
        <v>0</v>
      </c>
      <c r="L927" s="361">
        <v>0</v>
      </c>
      <c r="M927" s="361">
        <v>0</v>
      </c>
      <c r="N927" s="170"/>
      <c r="O927" s="170"/>
      <c r="P927" s="170"/>
      <c r="Q927" s="170"/>
      <c r="R927" s="170" t="s">
        <v>211</v>
      </c>
      <c r="S927" s="433"/>
      <c r="T927" s="48"/>
      <c r="U927" s="433"/>
      <c r="V927" s="433"/>
      <c r="W927" s="433"/>
      <c r="X927" s="165" t="s">
        <v>2141</v>
      </c>
      <c r="Y927" s="165" t="s">
        <v>2182</v>
      </c>
      <c r="Z927" s="165" t="s">
        <v>1916</v>
      </c>
      <c r="AA927" s="170">
        <v>0</v>
      </c>
      <c r="AB927" s="170">
        <v>1</v>
      </c>
      <c r="AC927" s="55">
        <v>1</v>
      </c>
      <c r="AD927" s="165" t="s">
        <v>48</v>
      </c>
      <c r="AE927" s="165" t="s">
        <v>2183</v>
      </c>
      <c r="AF927" s="458"/>
      <c r="AG927" s="275">
        <v>0.46909090909090911</v>
      </c>
      <c r="AH927" s="425"/>
      <c r="AI927" s="425"/>
      <c r="AJ927" s="425"/>
      <c r="AK927" s="165" t="s">
        <v>1918</v>
      </c>
      <c r="AL927" s="164" t="s">
        <v>55</v>
      </c>
      <c r="AM927" s="164">
        <v>2202</v>
      </c>
      <c r="AN927" s="164" t="s">
        <v>56</v>
      </c>
      <c r="AO927" s="164">
        <v>32</v>
      </c>
      <c r="AP927" s="165" t="s">
        <v>2184</v>
      </c>
      <c r="AQ927" s="165" t="s">
        <v>2057</v>
      </c>
      <c r="AR927" s="428">
        <v>2202045</v>
      </c>
      <c r="AS927" s="465" t="s">
        <v>48</v>
      </c>
      <c r="AT927" s="165" t="s">
        <v>2185</v>
      </c>
      <c r="AU927" s="165"/>
      <c r="AV927" s="165"/>
      <c r="AW927" s="164" t="s">
        <v>64</v>
      </c>
      <c r="AX927" s="174">
        <v>128000000</v>
      </c>
      <c r="AY927" s="175">
        <v>1</v>
      </c>
      <c r="AZ927" s="175" t="s">
        <v>2058</v>
      </c>
      <c r="BA927" s="175" t="s">
        <v>103</v>
      </c>
      <c r="BB927" s="175" t="s">
        <v>104</v>
      </c>
      <c r="BC927" s="176">
        <v>128000000</v>
      </c>
      <c r="BD927" s="176">
        <v>128000000</v>
      </c>
    </row>
    <row r="928" spans="1:56" ht="60" customHeight="1">
      <c r="A928" s="125">
        <v>498</v>
      </c>
      <c r="B928" s="165" t="s">
        <v>1908</v>
      </c>
      <c r="C928" s="165" t="s">
        <v>1909</v>
      </c>
      <c r="D928" s="165" t="s">
        <v>2055</v>
      </c>
      <c r="E928" s="165" t="s">
        <v>249</v>
      </c>
      <c r="F928" s="165" t="s">
        <v>930</v>
      </c>
      <c r="G928" s="165" t="s">
        <v>1911</v>
      </c>
      <c r="H928" s="165" t="s">
        <v>1912</v>
      </c>
      <c r="I928" s="165" t="s">
        <v>1913</v>
      </c>
      <c r="J928" s="47" t="s">
        <v>934</v>
      </c>
      <c r="K928" s="361">
        <v>0</v>
      </c>
      <c r="L928" s="361">
        <v>0</v>
      </c>
      <c r="M928" s="361">
        <v>0</v>
      </c>
      <c r="N928" s="170"/>
      <c r="O928" s="170"/>
      <c r="P928" s="170"/>
      <c r="Q928" s="170"/>
      <c r="R928" s="170" t="s">
        <v>211</v>
      </c>
      <c r="S928" s="433"/>
      <c r="T928" s="48"/>
      <c r="U928" s="433"/>
      <c r="V928" s="433"/>
      <c r="W928" s="433"/>
      <c r="X928" s="165" t="s">
        <v>2141</v>
      </c>
      <c r="Y928" s="165" t="s">
        <v>2182</v>
      </c>
      <c r="Z928" s="165"/>
      <c r="AA928" s="170"/>
      <c r="AB928" s="170"/>
      <c r="AC928" s="170"/>
      <c r="AD928" s="165"/>
      <c r="AE928" s="165"/>
      <c r="AF928" s="425"/>
      <c r="AG928" s="48"/>
      <c r="AH928" s="425"/>
      <c r="AI928" s="425"/>
      <c r="AJ928" s="425"/>
      <c r="AK928" s="165" t="s">
        <v>1918</v>
      </c>
      <c r="AL928" s="164" t="s">
        <v>55</v>
      </c>
      <c r="AM928" s="164">
        <v>2202</v>
      </c>
      <c r="AN928" s="164" t="s">
        <v>56</v>
      </c>
      <c r="AO928" s="164">
        <v>32</v>
      </c>
      <c r="AP928" s="165" t="s">
        <v>2177</v>
      </c>
      <c r="AQ928" s="165" t="s">
        <v>2057</v>
      </c>
      <c r="AR928" s="428">
        <v>2202045</v>
      </c>
      <c r="AS928" s="428" t="s">
        <v>1943</v>
      </c>
      <c r="AT928" s="165" t="s">
        <v>2186</v>
      </c>
      <c r="AU928" s="165"/>
      <c r="AV928" s="165"/>
      <c r="AW928" s="164" t="s">
        <v>64</v>
      </c>
      <c r="AX928" s="174">
        <v>3338400</v>
      </c>
      <c r="AY928" s="175">
        <v>1</v>
      </c>
      <c r="AZ928" s="175" t="s">
        <v>2058</v>
      </c>
      <c r="BA928" s="175" t="s">
        <v>125</v>
      </c>
      <c r="BB928" s="175" t="s">
        <v>67</v>
      </c>
      <c r="BC928" s="176">
        <v>3338400</v>
      </c>
      <c r="BD928" s="176">
        <v>3338400</v>
      </c>
    </row>
    <row r="929" spans="1:56" ht="60" customHeight="1">
      <c r="A929" s="125">
        <v>499</v>
      </c>
      <c r="B929" s="165" t="s">
        <v>1908</v>
      </c>
      <c r="C929" s="165" t="s">
        <v>1909</v>
      </c>
      <c r="D929" s="165" t="s">
        <v>2055</v>
      </c>
      <c r="E929" s="165" t="s">
        <v>249</v>
      </c>
      <c r="F929" s="165" t="s">
        <v>930</v>
      </c>
      <c r="G929" s="165" t="s">
        <v>1911</v>
      </c>
      <c r="H929" s="165" t="s">
        <v>1912</v>
      </c>
      <c r="I929" s="165" t="s">
        <v>1913</v>
      </c>
      <c r="J929" s="47" t="s">
        <v>934</v>
      </c>
      <c r="K929" s="361">
        <v>0</v>
      </c>
      <c r="L929" s="361">
        <v>0</v>
      </c>
      <c r="M929" s="361">
        <v>0</v>
      </c>
      <c r="N929" s="170"/>
      <c r="O929" s="170"/>
      <c r="P929" s="170"/>
      <c r="Q929" s="170"/>
      <c r="R929" s="170" t="s">
        <v>211</v>
      </c>
      <c r="S929" s="433"/>
      <c r="T929" s="48"/>
      <c r="U929" s="433"/>
      <c r="V929" s="433"/>
      <c r="W929" s="433"/>
      <c r="X929" s="165" t="s">
        <v>2141</v>
      </c>
      <c r="Y929" s="165" t="s">
        <v>2182</v>
      </c>
      <c r="Z929" s="165"/>
      <c r="AA929" s="170"/>
      <c r="AB929" s="170"/>
      <c r="AC929" s="170"/>
      <c r="AD929" s="165"/>
      <c r="AE929" s="165"/>
      <c r="AF929" s="425"/>
      <c r="AG929" s="48"/>
      <c r="AH929" s="425"/>
      <c r="AI929" s="425"/>
      <c r="AJ929" s="425"/>
      <c r="AK929" s="165" t="s">
        <v>1918</v>
      </c>
      <c r="AL929" s="164" t="s">
        <v>55</v>
      </c>
      <c r="AM929" s="164">
        <v>2202</v>
      </c>
      <c r="AN929" s="164" t="s">
        <v>56</v>
      </c>
      <c r="AO929" s="164">
        <v>32</v>
      </c>
      <c r="AP929" s="165" t="s">
        <v>2177</v>
      </c>
      <c r="AQ929" s="165" t="s">
        <v>2057</v>
      </c>
      <c r="AR929" s="428">
        <v>2202045</v>
      </c>
      <c r="AS929" s="428" t="s">
        <v>1943</v>
      </c>
      <c r="AT929" s="165" t="s">
        <v>1996</v>
      </c>
      <c r="AU929" s="165"/>
      <c r="AV929" s="165"/>
      <c r="AW929" s="164" t="s">
        <v>64</v>
      </c>
      <c r="AX929" s="174">
        <v>918733</v>
      </c>
      <c r="AY929" s="175">
        <v>1</v>
      </c>
      <c r="AZ929" s="175" t="s">
        <v>2058</v>
      </c>
      <c r="BA929" s="175" t="s">
        <v>114</v>
      </c>
      <c r="BB929" s="175" t="s">
        <v>115</v>
      </c>
      <c r="BC929" s="176">
        <v>918733</v>
      </c>
      <c r="BD929" s="176">
        <v>918733</v>
      </c>
    </row>
    <row r="930" spans="1:56" ht="60" customHeight="1">
      <c r="A930" s="125">
        <v>500</v>
      </c>
      <c r="B930" s="165" t="s">
        <v>1908</v>
      </c>
      <c r="C930" s="165" t="s">
        <v>1909</v>
      </c>
      <c r="D930" s="165" t="s">
        <v>2055</v>
      </c>
      <c r="E930" s="165" t="s">
        <v>249</v>
      </c>
      <c r="F930" s="165" t="s">
        <v>930</v>
      </c>
      <c r="G930" s="165" t="s">
        <v>1911</v>
      </c>
      <c r="H930" s="165" t="s">
        <v>1912</v>
      </c>
      <c r="I930" s="165" t="s">
        <v>1913</v>
      </c>
      <c r="J930" s="47" t="s">
        <v>934</v>
      </c>
      <c r="K930" s="361">
        <v>0</v>
      </c>
      <c r="L930" s="361">
        <v>0</v>
      </c>
      <c r="M930" s="361">
        <v>0</v>
      </c>
      <c r="N930" s="170"/>
      <c r="O930" s="170"/>
      <c r="P930" s="170"/>
      <c r="Q930" s="170"/>
      <c r="R930" s="170" t="s">
        <v>211</v>
      </c>
      <c r="S930" s="433"/>
      <c r="T930" s="48"/>
      <c r="U930" s="433"/>
      <c r="V930" s="433"/>
      <c r="W930" s="433"/>
      <c r="X930" s="165" t="s">
        <v>2141</v>
      </c>
      <c r="Y930" s="165" t="s">
        <v>2182</v>
      </c>
      <c r="Z930" s="165"/>
      <c r="AA930" s="170"/>
      <c r="AB930" s="170"/>
      <c r="AC930" s="170"/>
      <c r="AD930" s="165"/>
      <c r="AE930" s="165"/>
      <c r="AF930" s="425"/>
      <c r="AG930" s="48"/>
      <c r="AH930" s="425"/>
      <c r="AI930" s="425"/>
      <c r="AJ930" s="425"/>
      <c r="AK930" s="165" t="s">
        <v>1918</v>
      </c>
      <c r="AL930" s="164" t="s">
        <v>55</v>
      </c>
      <c r="AM930" s="164">
        <v>2202</v>
      </c>
      <c r="AN930" s="164" t="s">
        <v>56</v>
      </c>
      <c r="AO930" s="164">
        <v>32</v>
      </c>
      <c r="AP930" s="165" t="s">
        <v>2177</v>
      </c>
      <c r="AQ930" s="165" t="s">
        <v>2057</v>
      </c>
      <c r="AR930" s="428">
        <v>2202045</v>
      </c>
      <c r="AS930" s="428" t="s">
        <v>1943</v>
      </c>
      <c r="AT930" s="165" t="s">
        <v>2187</v>
      </c>
      <c r="AU930" s="165"/>
      <c r="AV930" s="165"/>
      <c r="AW930" s="164" t="s">
        <v>64</v>
      </c>
      <c r="AX930" s="174">
        <v>1542267</v>
      </c>
      <c r="AY930" s="175">
        <v>1</v>
      </c>
      <c r="AZ930" s="175" t="s">
        <v>2058</v>
      </c>
      <c r="BA930" s="175" t="s">
        <v>2047</v>
      </c>
      <c r="BB930" s="175" t="s">
        <v>2048</v>
      </c>
      <c r="BC930" s="176">
        <v>1542267</v>
      </c>
      <c r="BD930" s="176">
        <v>1542267</v>
      </c>
    </row>
    <row r="931" spans="1:56" ht="60" customHeight="1">
      <c r="A931" s="125">
        <v>501</v>
      </c>
      <c r="B931" s="165" t="s">
        <v>1908</v>
      </c>
      <c r="C931" s="165" t="s">
        <v>1909</v>
      </c>
      <c r="D931" s="165" t="s">
        <v>2055</v>
      </c>
      <c r="E931" s="165" t="s">
        <v>249</v>
      </c>
      <c r="F931" s="165" t="s">
        <v>930</v>
      </c>
      <c r="G931" s="165" t="s">
        <v>1911</v>
      </c>
      <c r="H931" s="165" t="s">
        <v>1912</v>
      </c>
      <c r="I931" s="165" t="s">
        <v>1913</v>
      </c>
      <c r="J931" s="47" t="s">
        <v>934</v>
      </c>
      <c r="K931" s="361">
        <v>0</v>
      </c>
      <c r="L931" s="361">
        <v>0</v>
      </c>
      <c r="M931" s="361">
        <v>0</v>
      </c>
      <c r="N931" s="170"/>
      <c r="O931" s="170"/>
      <c r="P931" s="170"/>
      <c r="Q931" s="170"/>
      <c r="R931" s="170" t="s">
        <v>211</v>
      </c>
      <c r="S931" s="433"/>
      <c r="T931" s="48"/>
      <c r="U931" s="433"/>
      <c r="V931" s="433"/>
      <c r="W931" s="433"/>
      <c r="X931" s="165" t="s">
        <v>2141</v>
      </c>
      <c r="Y931" s="165" t="s">
        <v>2188</v>
      </c>
      <c r="Z931" s="165"/>
      <c r="AA931" s="170"/>
      <c r="AB931" s="170"/>
      <c r="AC931" s="170"/>
      <c r="AD931" s="165"/>
      <c r="AE931" s="165"/>
      <c r="AF931" s="425"/>
      <c r="AG931" s="48"/>
      <c r="AH931" s="425"/>
      <c r="AI931" s="425"/>
      <c r="AJ931" s="425"/>
      <c r="AK931" s="165" t="s">
        <v>1918</v>
      </c>
      <c r="AL931" s="164" t="s">
        <v>55</v>
      </c>
      <c r="AM931" s="164">
        <v>2202</v>
      </c>
      <c r="AN931" s="164" t="s">
        <v>56</v>
      </c>
      <c r="AO931" s="164">
        <v>32</v>
      </c>
      <c r="AP931" s="165" t="s">
        <v>2142</v>
      </c>
      <c r="AQ931" s="165" t="s">
        <v>2057</v>
      </c>
      <c r="AR931" s="428">
        <v>2202045</v>
      </c>
      <c r="AS931" s="428">
        <v>329</v>
      </c>
      <c r="AT931" s="165" t="s">
        <v>2189</v>
      </c>
      <c r="AU931" s="165"/>
      <c r="AV931" s="165"/>
      <c r="AW931" s="164" t="s">
        <v>64</v>
      </c>
      <c r="AX931" s="174">
        <v>55000000</v>
      </c>
      <c r="AY931" s="175">
        <v>1</v>
      </c>
      <c r="AZ931" s="175" t="s">
        <v>2058</v>
      </c>
      <c r="BA931" s="175" t="s">
        <v>125</v>
      </c>
      <c r="BB931" s="175" t="s">
        <v>67</v>
      </c>
      <c r="BC931" s="176">
        <v>55000000</v>
      </c>
      <c r="BD931" s="176">
        <v>55000000</v>
      </c>
    </row>
    <row r="932" spans="1:56" s="35" customFormat="1" ht="60" customHeight="1">
      <c r="A932" s="125">
        <v>502</v>
      </c>
      <c r="B932" s="459" t="s">
        <v>1908</v>
      </c>
      <c r="C932" s="459" t="s">
        <v>1909</v>
      </c>
      <c r="D932" s="459" t="s">
        <v>1910</v>
      </c>
      <c r="E932" s="459" t="s">
        <v>249</v>
      </c>
      <c r="F932" s="165" t="s">
        <v>930</v>
      </c>
      <c r="G932" s="165" t="s">
        <v>1911</v>
      </c>
      <c r="H932" s="165" t="s">
        <v>1912</v>
      </c>
      <c r="I932" s="165" t="s">
        <v>1913</v>
      </c>
      <c r="J932" s="47" t="s">
        <v>934</v>
      </c>
      <c r="K932" s="361">
        <v>0</v>
      </c>
      <c r="L932" s="361">
        <v>0</v>
      </c>
      <c r="M932" s="361">
        <v>0</v>
      </c>
      <c r="N932" s="170"/>
      <c r="O932" s="170"/>
      <c r="P932" s="170"/>
      <c r="Q932" s="170"/>
      <c r="R932" s="170" t="s">
        <v>211</v>
      </c>
      <c r="S932" s="433"/>
      <c r="T932" s="48"/>
      <c r="U932" s="433"/>
      <c r="V932" s="433"/>
      <c r="W932" s="433"/>
      <c r="X932" s="165" t="s">
        <v>1914</v>
      </c>
      <c r="Y932" s="459" t="s">
        <v>2190</v>
      </c>
      <c r="Z932" s="459" t="s">
        <v>1916</v>
      </c>
      <c r="AA932" s="466">
        <v>0</v>
      </c>
      <c r="AB932" s="466">
        <v>0.66</v>
      </c>
      <c r="AC932" s="467">
        <v>0.66</v>
      </c>
      <c r="AD932" s="459" t="s">
        <v>48</v>
      </c>
      <c r="AE932" s="459" t="s">
        <v>2191</v>
      </c>
      <c r="AF932" s="458"/>
      <c r="AG932" s="275">
        <v>0</v>
      </c>
      <c r="AH932" s="425"/>
      <c r="AI932" s="425"/>
      <c r="AJ932" s="425"/>
      <c r="AK932" s="165" t="s">
        <v>353</v>
      </c>
      <c r="AL932" s="164" t="s">
        <v>48</v>
      </c>
      <c r="AM932" s="164" t="s">
        <v>48</v>
      </c>
      <c r="AN932" s="164" t="s">
        <v>48</v>
      </c>
      <c r="AO932" s="164" t="s">
        <v>48</v>
      </c>
      <c r="AP932" s="164" t="s">
        <v>48</v>
      </c>
      <c r="AQ932" s="468" t="s">
        <v>48</v>
      </c>
      <c r="AR932" s="468" t="s">
        <v>48</v>
      </c>
      <c r="AS932" s="468">
        <v>705</v>
      </c>
      <c r="AT932" s="459" t="s">
        <v>2192</v>
      </c>
      <c r="AU932" s="459"/>
      <c r="AV932" s="459"/>
      <c r="AW932" s="468" t="s">
        <v>353</v>
      </c>
      <c r="AX932" s="445">
        <v>88000000</v>
      </c>
      <c r="AY932" s="446">
        <v>1</v>
      </c>
      <c r="AZ932" s="446" t="s">
        <v>1948</v>
      </c>
      <c r="BA932" s="446">
        <v>0</v>
      </c>
      <c r="BB932" s="446" t="s">
        <v>48</v>
      </c>
      <c r="BC932" s="176">
        <v>88000000</v>
      </c>
      <c r="BD932" s="176">
        <v>88000000</v>
      </c>
    </row>
    <row r="933" spans="1:56" s="35" customFormat="1" ht="60" customHeight="1">
      <c r="A933" s="125">
        <v>503</v>
      </c>
      <c r="B933" s="165" t="s">
        <v>1908</v>
      </c>
      <c r="C933" s="165" t="s">
        <v>1909</v>
      </c>
      <c r="D933" s="165" t="s">
        <v>1910</v>
      </c>
      <c r="E933" s="165" t="s">
        <v>249</v>
      </c>
      <c r="F933" s="165" t="s">
        <v>930</v>
      </c>
      <c r="G933" s="165" t="s">
        <v>1911</v>
      </c>
      <c r="H933" s="165" t="s">
        <v>1912</v>
      </c>
      <c r="I933" s="165" t="s">
        <v>1913</v>
      </c>
      <c r="J933" s="47" t="s">
        <v>934</v>
      </c>
      <c r="K933" s="361">
        <v>0</v>
      </c>
      <c r="L933" s="361">
        <v>0</v>
      </c>
      <c r="M933" s="361">
        <v>0</v>
      </c>
      <c r="N933" s="170"/>
      <c r="O933" s="170"/>
      <c r="P933" s="170"/>
      <c r="Q933" s="170"/>
      <c r="R933" s="170" t="s">
        <v>211</v>
      </c>
      <c r="S933" s="433"/>
      <c r="T933" s="48"/>
      <c r="U933" s="433"/>
      <c r="V933" s="433"/>
      <c r="W933" s="433"/>
      <c r="X933" s="165" t="s">
        <v>1914</v>
      </c>
      <c r="Y933" s="165" t="s">
        <v>2190</v>
      </c>
      <c r="Z933" s="165"/>
      <c r="AA933" s="469"/>
      <c r="AB933" s="469"/>
      <c r="AC933" s="469"/>
      <c r="AD933" s="165"/>
      <c r="AE933" s="165"/>
      <c r="AF933" s="425"/>
      <c r="AG933" s="48"/>
      <c r="AH933" s="425"/>
      <c r="AI933" s="425"/>
      <c r="AJ933" s="425"/>
      <c r="AK933" s="165" t="s">
        <v>353</v>
      </c>
      <c r="AL933" s="164" t="s">
        <v>48</v>
      </c>
      <c r="AM933" s="164" t="s">
        <v>48</v>
      </c>
      <c r="AN933" s="164" t="s">
        <v>48</v>
      </c>
      <c r="AO933" s="164" t="s">
        <v>48</v>
      </c>
      <c r="AP933" s="164" t="s">
        <v>48</v>
      </c>
      <c r="AQ933" s="164" t="s">
        <v>48</v>
      </c>
      <c r="AR933" s="164" t="s">
        <v>48</v>
      </c>
      <c r="AS933" s="164">
        <v>602</v>
      </c>
      <c r="AT933" s="165" t="s">
        <v>2193</v>
      </c>
      <c r="AU933" s="165"/>
      <c r="AV933" s="165"/>
      <c r="AW933" s="164" t="s">
        <v>353</v>
      </c>
      <c r="AX933" s="174">
        <v>59400000</v>
      </c>
      <c r="AY933" s="175">
        <v>1</v>
      </c>
      <c r="AZ933" s="175" t="s">
        <v>1948</v>
      </c>
      <c r="BA933" s="175">
        <v>0</v>
      </c>
      <c r="BB933" s="175" t="s">
        <v>48</v>
      </c>
      <c r="BC933" s="176">
        <v>59400000</v>
      </c>
      <c r="BD933" s="176">
        <v>59400000</v>
      </c>
    </row>
    <row r="934" spans="1:56" s="35" customFormat="1" ht="60" customHeight="1">
      <c r="A934" s="125">
        <v>504</v>
      </c>
      <c r="B934" s="165" t="s">
        <v>1908</v>
      </c>
      <c r="C934" s="165" t="s">
        <v>1909</v>
      </c>
      <c r="D934" s="165" t="s">
        <v>1910</v>
      </c>
      <c r="E934" s="165" t="s">
        <v>249</v>
      </c>
      <c r="F934" s="165" t="s">
        <v>930</v>
      </c>
      <c r="G934" s="165" t="s">
        <v>1911</v>
      </c>
      <c r="H934" s="165" t="s">
        <v>1912</v>
      </c>
      <c r="I934" s="165" t="s">
        <v>1913</v>
      </c>
      <c r="J934" s="47" t="s">
        <v>934</v>
      </c>
      <c r="K934" s="361">
        <v>0</v>
      </c>
      <c r="L934" s="361">
        <v>0</v>
      </c>
      <c r="M934" s="361">
        <v>0</v>
      </c>
      <c r="N934" s="170"/>
      <c r="O934" s="170"/>
      <c r="P934" s="170"/>
      <c r="Q934" s="170"/>
      <c r="R934" s="170" t="s">
        <v>211</v>
      </c>
      <c r="S934" s="433"/>
      <c r="T934" s="48"/>
      <c r="U934" s="433"/>
      <c r="V934" s="433"/>
      <c r="W934" s="433"/>
      <c r="X934" s="165" t="s">
        <v>1914</v>
      </c>
      <c r="Y934" s="165" t="s">
        <v>2190</v>
      </c>
      <c r="Z934" s="165"/>
      <c r="AA934" s="469"/>
      <c r="AB934" s="469"/>
      <c r="AC934" s="469"/>
      <c r="AD934" s="165"/>
      <c r="AE934" s="165"/>
      <c r="AF934" s="425"/>
      <c r="AG934" s="48"/>
      <c r="AH934" s="425"/>
      <c r="AI934" s="425"/>
      <c r="AJ934" s="425"/>
      <c r="AK934" s="165" t="s">
        <v>353</v>
      </c>
      <c r="AL934" s="164" t="s">
        <v>48</v>
      </c>
      <c r="AM934" s="164" t="s">
        <v>48</v>
      </c>
      <c r="AN934" s="164" t="s">
        <v>48</v>
      </c>
      <c r="AO934" s="164" t="s">
        <v>48</v>
      </c>
      <c r="AP934" s="164" t="s">
        <v>48</v>
      </c>
      <c r="AQ934" s="164" t="s">
        <v>48</v>
      </c>
      <c r="AR934" s="164" t="s">
        <v>48</v>
      </c>
      <c r="AS934" s="164">
        <v>603</v>
      </c>
      <c r="AT934" s="165" t="s">
        <v>2194</v>
      </c>
      <c r="AU934" s="165"/>
      <c r="AV934" s="165"/>
      <c r="AW934" s="164" t="s">
        <v>353</v>
      </c>
      <c r="AX934" s="174">
        <v>71500000</v>
      </c>
      <c r="AY934" s="175">
        <v>1</v>
      </c>
      <c r="AZ934" s="175" t="s">
        <v>1948</v>
      </c>
      <c r="BA934" s="175">
        <v>0</v>
      </c>
      <c r="BB934" s="175" t="s">
        <v>48</v>
      </c>
      <c r="BC934" s="176">
        <v>71500000</v>
      </c>
      <c r="BD934" s="176">
        <v>71500000</v>
      </c>
    </row>
    <row r="935" spans="1:56" s="35" customFormat="1" ht="60" customHeight="1">
      <c r="A935" s="125">
        <v>505</v>
      </c>
      <c r="B935" s="165" t="s">
        <v>1908</v>
      </c>
      <c r="C935" s="165" t="s">
        <v>1909</v>
      </c>
      <c r="D935" s="165" t="s">
        <v>1910</v>
      </c>
      <c r="E935" s="165" t="s">
        <v>249</v>
      </c>
      <c r="F935" s="165" t="s">
        <v>930</v>
      </c>
      <c r="G935" s="165" t="s">
        <v>1911</v>
      </c>
      <c r="H935" s="165" t="s">
        <v>1912</v>
      </c>
      <c r="I935" s="165" t="s">
        <v>1913</v>
      </c>
      <c r="J935" s="47" t="s">
        <v>934</v>
      </c>
      <c r="K935" s="361">
        <v>0</v>
      </c>
      <c r="L935" s="361">
        <v>0</v>
      </c>
      <c r="M935" s="361">
        <v>0</v>
      </c>
      <c r="N935" s="170"/>
      <c r="O935" s="170"/>
      <c r="P935" s="170"/>
      <c r="Q935" s="170"/>
      <c r="R935" s="170" t="s">
        <v>211</v>
      </c>
      <c r="S935" s="433"/>
      <c r="T935" s="48"/>
      <c r="U935" s="433"/>
      <c r="V935" s="433"/>
      <c r="W935" s="433"/>
      <c r="X935" s="165" t="s">
        <v>1914</v>
      </c>
      <c r="Y935" s="165" t="s">
        <v>2190</v>
      </c>
      <c r="Z935" s="165"/>
      <c r="AA935" s="469"/>
      <c r="AB935" s="469"/>
      <c r="AC935" s="469"/>
      <c r="AD935" s="165"/>
      <c r="AE935" s="165"/>
      <c r="AF935" s="425"/>
      <c r="AG935" s="48"/>
      <c r="AH935" s="425"/>
      <c r="AI935" s="425"/>
      <c r="AJ935" s="425"/>
      <c r="AK935" s="165" t="s">
        <v>353</v>
      </c>
      <c r="AL935" s="164" t="s">
        <v>48</v>
      </c>
      <c r="AM935" s="164" t="s">
        <v>48</v>
      </c>
      <c r="AN935" s="164" t="s">
        <v>48</v>
      </c>
      <c r="AO935" s="164" t="s">
        <v>48</v>
      </c>
      <c r="AP935" s="164" t="s">
        <v>48</v>
      </c>
      <c r="AQ935" s="164" t="s">
        <v>48</v>
      </c>
      <c r="AR935" s="164" t="s">
        <v>48</v>
      </c>
      <c r="AS935" s="164">
        <v>710</v>
      </c>
      <c r="AT935" s="165" t="s">
        <v>2195</v>
      </c>
      <c r="AU935" s="165"/>
      <c r="AV935" s="165"/>
      <c r="AW935" s="164" t="s">
        <v>353</v>
      </c>
      <c r="AX935" s="174">
        <v>77000000</v>
      </c>
      <c r="AY935" s="175">
        <v>1</v>
      </c>
      <c r="AZ935" s="175" t="s">
        <v>1948</v>
      </c>
      <c r="BA935" s="175">
        <v>0</v>
      </c>
      <c r="BB935" s="175" t="s">
        <v>48</v>
      </c>
      <c r="BC935" s="176">
        <v>77000000</v>
      </c>
      <c r="BD935" s="176">
        <v>77000000</v>
      </c>
    </row>
    <row r="936" spans="1:56" s="35" customFormat="1" ht="60" customHeight="1">
      <c r="A936" s="125">
        <v>506</v>
      </c>
      <c r="B936" s="165" t="s">
        <v>1908</v>
      </c>
      <c r="C936" s="165" t="s">
        <v>1909</v>
      </c>
      <c r="D936" s="165" t="s">
        <v>1910</v>
      </c>
      <c r="E936" s="165" t="s">
        <v>249</v>
      </c>
      <c r="F936" s="165" t="s">
        <v>930</v>
      </c>
      <c r="G936" s="165" t="s">
        <v>1911</v>
      </c>
      <c r="H936" s="165" t="s">
        <v>1912</v>
      </c>
      <c r="I936" s="165" t="s">
        <v>1913</v>
      </c>
      <c r="J936" s="47" t="s">
        <v>934</v>
      </c>
      <c r="K936" s="361">
        <v>0</v>
      </c>
      <c r="L936" s="361">
        <v>0</v>
      </c>
      <c r="M936" s="361">
        <v>0</v>
      </c>
      <c r="N936" s="170"/>
      <c r="O936" s="170"/>
      <c r="P936" s="170"/>
      <c r="Q936" s="170"/>
      <c r="R936" s="170" t="s">
        <v>211</v>
      </c>
      <c r="S936" s="433"/>
      <c r="T936" s="48"/>
      <c r="U936" s="433"/>
      <c r="V936" s="433"/>
      <c r="W936" s="433"/>
      <c r="X936" s="165" t="s">
        <v>1914</v>
      </c>
      <c r="Y936" s="165" t="s">
        <v>2190</v>
      </c>
      <c r="Z936" s="165"/>
      <c r="AA936" s="469"/>
      <c r="AB936" s="469"/>
      <c r="AC936" s="469"/>
      <c r="AD936" s="165"/>
      <c r="AE936" s="165"/>
      <c r="AF936" s="425"/>
      <c r="AG936" s="48"/>
      <c r="AH936" s="425"/>
      <c r="AI936" s="425"/>
      <c r="AJ936" s="425"/>
      <c r="AK936" s="165" t="s">
        <v>353</v>
      </c>
      <c r="AL936" s="164" t="s">
        <v>48</v>
      </c>
      <c r="AM936" s="164" t="s">
        <v>48</v>
      </c>
      <c r="AN936" s="164" t="s">
        <v>48</v>
      </c>
      <c r="AO936" s="164" t="s">
        <v>48</v>
      </c>
      <c r="AP936" s="164" t="s">
        <v>48</v>
      </c>
      <c r="AQ936" s="164" t="s">
        <v>48</v>
      </c>
      <c r="AR936" s="164" t="s">
        <v>48</v>
      </c>
      <c r="AS936" s="164">
        <v>709</v>
      </c>
      <c r="AT936" s="165" t="s">
        <v>2196</v>
      </c>
      <c r="AU936" s="165"/>
      <c r="AV936" s="165"/>
      <c r="AW936" s="164" t="s">
        <v>353</v>
      </c>
      <c r="AX936" s="174">
        <v>35000000</v>
      </c>
      <c r="AY936" s="175">
        <v>1</v>
      </c>
      <c r="AZ936" s="175" t="s">
        <v>1948</v>
      </c>
      <c r="BA936" s="175">
        <v>0</v>
      </c>
      <c r="BB936" s="175" t="s">
        <v>48</v>
      </c>
      <c r="BC936" s="176">
        <v>35000000</v>
      </c>
      <c r="BD936" s="176">
        <v>35000000</v>
      </c>
    </row>
    <row r="937" spans="1:56" s="35" customFormat="1" ht="60" customHeight="1">
      <c r="A937" s="125">
        <v>507</v>
      </c>
      <c r="B937" s="165" t="s">
        <v>1908</v>
      </c>
      <c r="C937" s="165" t="s">
        <v>1909</v>
      </c>
      <c r="D937" s="165" t="s">
        <v>1910</v>
      </c>
      <c r="E937" s="165" t="s">
        <v>249</v>
      </c>
      <c r="F937" s="165" t="s">
        <v>930</v>
      </c>
      <c r="G937" s="165" t="s">
        <v>1911</v>
      </c>
      <c r="H937" s="165" t="s">
        <v>1912</v>
      </c>
      <c r="I937" s="165" t="s">
        <v>1913</v>
      </c>
      <c r="J937" s="47" t="s">
        <v>934</v>
      </c>
      <c r="K937" s="361">
        <v>0</v>
      </c>
      <c r="L937" s="361">
        <v>0</v>
      </c>
      <c r="M937" s="361">
        <v>0</v>
      </c>
      <c r="N937" s="170"/>
      <c r="O937" s="170"/>
      <c r="P937" s="170"/>
      <c r="Q937" s="170"/>
      <c r="R937" s="170" t="s">
        <v>211</v>
      </c>
      <c r="S937" s="433"/>
      <c r="T937" s="48"/>
      <c r="U937" s="433"/>
      <c r="V937" s="433"/>
      <c r="W937" s="433"/>
      <c r="X937" s="165" t="s">
        <v>1914</v>
      </c>
      <c r="Y937" s="165" t="s">
        <v>2190</v>
      </c>
      <c r="Z937" s="165"/>
      <c r="AA937" s="469"/>
      <c r="AB937" s="469"/>
      <c r="AC937" s="469"/>
      <c r="AD937" s="165"/>
      <c r="AE937" s="165"/>
      <c r="AF937" s="425"/>
      <c r="AG937" s="48"/>
      <c r="AH937" s="425"/>
      <c r="AI937" s="425"/>
      <c r="AJ937" s="425"/>
      <c r="AK937" s="165" t="s">
        <v>353</v>
      </c>
      <c r="AL937" s="164" t="s">
        <v>48</v>
      </c>
      <c r="AM937" s="164" t="s">
        <v>48</v>
      </c>
      <c r="AN937" s="164" t="s">
        <v>48</v>
      </c>
      <c r="AO937" s="164" t="s">
        <v>48</v>
      </c>
      <c r="AP937" s="164" t="s">
        <v>48</v>
      </c>
      <c r="AQ937" s="164" t="s">
        <v>48</v>
      </c>
      <c r="AR937" s="164" t="s">
        <v>48</v>
      </c>
      <c r="AS937" s="164">
        <v>713</v>
      </c>
      <c r="AT937" s="165" t="s">
        <v>2197</v>
      </c>
      <c r="AU937" s="165"/>
      <c r="AV937" s="165"/>
      <c r="AW937" s="164" t="s">
        <v>353</v>
      </c>
      <c r="AX937" s="174">
        <v>50000000</v>
      </c>
      <c r="AY937" s="175">
        <v>1</v>
      </c>
      <c r="AZ937" s="175" t="s">
        <v>1948</v>
      </c>
      <c r="BA937" s="175">
        <v>0</v>
      </c>
      <c r="BB937" s="175" t="s">
        <v>48</v>
      </c>
      <c r="BC937" s="176">
        <v>50000000</v>
      </c>
      <c r="BD937" s="176">
        <v>50000000</v>
      </c>
    </row>
    <row r="938" spans="1:56" s="35" customFormat="1" ht="60" customHeight="1">
      <c r="A938" s="125">
        <v>508</v>
      </c>
      <c r="B938" s="165" t="s">
        <v>1908</v>
      </c>
      <c r="C938" s="165" t="s">
        <v>1909</v>
      </c>
      <c r="D938" s="165" t="s">
        <v>1910</v>
      </c>
      <c r="E938" s="165" t="s">
        <v>249</v>
      </c>
      <c r="F938" s="165" t="s">
        <v>930</v>
      </c>
      <c r="G938" s="165" t="s">
        <v>1911</v>
      </c>
      <c r="H938" s="165" t="s">
        <v>1912</v>
      </c>
      <c r="I938" s="165" t="s">
        <v>1913</v>
      </c>
      <c r="J938" s="47" t="s">
        <v>934</v>
      </c>
      <c r="K938" s="361">
        <v>0</v>
      </c>
      <c r="L938" s="361">
        <v>0</v>
      </c>
      <c r="M938" s="361">
        <v>0</v>
      </c>
      <c r="N938" s="170"/>
      <c r="O938" s="170"/>
      <c r="P938" s="170"/>
      <c r="Q938" s="170"/>
      <c r="R938" s="170" t="s">
        <v>211</v>
      </c>
      <c r="S938" s="433"/>
      <c r="T938" s="48"/>
      <c r="U938" s="433"/>
      <c r="V938" s="433"/>
      <c r="W938" s="433"/>
      <c r="X938" s="165" t="s">
        <v>1914</v>
      </c>
      <c r="Y938" s="165" t="s">
        <v>2190</v>
      </c>
      <c r="Z938" s="165"/>
      <c r="AA938" s="469"/>
      <c r="AB938" s="469"/>
      <c r="AC938" s="469"/>
      <c r="AD938" s="165"/>
      <c r="AE938" s="165"/>
      <c r="AF938" s="425"/>
      <c r="AG938" s="48"/>
      <c r="AH938" s="425"/>
      <c r="AI938" s="425"/>
      <c r="AJ938" s="425"/>
      <c r="AK938" s="165" t="s">
        <v>353</v>
      </c>
      <c r="AL938" s="164" t="s">
        <v>48</v>
      </c>
      <c r="AM938" s="164" t="s">
        <v>48</v>
      </c>
      <c r="AN938" s="164" t="s">
        <v>48</v>
      </c>
      <c r="AO938" s="164" t="s">
        <v>48</v>
      </c>
      <c r="AP938" s="164" t="s">
        <v>48</v>
      </c>
      <c r="AQ938" s="164" t="s">
        <v>48</v>
      </c>
      <c r="AR938" s="164" t="s">
        <v>48</v>
      </c>
      <c r="AS938" s="164">
        <v>711</v>
      </c>
      <c r="AT938" s="165" t="s">
        <v>2198</v>
      </c>
      <c r="AU938" s="165"/>
      <c r="AV938" s="165"/>
      <c r="AW938" s="164" t="s">
        <v>353</v>
      </c>
      <c r="AX938" s="174">
        <v>55000000</v>
      </c>
      <c r="AY938" s="175">
        <v>1</v>
      </c>
      <c r="AZ938" s="175" t="s">
        <v>1948</v>
      </c>
      <c r="BA938" s="175">
        <v>0</v>
      </c>
      <c r="BB938" s="175" t="s">
        <v>48</v>
      </c>
      <c r="BC938" s="176">
        <v>55000000</v>
      </c>
      <c r="BD938" s="176">
        <v>55000000</v>
      </c>
    </row>
    <row r="939" spans="1:56" s="25" customFormat="1" ht="53.25" customHeight="1">
      <c r="A939" s="125">
        <v>509</v>
      </c>
      <c r="B939" s="165" t="s">
        <v>1908</v>
      </c>
      <c r="C939" s="165" t="s">
        <v>1909</v>
      </c>
      <c r="D939" s="165" t="s">
        <v>1910</v>
      </c>
      <c r="E939" s="165" t="s">
        <v>249</v>
      </c>
      <c r="F939" s="165" t="s">
        <v>930</v>
      </c>
      <c r="G939" s="165" t="s">
        <v>1911</v>
      </c>
      <c r="H939" s="165" t="s">
        <v>1912</v>
      </c>
      <c r="I939" s="165" t="s">
        <v>1913</v>
      </c>
      <c r="J939" s="47" t="s">
        <v>934</v>
      </c>
      <c r="K939" s="361">
        <v>0</v>
      </c>
      <c r="L939" s="361">
        <v>0</v>
      </c>
      <c r="M939" s="361">
        <v>0</v>
      </c>
      <c r="N939" s="170"/>
      <c r="O939" s="170"/>
      <c r="P939" s="170"/>
      <c r="Q939" s="170"/>
      <c r="R939" s="170" t="s">
        <v>211</v>
      </c>
      <c r="S939" s="433"/>
      <c r="T939" s="48"/>
      <c r="U939" s="433"/>
      <c r="V939" s="433"/>
      <c r="W939" s="433"/>
      <c r="X939" s="165" t="s">
        <v>1914</v>
      </c>
      <c r="Y939" s="165" t="s">
        <v>2190</v>
      </c>
      <c r="Z939" s="165"/>
      <c r="AA939" s="469"/>
      <c r="AB939" s="469"/>
      <c r="AC939" s="469"/>
      <c r="AD939" s="165"/>
      <c r="AE939" s="165"/>
      <c r="AF939" s="425"/>
      <c r="AG939" s="48"/>
      <c r="AH939" s="425"/>
      <c r="AI939" s="425"/>
      <c r="AJ939" s="425"/>
      <c r="AK939" s="165" t="s">
        <v>353</v>
      </c>
      <c r="AL939" s="164" t="s">
        <v>48</v>
      </c>
      <c r="AM939" s="164" t="s">
        <v>48</v>
      </c>
      <c r="AN939" s="164" t="s">
        <v>48</v>
      </c>
      <c r="AO939" s="164" t="s">
        <v>48</v>
      </c>
      <c r="AP939" s="164" t="s">
        <v>48</v>
      </c>
      <c r="AQ939" s="164" t="s">
        <v>48</v>
      </c>
      <c r="AR939" s="164" t="s">
        <v>48</v>
      </c>
      <c r="AS939" s="164">
        <v>714</v>
      </c>
      <c r="AT939" s="165" t="s">
        <v>2199</v>
      </c>
      <c r="AU939" s="165"/>
      <c r="AV939" s="165"/>
      <c r="AW939" s="164" t="s">
        <v>353</v>
      </c>
      <c r="AX939" s="174">
        <v>55000000</v>
      </c>
      <c r="AY939" s="175">
        <v>1</v>
      </c>
      <c r="AZ939" s="175" t="s">
        <v>1948</v>
      </c>
      <c r="BA939" s="175">
        <v>0</v>
      </c>
      <c r="BB939" s="175" t="s">
        <v>48</v>
      </c>
      <c r="BC939" s="176">
        <v>55000000</v>
      </c>
      <c r="BD939" s="176">
        <v>55000000</v>
      </c>
    </row>
    <row r="940" spans="1:56" s="25" customFormat="1" ht="53.25" customHeight="1">
      <c r="A940" s="125">
        <v>510</v>
      </c>
      <c r="B940" s="165" t="s">
        <v>1908</v>
      </c>
      <c r="C940" s="165" t="s">
        <v>1909</v>
      </c>
      <c r="D940" s="165" t="s">
        <v>1910</v>
      </c>
      <c r="E940" s="165" t="s">
        <v>249</v>
      </c>
      <c r="F940" s="165" t="s">
        <v>930</v>
      </c>
      <c r="G940" s="165" t="s">
        <v>1911</v>
      </c>
      <c r="H940" s="165" t="s">
        <v>1912</v>
      </c>
      <c r="I940" s="165" t="s">
        <v>1913</v>
      </c>
      <c r="J940" s="47" t="s">
        <v>934</v>
      </c>
      <c r="K940" s="361">
        <v>0</v>
      </c>
      <c r="L940" s="361">
        <v>0</v>
      </c>
      <c r="M940" s="361">
        <v>0</v>
      </c>
      <c r="N940" s="170"/>
      <c r="O940" s="170"/>
      <c r="P940" s="170"/>
      <c r="Q940" s="170"/>
      <c r="R940" s="170" t="s">
        <v>211</v>
      </c>
      <c r="S940" s="433"/>
      <c r="T940" s="48"/>
      <c r="U940" s="433"/>
      <c r="V940" s="433"/>
      <c r="W940" s="433"/>
      <c r="X940" s="165" t="s">
        <v>1914</v>
      </c>
      <c r="Y940" s="184" t="s">
        <v>2190</v>
      </c>
      <c r="Z940" s="165"/>
      <c r="AA940" s="469"/>
      <c r="AB940" s="469"/>
      <c r="AC940" s="469"/>
      <c r="AD940" s="165"/>
      <c r="AE940" s="165"/>
      <c r="AF940" s="425"/>
      <c r="AG940" s="48"/>
      <c r="AH940" s="425"/>
      <c r="AI940" s="425"/>
      <c r="AJ940" s="425"/>
      <c r="AK940" s="165" t="s">
        <v>353</v>
      </c>
      <c r="AL940" s="164" t="s">
        <v>48</v>
      </c>
      <c r="AM940" s="164" t="s">
        <v>48</v>
      </c>
      <c r="AN940" s="164" t="s">
        <v>48</v>
      </c>
      <c r="AO940" s="164" t="s">
        <v>48</v>
      </c>
      <c r="AP940" s="164" t="s">
        <v>48</v>
      </c>
      <c r="AQ940" s="164" t="s">
        <v>48</v>
      </c>
      <c r="AR940" s="164" t="s">
        <v>48</v>
      </c>
      <c r="AS940" s="164">
        <v>1204</v>
      </c>
      <c r="AT940" s="165" t="s">
        <v>2200</v>
      </c>
      <c r="AU940" s="165"/>
      <c r="AV940" s="165"/>
      <c r="AW940" s="164" t="s">
        <v>353</v>
      </c>
      <c r="AX940" s="174">
        <v>54000000</v>
      </c>
      <c r="AY940" s="175">
        <v>1</v>
      </c>
      <c r="AZ940" s="175" t="s">
        <v>1948</v>
      </c>
      <c r="BA940" s="175">
        <v>0</v>
      </c>
      <c r="BB940" s="175" t="s">
        <v>48</v>
      </c>
      <c r="BC940" s="176">
        <v>54000000</v>
      </c>
      <c r="BD940" s="176">
        <v>54000000</v>
      </c>
    </row>
    <row r="941" spans="1:56" s="25" customFormat="1" ht="53.25" customHeight="1">
      <c r="A941" s="125">
        <v>511</v>
      </c>
      <c r="B941" s="165" t="s">
        <v>1908</v>
      </c>
      <c r="C941" s="165" t="s">
        <v>1909</v>
      </c>
      <c r="D941" s="165" t="s">
        <v>1910</v>
      </c>
      <c r="E941" s="165" t="s">
        <v>249</v>
      </c>
      <c r="F941" s="165" t="s">
        <v>930</v>
      </c>
      <c r="G941" s="165" t="s">
        <v>1911</v>
      </c>
      <c r="H941" s="165" t="s">
        <v>1912</v>
      </c>
      <c r="I941" s="165" t="s">
        <v>1913</v>
      </c>
      <c r="J941" s="47" t="s">
        <v>934</v>
      </c>
      <c r="K941" s="361">
        <v>0</v>
      </c>
      <c r="L941" s="361">
        <v>0</v>
      </c>
      <c r="M941" s="361">
        <v>0</v>
      </c>
      <c r="N941" s="170"/>
      <c r="O941" s="170"/>
      <c r="P941" s="170"/>
      <c r="Q941" s="170"/>
      <c r="R941" s="170" t="s">
        <v>211</v>
      </c>
      <c r="S941" s="433"/>
      <c r="T941" s="48"/>
      <c r="U941" s="433"/>
      <c r="V941" s="433"/>
      <c r="W941" s="433"/>
      <c r="X941" s="165" t="s">
        <v>1914</v>
      </c>
      <c r="Y941" s="165" t="s">
        <v>2190</v>
      </c>
      <c r="Z941" s="165"/>
      <c r="AA941" s="469"/>
      <c r="AB941" s="469"/>
      <c r="AC941" s="469"/>
      <c r="AD941" s="165"/>
      <c r="AE941" s="165"/>
      <c r="AF941" s="425"/>
      <c r="AG941" s="48"/>
      <c r="AH941" s="425"/>
      <c r="AI941" s="425"/>
      <c r="AJ941" s="425"/>
      <c r="AK941" s="165" t="s">
        <v>353</v>
      </c>
      <c r="AL941" s="164" t="s">
        <v>48</v>
      </c>
      <c r="AM941" s="164" t="s">
        <v>48</v>
      </c>
      <c r="AN941" s="164" t="s">
        <v>48</v>
      </c>
      <c r="AO941" s="164" t="s">
        <v>48</v>
      </c>
      <c r="AP941" s="164" t="s">
        <v>48</v>
      </c>
      <c r="AQ941" s="164" t="s">
        <v>48</v>
      </c>
      <c r="AR941" s="164" t="s">
        <v>48</v>
      </c>
      <c r="AS941" s="164">
        <v>1204</v>
      </c>
      <c r="AT941" s="165" t="s">
        <v>2201</v>
      </c>
      <c r="AU941" s="165"/>
      <c r="AV941" s="165"/>
      <c r="AW941" s="164" t="s">
        <v>353</v>
      </c>
      <c r="AX941" s="174">
        <v>61200000</v>
      </c>
      <c r="AY941" s="175">
        <v>1</v>
      </c>
      <c r="AZ941" s="175" t="s">
        <v>1948</v>
      </c>
      <c r="BA941" s="175">
        <v>0</v>
      </c>
      <c r="BB941" s="175" t="s">
        <v>48</v>
      </c>
      <c r="BC941" s="176">
        <v>61200000</v>
      </c>
      <c r="BD941" s="176">
        <v>61200000</v>
      </c>
    </row>
    <row r="942" spans="1:56" s="25" customFormat="1" ht="53.25" customHeight="1">
      <c r="A942" s="125">
        <v>512</v>
      </c>
      <c r="B942" s="165" t="s">
        <v>1908</v>
      </c>
      <c r="C942" s="165" t="s">
        <v>1909</v>
      </c>
      <c r="D942" s="165" t="s">
        <v>1910</v>
      </c>
      <c r="E942" s="165" t="s">
        <v>249</v>
      </c>
      <c r="F942" s="165" t="s">
        <v>930</v>
      </c>
      <c r="G942" s="165" t="s">
        <v>1911</v>
      </c>
      <c r="H942" s="165" t="s">
        <v>1912</v>
      </c>
      <c r="I942" s="165" t="s">
        <v>1913</v>
      </c>
      <c r="J942" s="47" t="s">
        <v>934</v>
      </c>
      <c r="K942" s="361">
        <v>0</v>
      </c>
      <c r="L942" s="361">
        <v>0</v>
      </c>
      <c r="M942" s="361">
        <v>0</v>
      </c>
      <c r="N942" s="170"/>
      <c r="O942" s="170"/>
      <c r="P942" s="170"/>
      <c r="Q942" s="170"/>
      <c r="R942" s="170" t="s">
        <v>211</v>
      </c>
      <c r="S942" s="433"/>
      <c r="T942" s="48"/>
      <c r="U942" s="433"/>
      <c r="V942" s="433"/>
      <c r="W942" s="433"/>
      <c r="X942" s="165" t="s">
        <v>1914</v>
      </c>
      <c r="Y942" s="165" t="s">
        <v>2190</v>
      </c>
      <c r="Z942" s="165"/>
      <c r="AA942" s="469"/>
      <c r="AB942" s="469"/>
      <c r="AC942" s="469"/>
      <c r="AD942" s="165"/>
      <c r="AE942" s="165"/>
      <c r="AF942" s="425"/>
      <c r="AG942" s="48"/>
      <c r="AH942" s="425"/>
      <c r="AI942" s="425"/>
      <c r="AJ942" s="425"/>
      <c r="AK942" s="165" t="s">
        <v>353</v>
      </c>
      <c r="AL942" s="164" t="s">
        <v>48</v>
      </c>
      <c r="AM942" s="164" t="s">
        <v>48</v>
      </c>
      <c r="AN942" s="164" t="s">
        <v>48</v>
      </c>
      <c r="AO942" s="164" t="s">
        <v>48</v>
      </c>
      <c r="AP942" s="164" t="s">
        <v>48</v>
      </c>
      <c r="AQ942" s="164" t="s">
        <v>48</v>
      </c>
      <c r="AR942" s="164" t="s">
        <v>48</v>
      </c>
      <c r="AS942" s="164">
        <v>712</v>
      </c>
      <c r="AT942" s="165" t="s">
        <v>2202</v>
      </c>
      <c r="AU942" s="165"/>
      <c r="AV942" s="165"/>
      <c r="AW942" s="164" t="s">
        <v>353</v>
      </c>
      <c r="AX942" s="174">
        <v>55000000</v>
      </c>
      <c r="AY942" s="175">
        <v>1</v>
      </c>
      <c r="AZ942" s="175" t="s">
        <v>1948</v>
      </c>
      <c r="BA942" s="175">
        <v>0</v>
      </c>
      <c r="BB942" s="175" t="s">
        <v>48</v>
      </c>
      <c r="BC942" s="176">
        <v>55000000</v>
      </c>
      <c r="BD942" s="176">
        <v>55000000</v>
      </c>
    </row>
    <row r="943" spans="1:56" s="25" customFormat="1" ht="53.25" customHeight="1">
      <c r="A943" s="125">
        <v>513</v>
      </c>
      <c r="B943" s="165" t="s">
        <v>1908</v>
      </c>
      <c r="C943" s="165" t="s">
        <v>1909</v>
      </c>
      <c r="D943" s="165" t="s">
        <v>1910</v>
      </c>
      <c r="E943" s="165" t="s">
        <v>249</v>
      </c>
      <c r="F943" s="165" t="s">
        <v>930</v>
      </c>
      <c r="G943" s="165" t="s">
        <v>1911</v>
      </c>
      <c r="H943" s="165" t="s">
        <v>1912</v>
      </c>
      <c r="I943" s="165" t="s">
        <v>1913</v>
      </c>
      <c r="J943" s="47" t="s">
        <v>934</v>
      </c>
      <c r="K943" s="361">
        <v>0</v>
      </c>
      <c r="L943" s="361">
        <v>0</v>
      </c>
      <c r="M943" s="361">
        <v>0</v>
      </c>
      <c r="N943" s="170"/>
      <c r="O943" s="170"/>
      <c r="P943" s="170"/>
      <c r="Q943" s="170"/>
      <c r="R943" s="170" t="s">
        <v>211</v>
      </c>
      <c r="S943" s="433"/>
      <c r="T943" s="48"/>
      <c r="U943" s="433"/>
      <c r="V943" s="433"/>
      <c r="W943" s="433"/>
      <c r="X943" s="165" t="s">
        <v>1914</v>
      </c>
      <c r="Y943" s="165" t="s">
        <v>2190</v>
      </c>
      <c r="Z943" s="165"/>
      <c r="AA943" s="469"/>
      <c r="AB943" s="469"/>
      <c r="AC943" s="469"/>
      <c r="AD943" s="165"/>
      <c r="AE943" s="165"/>
      <c r="AF943" s="425"/>
      <c r="AG943" s="48"/>
      <c r="AH943" s="425"/>
      <c r="AI943" s="425"/>
      <c r="AJ943" s="425"/>
      <c r="AK943" s="165" t="s">
        <v>353</v>
      </c>
      <c r="AL943" s="164" t="s">
        <v>48</v>
      </c>
      <c r="AM943" s="164" t="s">
        <v>48</v>
      </c>
      <c r="AN943" s="164" t="s">
        <v>48</v>
      </c>
      <c r="AO943" s="164" t="s">
        <v>48</v>
      </c>
      <c r="AP943" s="164" t="s">
        <v>48</v>
      </c>
      <c r="AQ943" s="164" t="s">
        <v>48</v>
      </c>
      <c r="AR943" s="164" t="s">
        <v>48</v>
      </c>
      <c r="AS943" s="164">
        <v>742</v>
      </c>
      <c r="AT943" s="165" t="s">
        <v>2203</v>
      </c>
      <c r="AU943" s="165"/>
      <c r="AV943" s="165"/>
      <c r="AW943" s="164" t="s">
        <v>353</v>
      </c>
      <c r="AX943" s="174">
        <v>66000000</v>
      </c>
      <c r="AY943" s="175">
        <v>1</v>
      </c>
      <c r="AZ943" s="175" t="s">
        <v>1948</v>
      </c>
      <c r="BA943" s="175">
        <v>0</v>
      </c>
      <c r="BB943" s="175" t="s">
        <v>48</v>
      </c>
      <c r="BC943" s="176">
        <v>66000000</v>
      </c>
      <c r="BD943" s="176">
        <v>66000000</v>
      </c>
    </row>
    <row r="944" spans="1:56" s="25" customFormat="1" ht="53.25" customHeight="1">
      <c r="A944" s="125">
        <v>514</v>
      </c>
      <c r="B944" s="165" t="s">
        <v>1908</v>
      </c>
      <c r="C944" s="165" t="s">
        <v>1909</v>
      </c>
      <c r="D944" s="165" t="s">
        <v>1910</v>
      </c>
      <c r="E944" s="165" t="s">
        <v>249</v>
      </c>
      <c r="F944" s="165" t="s">
        <v>930</v>
      </c>
      <c r="G944" s="165" t="s">
        <v>1911</v>
      </c>
      <c r="H944" s="165" t="s">
        <v>1912</v>
      </c>
      <c r="I944" s="165" t="s">
        <v>1913</v>
      </c>
      <c r="J944" s="47" t="s">
        <v>934</v>
      </c>
      <c r="K944" s="361">
        <v>0</v>
      </c>
      <c r="L944" s="361">
        <v>0</v>
      </c>
      <c r="M944" s="361">
        <v>0</v>
      </c>
      <c r="N944" s="170"/>
      <c r="O944" s="170"/>
      <c r="P944" s="170"/>
      <c r="Q944" s="170"/>
      <c r="R944" s="170" t="s">
        <v>211</v>
      </c>
      <c r="S944" s="433"/>
      <c r="T944" s="48"/>
      <c r="U944" s="433"/>
      <c r="V944" s="433"/>
      <c r="W944" s="433"/>
      <c r="X944" s="165" t="s">
        <v>1914</v>
      </c>
      <c r="Y944" s="165" t="s">
        <v>2190</v>
      </c>
      <c r="Z944" s="165"/>
      <c r="AA944" s="469"/>
      <c r="AB944" s="469"/>
      <c r="AC944" s="469"/>
      <c r="AD944" s="165"/>
      <c r="AE944" s="165"/>
      <c r="AF944" s="425"/>
      <c r="AG944" s="48"/>
      <c r="AH944" s="425"/>
      <c r="AI944" s="425"/>
      <c r="AJ944" s="425"/>
      <c r="AK944" s="165" t="s">
        <v>353</v>
      </c>
      <c r="AL944" s="164" t="s">
        <v>48</v>
      </c>
      <c r="AM944" s="164" t="s">
        <v>48</v>
      </c>
      <c r="AN944" s="164" t="s">
        <v>48</v>
      </c>
      <c r="AO944" s="164" t="s">
        <v>48</v>
      </c>
      <c r="AP944" s="164" t="s">
        <v>48</v>
      </c>
      <c r="AQ944" s="164" t="s">
        <v>48</v>
      </c>
      <c r="AR944" s="164" t="s">
        <v>48</v>
      </c>
      <c r="AS944" s="164">
        <v>600</v>
      </c>
      <c r="AT944" s="165" t="s">
        <v>2204</v>
      </c>
      <c r="AU944" s="165"/>
      <c r="AV944" s="165"/>
      <c r="AW944" s="164" t="s">
        <v>353</v>
      </c>
      <c r="AX944" s="174">
        <v>80300000</v>
      </c>
      <c r="AY944" s="175">
        <v>1</v>
      </c>
      <c r="AZ944" s="175" t="s">
        <v>1948</v>
      </c>
      <c r="BA944" s="175">
        <v>0</v>
      </c>
      <c r="BB944" s="175" t="s">
        <v>48</v>
      </c>
      <c r="BC944" s="176">
        <v>80300000</v>
      </c>
      <c r="BD944" s="176">
        <v>80300000</v>
      </c>
    </row>
    <row r="945" spans="1:56" s="25" customFormat="1" ht="53.25" customHeight="1">
      <c r="A945" s="125">
        <v>515</v>
      </c>
      <c r="B945" s="165" t="s">
        <v>1908</v>
      </c>
      <c r="C945" s="165" t="s">
        <v>1909</v>
      </c>
      <c r="D945" s="165" t="s">
        <v>1910</v>
      </c>
      <c r="E945" s="165" t="s">
        <v>249</v>
      </c>
      <c r="F945" s="165" t="s">
        <v>930</v>
      </c>
      <c r="G945" s="165" t="s">
        <v>1911</v>
      </c>
      <c r="H945" s="165" t="s">
        <v>1912</v>
      </c>
      <c r="I945" s="165" t="s">
        <v>1913</v>
      </c>
      <c r="J945" s="47" t="s">
        <v>934</v>
      </c>
      <c r="K945" s="361">
        <v>0</v>
      </c>
      <c r="L945" s="361">
        <v>0</v>
      </c>
      <c r="M945" s="361">
        <v>0</v>
      </c>
      <c r="N945" s="170"/>
      <c r="O945" s="170"/>
      <c r="P945" s="170"/>
      <c r="Q945" s="170"/>
      <c r="R945" s="170" t="s">
        <v>211</v>
      </c>
      <c r="S945" s="433"/>
      <c r="T945" s="48"/>
      <c r="U945" s="433"/>
      <c r="V945" s="433"/>
      <c r="W945" s="433"/>
      <c r="X945" s="165" t="s">
        <v>1914</v>
      </c>
      <c r="Y945" s="165" t="s">
        <v>2190</v>
      </c>
      <c r="Z945" s="165"/>
      <c r="AA945" s="469"/>
      <c r="AB945" s="469"/>
      <c r="AC945" s="469"/>
      <c r="AD945" s="165"/>
      <c r="AE945" s="165"/>
      <c r="AF945" s="425"/>
      <c r="AG945" s="48"/>
      <c r="AH945" s="425"/>
      <c r="AI945" s="425"/>
      <c r="AJ945" s="425"/>
      <c r="AK945" s="165" t="s">
        <v>353</v>
      </c>
      <c r="AL945" s="164" t="s">
        <v>48</v>
      </c>
      <c r="AM945" s="164" t="s">
        <v>48</v>
      </c>
      <c r="AN945" s="164" t="s">
        <v>48</v>
      </c>
      <c r="AO945" s="164" t="s">
        <v>48</v>
      </c>
      <c r="AP945" s="164" t="s">
        <v>48</v>
      </c>
      <c r="AQ945" s="164" t="s">
        <v>48</v>
      </c>
      <c r="AR945" s="164" t="s">
        <v>48</v>
      </c>
      <c r="AS945" s="164">
        <v>706</v>
      </c>
      <c r="AT945" s="165" t="s">
        <v>2205</v>
      </c>
      <c r="AU945" s="165"/>
      <c r="AV945" s="165"/>
      <c r="AW945" s="164" t="s">
        <v>353</v>
      </c>
      <c r="AX945" s="174">
        <v>80300000</v>
      </c>
      <c r="AY945" s="175">
        <v>1</v>
      </c>
      <c r="AZ945" s="175" t="s">
        <v>1948</v>
      </c>
      <c r="BA945" s="175">
        <v>0</v>
      </c>
      <c r="BB945" s="175" t="s">
        <v>48</v>
      </c>
      <c r="BC945" s="176">
        <v>80300000</v>
      </c>
      <c r="BD945" s="176">
        <v>80300000</v>
      </c>
    </row>
    <row r="946" spans="1:56" s="25" customFormat="1" ht="53.25" customHeight="1">
      <c r="A946" s="125">
        <v>516</v>
      </c>
      <c r="B946" s="165" t="s">
        <v>1908</v>
      </c>
      <c r="C946" s="165" t="s">
        <v>1909</v>
      </c>
      <c r="D946" s="165" t="s">
        <v>1910</v>
      </c>
      <c r="E946" s="165" t="s">
        <v>249</v>
      </c>
      <c r="F946" s="165" t="s">
        <v>930</v>
      </c>
      <c r="G946" s="165" t="s">
        <v>1911</v>
      </c>
      <c r="H946" s="165" t="s">
        <v>1912</v>
      </c>
      <c r="I946" s="165" t="s">
        <v>1913</v>
      </c>
      <c r="J946" s="47" t="s">
        <v>934</v>
      </c>
      <c r="K946" s="361">
        <v>0</v>
      </c>
      <c r="L946" s="361">
        <v>0</v>
      </c>
      <c r="M946" s="361">
        <v>0</v>
      </c>
      <c r="N946" s="170"/>
      <c r="O946" s="170"/>
      <c r="P946" s="170"/>
      <c r="Q946" s="170"/>
      <c r="R946" s="170" t="s">
        <v>211</v>
      </c>
      <c r="S946" s="433"/>
      <c r="T946" s="48"/>
      <c r="U946" s="433"/>
      <c r="V946" s="433"/>
      <c r="W946" s="433"/>
      <c r="X946" s="165" t="s">
        <v>1914</v>
      </c>
      <c r="Y946" s="165" t="s">
        <v>2190</v>
      </c>
      <c r="Z946" s="165"/>
      <c r="AA946" s="469"/>
      <c r="AB946" s="469"/>
      <c r="AC946" s="469"/>
      <c r="AD946" s="165"/>
      <c r="AE946" s="165"/>
      <c r="AF946" s="425"/>
      <c r="AG946" s="48"/>
      <c r="AH946" s="425"/>
      <c r="AI946" s="425"/>
      <c r="AJ946" s="425"/>
      <c r="AK946" s="165" t="s">
        <v>353</v>
      </c>
      <c r="AL946" s="164" t="s">
        <v>48</v>
      </c>
      <c r="AM946" s="164" t="s">
        <v>48</v>
      </c>
      <c r="AN946" s="164" t="s">
        <v>48</v>
      </c>
      <c r="AO946" s="164" t="s">
        <v>48</v>
      </c>
      <c r="AP946" s="164" t="s">
        <v>48</v>
      </c>
      <c r="AQ946" s="164" t="s">
        <v>48</v>
      </c>
      <c r="AR946" s="164" t="s">
        <v>48</v>
      </c>
      <c r="AS946" s="164">
        <v>707</v>
      </c>
      <c r="AT946" s="165" t="s">
        <v>2206</v>
      </c>
      <c r="AU946" s="165"/>
      <c r="AV946" s="165"/>
      <c r="AW946" s="164" t="s">
        <v>353</v>
      </c>
      <c r="AX946" s="174">
        <v>80300000</v>
      </c>
      <c r="AY946" s="175">
        <v>1</v>
      </c>
      <c r="AZ946" s="175" t="s">
        <v>1948</v>
      </c>
      <c r="BA946" s="175">
        <v>0</v>
      </c>
      <c r="BB946" s="175" t="s">
        <v>48</v>
      </c>
      <c r="BC946" s="176">
        <v>80300000</v>
      </c>
      <c r="BD946" s="176">
        <v>80300000</v>
      </c>
    </row>
    <row r="947" spans="1:56" s="25" customFormat="1" ht="53.25" customHeight="1">
      <c r="A947" s="125">
        <v>517</v>
      </c>
      <c r="B947" s="165" t="s">
        <v>1908</v>
      </c>
      <c r="C947" s="165" t="s">
        <v>1909</v>
      </c>
      <c r="D947" s="165" t="s">
        <v>1910</v>
      </c>
      <c r="E947" s="165" t="s">
        <v>249</v>
      </c>
      <c r="F947" s="165" t="s">
        <v>930</v>
      </c>
      <c r="G947" s="165" t="s">
        <v>1911</v>
      </c>
      <c r="H947" s="165" t="s">
        <v>1912</v>
      </c>
      <c r="I947" s="165" t="s">
        <v>1913</v>
      </c>
      <c r="J947" s="47" t="s">
        <v>934</v>
      </c>
      <c r="K947" s="361">
        <v>0</v>
      </c>
      <c r="L947" s="361">
        <v>0</v>
      </c>
      <c r="M947" s="361">
        <v>0</v>
      </c>
      <c r="N947" s="170"/>
      <c r="O947" s="170"/>
      <c r="P947" s="170"/>
      <c r="Q947" s="170"/>
      <c r="R947" s="170" t="s">
        <v>211</v>
      </c>
      <c r="S947" s="433"/>
      <c r="T947" s="48"/>
      <c r="U947" s="433"/>
      <c r="V947" s="433"/>
      <c r="W947" s="433"/>
      <c r="X947" s="165" t="s">
        <v>1914</v>
      </c>
      <c r="Y947" s="165" t="s">
        <v>2190</v>
      </c>
      <c r="Z947" s="165"/>
      <c r="AA947" s="469"/>
      <c r="AB947" s="469"/>
      <c r="AC947" s="469"/>
      <c r="AD947" s="165"/>
      <c r="AE947" s="165"/>
      <c r="AF947" s="425"/>
      <c r="AG947" s="48"/>
      <c r="AH947" s="425"/>
      <c r="AI947" s="425"/>
      <c r="AJ947" s="425"/>
      <c r="AK947" s="165" t="s">
        <v>353</v>
      </c>
      <c r="AL947" s="164" t="s">
        <v>48</v>
      </c>
      <c r="AM947" s="164" t="s">
        <v>48</v>
      </c>
      <c r="AN947" s="164" t="s">
        <v>48</v>
      </c>
      <c r="AO947" s="164" t="s">
        <v>48</v>
      </c>
      <c r="AP947" s="164" t="s">
        <v>48</v>
      </c>
      <c r="AQ947" s="164" t="s">
        <v>48</v>
      </c>
      <c r="AR947" s="164" t="s">
        <v>48</v>
      </c>
      <c r="AS947" s="164">
        <v>704</v>
      </c>
      <c r="AT947" s="165" t="s">
        <v>2207</v>
      </c>
      <c r="AU947" s="165"/>
      <c r="AV947" s="165"/>
      <c r="AW947" s="164" t="s">
        <v>353</v>
      </c>
      <c r="AX947" s="174">
        <v>32970000</v>
      </c>
      <c r="AY947" s="175">
        <v>1</v>
      </c>
      <c r="AZ947" s="175" t="s">
        <v>1948</v>
      </c>
      <c r="BA947" s="175">
        <v>0</v>
      </c>
      <c r="BB947" s="175" t="s">
        <v>48</v>
      </c>
      <c r="BC947" s="176">
        <v>32970000</v>
      </c>
      <c r="BD947" s="176">
        <v>32970000</v>
      </c>
    </row>
    <row r="948" spans="1:56" s="25" customFormat="1" ht="53.25" customHeight="1">
      <c r="A948" s="125">
        <v>518</v>
      </c>
      <c r="B948" s="165" t="s">
        <v>1908</v>
      </c>
      <c r="C948" s="165" t="s">
        <v>1909</v>
      </c>
      <c r="D948" s="165" t="s">
        <v>1910</v>
      </c>
      <c r="E948" s="165" t="s">
        <v>249</v>
      </c>
      <c r="F948" s="165" t="s">
        <v>930</v>
      </c>
      <c r="G948" s="165" t="s">
        <v>1911</v>
      </c>
      <c r="H948" s="165" t="s">
        <v>1912</v>
      </c>
      <c r="I948" s="165" t="s">
        <v>1913</v>
      </c>
      <c r="J948" s="47" t="s">
        <v>934</v>
      </c>
      <c r="K948" s="361">
        <v>0</v>
      </c>
      <c r="L948" s="361">
        <v>0</v>
      </c>
      <c r="M948" s="361">
        <v>0</v>
      </c>
      <c r="N948" s="170"/>
      <c r="O948" s="170"/>
      <c r="P948" s="170"/>
      <c r="Q948" s="170"/>
      <c r="R948" s="170" t="s">
        <v>211</v>
      </c>
      <c r="S948" s="433"/>
      <c r="T948" s="48"/>
      <c r="U948" s="433"/>
      <c r="V948" s="433"/>
      <c r="W948" s="433"/>
      <c r="X948" s="165" t="s">
        <v>1914</v>
      </c>
      <c r="Y948" s="165" t="s">
        <v>2190</v>
      </c>
      <c r="Z948" s="165"/>
      <c r="AA948" s="469"/>
      <c r="AB948" s="469"/>
      <c r="AC948" s="469"/>
      <c r="AD948" s="165"/>
      <c r="AE948" s="165"/>
      <c r="AF948" s="425"/>
      <c r="AG948" s="48"/>
      <c r="AH948" s="425"/>
      <c r="AI948" s="425"/>
      <c r="AJ948" s="425"/>
      <c r="AK948" s="165" t="s">
        <v>353</v>
      </c>
      <c r="AL948" s="164" t="s">
        <v>48</v>
      </c>
      <c r="AM948" s="164" t="s">
        <v>48</v>
      </c>
      <c r="AN948" s="164" t="s">
        <v>48</v>
      </c>
      <c r="AO948" s="164" t="s">
        <v>48</v>
      </c>
      <c r="AP948" s="164" t="s">
        <v>48</v>
      </c>
      <c r="AQ948" s="164" t="s">
        <v>48</v>
      </c>
      <c r="AR948" s="164" t="s">
        <v>48</v>
      </c>
      <c r="AS948" s="164">
        <v>599</v>
      </c>
      <c r="AT948" s="165" t="s">
        <v>2208</v>
      </c>
      <c r="AU948" s="165"/>
      <c r="AV948" s="165"/>
      <c r="AW948" s="164" t="s">
        <v>353</v>
      </c>
      <c r="AX948" s="174">
        <v>37800000</v>
      </c>
      <c r="AY948" s="175">
        <v>1</v>
      </c>
      <c r="AZ948" s="175" t="s">
        <v>1948</v>
      </c>
      <c r="BA948" s="175">
        <v>0</v>
      </c>
      <c r="BB948" s="175" t="s">
        <v>48</v>
      </c>
      <c r="BC948" s="176">
        <v>37800000</v>
      </c>
      <c r="BD948" s="176">
        <v>37800000</v>
      </c>
    </row>
    <row r="949" spans="1:56" s="25" customFormat="1" ht="53.25" customHeight="1">
      <c r="A949" s="125">
        <v>519</v>
      </c>
      <c r="B949" s="165" t="s">
        <v>1908</v>
      </c>
      <c r="C949" s="165" t="s">
        <v>1909</v>
      </c>
      <c r="D949" s="165" t="s">
        <v>1910</v>
      </c>
      <c r="E949" s="165" t="s">
        <v>249</v>
      </c>
      <c r="F949" s="165" t="s">
        <v>930</v>
      </c>
      <c r="G949" s="165" t="s">
        <v>1911</v>
      </c>
      <c r="H949" s="165" t="s">
        <v>1912</v>
      </c>
      <c r="I949" s="165" t="s">
        <v>1913</v>
      </c>
      <c r="J949" s="47" t="s">
        <v>934</v>
      </c>
      <c r="K949" s="361">
        <v>0</v>
      </c>
      <c r="L949" s="361">
        <v>0</v>
      </c>
      <c r="M949" s="361">
        <v>0</v>
      </c>
      <c r="N949" s="170"/>
      <c r="O949" s="170"/>
      <c r="P949" s="170"/>
      <c r="Q949" s="170"/>
      <c r="R949" s="170" t="s">
        <v>211</v>
      </c>
      <c r="S949" s="433"/>
      <c r="T949" s="48"/>
      <c r="U949" s="433"/>
      <c r="V949" s="433"/>
      <c r="W949" s="433"/>
      <c r="X949" s="165" t="s">
        <v>1914</v>
      </c>
      <c r="Y949" s="165" t="s">
        <v>2190</v>
      </c>
      <c r="Z949" s="165"/>
      <c r="AA949" s="469"/>
      <c r="AB949" s="469"/>
      <c r="AC949" s="469"/>
      <c r="AD949" s="165"/>
      <c r="AE949" s="165"/>
      <c r="AF949" s="425"/>
      <c r="AG949" s="48"/>
      <c r="AH949" s="425"/>
      <c r="AI949" s="425"/>
      <c r="AJ949" s="425"/>
      <c r="AK949" s="165" t="s">
        <v>353</v>
      </c>
      <c r="AL949" s="164" t="s">
        <v>48</v>
      </c>
      <c r="AM949" s="164" t="s">
        <v>48</v>
      </c>
      <c r="AN949" s="164" t="s">
        <v>48</v>
      </c>
      <c r="AO949" s="164" t="s">
        <v>48</v>
      </c>
      <c r="AP949" s="164" t="s">
        <v>48</v>
      </c>
      <c r="AQ949" s="164" t="s">
        <v>48</v>
      </c>
      <c r="AR949" s="164" t="s">
        <v>48</v>
      </c>
      <c r="AS949" s="164">
        <v>855</v>
      </c>
      <c r="AT949" s="165" t="s">
        <v>2209</v>
      </c>
      <c r="AU949" s="165"/>
      <c r="AV949" s="165"/>
      <c r="AW949" s="164" t="s">
        <v>353</v>
      </c>
      <c r="AX949" s="174">
        <v>58300000</v>
      </c>
      <c r="AY949" s="175">
        <v>1</v>
      </c>
      <c r="AZ949" s="175" t="s">
        <v>1948</v>
      </c>
      <c r="BA949" s="175">
        <v>0</v>
      </c>
      <c r="BB949" s="175" t="s">
        <v>48</v>
      </c>
      <c r="BC949" s="176">
        <v>58300000</v>
      </c>
      <c r="BD949" s="176">
        <v>58300000</v>
      </c>
    </row>
    <row r="950" spans="1:56" s="25" customFormat="1" ht="53.25" customHeight="1">
      <c r="A950" s="125">
        <v>520</v>
      </c>
      <c r="B950" s="165" t="s">
        <v>1908</v>
      </c>
      <c r="C950" s="165" t="s">
        <v>1909</v>
      </c>
      <c r="D950" s="165" t="s">
        <v>1910</v>
      </c>
      <c r="E950" s="165" t="s">
        <v>249</v>
      </c>
      <c r="F950" s="165" t="s">
        <v>930</v>
      </c>
      <c r="G950" s="165" t="s">
        <v>1911</v>
      </c>
      <c r="H950" s="165" t="s">
        <v>1912</v>
      </c>
      <c r="I950" s="165" t="s">
        <v>1913</v>
      </c>
      <c r="J950" s="47" t="s">
        <v>934</v>
      </c>
      <c r="K950" s="361">
        <v>0</v>
      </c>
      <c r="L950" s="361">
        <v>0</v>
      </c>
      <c r="M950" s="361">
        <v>0</v>
      </c>
      <c r="N950" s="170"/>
      <c r="O950" s="170"/>
      <c r="P950" s="170"/>
      <c r="Q950" s="170"/>
      <c r="R950" s="170" t="s">
        <v>211</v>
      </c>
      <c r="S950" s="433"/>
      <c r="T950" s="48"/>
      <c r="U950" s="433"/>
      <c r="V950" s="433"/>
      <c r="W950" s="433"/>
      <c r="X950" s="165" t="s">
        <v>1914</v>
      </c>
      <c r="Y950" s="165" t="s">
        <v>2190</v>
      </c>
      <c r="Z950" s="165"/>
      <c r="AA950" s="469"/>
      <c r="AB950" s="469"/>
      <c r="AC950" s="469"/>
      <c r="AD950" s="165"/>
      <c r="AE950" s="165"/>
      <c r="AF950" s="425"/>
      <c r="AG950" s="48"/>
      <c r="AH950" s="425"/>
      <c r="AI950" s="425"/>
      <c r="AJ950" s="425"/>
      <c r="AK950" s="165" t="s">
        <v>353</v>
      </c>
      <c r="AL950" s="164" t="s">
        <v>48</v>
      </c>
      <c r="AM950" s="164" t="s">
        <v>48</v>
      </c>
      <c r="AN950" s="164" t="s">
        <v>48</v>
      </c>
      <c r="AO950" s="164" t="s">
        <v>48</v>
      </c>
      <c r="AP950" s="164" t="s">
        <v>48</v>
      </c>
      <c r="AQ950" s="164" t="s">
        <v>48</v>
      </c>
      <c r="AR950" s="164" t="s">
        <v>48</v>
      </c>
      <c r="AS950" s="164">
        <v>746</v>
      </c>
      <c r="AT950" s="165" t="s">
        <v>2210</v>
      </c>
      <c r="AU950" s="165"/>
      <c r="AV950" s="165"/>
      <c r="AW950" s="164" t="s">
        <v>353</v>
      </c>
      <c r="AX950" s="174">
        <v>55000000</v>
      </c>
      <c r="AY950" s="175">
        <v>1</v>
      </c>
      <c r="AZ950" s="175" t="s">
        <v>1948</v>
      </c>
      <c r="BA950" s="175">
        <v>0</v>
      </c>
      <c r="BB950" s="175" t="s">
        <v>48</v>
      </c>
      <c r="BC950" s="176">
        <v>55000000</v>
      </c>
      <c r="BD950" s="176">
        <v>55000000</v>
      </c>
    </row>
    <row r="951" spans="1:56" s="25" customFormat="1" ht="53.25" customHeight="1">
      <c r="A951" s="125">
        <v>521</v>
      </c>
      <c r="B951" s="165" t="s">
        <v>1908</v>
      </c>
      <c r="C951" s="165" t="s">
        <v>1909</v>
      </c>
      <c r="D951" s="165" t="s">
        <v>1910</v>
      </c>
      <c r="E951" s="165" t="s">
        <v>249</v>
      </c>
      <c r="F951" s="165" t="s">
        <v>930</v>
      </c>
      <c r="G951" s="165" t="s">
        <v>1911</v>
      </c>
      <c r="H951" s="165" t="s">
        <v>1912</v>
      </c>
      <c r="I951" s="165" t="s">
        <v>1913</v>
      </c>
      <c r="J951" s="47" t="s">
        <v>934</v>
      </c>
      <c r="K951" s="361">
        <v>0</v>
      </c>
      <c r="L951" s="361">
        <v>0</v>
      </c>
      <c r="M951" s="361">
        <v>0</v>
      </c>
      <c r="N951" s="170"/>
      <c r="O951" s="170"/>
      <c r="P951" s="170"/>
      <c r="Q951" s="170"/>
      <c r="R951" s="170" t="s">
        <v>211</v>
      </c>
      <c r="S951" s="433"/>
      <c r="T951" s="48"/>
      <c r="U951" s="433"/>
      <c r="V951" s="433"/>
      <c r="W951" s="433"/>
      <c r="X951" s="165" t="s">
        <v>1914</v>
      </c>
      <c r="Y951" s="165" t="s">
        <v>2190</v>
      </c>
      <c r="Z951" s="165"/>
      <c r="AA951" s="469"/>
      <c r="AB951" s="469"/>
      <c r="AC951" s="469"/>
      <c r="AD951" s="165"/>
      <c r="AE951" s="165"/>
      <c r="AF951" s="425"/>
      <c r="AG951" s="48"/>
      <c r="AH951" s="425"/>
      <c r="AI951" s="425"/>
      <c r="AJ951" s="425"/>
      <c r="AK951" s="165" t="s">
        <v>353</v>
      </c>
      <c r="AL951" s="164" t="s">
        <v>48</v>
      </c>
      <c r="AM951" s="164" t="s">
        <v>48</v>
      </c>
      <c r="AN951" s="164" t="s">
        <v>48</v>
      </c>
      <c r="AO951" s="164" t="s">
        <v>48</v>
      </c>
      <c r="AP951" s="164" t="s">
        <v>48</v>
      </c>
      <c r="AQ951" s="164" t="s">
        <v>48</v>
      </c>
      <c r="AR951" s="164" t="s">
        <v>48</v>
      </c>
      <c r="AS951" s="164">
        <v>601</v>
      </c>
      <c r="AT951" s="165" t="s">
        <v>2211</v>
      </c>
      <c r="AU951" s="165"/>
      <c r="AV951" s="165"/>
      <c r="AW951" s="164" t="s">
        <v>353</v>
      </c>
      <c r="AX951" s="174">
        <v>59400000</v>
      </c>
      <c r="AY951" s="175">
        <v>1</v>
      </c>
      <c r="AZ951" s="175" t="s">
        <v>1948</v>
      </c>
      <c r="BA951" s="175">
        <v>0</v>
      </c>
      <c r="BB951" s="175" t="s">
        <v>48</v>
      </c>
      <c r="BC951" s="176">
        <v>59400000</v>
      </c>
      <c r="BD951" s="176">
        <v>59400000</v>
      </c>
    </row>
    <row r="952" spans="1:56" s="25" customFormat="1" ht="53.25" customHeight="1">
      <c r="A952" s="125">
        <v>522</v>
      </c>
      <c r="B952" s="165" t="s">
        <v>1908</v>
      </c>
      <c r="C952" s="165" t="s">
        <v>1909</v>
      </c>
      <c r="D952" s="165" t="s">
        <v>1910</v>
      </c>
      <c r="E952" s="165" t="s">
        <v>249</v>
      </c>
      <c r="F952" s="165" t="s">
        <v>930</v>
      </c>
      <c r="G952" s="165" t="s">
        <v>1911</v>
      </c>
      <c r="H952" s="165" t="s">
        <v>1912</v>
      </c>
      <c r="I952" s="165" t="s">
        <v>1913</v>
      </c>
      <c r="J952" s="47" t="s">
        <v>934</v>
      </c>
      <c r="K952" s="361">
        <v>0</v>
      </c>
      <c r="L952" s="361">
        <v>0</v>
      </c>
      <c r="M952" s="361">
        <v>0</v>
      </c>
      <c r="N952" s="170"/>
      <c r="O952" s="170"/>
      <c r="P952" s="170"/>
      <c r="Q952" s="170"/>
      <c r="R952" s="170" t="s">
        <v>211</v>
      </c>
      <c r="S952" s="433"/>
      <c r="T952" s="48"/>
      <c r="U952" s="433"/>
      <c r="V952" s="433"/>
      <c r="W952" s="433"/>
      <c r="X952" s="165" t="s">
        <v>1914</v>
      </c>
      <c r="Y952" s="165" t="s">
        <v>2190</v>
      </c>
      <c r="Z952" s="165"/>
      <c r="AA952" s="469"/>
      <c r="AB952" s="469"/>
      <c r="AC952" s="469"/>
      <c r="AD952" s="165"/>
      <c r="AE952" s="165"/>
      <c r="AF952" s="425"/>
      <c r="AG952" s="48"/>
      <c r="AH952" s="425"/>
      <c r="AI952" s="425"/>
      <c r="AJ952" s="425"/>
      <c r="AK952" s="165" t="s">
        <v>353</v>
      </c>
      <c r="AL952" s="164" t="s">
        <v>48</v>
      </c>
      <c r="AM952" s="164" t="s">
        <v>48</v>
      </c>
      <c r="AN952" s="164" t="s">
        <v>48</v>
      </c>
      <c r="AO952" s="164" t="s">
        <v>48</v>
      </c>
      <c r="AP952" s="164" t="s">
        <v>48</v>
      </c>
      <c r="AQ952" s="164" t="s">
        <v>48</v>
      </c>
      <c r="AR952" s="164" t="s">
        <v>48</v>
      </c>
      <c r="AS952" s="164">
        <v>743</v>
      </c>
      <c r="AT952" s="165" t="s">
        <v>2212</v>
      </c>
      <c r="AU952" s="165"/>
      <c r="AV952" s="165"/>
      <c r="AW952" s="164" t="s">
        <v>353</v>
      </c>
      <c r="AX952" s="174">
        <v>58300000</v>
      </c>
      <c r="AY952" s="175">
        <v>1</v>
      </c>
      <c r="AZ952" s="175" t="s">
        <v>1948</v>
      </c>
      <c r="BA952" s="175">
        <v>0</v>
      </c>
      <c r="BB952" s="175" t="s">
        <v>48</v>
      </c>
      <c r="BC952" s="176">
        <v>58300000</v>
      </c>
      <c r="BD952" s="176">
        <v>58300000</v>
      </c>
    </row>
    <row r="953" spans="1:56" s="25" customFormat="1" ht="53.25" customHeight="1">
      <c r="A953" s="125">
        <v>523</v>
      </c>
      <c r="B953" s="165" t="s">
        <v>1908</v>
      </c>
      <c r="C953" s="165" t="s">
        <v>1909</v>
      </c>
      <c r="D953" s="165" t="s">
        <v>1910</v>
      </c>
      <c r="E953" s="165" t="s">
        <v>249</v>
      </c>
      <c r="F953" s="165" t="s">
        <v>930</v>
      </c>
      <c r="G953" s="165" t="s">
        <v>1911</v>
      </c>
      <c r="H953" s="165" t="s">
        <v>1912</v>
      </c>
      <c r="I953" s="165" t="s">
        <v>1913</v>
      </c>
      <c r="J953" s="47" t="s">
        <v>934</v>
      </c>
      <c r="K953" s="361">
        <v>0</v>
      </c>
      <c r="L953" s="361">
        <v>0</v>
      </c>
      <c r="M953" s="361">
        <v>0</v>
      </c>
      <c r="N953" s="170"/>
      <c r="O953" s="170"/>
      <c r="P953" s="170"/>
      <c r="Q953" s="170"/>
      <c r="R953" s="170" t="s">
        <v>211</v>
      </c>
      <c r="S953" s="433"/>
      <c r="T953" s="48"/>
      <c r="U953" s="433"/>
      <c r="V953" s="433"/>
      <c r="W953" s="433"/>
      <c r="X953" s="165" t="s">
        <v>1914</v>
      </c>
      <c r="Y953" s="165" t="s">
        <v>2190</v>
      </c>
      <c r="Z953" s="165"/>
      <c r="AA953" s="469"/>
      <c r="AB953" s="469"/>
      <c r="AC953" s="469"/>
      <c r="AD953" s="165"/>
      <c r="AE953" s="165"/>
      <c r="AF953" s="425"/>
      <c r="AG953" s="48"/>
      <c r="AH953" s="425"/>
      <c r="AI953" s="425"/>
      <c r="AJ953" s="425"/>
      <c r="AK953" s="165" t="s">
        <v>353</v>
      </c>
      <c r="AL953" s="164" t="s">
        <v>48</v>
      </c>
      <c r="AM953" s="164" t="s">
        <v>48</v>
      </c>
      <c r="AN953" s="164" t="s">
        <v>48</v>
      </c>
      <c r="AO953" s="164" t="s">
        <v>48</v>
      </c>
      <c r="AP953" s="164" t="s">
        <v>48</v>
      </c>
      <c r="AQ953" s="164" t="s">
        <v>48</v>
      </c>
      <c r="AR953" s="164" t="s">
        <v>48</v>
      </c>
      <c r="AS953" s="164">
        <v>716</v>
      </c>
      <c r="AT953" s="165" t="s">
        <v>2213</v>
      </c>
      <c r="AU953" s="165"/>
      <c r="AV953" s="165"/>
      <c r="AW953" s="164" t="s">
        <v>353</v>
      </c>
      <c r="AX953" s="174">
        <v>53000000</v>
      </c>
      <c r="AY953" s="175">
        <v>1</v>
      </c>
      <c r="AZ953" s="175" t="s">
        <v>1948</v>
      </c>
      <c r="BA953" s="175">
        <v>0</v>
      </c>
      <c r="BB953" s="175" t="s">
        <v>48</v>
      </c>
      <c r="BC953" s="176">
        <v>53000000</v>
      </c>
      <c r="BD953" s="176">
        <v>53000000</v>
      </c>
    </row>
    <row r="954" spans="1:56" s="25" customFormat="1" ht="53.25" customHeight="1">
      <c r="A954" s="125">
        <v>524</v>
      </c>
      <c r="B954" s="165" t="s">
        <v>1908</v>
      </c>
      <c r="C954" s="165" t="s">
        <v>1909</v>
      </c>
      <c r="D954" s="165" t="s">
        <v>1910</v>
      </c>
      <c r="E954" s="165" t="s">
        <v>249</v>
      </c>
      <c r="F954" s="165" t="s">
        <v>930</v>
      </c>
      <c r="G954" s="165" t="s">
        <v>1911</v>
      </c>
      <c r="H954" s="165" t="s">
        <v>1912</v>
      </c>
      <c r="I954" s="165" t="s">
        <v>1913</v>
      </c>
      <c r="J954" s="47" t="s">
        <v>934</v>
      </c>
      <c r="K954" s="361">
        <v>0</v>
      </c>
      <c r="L954" s="361">
        <v>0</v>
      </c>
      <c r="M954" s="361">
        <v>0</v>
      </c>
      <c r="N954" s="170"/>
      <c r="O954" s="170"/>
      <c r="P954" s="170"/>
      <c r="Q954" s="170"/>
      <c r="R954" s="170" t="s">
        <v>211</v>
      </c>
      <c r="S954" s="433"/>
      <c r="T954" s="48"/>
      <c r="U954" s="433"/>
      <c r="V954" s="433"/>
      <c r="W954" s="433"/>
      <c r="X954" s="165" t="s">
        <v>1914</v>
      </c>
      <c r="Y954" s="165" t="s">
        <v>2190</v>
      </c>
      <c r="Z954" s="165"/>
      <c r="AA954" s="469"/>
      <c r="AB954" s="469"/>
      <c r="AC954" s="469"/>
      <c r="AD954" s="165"/>
      <c r="AE954" s="165"/>
      <c r="AF954" s="425"/>
      <c r="AG954" s="48"/>
      <c r="AH954" s="425"/>
      <c r="AI954" s="425"/>
      <c r="AJ954" s="425"/>
      <c r="AK954" s="165" t="s">
        <v>353</v>
      </c>
      <c r="AL954" s="164" t="s">
        <v>48</v>
      </c>
      <c r="AM954" s="164" t="s">
        <v>48</v>
      </c>
      <c r="AN954" s="164" t="s">
        <v>48</v>
      </c>
      <c r="AO954" s="164" t="s">
        <v>48</v>
      </c>
      <c r="AP954" s="164" t="s">
        <v>48</v>
      </c>
      <c r="AQ954" s="164" t="s">
        <v>48</v>
      </c>
      <c r="AR954" s="164" t="s">
        <v>48</v>
      </c>
      <c r="AS954" s="164">
        <v>744</v>
      </c>
      <c r="AT954" s="165" t="s">
        <v>2214</v>
      </c>
      <c r="AU954" s="165"/>
      <c r="AV954" s="165"/>
      <c r="AW954" s="164" t="s">
        <v>353</v>
      </c>
      <c r="AX954" s="174">
        <v>55000000</v>
      </c>
      <c r="AY954" s="175">
        <v>1</v>
      </c>
      <c r="AZ954" s="175" t="s">
        <v>1948</v>
      </c>
      <c r="BA954" s="175">
        <v>0</v>
      </c>
      <c r="BB954" s="175" t="s">
        <v>48</v>
      </c>
      <c r="BC954" s="176">
        <v>55000000</v>
      </c>
      <c r="BD954" s="176">
        <v>55000000</v>
      </c>
    </row>
    <row r="955" spans="1:56" s="25" customFormat="1" ht="53.25" customHeight="1">
      <c r="A955" s="125">
        <v>525</v>
      </c>
      <c r="B955" s="165" t="s">
        <v>1908</v>
      </c>
      <c r="C955" s="165" t="s">
        <v>1909</v>
      </c>
      <c r="D955" s="165" t="s">
        <v>1910</v>
      </c>
      <c r="E955" s="165" t="s">
        <v>249</v>
      </c>
      <c r="F955" s="165" t="s">
        <v>930</v>
      </c>
      <c r="G955" s="165" t="s">
        <v>1911</v>
      </c>
      <c r="H955" s="165" t="s">
        <v>1912</v>
      </c>
      <c r="I955" s="165" t="s">
        <v>1913</v>
      </c>
      <c r="J955" s="47" t="s">
        <v>934</v>
      </c>
      <c r="K955" s="361">
        <v>0</v>
      </c>
      <c r="L955" s="361">
        <v>0</v>
      </c>
      <c r="M955" s="361">
        <v>0</v>
      </c>
      <c r="N955" s="170"/>
      <c r="O955" s="170"/>
      <c r="P955" s="170"/>
      <c r="Q955" s="170"/>
      <c r="R955" s="170" t="s">
        <v>211</v>
      </c>
      <c r="S955" s="433"/>
      <c r="T955" s="48"/>
      <c r="U955" s="433"/>
      <c r="V955" s="433"/>
      <c r="W955" s="433"/>
      <c r="X955" s="165" t="s">
        <v>1914</v>
      </c>
      <c r="Y955" s="165" t="s">
        <v>2190</v>
      </c>
      <c r="Z955" s="165"/>
      <c r="AA955" s="469"/>
      <c r="AB955" s="469"/>
      <c r="AC955" s="469"/>
      <c r="AD955" s="165"/>
      <c r="AE955" s="165"/>
      <c r="AF955" s="425"/>
      <c r="AG955" s="48"/>
      <c r="AH955" s="425"/>
      <c r="AI955" s="425"/>
      <c r="AJ955" s="425"/>
      <c r="AK955" s="165" t="s">
        <v>353</v>
      </c>
      <c r="AL955" s="164" t="s">
        <v>48</v>
      </c>
      <c r="AM955" s="164" t="s">
        <v>48</v>
      </c>
      <c r="AN955" s="164" t="s">
        <v>48</v>
      </c>
      <c r="AO955" s="164" t="s">
        <v>48</v>
      </c>
      <c r="AP955" s="164" t="s">
        <v>48</v>
      </c>
      <c r="AQ955" s="164" t="s">
        <v>48</v>
      </c>
      <c r="AR955" s="164" t="s">
        <v>48</v>
      </c>
      <c r="AS955" s="164"/>
      <c r="AT955" s="165" t="s">
        <v>2215</v>
      </c>
      <c r="AU955" s="165"/>
      <c r="AV955" s="165"/>
      <c r="AW955" s="164" t="s">
        <v>353</v>
      </c>
      <c r="AX955" s="174">
        <v>35000000</v>
      </c>
      <c r="AY955" s="175">
        <v>1</v>
      </c>
      <c r="AZ955" s="175" t="s">
        <v>1948</v>
      </c>
      <c r="BA955" s="175">
        <v>0</v>
      </c>
      <c r="BB955" s="175" t="s">
        <v>48</v>
      </c>
      <c r="BC955" s="176">
        <v>35000000</v>
      </c>
      <c r="BD955" s="176">
        <v>35000000</v>
      </c>
    </row>
    <row r="956" spans="1:56" s="25" customFormat="1" ht="53.25" customHeight="1">
      <c r="A956" s="125">
        <v>526</v>
      </c>
      <c r="B956" s="165" t="s">
        <v>1908</v>
      </c>
      <c r="C956" s="165" t="s">
        <v>1909</v>
      </c>
      <c r="D956" s="165" t="s">
        <v>1910</v>
      </c>
      <c r="E956" s="165" t="s">
        <v>249</v>
      </c>
      <c r="F956" s="165" t="s">
        <v>930</v>
      </c>
      <c r="G956" s="165" t="s">
        <v>1911</v>
      </c>
      <c r="H956" s="165" t="s">
        <v>1912</v>
      </c>
      <c r="I956" s="165" t="s">
        <v>1913</v>
      </c>
      <c r="J956" s="47" t="s">
        <v>934</v>
      </c>
      <c r="K956" s="361">
        <v>0</v>
      </c>
      <c r="L956" s="361">
        <v>0</v>
      </c>
      <c r="M956" s="361">
        <v>0</v>
      </c>
      <c r="N956" s="170"/>
      <c r="O956" s="170"/>
      <c r="P956" s="170"/>
      <c r="Q956" s="170"/>
      <c r="R956" s="170" t="s">
        <v>211</v>
      </c>
      <c r="S956" s="433"/>
      <c r="T956" s="48"/>
      <c r="U956" s="433"/>
      <c r="V956" s="433"/>
      <c r="W956" s="433"/>
      <c r="X956" s="165" t="s">
        <v>1914</v>
      </c>
      <c r="Y956" s="165" t="s">
        <v>2190</v>
      </c>
      <c r="Z956" s="165"/>
      <c r="AA956" s="469"/>
      <c r="AB956" s="469"/>
      <c r="AC956" s="469"/>
      <c r="AD956" s="165"/>
      <c r="AE956" s="165"/>
      <c r="AF956" s="425"/>
      <c r="AG956" s="48"/>
      <c r="AH956" s="425"/>
      <c r="AI956" s="425"/>
      <c r="AJ956" s="425"/>
      <c r="AK956" s="165" t="s">
        <v>353</v>
      </c>
      <c r="AL956" s="164" t="s">
        <v>48</v>
      </c>
      <c r="AM956" s="164" t="s">
        <v>48</v>
      </c>
      <c r="AN956" s="164" t="s">
        <v>48</v>
      </c>
      <c r="AO956" s="164" t="s">
        <v>48</v>
      </c>
      <c r="AP956" s="164" t="s">
        <v>48</v>
      </c>
      <c r="AQ956" s="164" t="s">
        <v>48</v>
      </c>
      <c r="AR956" s="164" t="s">
        <v>48</v>
      </c>
      <c r="AS956" s="164">
        <v>854</v>
      </c>
      <c r="AT956" s="165" t="s">
        <v>2216</v>
      </c>
      <c r="AU956" s="165"/>
      <c r="AV956" s="165"/>
      <c r="AW956" s="164" t="s">
        <v>353</v>
      </c>
      <c r="AX956" s="174">
        <v>55650000</v>
      </c>
      <c r="AY956" s="175">
        <v>1</v>
      </c>
      <c r="AZ956" s="175" t="s">
        <v>1948</v>
      </c>
      <c r="BA956" s="175">
        <v>0</v>
      </c>
      <c r="BB956" s="175" t="s">
        <v>48</v>
      </c>
      <c r="BC956" s="176">
        <v>55650000</v>
      </c>
      <c r="BD956" s="176">
        <v>55650000</v>
      </c>
    </row>
    <row r="957" spans="1:56" s="25" customFormat="1" ht="53.25" customHeight="1">
      <c r="A957" s="125">
        <v>527</v>
      </c>
      <c r="B957" s="165" t="s">
        <v>1908</v>
      </c>
      <c r="C957" s="165" t="s">
        <v>1909</v>
      </c>
      <c r="D957" s="165" t="s">
        <v>1910</v>
      </c>
      <c r="E957" s="165" t="s">
        <v>249</v>
      </c>
      <c r="F957" s="165" t="s">
        <v>930</v>
      </c>
      <c r="G957" s="165" t="s">
        <v>1911</v>
      </c>
      <c r="H957" s="165" t="s">
        <v>1912</v>
      </c>
      <c r="I957" s="165" t="s">
        <v>1913</v>
      </c>
      <c r="J957" s="47" t="s">
        <v>934</v>
      </c>
      <c r="K957" s="361">
        <v>0</v>
      </c>
      <c r="L957" s="361">
        <v>0</v>
      </c>
      <c r="M957" s="361">
        <v>0</v>
      </c>
      <c r="N957" s="170"/>
      <c r="O957" s="170"/>
      <c r="P957" s="170"/>
      <c r="Q957" s="170"/>
      <c r="R957" s="170" t="s">
        <v>211</v>
      </c>
      <c r="S957" s="433"/>
      <c r="T957" s="48"/>
      <c r="U957" s="433"/>
      <c r="V957" s="433"/>
      <c r="W957" s="433"/>
      <c r="X957" s="165" t="s">
        <v>1914</v>
      </c>
      <c r="Y957" s="165" t="s">
        <v>2190</v>
      </c>
      <c r="Z957" s="165"/>
      <c r="AA957" s="469"/>
      <c r="AB957" s="469"/>
      <c r="AC957" s="469"/>
      <c r="AD957" s="165"/>
      <c r="AE957" s="165"/>
      <c r="AF957" s="425"/>
      <c r="AG957" s="48"/>
      <c r="AH957" s="425"/>
      <c r="AI957" s="425"/>
      <c r="AJ957" s="425"/>
      <c r="AK957" s="165" t="s">
        <v>353</v>
      </c>
      <c r="AL957" s="164" t="s">
        <v>48</v>
      </c>
      <c r="AM957" s="164" t="s">
        <v>48</v>
      </c>
      <c r="AN957" s="164" t="s">
        <v>48</v>
      </c>
      <c r="AO957" s="164" t="s">
        <v>48</v>
      </c>
      <c r="AP957" s="164" t="s">
        <v>48</v>
      </c>
      <c r="AQ957" s="164" t="s">
        <v>48</v>
      </c>
      <c r="AR957" s="164" t="s">
        <v>48</v>
      </c>
      <c r="AS957" s="164"/>
      <c r="AT957" s="165" t="s">
        <v>2216</v>
      </c>
      <c r="AU957" s="165"/>
      <c r="AV957" s="165"/>
      <c r="AW957" s="164" t="s">
        <v>353</v>
      </c>
      <c r="AX957" s="174">
        <v>55650000</v>
      </c>
      <c r="AY957" s="175">
        <v>1</v>
      </c>
      <c r="AZ957" s="175" t="s">
        <v>1948</v>
      </c>
      <c r="BA957" s="175">
        <v>0</v>
      </c>
      <c r="BB957" s="175" t="s">
        <v>48</v>
      </c>
      <c r="BC957" s="176">
        <v>55650000</v>
      </c>
      <c r="BD957" s="176">
        <v>55650000</v>
      </c>
    </row>
    <row r="958" spans="1:56" s="25" customFormat="1" ht="53.25" customHeight="1">
      <c r="A958" s="125">
        <v>528</v>
      </c>
      <c r="B958" s="165" t="s">
        <v>1908</v>
      </c>
      <c r="C958" s="165" t="s">
        <v>1909</v>
      </c>
      <c r="D958" s="165" t="s">
        <v>1910</v>
      </c>
      <c r="E958" s="165" t="s">
        <v>249</v>
      </c>
      <c r="F958" s="165" t="s">
        <v>930</v>
      </c>
      <c r="G958" s="165" t="s">
        <v>1911</v>
      </c>
      <c r="H958" s="165" t="s">
        <v>1912</v>
      </c>
      <c r="I958" s="165" t="s">
        <v>1913</v>
      </c>
      <c r="J958" s="47" t="s">
        <v>934</v>
      </c>
      <c r="K958" s="361">
        <v>0</v>
      </c>
      <c r="L958" s="361">
        <v>0</v>
      </c>
      <c r="M958" s="361">
        <v>0</v>
      </c>
      <c r="N958" s="170"/>
      <c r="O958" s="170"/>
      <c r="P958" s="170"/>
      <c r="Q958" s="170"/>
      <c r="R958" s="170" t="s">
        <v>211</v>
      </c>
      <c r="S958" s="433"/>
      <c r="T958" s="48"/>
      <c r="U958" s="433"/>
      <c r="V958" s="433"/>
      <c r="W958" s="433"/>
      <c r="X958" s="165" t="s">
        <v>1914</v>
      </c>
      <c r="Y958" s="165" t="s">
        <v>2190</v>
      </c>
      <c r="Z958" s="165"/>
      <c r="AA958" s="469"/>
      <c r="AB958" s="469"/>
      <c r="AC958" s="469"/>
      <c r="AD958" s="165"/>
      <c r="AE958" s="165"/>
      <c r="AF958" s="425"/>
      <c r="AG958" s="48"/>
      <c r="AH958" s="425"/>
      <c r="AI958" s="425"/>
      <c r="AJ958" s="425"/>
      <c r="AK958" s="165" t="s">
        <v>353</v>
      </c>
      <c r="AL958" s="164" t="s">
        <v>48</v>
      </c>
      <c r="AM958" s="164" t="s">
        <v>48</v>
      </c>
      <c r="AN958" s="164" t="s">
        <v>48</v>
      </c>
      <c r="AO958" s="164" t="s">
        <v>48</v>
      </c>
      <c r="AP958" s="164" t="s">
        <v>48</v>
      </c>
      <c r="AQ958" s="164" t="s">
        <v>48</v>
      </c>
      <c r="AR958" s="164" t="s">
        <v>48</v>
      </c>
      <c r="AS958" s="164">
        <v>852</v>
      </c>
      <c r="AT958" s="165" t="s">
        <v>2217</v>
      </c>
      <c r="AU958" s="165"/>
      <c r="AV958" s="165"/>
      <c r="AW958" s="164" t="s">
        <v>353</v>
      </c>
      <c r="AX958" s="174">
        <v>58300000</v>
      </c>
      <c r="AY958" s="175">
        <v>1</v>
      </c>
      <c r="AZ958" s="175" t="s">
        <v>1948</v>
      </c>
      <c r="BA958" s="175">
        <v>0</v>
      </c>
      <c r="BB958" s="175" t="s">
        <v>48</v>
      </c>
      <c r="BC958" s="176">
        <v>58300000</v>
      </c>
      <c r="BD958" s="176">
        <v>58300000</v>
      </c>
    </row>
    <row r="959" spans="1:56" s="25" customFormat="1" ht="53.25" customHeight="1">
      <c r="A959" s="125">
        <v>529</v>
      </c>
      <c r="B959" s="165" t="s">
        <v>1908</v>
      </c>
      <c r="C959" s="165" t="s">
        <v>1909</v>
      </c>
      <c r="D959" s="165" t="s">
        <v>1910</v>
      </c>
      <c r="E959" s="165" t="s">
        <v>249</v>
      </c>
      <c r="F959" s="165" t="s">
        <v>930</v>
      </c>
      <c r="G959" s="165" t="s">
        <v>1911</v>
      </c>
      <c r="H959" s="165" t="s">
        <v>1912</v>
      </c>
      <c r="I959" s="165" t="s">
        <v>1913</v>
      </c>
      <c r="J959" s="47" t="s">
        <v>934</v>
      </c>
      <c r="K959" s="361">
        <v>0</v>
      </c>
      <c r="L959" s="361">
        <v>0</v>
      </c>
      <c r="M959" s="361">
        <v>0</v>
      </c>
      <c r="N959" s="170"/>
      <c r="O959" s="170"/>
      <c r="P959" s="170"/>
      <c r="Q959" s="170"/>
      <c r="R959" s="170" t="s">
        <v>211</v>
      </c>
      <c r="S959" s="433"/>
      <c r="T959" s="48"/>
      <c r="U959" s="433"/>
      <c r="V959" s="433"/>
      <c r="W959" s="433"/>
      <c r="X959" s="165" t="s">
        <v>1914</v>
      </c>
      <c r="Y959" s="165" t="s">
        <v>2190</v>
      </c>
      <c r="Z959" s="20"/>
      <c r="AA959" s="170"/>
      <c r="AB959" s="170"/>
      <c r="AC959" s="170"/>
      <c r="AD959" s="165"/>
      <c r="AE959" s="165"/>
      <c r="AF959" s="425"/>
      <c r="AG959" s="48"/>
      <c r="AH959" s="425"/>
      <c r="AI959" s="425"/>
      <c r="AJ959" s="425"/>
      <c r="AK959" s="165" t="s">
        <v>353</v>
      </c>
      <c r="AL959" s="164" t="s">
        <v>48</v>
      </c>
      <c r="AM959" s="164" t="s">
        <v>48</v>
      </c>
      <c r="AN959" s="164" t="s">
        <v>48</v>
      </c>
      <c r="AO959" s="164" t="s">
        <v>48</v>
      </c>
      <c r="AP959" s="164" t="s">
        <v>48</v>
      </c>
      <c r="AQ959" s="164" t="s">
        <v>48</v>
      </c>
      <c r="AR959" s="164" t="s">
        <v>48</v>
      </c>
      <c r="AS959" s="164">
        <v>1163</v>
      </c>
      <c r="AT959" s="165" t="s">
        <v>2218</v>
      </c>
      <c r="AU959" s="165"/>
      <c r="AV959" s="165"/>
      <c r="AW959" s="164" t="s">
        <v>353</v>
      </c>
      <c r="AX959" s="174">
        <v>309000000</v>
      </c>
      <c r="AY959" s="175">
        <v>1</v>
      </c>
      <c r="AZ959" s="175" t="s">
        <v>1948</v>
      </c>
      <c r="BA959" s="175">
        <v>0</v>
      </c>
      <c r="BB959" s="175" t="s">
        <v>48</v>
      </c>
      <c r="BC959" s="176">
        <v>309000000</v>
      </c>
      <c r="BD959" s="176">
        <v>309000000</v>
      </c>
    </row>
    <row r="960" spans="1:56" s="25" customFormat="1" ht="53.25" customHeight="1">
      <c r="A960" s="125">
        <v>530</v>
      </c>
      <c r="B960" s="165" t="s">
        <v>1908</v>
      </c>
      <c r="C960" s="165" t="s">
        <v>1909</v>
      </c>
      <c r="D960" s="165" t="s">
        <v>2055</v>
      </c>
      <c r="E960" s="165" t="s">
        <v>249</v>
      </c>
      <c r="F960" s="165" t="s">
        <v>930</v>
      </c>
      <c r="G960" s="165" t="s">
        <v>1911</v>
      </c>
      <c r="H960" s="165" t="s">
        <v>1912</v>
      </c>
      <c r="I960" s="165" t="s">
        <v>1913</v>
      </c>
      <c r="J960" s="47" t="s">
        <v>934</v>
      </c>
      <c r="K960" s="361">
        <v>0</v>
      </c>
      <c r="L960" s="361">
        <v>0</v>
      </c>
      <c r="M960" s="361">
        <v>0</v>
      </c>
      <c r="N960" s="170"/>
      <c r="O960" s="170"/>
      <c r="P960" s="170"/>
      <c r="Q960" s="170"/>
      <c r="R960" s="170" t="s">
        <v>211</v>
      </c>
      <c r="S960" s="433"/>
      <c r="T960" s="48"/>
      <c r="U960" s="433"/>
      <c r="V960" s="433"/>
      <c r="W960" s="433"/>
      <c r="X960" s="165" t="s">
        <v>2141</v>
      </c>
      <c r="Y960" s="165" t="s">
        <v>2219</v>
      </c>
      <c r="Z960" s="165" t="s">
        <v>1916</v>
      </c>
      <c r="AA960" s="170">
        <v>0</v>
      </c>
      <c r="AB960" s="170">
        <v>0.25</v>
      </c>
      <c r="AC960" s="277">
        <v>0.25</v>
      </c>
      <c r="AD960" s="165" t="s">
        <v>48</v>
      </c>
      <c r="AE960" s="165" t="s">
        <v>2220</v>
      </c>
      <c r="AF960" s="458"/>
      <c r="AG960" s="275">
        <v>0</v>
      </c>
      <c r="AH960" s="425"/>
      <c r="AI960" s="425"/>
      <c r="AJ960" s="425"/>
      <c r="AK960" s="165" t="s">
        <v>1918</v>
      </c>
      <c r="AL960" s="164" t="s">
        <v>55</v>
      </c>
      <c r="AM960" s="164">
        <v>2202</v>
      </c>
      <c r="AN960" s="164" t="s">
        <v>56</v>
      </c>
      <c r="AO960" s="164">
        <v>32</v>
      </c>
      <c r="AP960" s="165" t="s">
        <v>2184</v>
      </c>
      <c r="AQ960" s="165" t="s">
        <v>2057</v>
      </c>
      <c r="AR960" s="428">
        <v>2202045</v>
      </c>
      <c r="AS960" s="428">
        <v>1125</v>
      </c>
      <c r="AT960" s="165" t="s">
        <v>1990</v>
      </c>
      <c r="AU960" s="165"/>
      <c r="AV960" s="165"/>
      <c r="AW960" s="164" t="s">
        <v>64</v>
      </c>
      <c r="AX960" s="174">
        <v>130000000</v>
      </c>
      <c r="AY960" s="175">
        <v>1</v>
      </c>
      <c r="AZ960" s="175" t="s">
        <v>2058</v>
      </c>
      <c r="BA960" s="175" t="s">
        <v>1024</v>
      </c>
      <c r="BB960" s="175" t="s">
        <v>2044</v>
      </c>
      <c r="BC960" s="176">
        <v>130000000</v>
      </c>
      <c r="BD960" s="176">
        <v>130000000</v>
      </c>
    </row>
    <row r="961" spans="1:56" s="35" customFormat="1" ht="60" customHeight="1">
      <c r="A961" s="125">
        <v>531</v>
      </c>
      <c r="B961" s="165" t="s">
        <v>1908</v>
      </c>
      <c r="C961" s="165" t="s">
        <v>1909</v>
      </c>
      <c r="D961" s="165" t="s">
        <v>1954</v>
      </c>
      <c r="E961" s="165" t="s">
        <v>249</v>
      </c>
      <c r="F961" s="165" t="s">
        <v>930</v>
      </c>
      <c r="G961" s="165" t="s">
        <v>1911</v>
      </c>
      <c r="H961" s="165" t="s">
        <v>1912</v>
      </c>
      <c r="I961" s="165" t="s">
        <v>1913</v>
      </c>
      <c r="J961" s="47" t="s">
        <v>934</v>
      </c>
      <c r="K961" s="361">
        <v>0</v>
      </c>
      <c r="L961" s="361">
        <v>0</v>
      </c>
      <c r="M961" s="361">
        <v>0</v>
      </c>
      <c r="N961" s="170"/>
      <c r="O961" s="170"/>
      <c r="P961" s="170"/>
      <c r="Q961" s="170"/>
      <c r="R961" s="170" t="s">
        <v>211</v>
      </c>
      <c r="S961" s="433"/>
      <c r="T961" s="48"/>
      <c r="U961" s="433"/>
      <c r="V961" s="433"/>
      <c r="W961" s="433"/>
      <c r="X961" s="165" t="s">
        <v>2141</v>
      </c>
      <c r="Y961" s="165" t="s">
        <v>2219</v>
      </c>
      <c r="Z961" s="165"/>
      <c r="AA961" s="170"/>
      <c r="AB961" s="170"/>
      <c r="AC961" s="170"/>
      <c r="AD961" s="165"/>
      <c r="AE961" s="165"/>
      <c r="AF961" s="425"/>
      <c r="AG961" s="48"/>
      <c r="AH961" s="425"/>
      <c r="AI961" s="425"/>
      <c r="AJ961" s="425"/>
      <c r="AK961" s="165" t="s">
        <v>1918</v>
      </c>
      <c r="AL961" s="164" t="s">
        <v>55</v>
      </c>
      <c r="AM961" s="164">
        <v>2202</v>
      </c>
      <c r="AN961" s="164" t="s">
        <v>56</v>
      </c>
      <c r="AO961" s="164">
        <v>32</v>
      </c>
      <c r="AP961" s="165" t="s">
        <v>2142</v>
      </c>
      <c r="AQ961" s="165" t="s">
        <v>2057</v>
      </c>
      <c r="AR961" s="428">
        <v>2202045</v>
      </c>
      <c r="AS961" s="428"/>
      <c r="AT961" s="165" t="s">
        <v>2137</v>
      </c>
      <c r="AU961" s="165"/>
      <c r="AV961" s="165"/>
      <c r="AW961" s="164" t="s">
        <v>64</v>
      </c>
      <c r="AX961" s="174">
        <v>200000000</v>
      </c>
      <c r="AY961" s="175">
        <v>1</v>
      </c>
      <c r="AZ961" s="175" t="s">
        <v>2058</v>
      </c>
      <c r="BA961" s="175" t="s">
        <v>306</v>
      </c>
      <c r="BB961" s="175" t="s">
        <v>307</v>
      </c>
      <c r="BC961" s="176">
        <v>200000000</v>
      </c>
      <c r="BD961" s="176">
        <v>200000000</v>
      </c>
    </row>
    <row r="962" spans="1:56" s="35" customFormat="1" ht="60" customHeight="1">
      <c r="A962" s="125">
        <v>532</v>
      </c>
      <c r="B962" s="165" t="s">
        <v>1908</v>
      </c>
      <c r="C962" s="165" t="s">
        <v>1909</v>
      </c>
      <c r="D962" s="165" t="s">
        <v>2055</v>
      </c>
      <c r="E962" s="165" t="s">
        <v>249</v>
      </c>
      <c r="F962" s="165" t="s">
        <v>930</v>
      </c>
      <c r="G962" s="165" t="s">
        <v>1911</v>
      </c>
      <c r="H962" s="165" t="s">
        <v>1912</v>
      </c>
      <c r="I962" s="165" t="s">
        <v>1913</v>
      </c>
      <c r="J962" s="47" t="s">
        <v>934</v>
      </c>
      <c r="K962" s="361">
        <v>0</v>
      </c>
      <c r="L962" s="361">
        <v>0</v>
      </c>
      <c r="M962" s="361">
        <v>0</v>
      </c>
      <c r="N962" s="170"/>
      <c r="O962" s="170"/>
      <c r="P962" s="170"/>
      <c r="Q962" s="170"/>
      <c r="R962" s="170" t="s">
        <v>211</v>
      </c>
      <c r="S962" s="433"/>
      <c r="T962" s="48"/>
      <c r="U962" s="433"/>
      <c r="V962" s="433"/>
      <c r="W962" s="433"/>
      <c r="X962" s="165" t="s">
        <v>2141</v>
      </c>
      <c r="Y962" s="165" t="s">
        <v>2219</v>
      </c>
      <c r="Z962" s="165"/>
      <c r="AA962" s="170"/>
      <c r="AB962" s="170"/>
      <c r="AC962" s="170"/>
      <c r="AD962" s="165"/>
      <c r="AE962" s="165"/>
      <c r="AF962" s="425"/>
      <c r="AG962" s="48"/>
      <c r="AH962" s="425"/>
      <c r="AI962" s="425"/>
      <c r="AJ962" s="425"/>
      <c r="AK962" s="165" t="s">
        <v>1918</v>
      </c>
      <c r="AL962" s="164" t="s">
        <v>55</v>
      </c>
      <c r="AM962" s="164">
        <v>2202</v>
      </c>
      <c r="AN962" s="164" t="s">
        <v>56</v>
      </c>
      <c r="AO962" s="164">
        <v>32</v>
      </c>
      <c r="AP962" s="165" t="s">
        <v>2142</v>
      </c>
      <c r="AQ962" s="165" t="s">
        <v>2057</v>
      </c>
      <c r="AR962" s="428">
        <v>2202045</v>
      </c>
      <c r="AS962" s="428">
        <v>562</v>
      </c>
      <c r="AT962" s="165" t="s">
        <v>2221</v>
      </c>
      <c r="AU962" s="165"/>
      <c r="AV962" s="165"/>
      <c r="AW962" s="164" t="s">
        <v>64</v>
      </c>
      <c r="AX962" s="174">
        <v>57000000</v>
      </c>
      <c r="AY962" s="175">
        <v>1</v>
      </c>
      <c r="AZ962" s="175" t="s">
        <v>2058</v>
      </c>
      <c r="BA962" s="175" t="s">
        <v>306</v>
      </c>
      <c r="BB962" s="175" t="s">
        <v>307</v>
      </c>
      <c r="BC962" s="176">
        <v>57000000</v>
      </c>
      <c r="BD962" s="176">
        <v>57000000</v>
      </c>
    </row>
    <row r="963" spans="1:56" s="35" customFormat="1" ht="60" customHeight="1">
      <c r="A963" s="125">
        <v>533</v>
      </c>
      <c r="B963" s="165" t="s">
        <v>1908</v>
      </c>
      <c r="C963" s="165" t="s">
        <v>1909</v>
      </c>
      <c r="D963" s="165" t="s">
        <v>2055</v>
      </c>
      <c r="E963" s="165" t="s">
        <v>249</v>
      </c>
      <c r="F963" s="165" t="s">
        <v>930</v>
      </c>
      <c r="G963" s="165" t="s">
        <v>1911</v>
      </c>
      <c r="H963" s="165" t="s">
        <v>1912</v>
      </c>
      <c r="I963" s="165" t="s">
        <v>1913</v>
      </c>
      <c r="J963" s="47" t="s">
        <v>934</v>
      </c>
      <c r="K963" s="361">
        <v>0</v>
      </c>
      <c r="L963" s="361">
        <v>0</v>
      </c>
      <c r="M963" s="361">
        <v>0</v>
      </c>
      <c r="N963" s="170"/>
      <c r="O963" s="170"/>
      <c r="P963" s="170"/>
      <c r="Q963" s="170"/>
      <c r="R963" s="170" t="s">
        <v>211</v>
      </c>
      <c r="S963" s="433"/>
      <c r="T963" s="48"/>
      <c r="U963" s="433"/>
      <c r="V963" s="433"/>
      <c r="W963" s="433"/>
      <c r="X963" s="165" t="s">
        <v>2141</v>
      </c>
      <c r="Y963" s="165" t="s">
        <v>2219</v>
      </c>
      <c r="Z963" s="165"/>
      <c r="AA963" s="170"/>
      <c r="AB963" s="170"/>
      <c r="AC963" s="170"/>
      <c r="AD963" s="165"/>
      <c r="AE963" s="165"/>
      <c r="AF963" s="425"/>
      <c r="AG963" s="48"/>
      <c r="AH963" s="425"/>
      <c r="AI963" s="425"/>
      <c r="AJ963" s="425"/>
      <c r="AK963" s="165" t="s">
        <v>1918</v>
      </c>
      <c r="AL963" s="164" t="s">
        <v>55</v>
      </c>
      <c r="AM963" s="164">
        <v>2202</v>
      </c>
      <c r="AN963" s="164" t="s">
        <v>56</v>
      </c>
      <c r="AO963" s="164">
        <v>32</v>
      </c>
      <c r="AP963" s="165" t="s">
        <v>2142</v>
      </c>
      <c r="AQ963" s="165" t="s">
        <v>2057</v>
      </c>
      <c r="AR963" s="428">
        <v>2202045</v>
      </c>
      <c r="AS963" s="428"/>
      <c r="AT963" s="165" t="s">
        <v>2009</v>
      </c>
      <c r="AU963" s="165"/>
      <c r="AV963" s="165"/>
      <c r="AW963" s="164" t="s">
        <v>64</v>
      </c>
      <c r="AX963" s="174">
        <v>72250000</v>
      </c>
      <c r="AY963" s="175">
        <v>1</v>
      </c>
      <c r="AZ963" s="175" t="s">
        <v>2058</v>
      </c>
      <c r="BA963" s="175" t="s">
        <v>125</v>
      </c>
      <c r="BB963" s="175" t="s">
        <v>67</v>
      </c>
      <c r="BC963" s="176">
        <v>72250000</v>
      </c>
      <c r="BD963" s="176">
        <v>72250000</v>
      </c>
    </row>
    <row r="964" spans="1:56" s="35" customFormat="1" ht="60" customHeight="1">
      <c r="A964" s="125">
        <v>534</v>
      </c>
      <c r="B964" s="165" t="s">
        <v>1908</v>
      </c>
      <c r="C964" s="165" t="s">
        <v>1909</v>
      </c>
      <c r="D964" s="165" t="s">
        <v>2055</v>
      </c>
      <c r="E964" s="165" t="s">
        <v>249</v>
      </c>
      <c r="F964" s="165" t="s">
        <v>930</v>
      </c>
      <c r="G964" s="165" t="s">
        <v>1911</v>
      </c>
      <c r="H964" s="165" t="s">
        <v>1912</v>
      </c>
      <c r="I964" s="165" t="s">
        <v>1913</v>
      </c>
      <c r="J964" s="47" t="s">
        <v>934</v>
      </c>
      <c r="K964" s="361">
        <v>0</v>
      </c>
      <c r="L964" s="361">
        <v>0</v>
      </c>
      <c r="M964" s="361">
        <v>0</v>
      </c>
      <c r="N964" s="170"/>
      <c r="O964" s="170"/>
      <c r="P964" s="170"/>
      <c r="Q964" s="170"/>
      <c r="R964" s="170" t="s">
        <v>211</v>
      </c>
      <c r="S964" s="433"/>
      <c r="T964" s="48"/>
      <c r="U964" s="433"/>
      <c r="V964" s="433"/>
      <c r="W964" s="433"/>
      <c r="X964" s="165" t="s">
        <v>2141</v>
      </c>
      <c r="Y964" s="165" t="s">
        <v>2219</v>
      </c>
      <c r="Z964" s="165"/>
      <c r="AA964" s="170"/>
      <c r="AB964" s="170"/>
      <c r="AC964" s="170"/>
      <c r="AD964" s="165"/>
      <c r="AE964" s="165"/>
      <c r="AF964" s="425"/>
      <c r="AG964" s="48"/>
      <c r="AH964" s="425"/>
      <c r="AI964" s="425"/>
      <c r="AJ964" s="425"/>
      <c r="AK964" s="165" t="s">
        <v>1918</v>
      </c>
      <c r="AL964" s="164" t="s">
        <v>55</v>
      </c>
      <c r="AM964" s="164">
        <v>2202</v>
      </c>
      <c r="AN964" s="164" t="s">
        <v>56</v>
      </c>
      <c r="AO964" s="164">
        <v>32</v>
      </c>
      <c r="AP964" s="165" t="s">
        <v>2142</v>
      </c>
      <c r="AQ964" s="165" t="s">
        <v>2057</v>
      </c>
      <c r="AR964" s="428">
        <v>2202045</v>
      </c>
      <c r="AS964" s="428">
        <v>313</v>
      </c>
      <c r="AT964" s="165" t="s">
        <v>2222</v>
      </c>
      <c r="AU964" s="165"/>
      <c r="AV964" s="165"/>
      <c r="AW964" s="164" t="s">
        <v>64</v>
      </c>
      <c r="AX964" s="174">
        <v>95000000</v>
      </c>
      <c r="AY964" s="175">
        <v>1</v>
      </c>
      <c r="AZ964" s="175" t="s">
        <v>2058</v>
      </c>
      <c r="BA964" s="175" t="s">
        <v>125</v>
      </c>
      <c r="BB964" s="175" t="s">
        <v>67</v>
      </c>
      <c r="BC964" s="176">
        <v>95000000</v>
      </c>
      <c r="BD964" s="176">
        <v>95000000</v>
      </c>
    </row>
    <row r="965" spans="1:56" s="35" customFormat="1" ht="60" customHeight="1">
      <c r="A965" s="125">
        <v>535</v>
      </c>
      <c r="B965" s="165" t="s">
        <v>1908</v>
      </c>
      <c r="C965" s="165" t="s">
        <v>1909</v>
      </c>
      <c r="D965" s="165" t="s">
        <v>2055</v>
      </c>
      <c r="E965" s="165" t="s">
        <v>249</v>
      </c>
      <c r="F965" s="165" t="s">
        <v>930</v>
      </c>
      <c r="G965" s="165" t="s">
        <v>1911</v>
      </c>
      <c r="H965" s="165" t="s">
        <v>1912</v>
      </c>
      <c r="I965" s="165" t="s">
        <v>1913</v>
      </c>
      <c r="J965" s="47" t="s">
        <v>934</v>
      </c>
      <c r="K965" s="361">
        <v>0</v>
      </c>
      <c r="L965" s="361">
        <v>0</v>
      </c>
      <c r="M965" s="361">
        <v>0</v>
      </c>
      <c r="N965" s="170"/>
      <c r="O965" s="170"/>
      <c r="P965" s="170"/>
      <c r="Q965" s="170"/>
      <c r="R965" s="170" t="s">
        <v>211</v>
      </c>
      <c r="S965" s="433"/>
      <c r="T965" s="48"/>
      <c r="U965" s="433"/>
      <c r="V965" s="433"/>
      <c r="W965" s="433"/>
      <c r="X965" s="165" t="s">
        <v>2141</v>
      </c>
      <c r="Y965" s="165" t="s">
        <v>2219</v>
      </c>
      <c r="Z965" s="165"/>
      <c r="AA965" s="170"/>
      <c r="AB965" s="170"/>
      <c r="AC965" s="170"/>
      <c r="AD965" s="165"/>
      <c r="AE965" s="165"/>
      <c r="AF965" s="425"/>
      <c r="AG965" s="48"/>
      <c r="AH965" s="425"/>
      <c r="AI965" s="425"/>
      <c r="AJ965" s="425"/>
      <c r="AK965" s="165" t="s">
        <v>1918</v>
      </c>
      <c r="AL965" s="164" t="s">
        <v>55</v>
      </c>
      <c r="AM965" s="164">
        <v>2202</v>
      </c>
      <c r="AN965" s="164" t="s">
        <v>56</v>
      </c>
      <c r="AO965" s="164">
        <v>32</v>
      </c>
      <c r="AP965" s="165" t="s">
        <v>2142</v>
      </c>
      <c r="AQ965" s="165" t="s">
        <v>2057</v>
      </c>
      <c r="AR965" s="428">
        <v>2202045</v>
      </c>
      <c r="AS965" s="428">
        <v>314</v>
      </c>
      <c r="AT965" s="165" t="s">
        <v>2223</v>
      </c>
      <c r="AU965" s="165"/>
      <c r="AV965" s="165"/>
      <c r="AW965" s="164" t="s">
        <v>64</v>
      </c>
      <c r="AX965" s="174">
        <v>76500000</v>
      </c>
      <c r="AY965" s="175">
        <v>1</v>
      </c>
      <c r="AZ965" s="175" t="s">
        <v>2058</v>
      </c>
      <c r="BA965" s="175" t="s">
        <v>125</v>
      </c>
      <c r="BB965" s="175" t="s">
        <v>67</v>
      </c>
      <c r="BC965" s="176">
        <v>76500000</v>
      </c>
      <c r="BD965" s="176">
        <v>76500000</v>
      </c>
    </row>
    <row r="966" spans="1:56" s="35" customFormat="1" ht="60" customHeight="1">
      <c r="A966" s="125">
        <v>536</v>
      </c>
      <c r="B966" s="165" t="s">
        <v>1908</v>
      </c>
      <c r="C966" s="165" t="s">
        <v>1909</v>
      </c>
      <c r="D966" s="165" t="s">
        <v>2055</v>
      </c>
      <c r="E966" s="165" t="s">
        <v>249</v>
      </c>
      <c r="F966" s="165" t="s">
        <v>930</v>
      </c>
      <c r="G966" s="165" t="s">
        <v>1911</v>
      </c>
      <c r="H966" s="165" t="s">
        <v>1912</v>
      </c>
      <c r="I966" s="165" t="s">
        <v>1913</v>
      </c>
      <c r="J966" s="47" t="s">
        <v>934</v>
      </c>
      <c r="K966" s="361">
        <v>0</v>
      </c>
      <c r="L966" s="361">
        <v>0</v>
      </c>
      <c r="M966" s="361">
        <v>0</v>
      </c>
      <c r="N966" s="170"/>
      <c r="O966" s="170"/>
      <c r="P966" s="170"/>
      <c r="Q966" s="170"/>
      <c r="R966" s="170" t="s">
        <v>211</v>
      </c>
      <c r="S966" s="433"/>
      <c r="T966" s="48"/>
      <c r="U966" s="433"/>
      <c r="V966" s="433"/>
      <c r="W966" s="433"/>
      <c r="X966" s="165" t="s">
        <v>2141</v>
      </c>
      <c r="Y966" s="165" t="s">
        <v>2219</v>
      </c>
      <c r="Z966" s="165"/>
      <c r="AA966" s="170"/>
      <c r="AB966" s="170"/>
      <c r="AC966" s="170"/>
      <c r="AD966" s="165"/>
      <c r="AE966" s="165"/>
      <c r="AF966" s="425"/>
      <c r="AG966" s="48"/>
      <c r="AH966" s="425"/>
      <c r="AI966" s="425"/>
      <c r="AJ966" s="425"/>
      <c r="AK966" s="165" t="s">
        <v>1918</v>
      </c>
      <c r="AL966" s="164" t="s">
        <v>55</v>
      </c>
      <c r="AM966" s="164">
        <v>2202</v>
      </c>
      <c r="AN966" s="164" t="s">
        <v>56</v>
      </c>
      <c r="AO966" s="164">
        <v>32</v>
      </c>
      <c r="AP966" s="165" t="s">
        <v>2142</v>
      </c>
      <c r="AQ966" s="165" t="s">
        <v>2057</v>
      </c>
      <c r="AR966" s="428">
        <v>2202045</v>
      </c>
      <c r="AS966" s="428">
        <v>315</v>
      </c>
      <c r="AT966" s="165" t="s">
        <v>2224</v>
      </c>
      <c r="AU966" s="165"/>
      <c r="AV966" s="165"/>
      <c r="AW966" s="164" t="s">
        <v>64</v>
      </c>
      <c r="AX966" s="174">
        <v>61750000</v>
      </c>
      <c r="AY966" s="175">
        <v>1</v>
      </c>
      <c r="AZ966" s="175" t="s">
        <v>2058</v>
      </c>
      <c r="BA966" s="175" t="s">
        <v>125</v>
      </c>
      <c r="BB966" s="175" t="s">
        <v>67</v>
      </c>
      <c r="BC966" s="176">
        <v>61750000</v>
      </c>
      <c r="BD966" s="176">
        <v>61750000</v>
      </c>
    </row>
    <row r="967" spans="1:56" s="35" customFormat="1" ht="60" customHeight="1">
      <c r="A967" s="125">
        <v>537</v>
      </c>
      <c r="B967" s="165" t="s">
        <v>1908</v>
      </c>
      <c r="C967" s="165" t="s">
        <v>1909</v>
      </c>
      <c r="D967" s="165" t="s">
        <v>2055</v>
      </c>
      <c r="E967" s="165" t="s">
        <v>249</v>
      </c>
      <c r="F967" s="165" t="s">
        <v>930</v>
      </c>
      <c r="G967" s="165" t="s">
        <v>1911</v>
      </c>
      <c r="H967" s="165" t="s">
        <v>1912</v>
      </c>
      <c r="I967" s="165" t="s">
        <v>1913</v>
      </c>
      <c r="J967" s="47" t="s">
        <v>934</v>
      </c>
      <c r="K967" s="361">
        <v>0</v>
      </c>
      <c r="L967" s="361">
        <v>0</v>
      </c>
      <c r="M967" s="361">
        <v>0</v>
      </c>
      <c r="N967" s="170"/>
      <c r="O967" s="170"/>
      <c r="P967" s="170"/>
      <c r="Q967" s="170"/>
      <c r="R967" s="170" t="s">
        <v>211</v>
      </c>
      <c r="S967" s="433"/>
      <c r="T967" s="48"/>
      <c r="U967" s="433"/>
      <c r="V967" s="433"/>
      <c r="W967" s="433"/>
      <c r="X967" s="165" t="s">
        <v>2141</v>
      </c>
      <c r="Y967" s="165" t="s">
        <v>2219</v>
      </c>
      <c r="Z967" s="165"/>
      <c r="AA967" s="170"/>
      <c r="AB967" s="170"/>
      <c r="AC967" s="170"/>
      <c r="AD967" s="165"/>
      <c r="AE967" s="165"/>
      <c r="AF967" s="425"/>
      <c r="AG967" s="48"/>
      <c r="AH967" s="425"/>
      <c r="AI967" s="425"/>
      <c r="AJ967" s="425"/>
      <c r="AK967" s="165" t="s">
        <v>1918</v>
      </c>
      <c r="AL967" s="164" t="s">
        <v>55</v>
      </c>
      <c r="AM967" s="164">
        <v>2202</v>
      </c>
      <c r="AN967" s="164" t="s">
        <v>56</v>
      </c>
      <c r="AO967" s="164">
        <v>32</v>
      </c>
      <c r="AP967" s="165" t="s">
        <v>2142</v>
      </c>
      <c r="AQ967" s="165" t="s">
        <v>2057</v>
      </c>
      <c r="AR967" s="428">
        <v>2202045</v>
      </c>
      <c r="AS967" s="428">
        <v>316</v>
      </c>
      <c r="AT967" s="165" t="s">
        <v>2225</v>
      </c>
      <c r="AU967" s="165"/>
      <c r="AV967" s="165"/>
      <c r="AW967" s="164" t="s">
        <v>64</v>
      </c>
      <c r="AX967" s="174">
        <v>57000000</v>
      </c>
      <c r="AY967" s="175">
        <v>1</v>
      </c>
      <c r="AZ967" s="175" t="s">
        <v>2058</v>
      </c>
      <c r="BA967" s="175" t="s">
        <v>306</v>
      </c>
      <c r="BB967" s="175" t="s">
        <v>307</v>
      </c>
      <c r="BC967" s="176">
        <v>57000000</v>
      </c>
      <c r="BD967" s="176">
        <v>57000000</v>
      </c>
    </row>
    <row r="968" spans="1:56" s="35" customFormat="1" ht="60" customHeight="1">
      <c r="A968" s="125">
        <v>538</v>
      </c>
      <c r="B968" s="165" t="s">
        <v>1908</v>
      </c>
      <c r="C968" s="165" t="s">
        <v>1909</v>
      </c>
      <c r="D968" s="165" t="s">
        <v>2055</v>
      </c>
      <c r="E968" s="165" t="s">
        <v>249</v>
      </c>
      <c r="F968" s="165" t="s">
        <v>930</v>
      </c>
      <c r="G968" s="165" t="s">
        <v>1911</v>
      </c>
      <c r="H968" s="165" t="s">
        <v>1912</v>
      </c>
      <c r="I968" s="165" t="s">
        <v>1913</v>
      </c>
      <c r="J968" s="47" t="s">
        <v>934</v>
      </c>
      <c r="K968" s="361">
        <v>0</v>
      </c>
      <c r="L968" s="361">
        <v>0</v>
      </c>
      <c r="M968" s="361">
        <v>0</v>
      </c>
      <c r="N968" s="170"/>
      <c r="O968" s="170"/>
      <c r="P968" s="170"/>
      <c r="Q968" s="170"/>
      <c r="R968" s="170" t="s">
        <v>211</v>
      </c>
      <c r="S968" s="433"/>
      <c r="T968" s="48"/>
      <c r="U968" s="433"/>
      <c r="V968" s="433"/>
      <c r="W968" s="433"/>
      <c r="X968" s="165" t="s">
        <v>2141</v>
      </c>
      <c r="Y968" s="165" t="s">
        <v>2219</v>
      </c>
      <c r="Z968" s="165"/>
      <c r="AA968" s="170"/>
      <c r="AB968" s="170"/>
      <c r="AC968" s="170"/>
      <c r="AD968" s="165"/>
      <c r="AE968" s="165"/>
      <c r="AF968" s="425"/>
      <c r="AG968" s="48"/>
      <c r="AH968" s="425"/>
      <c r="AI968" s="425"/>
      <c r="AJ968" s="425"/>
      <c r="AK968" s="165" t="s">
        <v>1918</v>
      </c>
      <c r="AL968" s="164" t="s">
        <v>55</v>
      </c>
      <c r="AM968" s="164">
        <v>2202</v>
      </c>
      <c r="AN968" s="164" t="s">
        <v>56</v>
      </c>
      <c r="AO968" s="164">
        <v>32</v>
      </c>
      <c r="AP968" s="165" t="s">
        <v>2142</v>
      </c>
      <c r="AQ968" s="165" t="s">
        <v>2057</v>
      </c>
      <c r="AR968" s="428">
        <v>2202045</v>
      </c>
      <c r="AS968" s="428">
        <v>317</v>
      </c>
      <c r="AT968" s="165" t="s">
        <v>2226</v>
      </c>
      <c r="AU968" s="165"/>
      <c r="AV968" s="165"/>
      <c r="AW968" s="164" t="s">
        <v>64</v>
      </c>
      <c r="AX968" s="174">
        <v>54000000</v>
      </c>
      <c r="AY968" s="175">
        <v>1</v>
      </c>
      <c r="AZ968" s="175" t="s">
        <v>2058</v>
      </c>
      <c r="BA968" s="175" t="s">
        <v>306</v>
      </c>
      <c r="BB968" s="175" t="s">
        <v>307</v>
      </c>
      <c r="BC968" s="176">
        <v>54000000</v>
      </c>
      <c r="BD968" s="176">
        <v>54000000</v>
      </c>
    </row>
    <row r="969" spans="1:56" s="35" customFormat="1" ht="60" customHeight="1">
      <c r="A969" s="125">
        <v>539</v>
      </c>
      <c r="B969" s="165" t="s">
        <v>1908</v>
      </c>
      <c r="C969" s="165" t="s">
        <v>1909</v>
      </c>
      <c r="D969" s="165" t="s">
        <v>2055</v>
      </c>
      <c r="E969" s="165" t="s">
        <v>249</v>
      </c>
      <c r="F969" s="165" t="s">
        <v>930</v>
      </c>
      <c r="G969" s="165" t="s">
        <v>1911</v>
      </c>
      <c r="H969" s="165" t="s">
        <v>1912</v>
      </c>
      <c r="I969" s="165" t="s">
        <v>1913</v>
      </c>
      <c r="J969" s="47" t="s">
        <v>934</v>
      </c>
      <c r="K969" s="361">
        <v>0</v>
      </c>
      <c r="L969" s="361">
        <v>0</v>
      </c>
      <c r="M969" s="361">
        <v>0</v>
      </c>
      <c r="N969" s="170"/>
      <c r="O969" s="170"/>
      <c r="P969" s="170"/>
      <c r="Q969" s="170"/>
      <c r="R969" s="170" t="s">
        <v>211</v>
      </c>
      <c r="S969" s="433"/>
      <c r="T969" s="48"/>
      <c r="U969" s="433"/>
      <c r="V969" s="433"/>
      <c r="W969" s="433"/>
      <c r="X969" s="165" t="s">
        <v>2141</v>
      </c>
      <c r="Y969" s="165" t="s">
        <v>2219</v>
      </c>
      <c r="Z969" s="165"/>
      <c r="AA969" s="170"/>
      <c r="AB969" s="170"/>
      <c r="AC969" s="170"/>
      <c r="AD969" s="165"/>
      <c r="AE969" s="165"/>
      <c r="AF969" s="425"/>
      <c r="AG969" s="48"/>
      <c r="AH969" s="425"/>
      <c r="AI969" s="425"/>
      <c r="AJ969" s="425"/>
      <c r="AK969" s="165" t="s">
        <v>1918</v>
      </c>
      <c r="AL969" s="164" t="s">
        <v>55</v>
      </c>
      <c r="AM969" s="164">
        <v>2202</v>
      </c>
      <c r="AN969" s="164" t="s">
        <v>56</v>
      </c>
      <c r="AO969" s="164">
        <v>32</v>
      </c>
      <c r="AP969" s="165" t="s">
        <v>2142</v>
      </c>
      <c r="AQ969" s="165" t="s">
        <v>2057</v>
      </c>
      <c r="AR969" s="428">
        <v>2202045</v>
      </c>
      <c r="AS969" s="428">
        <v>318</v>
      </c>
      <c r="AT969" s="165" t="s">
        <v>2227</v>
      </c>
      <c r="AU969" s="165"/>
      <c r="AV969" s="165"/>
      <c r="AW969" s="164" t="s">
        <v>64</v>
      </c>
      <c r="AX969" s="174">
        <v>60000000</v>
      </c>
      <c r="AY969" s="175">
        <v>1</v>
      </c>
      <c r="AZ969" s="175" t="s">
        <v>2058</v>
      </c>
      <c r="BA969" s="175" t="s">
        <v>306</v>
      </c>
      <c r="BB969" s="175" t="s">
        <v>307</v>
      </c>
      <c r="BC969" s="176">
        <v>60000000</v>
      </c>
      <c r="BD969" s="176">
        <v>60000000</v>
      </c>
    </row>
    <row r="970" spans="1:56" s="35" customFormat="1" ht="60" customHeight="1">
      <c r="A970" s="125">
        <v>540</v>
      </c>
      <c r="B970" s="165" t="s">
        <v>1908</v>
      </c>
      <c r="C970" s="165" t="s">
        <v>1909</v>
      </c>
      <c r="D970" s="165" t="s">
        <v>2055</v>
      </c>
      <c r="E970" s="165" t="s">
        <v>249</v>
      </c>
      <c r="F970" s="165" t="s">
        <v>930</v>
      </c>
      <c r="G970" s="165" t="s">
        <v>1911</v>
      </c>
      <c r="H970" s="165" t="s">
        <v>1912</v>
      </c>
      <c r="I970" s="165" t="s">
        <v>1913</v>
      </c>
      <c r="J970" s="47" t="s">
        <v>934</v>
      </c>
      <c r="K970" s="361">
        <v>0</v>
      </c>
      <c r="L970" s="361">
        <v>0</v>
      </c>
      <c r="M970" s="361">
        <v>0</v>
      </c>
      <c r="N970" s="170"/>
      <c r="O970" s="170"/>
      <c r="P970" s="170"/>
      <c r="Q970" s="170"/>
      <c r="R970" s="170" t="s">
        <v>211</v>
      </c>
      <c r="S970" s="433"/>
      <c r="T970" s="48"/>
      <c r="U970" s="433"/>
      <c r="V970" s="433"/>
      <c r="W970" s="433"/>
      <c r="X970" s="165" t="s">
        <v>2141</v>
      </c>
      <c r="Y970" s="165" t="s">
        <v>2219</v>
      </c>
      <c r="Z970" s="165"/>
      <c r="AA970" s="170"/>
      <c r="AB970" s="170"/>
      <c r="AC970" s="170"/>
      <c r="AD970" s="165"/>
      <c r="AE970" s="165"/>
      <c r="AF970" s="425"/>
      <c r="AG970" s="48"/>
      <c r="AH970" s="425"/>
      <c r="AI970" s="425"/>
      <c r="AJ970" s="425"/>
      <c r="AK970" s="165" t="s">
        <v>1918</v>
      </c>
      <c r="AL970" s="164" t="s">
        <v>55</v>
      </c>
      <c r="AM970" s="164">
        <v>2202</v>
      </c>
      <c r="AN970" s="164" t="s">
        <v>56</v>
      </c>
      <c r="AO970" s="164">
        <v>32</v>
      </c>
      <c r="AP970" s="165" t="s">
        <v>2142</v>
      </c>
      <c r="AQ970" s="165" t="s">
        <v>2057</v>
      </c>
      <c r="AR970" s="428">
        <v>2202045</v>
      </c>
      <c r="AS970" s="428">
        <v>375</v>
      </c>
      <c r="AT970" s="165" t="s">
        <v>2228</v>
      </c>
      <c r="AU970" s="165"/>
      <c r="AV970" s="165"/>
      <c r="AW970" s="164" t="s">
        <v>64</v>
      </c>
      <c r="AX970" s="174">
        <v>27000000</v>
      </c>
      <c r="AY970" s="175">
        <v>1</v>
      </c>
      <c r="AZ970" s="175" t="s">
        <v>2058</v>
      </c>
      <c r="BA970" s="175" t="s">
        <v>306</v>
      </c>
      <c r="BB970" s="175" t="s">
        <v>307</v>
      </c>
      <c r="BC970" s="176">
        <v>27000000</v>
      </c>
      <c r="BD970" s="176">
        <v>27000000</v>
      </c>
    </row>
    <row r="971" spans="1:56" s="35" customFormat="1" ht="60" customHeight="1">
      <c r="A971" s="125">
        <v>541</v>
      </c>
      <c r="B971" s="165" t="s">
        <v>1908</v>
      </c>
      <c r="C971" s="165" t="s">
        <v>1909</v>
      </c>
      <c r="D971" s="165" t="s">
        <v>2055</v>
      </c>
      <c r="E971" s="165" t="s">
        <v>249</v>
      </c>
      <c r="F971" s="165" t="s">
        <v>930</v>
      </c>
      <c r="G971" s="165" t="s">
        <v>1911</v>
      </c>
      <c r="H971" s="165" t="s">
        <v>1912</v>
      </c>
      <c r="I971" s="165" t="s">
        <v>1913</v>
      </c>
      <c r="J971" s="47" t="s">
        <v>934</v>
      </c>
      <c r="K971" s="361">
        <v>0</v>
      </c>
      <c r="L971" s="361">
        <v>0</v>
      </c>
      <c r="M971" s="361">
        <v>0</v>
      </c>
      <c r="N971" s="170"/>
      <c r="O971" s="170"/>
      <c r="P971" s="170"/>
      <c r="Q971" s="170"/>
      <c r="R971" s="170" t="s">
        <v>211</v>
      </c>
      <c r="S971" s="433"/>
      <c r="T971" s="48"/>
      <c r="U971" s="433"/>
      <c r="V971" s="433"/>
      <c r="W971" s="433"/>
      <c r="X971" s="165" t="s">
        <v>2141</v>
      </c>
      <c r="Y971" s="165" t="s">
        <v>2219</v>
      </c>
      <c r="Z971" s="165"/>
      <c r="AA971" s="170"/>
      <c r="AB971" s="170"/>
      <c r="AC971" s="170"/>
      <c r="AD971" s="165"/>
      <c r="AE971" s="165"/>
      <c r="AF971" s="425"/>
      <c r="AG971" s="48"/>
      <c r="AH971" s="425"/>
      <c r="AI971" s="425"/>
      <c r="AJ971" s="425"/>
      <c r="AK971" s="165" t="s">
        <v>1918</v>
      </c>
      <c r="AL971" s="164" t="s">
        <v>55</v>
      </c>
      <c r="AM971" s="164">
        <v>2202</v>
      </c>
      <c r="AN971" s="164" t="s">
        <v>56</v>
      </c>
      <c r="AO971" s="164">
        <v>32</v>
      </c>
      <c r="AP971" s="165" t="s">
        <v>2142</v>
      </c>
      <c r="AQ971" s="165" t="s">
        <v>2057</v>
      </c>
      <c r="AR971" s="428">
        <v>2202045</v>
      </c>
      <c r="AS971" s="428">
        <v>376</v>
      </c>
      <c r="AT971" s="165" t="s">
        <v>2229</v>
      </c>
      <c r="AU971" s="165"/>
      <c r="AV971" s="165"/>
      <c r="AW971" s="164" t="s">
        <v>64</v>
      </c>
      <c r="AX971" s="174">
        <v>36000000</v>
      </c>
      <c r="AY971" s="175">
        <v>1</v>
      </c>
      <c r="AZ971" s="175" t="s">
        <v>2058</v>
      </c>
      <c r="BA971" s="175" t="s">
        <v>306</v>
      </c>
      <c r="BB971" s="175" t="s">
        <v>307</v>
      </c>
      <c r="BC971" s="176">
        <v>36000000</v>
      </c>
      <c r="BD971" s="176">
        <v>36000000</v>
      </c>
    </row>
    <row r="972" spans="1:56" s="35" customFormat="1" ht="60" customHeight="1">
      <c r="A972" s="125">
        <v>542</v>
      </c>
      <c r="B972" s="165" t="s">
        <v>1908</v>
      </c>
      <c r="C972" s="165" t="s">
        <v>1909</v>
      </c>
      <c r="D972" s="165" t="s">
        <v>2055</v>
      </c>
      <c r="E972" s="165" t="s">
        <v>249</v>
      </c>
      <c r="F972" s="165" t="s">
        <v>930</v>
      </c>
      <c r="G972" s="165" t="s">
        <v>1911</v>
      </c>
      <c r="H972" s="165" t="s">
        <v>1912</v>
      </c>
      <c r="I972" s="165" t="s">
        <v>1913</v>
      </c>
      <c r="J972" s="47" t="s">
        <v>934</v>
      </c>
      <c r="K972" s="361">
        <v>0</v>
      </c>
      <c r="L972" s="361">
        <v>0</v>
      </c>
      <c r="M972" s="361">
        <v>0</v>
      </c>
      <c r="N972" s="170"/>
      <c r="O972" s="170"/>
      <c r="P972" s="170"/>
      <c r="Q972" s="170"/>
      <c r="R972" s="170" t="s">
        <v>211</v>
      </c>
      <c r="S972" s="433"/>
      <c r="T972" s="48"/>
      <c r="U972" s="433"/>
      <c r="V972" s="433"/>
      <c r="W972" s="433"/>
      <c r="X972" s="165" t="s">
        <v>2141</v>
      </c>
      <c r="Y972" s="165" t="s">
        <v>2230</v>
      </c>
      <c r="Z972" s="165" t="s">
        <v>1916</v>
      </c>
      <c r="AA972" s="170">
        <v>0</v>
      </c>
      <c r="AB972" s="170">
        <v>1</v>
      </c>
      <c r="AC972" s="55">
        <v>1</v>
      </c>
      <c r="AD972" s="165" t="s">
        <v>48</v>
      </c>
      <c r="AE972" s="165" t="s">
        <v>2231</v>
      </c>
      <c r="AF972" s="458"/>
      <c r="AG972" s="275">
        <v>0</v>
      </c>
      <c r="AH972" s="10"/>
      <c r="AI972" s="425"/>
      <c r="AJ972" s="425"/>
      <c r="AK972" s="165" t="s">
        <v>1918</v>
      </c>
      <c r="AL972" s="164" t="s">
        <v>55</v>
      </c>
      <c r="AM972" s="164">
        <v>2202</v>
      </c>
      <c r="AN972" s="164" t="s">
        <v>56</v>
      </c>
      <c r="AO972" s="164">
        <v>32</v>
      </c>
      <c r="AP972" s="165" t="s">
        <v>2142</v>
      </c>
      <c r="AQ972" s="165" t="s">
        <v>2057</v>
      </c>
      <c r="AR972" s="428">
        <v>2202045</v>
      </c>
      <c r="AS972" s="428">
        <v>322</v>
      </c>
      <c r="AT972" s="165" t="s">
        <v>2232</v>
      </c>
      <c r="AU972" s="165"/>
      <c r="AV972" s="165"/>
      <c r="AW972" s="164" t="s">
        <v>64</v>
      </c>
      <c r="AX972" s="174">
        <v>57000000</v>
      </c>
      <c r="AY972" s="175">
        <v>1</v>
      </c>
      <c r="AZ972" s="175" t="s">
        <v>2058</v>
      </c>
      <c r="BA972" s="175" t="s">
        <v>306</v>
      </c>
      <c r="BB972" s="175" t="s">
        <v>307</v>
      </c>
      <c r="BC972" s="176">
        <v>57000000</v>
      </c>
      <c r="BD972" s="176">
        <v>57000000</v>
      </c>
    </row>
    <row r="973" spans="1:56" s="35" customFormat="1" ht="60" customHeight="1">
      <c r="A973" s="125">
        <v>543</v>
      </c>
      <c r="B973" s="165" t="s">
        <v>1908</v>
      </c>
      <c r="C973" s="165" t="s">
        <v>1909</v>
      </c>
      <c r="D973" s="165" t="s">
        <v>2055</v>
      </c>
      <c r="E973" s="165" t="s">
        <v>249</v>
      </c>
      <c r="F973" s="165" t="s">
        <v>930</v>
      </c>
      <c r="G973" s="165" t="s">
        <v>1911</v>
      </c>
      <c r="H973" s="165" t="s">
        <v>1912</v>
      </c>
      <c r="I973" s="165" t="s">
        <v>1913</v>
      </c>
      <c r="J973" s="47" t="s">
        <v>934</v>
      </c>
      <c r="K973" s="361">
        <v>0</v>
      </c>
      <c r="L973" s="361">
        <v>0</v>
      </c>
      <c r="M973" s="361">
        <v>0</v>
      </c>
      <c r="N973" s="170"/>
      <c r="O973" s="170"/>
      <c r="P973" s="170"/>
      <c r="Q973" s="170"/>
      <c r="R973" s="170" t="s">
        <v>211</v>
      </c>
      <c r="S973" s="433"/>
      <c r="T973" s="48"/>
      <c r="U973" s="433"/>
      <c r="V973" s="433"/>
      <c r="W973" s="433"/>
      <c r="X973" s="165" t="s">
        <v>2141</v>
      </c>
      <c r="Y973" s="165" t="s">
        <v>2230</v>
      </c>
      <c r="Z973" s="165"/>
      <c r="AA973" s="170"/>
      <c r="AB973" s="170"/>
      <c r="AC973" s="170"/>
      <c r="AD973" s="165"/>
      <c r="AE973" s="165"/>
      <c r="AF973" s="425"/>
      <c r="AG973" s="48"/>
      <c r="AH973" s="425"/>
      <c r="AI973" s="425"/>
      <c r="AJ973" s="425"/>
      <c r="AK973" s="165" t="s">
        <v>1918</v>
      </c>
      <c r="AL973" s="164" t="s">
        <v>55</v>
      </c>
      <c r="AM973" s="164">
        <v>2202</v>
      </c>
      <c r="AN973" s="164" t="s">
        <v>56</v>
      </c>
      <c r="AO973" s="164">
        <v>32</v>
      </c>
      <c r="AP973" s="165" t="s">
        <v>2142</v>
      </c>
      <c r="AQ973" s="165" t="s">
        <v>2057</v>
      </c>
      <c r="AR973" s="428">
        <v>2202045</v>
      </c>
      <c r="AS973" s="428">
        <v>379</v>
      </c>
      <c r="AT973" s="165" t="s">
        <v>2233</v>
      </c>
      <c r="AU973" s="165"/>
      <c r="AV973" s="165"/>
      <c r="AW973" s="164" t="s">
        <v>64</v>
      </c>
      <c r="AX973" s="174">
        <v>54000000</v>
      </c>
      <c r="AY973" s="175">
        <v>1</v>
      </c>
      <c r="AZ973" s="175" t="s">
        <v>2058</v>
      </c>
      <c r="BA973" s="175" t="s">
        <v>125</v>
      </c>
      <c r="BB973" s="175" t="s">
        <v>67</v>
      </c>
      <c r="BC973" s="176">
        <v>54000000</v>
      </c>
      <c r="BD973" s="176">
        <v>54000000</v>
      </c>
    </row>
    <row r="974" spans="1:56" s="35" customFormat="1" ht="60" customHeight="1">
      <c r="A974" s="125">
        <v>544</v>
      </c>
      <c r="B974" s="165" t="s">
        <v>1908</v>
      </c>
      <c r="C974" s="165" t="s">
        <v>1909</v>
      </c>
      <c r="D974" s="165" t="s">
        <v>2055</v>
      </c>
      <c r="E974" s="165" t="s">
        <v>249</v>
      </c>
      <c r="F974" s="165" t="s">
        <v>930</v>
      </c>
      <c r="G974" s="165" t="s">
        <v>1911</v>
      </c>
      <c r="H974" s="165" t="s">
        <v>1912</v>
      </c>
      <c r="I974" s="165" t="s">
        <v>1913</v>
      </c>
      <c r="J974" s="47" t="s">
        <v>934</v>
      </c>
      <c r="K974" s="361">
        <v>0</v>
      </c>
      <c r="L974" s="361">
        <v>0</v>
      </c>
      <c r="M974" s="361">
        <v>0</v>
      </c>
      <c r="N974" s="170"/>
      <c r="O974" s="170"/>
      <c r="P974" s="170"/>
      <c r="Q974" s="170"/>
      <c r="R974" s="170" t="s">
        <v>211</v>
      </c>
      <c r="S974" s="433"/>
      <c r="T974" s="48"/>
      <c r="U974" s="433"/>
      <c r="V974" s="433"/>
      <c r="W974" s="433"/>
      <c r="X974" s="165" t="s">
        <v>2141</v>
      </c>
      <c r="Y974" s="165" t="s">
        <v>2230</v>
      </c>
      <c r="Z974" s="165"/>
      <c r="AA974" s="170"/>
      <c r="AB974" s="170"/>
      <c r="AC974" s="170"/>
      <c r="AD974" s="165"/>
      <c r="AE974" s="165"/>
      <c r="AF974" s="425"/>
      <c r="AG974" s="48"/>
      <c r="AH974" s="425"/>
      <c r="AI974" s="425"/>
      <c r="AJ974" s="425"/>
      <c r="AK974" s="165" t="s">
        <v>1918</v>
      </c>
      <c r="AL974" s="164" t="s">
        <v>55</v>
      </c>
      <c r="AM974" s="164">
        <v>2202</v>
      </c>
      <c r="AN974" s="164" t="s">
        <v>56</v>
      </c>
      <c r="AO974" s="164">
        <v>32</v>
      </c>
      <c r="AP974" s="165" t="s">
        <v>2142</v>
      </c>
      <c r="AQ974" s="165" t="s">
        <v>2057</v>
      </c>
      <c r="AR974" s="428">
        <v>2202045</v>
      </c>
      <c r="AS974" s="428" t="s">
        <v>2234</v>
      </c>
      <c r="AT974" s="165" t="s">
        <v>2235</v>
      </c>
      <c r="AU974" s="165"/>
      <c r="AV974" s="165"/>
      <c r="AW974" s="164" t="s">
        <v>64</v>
      </c>
      <c r="AX974" s="174">
        <v>32120550</v>
      </c>
      <c r="AY974" s="175">
        <v>1</v>
      </c>
      <c r="AZ974" s="175" t="s">
        <v>2058</v>
      </c>
      <c r="BA974" s="175" t="s">
        <v>125</v>
      </c>
      <c r="BB974" s="175" t="s">
        <v>67</v>
      </c>
      <c r="BC974" s="176">
        <v>32120550</v>
      </c>
      <c r="BD974" s="176">
        <v>32120550</v>
      </c>
    </row>
    <row r="975" spans="1:56" s="35" customFormat="1" ht="60" customHeight="1">
      <c r="A975" s="125">
        <v>545</v>
      </c>
      <c r="B975" s="165" t="s">
        <v>1908</v>
      </c>
      <c r="C975" s="165" t="s">
        <v>1909</v>
      </c>
      <c r="D975" s="165" t="s">
        <v>2055</v>
      </c>
      <c r="E975" s="165" t="s">
        <v>249</v>
      </c>
      <c r="F975" s="165" t="s">
        <v>930</v>
      </c>
      <c r="G975" s="165" t="s">
        <v>1911</v>
      </c>
      <c r="H975" s="165" t="s">
        <v>1912</v>
      </c>
      <c r="I975" s="165" t="s">
        <v>1913</v>
      </c>
      <c r="J975" s="47" t="s">
        <v>934</v>
      </c>
      <c r="K975" s="361">
        <v>0</v>
      </c>
      <c r="L975" s="361">
        <v>0</v>
      </c>
      <c r="M975" s="361">
        <v>0</v>
      </c>
      <c r="N975" s="170"/>
      <c r="O975" s="170"/>
      <c r="P975" s="170"/>
      <c r="Q975" s="170"/>
      <c r="R975" s="170" t="s">
        <v>211</v>
      </c>
      <c r="S975" s="433"/>
      <c r="T975" s="48"/>
      <c r="U975" s="433"/>
      <c r="V975" s="433"/>
      <c r="W975" s="433"/>
      <c r="X975" s="165" t="s">
        <v>2141</v>
      </c>
      <c r="Y975" s="165" t="s">
        <v>2230</v>
      </c>
      <c r="Z975" s="165"/>
      <c r="AA975" s="170"/>
      <c r="AB975" s="170"/>
      <c r="AC975" s="170"/>
      <c r="AD975" s="165"/>
      <c r="AE975" s="165"/>
      <c r="AF975" s="425"/>
      <c r="AG975" s="48"/>
      <c r="AH975" s="425"/>
      <c r="AI975" s="425"/>
      <c r="AJ975" s="425"/>
      <c r="AK975" s="165" t="s">
        <v>1918</v>
      </c>
      <c r="AL975" s="164" t="s">
        <v>55</v>
      </c>
      <c r="AM975" s="164">
        <v>2202</v>
      </c>
      <c r="AN975" s="164" t="s">
        <v>56</v>
      </c>
      <c r="AO975" s="164">
        <v>32</v>
      </c>
      <c r="AP975" s="165" t="s">
        <v>2142</v>
      </c>
      <c r="AQ975" s="165" t="s">
        <v>2057</v>
      </c>
      <c r="AR975" s="428">
        <v>2202045</v>
      </c>
      <c r="AS975" s="428">
        <v>380</v>
      </c>
      <c r="AT975" s="165" t="s">
        <v>2236</v>
      </c>
      <c r="AU975" s="165"/>
      <c r="AV975" s="165"/>
      <c r="AW975" s="164" t="s">
        <v>64</v>
      </c>
      <c r="AX975" s="174">
        <v>45000000</v>
      </c>
      <c r="AY975" s="175">
        <v>1</v>
      </c>
      <c r="AZ975" s="175" t="s">
        <v>2058</v>
      </c>
      <c r="BA975" s="175" t="s">
        <v>306</v>
      </c>
      <c r="BB975" s="175" t="s">
        <v>307</v>
      </c>
      <c r="BC975" s="176">
        <v>45000000</v>
      </c>
      <c r="BD975" s="176">
        <v>45000000</v>
      </c>
    </row>
    <row r="976" spans="1:56" s="35" customFormat="1" ht="60" customHeight="1">
      <c r="A976" s="125">
        <v>546</v>
      </c>
      <c r="B976" s="165" t="s">
        <v>1908</v>
      </c>
      <c r="C976" s="165" t="s">
        <v>1909</v>
      </c>
      <c r="D976" s="165" t="s">
        <v>1910</v>
      </c>
      <c r="E976" s="165" t="s">
        <v>249</v>
      </c>
      <c r="F976" s="165" t="s">
        <v>930</v>
      </c>
      <c r="G976" s="165" t="s">
        <v>1911</v>
      </c>
      <c r="H976" s="165" t="s">
        <v>1912</v>
      </c>
      <c r="I976" s="165" t="s">
        <v>1913</v>
      </c>
      <c r="J976" s="47" t="s">
        <v>934</v>
      </c>
      <c r="K976" s="361">
        <v>0</v>
      </c>
      <c r="L976" s="361">
        <v>0</v>
      </c>
      <c r="M976" s="361">
        <v>0</v>
      </c>
      <c r="N976" s="170"/>
      <c r="O976" s="170"/>
      <c r="P976" s="170"/>
      <c r="Q976" s="170"/>
      <c r="R976" s="170" t="s">
        <v>211</v>
      </c>
      <c r="S976" s="433"/>
      <c r="T976" s="48"/>
      <c r="U976" s="433"/>
      <c r="V976" s="433"/>
      <c r="W976" s="433"/>
      <c r="X976" s="165" t="s">
        <v>2141</v>
      </c>
      <c r="Y976" s="165" t="s">
        <v>2237</v>
      </c>
      <c r="Z976" s="165" t="s">
        <v>1916</v>
      </c>
      <c r="AA976" s="170">
        <v>0</v>
      </c>
      <c r="AB976" s="170">
        <v>0.2</v>
      </c>
      <c r="AC976" s="277">
        <v>0.2</v>
      </c>
      <c r="AD976" s="165" t="s">
        <v>48</v>
      </c>
      <c r="AE976" s="165" t="s">
        <v>2238</v>
      </c>
      <c r="AF976" s="458"/>
      <c r="AG976" s="275">
        <v>0</v>
      </c>
      <c r="AH976" s="425"/>
      <c r="AI976" s="425"/>
      <c r="AJ976" s="425"/>
      <c r="AK976" s="165" t="s">
        <v>1918</v>
      </c>
      <c r="AL976" s="164" t="s">
        <v>55</v>
      </c>
      <c r="AM976" s="164">
        <v>2202</v>
      </c>
      <c r="AN976" s="164" t="s">
        <v>56</v>
      </c>
      <c r="AO976" s="164">
        <v>32</v>
      </c>
      <c r="AP976" s="165" t="s">
        <v>2142</v>
      </c>
      <c r="AQ976" s="165" t="s">
        <v>2057</v>
      </c>
      <c r="AR976" s="428">
        <v>2202045</v>
      </c>
      <c r="AS976" s="428">
        <v>1061</v>
      </c>
      <c r="AT976" s="165" t="s">
        <v>2114</v>
      </c>
      <c r="AU976" s="165"/>
      <c r="AV976" s="165"/>
      <c r="AW976" s="164" t="s">
        <v>64</v>
      </c>
      <c r="AX976" s="174">
        <v>200000000</v>
      </c>
      <c r="AY976" s="175">
        <v>1</v>
      </c>
      <c r="AZ976" s="175" t="s">
        <v>2058</v>
      </c>
      <c r="BA976" s="175" t="s">
        <v>125</v>
      </c>
      <c r="BB976" s="175" t="s">
        <v>67</v>
      </c>
      <c r="BC976" s="176">
        <v>200000000</v>
      </c>
      <c r="BD976" s="176">
        <v>200000000</v>
      </c>
    </row>
    <row r="977" spans="1:60" s="35" customFormat="1" ht="60" customHeight="1">
      <c r="A977" s="125">
        <v>547</v>
      </c>
      <c r="B977" s="165" t="s">
        <v>1908</v>
      </c>
      <c r="C977" s="165" t="s">
        <v>1909</v>
      </c>
      <c r="D977" s="165" t="s">
        <v>1910</v>
      </c>
      <c r="E977" s="165" t="s">
        <v>249</v>
      </c>
      <c r="F977" s="165" t="s">
        <v>930</v>
      </c>
      <c r="G977" s="165" t="s">
        <v>1911</v>
      </c>
      <c r="H977" s="165" t="s">
        <v>1912</v>
      </c>
      <c r="I977" s="165" t="s">
        <v>1913</v>
      </c>
      <c r="J977" s="47" t="s">
        <v>934</v>
      </c>
      <c r="K977" s="361">
        <v>0</v>
      </c>
      <c r="L977" s="361">
        <v>0</v>
      </c>
      <c r="M977" s="361">
        <v>0</v>
      </c>
      <c r="N977" s="170"/>
      <c r="O977" s="170"/>
      <c r="P977" s="170"/>
      <c r="Q977" s="170"/>
      <c r="R977" s="170" t="s">
        <v>211</v>
      </c>
      <c r="S977" s="433"/>
      <c r="T977" s="48"/>
      <c r="U977" s="433"/>
      <c r="V977" s="433"/>
      <c r="W977" s="433"/>
      <c r="X977" s="165" t="s">
        <v>2141</v>
      </c>
      <c r="Y977" s="165" t="s">
        <v>2237</v>
      </c>
      <c r="Z977" s="165"/>
      <c r="AA977" s="170"/>
      <c r="AB977" s="170"/>
      <c r="AC977" s="170"/>
      <c r="AD977" s="165"/>
      <c r="AE977" s="165"/>
      <c r="AF977" s="425"/>
      <c r="AG977" s="48"/>
      <c r="AH977" s="425"/>
      <c r="AI977" s="425"/>
      <c r="AJ977" s="425"/>
      <c r="AK977" s="165" t="s">
        <v>1918</v>
      </c>
      <c r="AL977" s="164" t="s">
        <v>55</v>
      </c>
      <c r="AM977" s="164">
        <v>2202</v>
      </c>
      <c r="AN977" s="164" t="s">
        <v>56</v>
      </c>
      <c r="AO977" s="164">
        <v>32</v>
      </c>
      <c r="AP977" s="165" t="s">
        <v>2142</v>
      </c>
      <c r="AQ977" s="165" t="s">
        <v>2057</v>
      </c>
      <c r="AR977" s="428">
        <v>2202045</v>
      </c>
      <c r="AS977" s="428"/>
      <c r="AT977" s="165" t="s">
        <v>2104</v>
      </c>
      <c r="AU977" s="165"/>
      <c r="AV977" s="165"/>
      <c r="AW977" s="164" t="s">
        <v>64</v>
      </c>
      <c r="AX977" s="174">
        <v>320835748</v>
      </c>
      <c r="AY977" s="175">
        <v>1</v>
      </c>
      <c r="AZ977" s="175" t="s">
        <v>2058</v>
      </c>
      <c r="BA977" s="175" t="s">
        <v>2095</v>
      </c>
      <c r="BB977" s="175" t="s">
        <v>2096</v>
      </c>
      <c r="BC977" s="176">
        <v>320835748</v>
      </c>
      <c r="BD977" s="176">
        <v>320835748</v>
      </c>
    </row>
    <row r="978" spans="1:60" s="35" customFormat="1" ht="60" customHeight="1">
      <c r="A978" s="125">
        <v>548</v>
      </c>
      <c r="B978" s="165" t="s">
        <v>1908</v>
      </c>
      <c r="C978" s="165" t="s">
        <v>1909</v>
      </c>
      <c r="D978" s="165" t="s">
        <v>1910</v>
      </c>
      <c r="E978" s="165" t="s">
        <v>249</v>
      </c>
      <c r="F978" s="165" t="s">
        <v>930</v>
      </c>
      <c r="G978" s="165" t="s">
        <v>1911</v>
      </c>
      <c r="H978" s="165" t="s">
        <v>1912</v>
      </c>
      <c r="I978" s="165" t="s">
        <v>1913</v>
      </c>
      <c r="J978" s="47" t="s">
        <v>934</v>
      </c>
      <c r="K978" s="361">
        <v>0</v>
      </c>
      <c r="L978" s="361">
        <v>0</v>
      </c>
      <c r="M978" s="361">
        <v>0</v>
      </c>
      <c r="N978" s="170"/>
      <c r="O978" s="170"/>
      <c r="P978" s="170"/>
      <c r="Q978" s="170"/>
      <c r="R978" s="170" t="s">
        <v>211</v>
      </c>
      <c r="S978" s="433"/>
      <c r="T978" s="48"/>
      <c r="U978" s="433"/>
      <c r="V978" s="433"/>
      <c r="W978" s="433"/>
      <c r="X978" s="165" t="s">
        <v>2141</v>
      </c>
      <c r="Y978" s="165" t="s">
        <v>2237</v>
      </c>
      <c r="Z978" s="165"/>
      <c r="AA978" s="170"/>
      <c r="AB978" s="170"/>
      <c r="AC978" s="170"/>
      <c r="AD978" s="165"/>
      <c r="AE978" s="165"/>
      <c r="AF978" s="425"/>
      <c r="AG978" s="48"/>
      <c r="AH978" s="425"/>
      <c r="AI978" s="425"/>
      <c r="AJ978" s="425"/>
      <c r="AK978" s="165" t="s">
        <v>1918</v>
      </c>
      <c r="AL978" s="164" t="s">
        <v>55</v>
      </c>
      <c r="AM978" s="164">
        <v>2202</v>
      </c>
      <c r="AN978" s="164" t="s">
        <v>56</v>
      </c>
      <c r="AO978" s="164">
        <v>32</v>
      </c>
      <c r="AP978" s="165" t="s">
        <v>2142</v>
      </c>
      <c r="AQ978" s="165" t="s">
        <v>2057</v>
      </c>
      <c r="AR978" s="428">
        <v>2202045</v>
      </c>
      <c r="AS978" s="428">
        <v>1056</v>
      </c>
      <c r="AT978" s="165" t="s">
        <v>2094</v>
      </c>
      <c r="AU978" s="165"/>
      <c r="AV978" s="165"/>
      <c r="AW978" s="164" t="s">
        <v>64</v>
      </c>
      <c r="AX978" s="174">
        <v>200000000</v>
      </c>
      <c r="AY978" s="175">
        <v>1</v>
      </c>
      <c r="AZ978" s="175" t="s">
        <v>2058</v>
      </c>
      <c r="BA978" s="175" t="s">
        <v>2095</v>
      </c>
      <c r="BB978" s="175" t="s">
        <v>2096</v>
      </c>
      <c r="BC978" s="176">
        <v>200000000</v>
      </c>
      <c r="BD978" s="176">
        <v>200000000</v>
      </c>
    </row>
    <row r="979" spans="1:60" s="35" customFormat="1" ht="60" customHeight="1">
      <c r="A979" s="125">
        <v>549</v>
      </c>
      <c r="B979" s="165" t="s">
        <v>1908</v>
      </c>
      <c r="C979" s="165" t="s">
        <v>1909</v>
      </c>
      <c r="D979" s="165" t="s">
        <v>1910</v>
      </c>
      <c r="E979" s="165" t="s">
        <v>249</v>
      </c>
      <c r="F979" s="165" t="s">
        <v>930</v>
      </c>
      <c r="G979" s="165" t="s">
        <v>1911</v>
      </c>
      <c r="H979" s="165" t="s">
        <v>1912</v>
      </c>
      <c r="I979" s="165" t="s">
        <v>1913</v>
      </c>
      <c r="J979" s="47" t="s">
        <v>934</v>
      </c>
      <c r="K979" s="361">
        <v>0</v>
      </c>
      <c r="L979" s="361">
        <v>0</v>
      </c>
      <c r="M979" s="361">
        <v>0</v>
      </c>
      <c r="N979" s="170"/>
      <c r="O979" s="170"/>
      <c r="P979" s="170"/>
      <c r="Q979" s="170"/>
      <c r="R979" s="170" t="s">
        <v>211</v>
      </c>
      <c r="S979" s="433"/>
      <c r="T979" s="48"/>
      <c r="U979" s="433"/>
      <c r="V979" s="433"/>
      <c r="W979" s="433"/>
      <c r="X979" s="165" t="s">
        <v>2141</v>
      </c>
      <c r="Y979" s="165" t="s">
        <v>2237</v>
      </c>
      <c r="Z979" s="165"/>
      <c r="AA979" s="170"/>
      <c r="AB979" s="170"/>
      <c r="AC979" s="170"/>
      <c r="AD979" s="165"/>
      <c r="AE979" s="165"/>
      <c r="AF979" s="425"/>
      <c r="AG979" s="48"/>
      <c r="AH979" s="425"/>
      <c r="AI979" s="425"/>
      <c r="AJ979" s="425"/>
      <c r="AK979" s="165" t="s">
        <v>1918</v>
      </c>
      <c r="AL979" s="164" t="s">
        <v>55</v>
      </c>
      <c r="AM979" s="164">
        <v>2202</v>
      </c>
      <c r="AN979" s="164" t="s">
        <v>56</v>
      </c>
      <c r="AO979" s="164">
        <v>32</v>
      </c>
      <c r="AP979" s="165" t="s">
        <v>2142</v>
      </c>
      <c r="AQ979" s="165" t="s">
        <v>2057</v>
      </c>
      <c r="AR979" s="428">
        <v>2202045</v>
      </c>
      <c r="AS979" s="428">
        <v>1057</v>
      </c>
      <c r="AT979" s="165" t="s">
        <v>1934</v>
      </c>
      <c r="AU979" s="165"/>
      <c r="AV979" s="165"/>
      <c r="AW979" s="164" t="s">
        <v>64</v>
      </c>
      <c r="AX979" s="174">
        <v>133084677</v>
      </c>
      <c r="AY979" s="175">
        <v>1</v>
      </c>
      <c r="AZ979" s="175" t="s">
        <v>2058</v>
      </c>
      <c r="BA979" s="175" t="s">
        <v>125</v>
      </c>
      <c r="BB979" s="175" t="s">
        <v>67</v>
      </c>
      <c r="BC979" s="176">
        <v>133084677</v>
      </c>
      <c r="BD979" s="176">
        <v>133084677</v>
      </c>
    </row>
    <row r="980" spans="1:60" s="42" customFormat="1" ht="69" customHeight="1">
      <c r="A980" s="470">
        <v>947</v>
      </c>
      <c r="B980" s="471" t="s">
        <v>1908</v>
      </c>
      <c r="C980" s="471" t="s">
        <v>2239</v>
      </c>
      <c r="D980" s="471" t="s">
        <v>2240</v>
      </c>
      <c r="E980" s="471" t="s">
        <v>213</v>
      </c>
      <c r="F980" s="472" t="s">
        <v>930</v>
      </c>
      <c r="G980" s="472" t="s">
        <v>2241</v>
      </c>
      <c r="H980" s="48" t="s">
        <v>2242</v>
      </c>
      <c r="I980" s="473" t="s">
        <v>2243</v>
      </c>
      <c r="J980" s="471" t="s">
        <v>934</v>
      </c>
      <c r="K980" s="471"/>
      <c r="L980" s="471"/>
      <c r="M980" s="471"/>
      <c r="N980" s="474">
        <v>0.6</v>
      </c>
      <c r="O980" s="475">
        <v>0.52800000000000002</v>
      </c>
      <c r="P980" s="476">
        <v>0.55600000000000005</v>
      </c>
      <c r="Q980" s="476"/>
      <c r="R980" s="476" t="s">
        <v>935</v>
      </c>
      <c r="S980" s="477"/>
      <c r="T980" s="104">
        <f>S980-O980/P980-O980</f>
        <v>-1.4776402877697841</v>
      </c>
      <c r="U980" s="476"/>
      <c r="V980" s="476"/>
      <c r="W980" s="476"/>
      <c r="X980" s="475" t="s">
        <v>2244</v>
      </c>
      <c r="Y980" s="475" t="s">
        <v>2245</v>
      </c>
      <c r="Z980" s="476" t="s">
        <v>2246</v>
      </c>
      <c r="AA980" s="478">
        <v>0</v>
      </c>
      <c r="AB980" s="479">
        <v>1</v>
      </c>
      <c r="AC980" s="479"/>
      <c r="AD980" s="476"/>
      <c r="AE980" s="476" t="s">
        <v>2247</v>
      </c>
      <c r="AF980" s="477"/>
      <c r="AG980" s="104">
        <f>(AF980-AA980)/(AB980-AA980)</f>
        <v>0</v>
      </c>
      <c r="AH980" s="476"/>
      <c r="AI980" s="476"/>
      <c r="AJ980" s="476"/>
      <c r="AK980" s="473" t="s">
        <v>2248</v>
      </c>
      <c r="AL980" s="512" t="s">
        <v>55</v>
      </c>
      <c r="AM980" s="512">
        <v>2202</v>
      </c>
      <c r="AN980" s="512" t="s">
        <v>56</v>
      </c>
      <c r="AO980" s="512" t="s">
        <v>2361</v>
      </c>
      <c r="AP980" s="473" t="s">
        <v>2249</v>
      </c>
      <c r="AQ980" s="473" t="s">
        <v>2250</v>
      </c>
      <c r="AR980" s="513" t="s">
        <v>2377</v>
      </c>
      <c r="AS980" s="480" t="s">
        <v>2251</v>
      </c>
      <c r="AT980" s="481" t="s">
        <v>2252</v>
      </c>
      <c r="AU980" s="481"/>
      <c r="AV980" s="482" t="s">
        <v>63</v>
      </c>
      <c r="AW980" s="482" t="s">
        <v>64</v>
      </c>
      <c r="AX980" s="482"/>
      <c r="AY980" s="482"/>
      <c r="AZ980" s="482" t="s">
        <v>2253</v>
      </c>
      <c r="BA980" s="482" t="s">
        <v>125</v>
      </c>
      <c r="BB980" s="482" t="s">
        <v>2254</v>
      </c>
      <c r="BC980" s="483">
        <v>86575440</v>
      </c>
      <c r="BD980" s="484"/>
      <c r="BE980" s="485"/>
      <c r="BF980" s="486" t="s">
        <v>2086</v>
      </c>
      <c r="BG980" s="486" t="s">
        <v>2087</v>
      </c>
      <c r="BH980" s="487" t="s">
        <v>2088</v>
      </c>
    </row>
    <row r="981" spans="1:60" s="42" customFormat="1" ht="66" customHeight="1">
      <c r="A981" s="470">
        <v>948</v>
      </c>
      <c r="B981" s="471" t="s">
        <v>1908</v>
      </c>
      <c r="C981" s="471" t="s">
        <v>2239</v>
      </c>
      <c r="D981" s="471" t="s">
        <v>2240</v>
      </c>
      <c r="E981" s="471" t="s">
        <v>213</v>
      </c>
      <c r="F981" s="472" t="s">
        <v>930</v>
      </c>
      <c r="G981" s="472" t="s">
        <v>2241</v>
      </c>
      <c r="H981" s="48" t="s">
        <v>2242</v>
      </c>
      <c r="I981" s="473" t="s">
        <v>2243</v>
      </c>
      <c r="J981" s="471" t="s">
        <v>934</v>
      </c>
      <c r="K981" s="471"/>
      <c r="L981" s="471"/>
      <c r="M981" s="471"/>
      <c r="N981" s="474"/>
      <c r="O981" s="473"/>
      <c r="P981" s="476"/>
      <c r="Q981" s="476"/>
      <c r="R981" s="476" t="s">
        <v>935</v>
      </c>
      <c r="S981" s="477"/>
      <c r="T981" s="477"/>
      <c r="U981" s="476"/>
      <c r="V981" s="476"/>
      <c r="W981" s="476"/>
      <c r="X981" s="475" t="s">
        <v>2244</v>
      </c>
      <c r="Y981" s="475" t="s">
        <v>2245</v>
      </c>
      <c r="Z981" s="476"/>
      <c r="AA981" s="478"/>
      <c r="AB981" s="479"/>
      <c r="AC981" s="479"/>
      <c r="AD981" s="476"/>
      <c r="AE981" s="476"/>
      <c r="AF981" s="477"/>
      <c r="AG981" s="477"/>
      <c r="AH981" s="476"/>
      <c r="AI981" s="476"/>
      <c r="AJ981" s="476"/>
      <c r="AK981" s="473" t="s">
        <v>2248</v>
      </c>
      <c r="AL981" s="512" t="s">
        <v>55</v>
      </c>
      <c r="AM981" s="512">
        <v>2202</v>
      </c>
      <c r="AN981" s="512" t="s">
        <v>56</v>
      </c>
      <c r="AO981" s="512" t="s">
        <v>2361</v>
      </c>
      <c r="AP981" s="473" t="s">
        <v>2249</v>
      </c>
      <c r="AQ981" s="473" t="s">
        <v>2250</v>
      </c>
      <c r="AR981" s="513" t="s">
        <v>2377</v>
      </c>
      <c r="AS981" s="480" t="s">
        <v>2255</v>
      </c>
      <c r="AT981" s="481" t="s">
        <v>2256</v>
      </c>
      <c r="AU981" s="481"/>
      <c r="AV981" s="482" t="s">
        <v>63</v>
      </c>
      <c r="AW981" s="482" t="s">
        <v>64</v>
      </c>
      <c r="AX981" s="482"/>
      <c r="AY981" s="482"/>
      <c r="AZ981" s="482" t="s">
        <v>2253</v>
      </c>
      <c r="BA981" s="482" t="s">
        <v>125</v>
      </c>
      <c r="BB981" s="482" t="s">
        <v>2254</v>
      </c>
      <c r="BC981" s="483">
        <v>88668080</v>
      </c>
      <c r="BD981" s="484"/>
      <c r="BF981" s="486" t="s">
        <v>2089</v>
      </c>
      <c r="BG981" s="486" t="s">
        <v>2087</v>
      </c>
      <c r="BH981" s="487" t="s">
        <v>2088</v>
      </c>
    </row>
    <row r="982" spans="1:60" s="42" customFormat="1" ht="67.5">
      <c r="A982" s="470">
        <v>949</v>
      </c>
      <c r="B982" s="471" t="s">
        <v>1908</v>
      </c>
      <c r="C982" s="471" t="s">
        <v>2239</v>
      </c>
      <c r="D982" s="471" t="s">
        <v>2240</v>
      </c>
      <c r="E982" s="471" t="s">
        <v>213</v>
      </c>
      <c r="F982" s="472" t="s">
        <v>930</v>
      </c>
      <c r="G982" s="472" t="s">
        <v>2241</v>
      </c>
      <c r="H982" s="48" t="s">
        <v>2242</v>
      </c>
      <c r="I982" s="473" t="s">
        <v>2243</v>
      </c>
      <c r="J982" s="471" t="s">
        <v>934</v>
      </c>
      <c r="K982" s="471"/>
      <c r="L982" s="471"/>
      <c r="M982" s="471"/>
      <c r="N982" s="474"/>
      <c r="O982" s="473"/>
      <c r="P982" s="476"/>
      <c r="Q982" s="476"/>
      <c r="R982" s="476" t="s">
        <v>935</v>
      </c>
      <c r="S982" s="477"/>
      <c r="T982" s="477"/>
      <c r="U982" s="476"/>
      <c r="V982" s="476"/>
      <c r="W982" s="476"/>
      <c r="X982" s="475" t="s">
        <v>2244</v>
      </c>
      <c r="Y982" s="475" t="s">
        <v>2245</v>
      </c>
      <c r="Z982" s="476"/>
      <c r="AA982" s="478"/>
      <c r="AB982" s="479"/>
      <c r="AC982" s="479"/>
      <c r="AD982" s="476"/>
      <c r="AE982" s="476"/>
      <c r="AF982" s="477"/>
      <c r="AG982" s="477"/>
      <c r="AH982" s="476"/>
      <c r="AI982" s="476"/>
      <c r="AJ982" s="476"/>
      <c r="AK982" s="473" t="s">
        <v>2248</v>
      </c>
      <c r="AL982" s="512" t="s">
        <v>55</v>
      </c>
      <c r="AM982" s="512">
        <v>2202</v>
      </c>
      <c r="AN982" s="512" t="s">
        <v>56</v>
      </c>
      <c r="AO982" s="512" t="s">
        <v>2361</v>
      </c>
      <c r="AP982" s="473" t="s">
        <v>2249</v>
      </c>
      <c r="AQ982" s="473" t="s">
        <v>2250</v>
      </c>
      <c r="AR982" s="513" t="s">
        <v>2377</v>
      </c>
      <c r="AS982" s="480" t="s">
        <v>2257</v>
      </c>
      <c r="AT982" s="481" t="s">
        <v>2258</v>
      </c>
      <c r="AU982" s="481"/>
      <c r="AV982" s="482" t="s">
        <v>63</v>
      </c>
      <c r="AW982" s="482" t="s">
        <v>64</v>
      </c>
      <c r="AX982" s="482"/>
      <c r="AY982" s="482"/>
      <c r="AZ982" s="482" t="s">
        <v>2253</v>
      </c>
      <c r="BA982" s="482" t="s">
        <v>125</v>
      </c>
      <c r="BB982" s="482" t="s">
        <v>2254</v>
      </c>
      <c r="BC982" s="483">
        <v>53066520</v>
      </c>
      <c r="BD982" s="484"/>
      <c r="BF982" s="486" t="s">
        <v>2090</v>
      </c>
      <c r="BG982" s="486" t="s">
        <v>2087</v>
      </c>
      <c r="BH982" s="487" t="s">
        <v>2088</v>
      </c>
    </row>
    <row r="983" spans="1:60" s="42" customFormat="1" ht="75" customHeight="1">
      <c r="A983" s="470">
        <v>950</v>
      </c>
      <c r="B983" s="471" t="s">
        <v>1908</v>
      </c>
      <c r="C983" s="471" t="s">
        <v>2239</v>
      </c>
      <c r="D983" s="471" t="s">
        <v>2240</v>
      </c>
      <c r="E983" s="471" t="s">
        <v>213</v>
      </c>
      <c r="F983" s="472" t="s">
        <v>930</v>
      </c>
      <c r="G983" s="472" t="s">
        <v>2241</v>
      </c>
      <c r="H983" s="48" t="s">
        <v>2242</v>
      </c>
      <c r="I983" s="473" t="s">
        <v>2243</v>
      </c>
      <c r="J983" s="471" t="s">
        <v>934</v>
      </c>
      <c r="K983" s="471"/>
      <c r="L983" s="471"/>
      <c r="M983" s="471"/>
      <c r="N983" s="474"/>
      <c r="O983" s="473"/>
      <c r="P983" s="476"/>
      <c r="Q983" s="476"/>
      <c r="R983" s="476" t="s">
        <v>935</v>
      </c>
      <c r="S983" s="477"/>
      <c r="T983" s="477"/>
      <c r="U983" s="476"/>
      <c r="V983" s="476"/>
      <c r="W983" s="476"/>
      <c r="X983" s="475" t="s">
        <v>2244</v>
      </c>
      <c r="Y983" s="475" t="s">
        <v>2245</v>
      </c>
      <c r="Z983" s="476"/>
      <c r="AA983" s="478"/>
      <c r="AB983" s="479"/>
      <c r="AC983" s="479"/>
      <c r="AD983" s="476"/>
      <c r="AE983" s="476"/>
      <c r="AF983" s="477"/>
      <c r="AG983" s="477"/>
      <c r="AH983" s="476"/>
      <c r="AI983" s="476"/>
      <c r="AJ983" s="476"/>
      <c r="AK983" s="473" t="s">
        <v>2248</v>
      </c>
      <c r="AL983" s="512" t="s">
        <v>55</v>
      </c>
      <c r="AM983" s="512">
        <v>2202</v>
      </c>
      <c r="AN983" s="512" t="s">
        <v>56</v>
      </c>
      <c r="AO983" s="512" t="s">
        <v>2361</v>
      </c>
      <c r="AP983" s="473" t="s">
        <v>2249</v>
      </c>
      <c r="AQ983" s="473" t="s">
        <v>2250</v>
      </c>
      <c r="AR983" s="513" t="s">
        <v>2377</v>
      </c>
      <c r="AS983" s="480" t="s">
        <v>2259</v>
      </c>
      <c r="AT983" s="481" t="s">
        <v>2260</v>
      </c>
      <c r="AU983" s="481"/>
      <c r="AV983" s="482" t="s">
        <v>63</v>
      </c>
      <c r="AW983" s="482" t="s">
        <v>64</v>
      </c>
      <c r="AX983" s="482"/>
      <c r="AY983" s="482"/>
      <c r="AZ983" s="482" t="s">
        <v>2253</v>
      </c>
      <c r="BA983" s="482" t="s">
        <v>125</v>
      </c>
      <c r="BB983" s="482" t="s">
        <v>2254</v>
      </c>
      <c r="BC983" s="483">
        <v>83683560</v>
      </c>
      <c r="BD983" s="484"/>
      <c r="BF983" s="486" t="s">
        <v>2091</v>
      </c>
      <c r="BG983" s="486" t="s">
        <v>2087</v>
      </c>
      <c r="BH983" s="487" t="s">
        <v>2088</v>
      </c>
    </row>
    <row r="984" spans="1:60" s="42" customFormat="1" ht="56.25" customHeight="1">
      <c r="A984" s="470">
        <v>951</v>
      </c>
      <c r="B984" s="471" t="s">
        <v>1908</v>
      </c>
      <c r="C984" s="471" t="s">
        <v>2239</v>
      </c>
      <c r="D984" s="471" t="s">
        <v>2240</v>
      </c>
      <c r="E984" s="471" t="s">
        <v>213</v>
      </c>
      <c r="F984" s="472" t="s">
        <v>930</v>
      </c>
      <c r="G984" s="472" t="s">
        <v>2241</v>
      </c>
      <c r="H984" s="48" t="s">
        <v>2242</v>
      </c>
      <c r="I984" s="473" t="s">
        <v>2243</v>
      </c>
      <c r="J984" s="471" t="s">
        <v>934</v>
      </c>
      <c r="K984" s="471"/>
      <c r="L984" s="471"/>
      <c r="M984" s="471"/>
      <c r="N984" s="474"/>
      <c r="O984" s="473"/>
      <c r="P984" s="476"/>
      <c r="Q984" s="476"/>
      <c r="R984" s="476" t="s">
        <v>935</v>
      </c>
      <c r="S984" s="477"/>
      <c r="T984" s="477"/>
      <c r="U984" s="476"/>
      <c r="V984" s="476"/>
      <c r="W984" s="476"/>
      <c r="X984" s="475" t="s">
        <v>2244</v>
      </c>
      <c r="Y984" s="475" t="s">
        <v>2245</v>
      </c>
      <c r="Z984" s="476"/>
      <c r="AA984" s="478"/>
      <c r="AB984" s="479"/>
      <c r="AC984" s="479"/>
      <c r="AD984" s="476"/>
      <c r="AE984" s="476"/>
      <c r="AF984" s="477"/>
      <c r="AG984" s="477"/>
      <c r="AH984" s="476"/>
      <c r="AI984" s="476"/>
      <c r="AJ984" s="476"/>
      <c r="AK984" s="473" t="s">
        <v>2248</v>
      </c>
      <c r="AL984" s="512" t="s">
        <v>55</v>
      </c>
      <c r="AM984" s="512">
        <v>2202</v>
      </c>
      <c r="AN984" s="512" t="s">
        <v>56</v>
      </c>
      <c r="AO984" s="512" t="s">
        <v>2361</v>
      </c>
      <c r="AP984" s="473" t="s">
        <v>2249</v>
      </c>
      <c r="AQ984" s="473" t="s">
        <v>2250</v>
      </c>
      <c r="AR984" s="513" t="s">
        <v>2377</v>
      </c>
      <c r="AS984" s="480" t="s">
        <v>2261</v>
      </c>
      <c r="AT984" s="481" t="s">
        <v>2262</v>
      </c>
      <c r="AU984" s="481"/>
      <c r="AV984" s="482" t="s">
        <v>63</v>
      </c>
      <c r="AW984" s="482" t="s">
        <v>64</v>
      </c>
      <c r="AX984" s="482"/>
      <c r="AY984" s="482"/>
      <c r="AZ984" s="482" t="s">
        <v>2253</v>
      </c>
      <c r="BA984" s="482" t="s">
        <v>125</v>
      </c>
      <c r="BB984" s="482" t="s">
        <v>2254</v>
      </c>
      <c r="BC984" s="483">
        <v>44400000</v>
      </c>
      <c r="BD984" s="484"/>
      <c r="BF984" s="486" t="s">
        <v>2092</v>
      </c>
      <c r="BG984" s="486" t="s">
        <v>2087</v>
      </c>
      <c r="BH984" s="487" t="s">
        <v>2088</v>
      </c>
    </row>
    <row r="985" spans="1:60" s="42" customFormat="1" ht="67.5">
      <c r="A985" s="470">
        <v>952</v>
      </c>
      <c r="B985" s="471" t="s">
        <v>1908</v>
      </c>
      <c r="C985" s="471" t="s">
        <v>2239</v>
      </c>
      <c r="D985" s="471" t="s">
        <v>2240</v>
      </c>
      <c r="E985" s="471" t="s">
        <v>213</v>
      </c>
      <c r="F985" s="472" t="s">
        <v>930</v>
      </c>
      <c r="G985" s="472" t="s">
        <v>2241</v>
      </c>
      <c r="H985" s="48" t="s">
        <v>2242</v>
      </c>
      <c r="I985" s="473" t="s">
        <v>2243</v>
      </c>
      <c r="J985" s="471" t="s">
        <v>934</v>
      </c>
      <c r="K985" s="471"/>
      <c r="L985" s="471"/>
      <c r="M985" s="471"/>
      <c r="N985" s="474"/>
      <c r="O985" s="473"/>
      <c r="P985" s="476"/>
      <c r="Q985" s="476"/>
      <c r="R985" s="476" t="s">
        <v>935</v>
      </c>
      <c r="S985" s="477"/>
      <c r="T985" s="477"/>
      <c r="U985" s="476"/>
      <c r="V985" s="476"/>
      <c r="W985" s="476"/>
      <c r="X985" s="475" t="s">
        <v>2244</v>
      </c>
      <c r="Y985" s="475" t="s">
        <v>2245</v>
      </c>
      <c r="Z985" s="476"/>
      <c r="AA985" s="478"/>
      <c r="AB985" s="479"/>
      <c r="AC985" s="479"/>
      <c r="AD985" s="476"/>
      <c r="AE985" s="476"/>
      <c r="AF985" s="477"/>
      <c r="AG985" s="477"/>
      <c r="AH985" s="476"/>
      <c r="AI985" s="476"/>
      <c r="AJ985" s="476"/>
      <c r="AK985" s="473" t="s">
        <v>2248</v>
      </c>
      <c r="AL985" s="512" t="s">
        <v>55</v>
      </c>
      <c r="AM985" s="512">
        <v>2202</v>
      </c>
      <c r="AN985" s="512" t="s">
        <v>56</v>
      </c>
      <c r="AO985" s="512" t="s">
        <v>2361</v>
      </c>
      <c r="AP985" s="473" t="s">
        <v>2249</v>
      </c>
      <c r="AQ985" s="473" t="s">
        <v>2250</v>
      </c>
      <c r="AR985" s="513" t="s">
        <v>2377</v>
      </c>
      <c r="AS985" s="480" t="s">
        <v>2263</v>
      </c>
      <c r="AT985" s="481" t="s">
        <v>2264</v>
      </c>
      <c r="AU985" s="481"/>
      <c r="AV985" s="482" t="s">
        <v>63</v>
      </c>
      <c r="AW985" s="482" t="s">
        <v>64</v>
      </c>
      <c r="AX985" s="482"/>
      <c r="AY985" s="482"/>
      <c r="AZ985" s="482" t="s">
        <v>2253</v>
      </c>
      <c r="BA985" s="482" t="s">
        <v>125</v>
      </c>
      <c r="BB985" s="482" t="s">
        <v>2254</v>
      </c>
      <c r="BC985" s="483">
        <v>86575440</v>
      </c>
      <c r="BD985" s="484"/>
      <c r="BF985" s="486" t="s">
        <v>2093</v>
      </c>
      <c r="BG985" s="486" t="s">
        <v>2087</v>
      </c>
      <c r="BH985" s="487" t="s">
        <v>2088</v>
      </c>
    </row>
    <row r="986" spans="1:60" s="42" customFormat="1" ht="67.5">
      <c r="A986" s="470">
        <v>953</v>
      </c>
      <c r="B986" s="471" t="s">
        <v>1908</v>
      </c>
      <c r="C986" s="471" t="s">
        <v>2239</v>
      </c>
      <c r="D986" s="471" t="s">
        <v>2240</v>
      </c>
      <c r="E986" s="471" t="s">
        <v>213</v>
      </c>
      <c r="F986" s="472" t="s">
        <v>930</v>
      </c>
      <c r="G986" s="472" t="s">
        <v>2241</v>
      </c>
      <c r="H986" s="48" t="s">
        <v>2242</v>
      </c>
      <c r="I986" s="473" t="s">
        <v>2243</v>
      </c>
      <c r="J986" s="471" t="s">
        <v>934</v>
      </c>
      <c r="K986" s="471"/>
      <c r="L986" s="471"/>
      <c r="M986" s="471"/>
      <c r="N986" s="474"/>
      <c r="O986" s="473"/>
      <c r="P986" s="476"/>
      <c r="Q986" s="476"/>
      <c r="R986" s="476" t="s">
        <v>935</v>
      </c>
      <c r="S986" s="477"/>
      <c r="T986" s="477"/>
      <c r="U986" s="476"/>
      <c r="V986" s="476"/>
      <c r="W986" s="476"/>
      <c r="X986" s="475" t="s">
        <v>2244</v>
      </c>
      <c r="Y986" s="475" t="s">
        <v>2245</v>
      </c>
      <c r="Z986" s="476"/>
      <c r="AA986" s="478"/>
      <c r="AB986" s="479"/>
      <c r="AC986" s="479"/>
      <c r="AD986" s="476"/>
      <c r="AE986" s="476"/>
      <c r="AF986" s="477"/>
      <c r="AG986" s="477"/>
      <c r="AH986" s="476"/>
      <c r="AI986" s="476"/>
      <c r="AJ986" s="476"/>
      <c r="AK986" s="473" t="s">
        <v>2248</v>
      </c>
      <c r="AL986" s="512" t="s">
        <v>55</v>
      </c>
      <c r="AM986" s="512">
        <v>2202</v>
      </c>
      <c r="AN986" s="512" t="s">
        <v>56</v>
      </c>
      <c r="AO986" s="512" t="s">
        <v>2361</v>
      </c>
      <c r="AP986" s="473" t="s">
        <v>2249</v>
      </c>
      <c r="AQ986" s="473" t="s">
        <v>2250</v>
      </c>
      <c r="AR986" s="513" t="s">
        <v>2377</v>
      </c>
      <c r="AS986" s="480" t="s">
        <v>2265</v>
      </c>
      <c r="AT986" s="481" t="s">
        <v>2266</v>
      </c>
      <c r="AU986" s="481"/>
      <c r="AV986" s="482" t="s">
        <v>63</v>
      </c>
      <c r="AW986" s="482" t="s">
        <v>64</v>
      </c>
      <c r="AX986" s="482"/>
      <c r="AY986" s="482"/>
      <c r="AZ986" s="482" t="s">
        <v>2253</v>
      </c>
      <c r="BA986" s="482" t="s">
        <v>125</v>
      </c>
      <c r="BB986" s="482" t="s">
        <v>2254</v>
      </c>
      <c r="BC986" s="483">
        <v>97097800</v>
      </c>
      <c r="BD986" s="484"/>
      <c r="BF986" s="486" t="s">
        <v>2097</v>
      </c>
      <c r="BG986" s="486" t="s">
        <v>2087</v>
      </c>
      <c r="BH986" s="487" t="s">
        <v>2088</v>
      </c>
    </row>
    <row r="987" spans="1:60" s="42" customFormat="1" ht="67.5">
      <c r="A987" s="470">
        <v>954</v>
      </c>
      <c r="B987" s="471" t="s">
        <v>1908</v>
      </c>
      <c r="C987" s="471" t="s">
        <v>2239</v>
      </c>
      <c r="D987" s="471" t="s">
        <v>2240</v>
      </c>
      <c r="E987" s="471" t="s">
        <v>213</v>
      </c>
      <c r="F987" s="472" t="s">
        <v>930</v>
      </c>
      <c r="G987" s="472" t="s">
        <v>2241</v>
      </c>
      <c r="H987" s="48" t="s">
        <v>2242</v>
      </c>
      <c r="I987" s="473" t="s">
        <v>2243</v>
      </c>
      <c r="J987" s="471" t="s">
        <v>934</v>
      </c>
      <c r="K987" s="471"/>
      <c r="L987" s="471"/>
      <c r="M987" s="471"/>
      <c r="N987" s="474"/>
      <c r="O987" s="473"/>
      <c r="P987" s="476"/>
      <c r="Q987" s="476"/>
      <c r="R987" s="476" t="s">
        <v>935</v>
      </c>
      <c r="S987" s="477"/>
      <c r="T987" s="477"/>
      <c r="U987" s="476"/>
      <c r="V987" s="476"/>
      <c r="W987" s="476"/>
      <c r="X987" s="475" t="s">
        <v>2244</v>
      </c>
      <c r="Y987" s="475" t="s">
        <v>2245</v>
      </c>
      <c r="Z987" s="476"/>
      <c r="AA987" s="478"/>
      <c r="AB987" s="479"/>
      <c r="AC987" s="479"/>
      <c r="AD987" s="476"/>
      <c r="AE987" s="476"/>
      <c r="AF987" s="477"/>
      <c r="AG987" s="477"/>
      <c r="AH987" s="476"/>
      <c r="AI987" s="476"/>
      <c r="AJ987" s="476"/>
      <c r="AK987" s="473" t="s">
        <v>2248</v>
      </c>
      <c r="AL987" s="512" t="s">
        <v>55</v>
      </c>
      <c r="AM987" s="512">
        <v>2202</v>
      </c>
      <c r="AN987" s="512" t="s">
        <v>56</v>
      </c>
      <c r="AO987" s="512" t="s">
        <v>2361</v>
      </c>
      <c r="AP987" s="473" t="s">
        <v>2249</v>
      </c>
      <c r="AQ987" s="473" t="s">
        <v>2250</v>
      </c>
      <c r="AR987" s="513" t="s">
        <v>2377</v>
      </c>
      <c r="AS987" s="480" t="s">
        <v>2267</v>
      </c>
      <c r="AT987" s="481" t="s">
        <v>2268</v>
      </c>
      <c r="AU987" s="481"/>
      <c r="AV987" s="482" t="s">
        <v>63</v>
      </c>
      <c r="AW987" s="482" t="s">
        <v>64</v>
      </c>
      <c r="AX987" s="482"/>
      <c r="AY987" s="482"/>
      <c r="AZ987" s="482" t="s">
        <v>2253</v>
      </c>
      <c r="BA987" s="482" t="s">
        <v>125</v>
      </c>
      <c r="BB987" s="482" t="s">
        <v>2254</v>
      </c>
      <c r="BC987" s="483">
        <v>44000000</v>
      </c>
      <c r="BD987" s="484"/>
      <c r="BF987" s="486" t="s">
        <v>2098</v>
      </c>
      <c r="BG987" s="486" t="s">
        <v>2087</v>
      </c>
      <c r="BH987" s="487" t="s">
        <v>2088</v>
      </c>
    </row>
    <row r="988" spans="1:60" s="42" customFormat="1" ht="72" customHeight="1">
      <c r="A988" s="470">
        <v>955</v>
      </c>
      <c r="B988" s="471" t="s">
        <v>1908</v>
      </c>
      <c r="C988" s="471" t="s">
        <v>2239</v>
      </c>
      <c r="D988" s="471" t="s">
        <v>2240</v>
      </c>
      <c r="E988" s="471" t="s">
        <v>213</v>
      </c>
      <c r="F988" s="472" t="s">
        <v>930</v>
      </c>
      <c r="G988" s="472" t="s">
        <v>2241</v>
      </c>
      <c r="H988" s="48" t="s">
        <v>2242</v>
      </c>
      <c r="I988" s="473" t="s">
        <v>2243</v>
      </c>
      <c r="J988" s="471" t="s">
        <v>934</v>
      </c>
      <c r="K988" s="471"/>
      <c r="L988" s="471"/>
      <c r="M988" s="471"/>
      <c r="N988" s="474"/>
      <c r="O988" s="473"/>
      <c r="P988" s="476"/>
      <c r="Q988" s="476"/>
      <c r="R988" s="476" t="s">
        <v>935</v>
      </c>
      <c r="S988" s="477"/>
      <c r="T988" s="477"/>
      <c r="U988" s="476"/>
      <c r="V988" s="476"/>
      <c r="W988" s="476"/>
      <c r="X988" s="475" t="s">
        <v>2244</v>
      </c>
      <c r="Y988" s="475" t="s">
        <v>2245</v>
      </c>
      <c r="Z988" s="476"/>
      <c r="AA988" s="478"/>
      <c r="AB988" s="479"/>
      <c r="AC988" s="479"/>
      <c r="AD988" s="476"/>
      <c r="AE988" s="476"/>
      <c r="AF988" s="477"/>
      <c r="AG988" s="477"/>
      <c r="AH988" s="476"/>
      <c r="AI988" s="476"/>
      <c r="AJ988" s="476"/>
      <c r="AK988" s="473" t="s">
        <v>2248</v>
      </c>
      <c r="AL988" s="512" t="s">
        <v>55</v>
      </c>
      <c r="AM988" s="512">
        <v>2202</v>
      </c>
      <c r="AN988" s="512" t="s">
        <v>56</v>
      </c>
      <c r="AO988" s="512" t="s">
        <v>2361</v>
      </c>
      <c r="AP988" s="473" t="s">
        <v>2249</v>
      </c>
      <c r="AQ988" s="473" t="s">
        <v>2250</v>
      </c>
      <c r="AR988" s="513" t="s">
        <v>2377</v>
      </c>
      <c r="AS988" s="480" t="s">
        <v>2269</v>
      </c>
      <c r="AT988" s="481" t="s">
        <v>2270</v>
      </c>
      <c r="AU988" s="481"/>
      <c r="AV988" s="482" t="s">
        <v>63</v>
      </c>
      <c r="AW988" s="482" t="s">
        <v>64</v>
      </c>
      <c r="AX988" s="482"/>
      <c r="AY988" s="482"/>
      <c r="AZ988" s="482" t="s">
        <v>2253</v>
      </c>
      <c r="BA988" s="482" t="s">
        <v>125</v>
      </c>
      <c r="BB988" s="482" t="s">
        <v>2254</v>
      </c>
      <c r="BC988" s="483">
        <v>44000000</v>
      </c>
      <c r="BD988" s="484"/>
      <c r="BF988" s="486" t="s">
        <v>2100</v>
      </c>
      <c r="BG988" s="486" t="s">
        <v>2087</v>
      </c>
      <c r="BH988" s="487" t="s">
        <v>2088</v>
      </c>
    </row>
    <row r="989" spans="1:60" s="42" customFormat="1" ht="70.5" customHeight="1">
      <c r="A989" s="470">
        <v>956</v>
      </c>
      <c r="B989" s="471" t="s">
        <v>1908</v>
      </c>
      <c r="C989" s="471" t="s">
        <v>2239</v>
      </c>
      <c r="D989" s="471" t="s">
        <v>2240</v>
      </c>
      <c r="E989" s="471" t="s">
        <v>213</v>
      </c>
      <c r="F989" s="472" t="s">
        <v>930</v>
      </c>
      <c r="G989" s="472" t="s">
        <v>2241</v>
      </c>
      <c r="H989" s="48" t="s">
        <v>2242</v>
      </c>
      <c r="I989" s="473" t="s">
        <v>2243</v>
      </c>
      <c r="J989" s="471" t="s">
        <v>934</v>
      </c>
      <c r="K989" s="471"/>
      <c r="L989" s="471"/>
      <c r="M989" s="471"/>
      <c r="N989" s="474"/>
      <c r="O989" s="473"/>
      <c r="P989" s="476"/>
      <c r="Q989" s="476"/>
      <c r="R989" s="476" t="s">
        <v>935</v>
      </c>
      <c r="S989" s="477"/>
      <c r="T989" s="477"/>
      <c r="U989" s="476"/>
      <c r="V989" s="476"/>
      <c r="W989" s="476"/>
      <c r="X989" s="476" t="s">
        <v>2244</v>
      </c>
      <c r="Y989" s="475" t="s">
        <v>2245</v>
      </c>
      <c r="Z989" s="476"/>
      <c r="AA989" s="478"/>
      <c r="AB989" s="479"/>
      <c r="AC989" s="479"/>
      <c r="AD989" s="476"/>
      <c r="AE989" s="476"/>
      <c r="AF989" s="477"/>
      <c r="AG989" s="477"/>
      <c r="AH989" s="476"/>
      <c r="AI989" s="476"/>
      <c r="AJ989" s="476"/>
      <c r="AK989" s="473" t="s">
        <v>2248</v>
      </c>
      <c r="AL989" s="512" t="s">
        <v>55</v>
      </c>
      <c r="AM989" s="512">
        <v>2202</v>
      </c>
      <c r="AN989" s="512" t="s">
        <v>56</v>
      </c>
      <c r="AO989" s="512" t="s">
        <v>2361</v>
      </c>
      <c r="AP989" s="473" t="s">
        <v>2249</v>
      </c>
      <c r="AQ989" s="473" t="s">
        <v>2250</v>
      </c>
      <c r="AR989" s="513" t="s">
        <v>2377</v>
      </c>
      <c r="AS989" s="480" t="s">
        <v>2271</v>
      </c>
      <c r="AT989" s="481" t="s">
        <v>2272</v>
      </c>
      <c r="AU989" s="481"/>
      <c r="AV989" s="482" t="s">
        <v>63</v>
      </c>
      <c r="AW989" s="482" t="s">
        <v>64</v>
      </c>
      <c r="AX989" s="482"/>
      <c r="AY989" s="482"/>
      <c r="AZ989" s="482" t="s">
        <v>2253</v>
      </c>
      <c r="BA989" s="482" t="s">
        <v>125</v>
      </c>
      <c r="BB989" s="482" t="s">
        <v>2254</v>
      </c>
      <c r="BC989" s="483">
        <v>48478667</v>
      </c>
      <c r="BD989" s="484"/>
      <c r="BF989" s="486" t="s">
        <v>2102</v>
      </c>
      <c r="BG989" s="486" t="s">
        <v>2087</v>
      </c>
      <c r="BH989" s="487" t="s">
        <v>2103</v>
      </c>
    </row>
    <row r="990" spans="1:60" s="42" customFormat="1" ht="71.25" customHeight="1">
      <c r="A990" s="470">
        <v>957</v>
      </c>
      <c r="B990" s="471" t="s">
        <v>1908</v>
      </c>
      <c r="C990" s="471" t="s">
        <v>2239</v>
      </c>
      <c r="D990" s="471" t="s">
        <v>2240</v>
      </c>
      <c r="E990" s="471" t="s">
        <v>213</v>
      </c>
      <c r="F990" s="472" t="s">
        <v>930</v>
      </c>
      <c r="G990" s="472" t="s">
        <v>2241</v>
      </c>
      <c r="H990" s="48" t="s">
        <v>2242</v>
      </c>
      <c r="I990" s="473" t="s">
        <v>2243</v>
      </c>
      <c r="J990" s="471" t="s">
        <v>934</v>
      </c>
      <c r="K990" s="471"/>
      <c r="L990" s="471"/>
      <c r="M990" s="471"/>
      <c r="N990" s="474"/>
      <c r="O990" s="473"/>
      <c r="P990" s="476"/>
      <c r="Q990" s="476"/>
      <c r="R990" s="476" t="s">
        <v>935</v>
      </c>
      <c r="S990" s="477"/>
      <c r="T990" s="477"/>
      <c r="U990" s="476"/>
      <c r="V990" s="476"/>
      <c r="W990" s="476"/>
      <c r="X990" s="476" t="s">
        <v>2244</v>
      </c>
      <c r="Y990" s="475" t="s">
        <v>2245</v>
      </c>
      <c r="Z990" s="476"/>
      <c r="AA990" s="478"/>
      <c r="AB990" s="479"/>
      <c r="AC990" s="479"/>
      <c r="AD990" s="476"/>
      <c r="AE990" s="476"/>
      <c r="AF990" s="362"/>
      <c r="AG990" s="362"/>
      <c r="AH990" s="476"/>
      <c r="AI990" s="476"/>
      <c r="AJ990" s="476"/>
      <c r="AK990" s="473" t="s">
        <v>2248</v>
      </c>
      <c r="AL990" s="512" t="s">
        <v>55</v>
      </c>
      <c r="AM990" s="512">
        <v>2202</v>
      </c>
      <c r="AN990" s="512" t="s">
        <v>56</v>
      </c>
      <c r="AO990" s="512" t="s">
        <v>2361</v>
      </c>
      <c r="AP990" s="473" t="s">
        <v>2249</v>
      </c>
      <c r="AQ990" s="473" t="s">
        <v>2250</v>
      </c>
      <c r="AR990" s="513" t="s">
        <v>2377</v>
      </c>
      <c r="AS990" s="480" t="s">
        <v>2273</v>
      </c>
      <c r="AT990" s="481" t="s">
        <v>2272</v>
      </c>
      <c r="AU990" s="481"/>
      <c r="AV990" s="482" t="s">
        <v>63</v>
      </c>
      <c r="AW990" s="482" t="s">
        <v>64</v>
      </c>
      <c r="AX990" s="482"/>
      <c r="AY990" s="482"/>
      <c r="AZ990" s="482" t="s">
        <v>2253</v>
      </c>
      <c r="BA990" s="482" t="s">
        <v>125</v>
      </c>
      <c r="BB990" s="482" t="s">
        <v>2254</v>
      </c>
      <c r="BC990" s="483">
        <v>48478667</v>
      </c>
      <c r="BD990" s="484"/>
      <c r="BF990" s="486" t="s">
        <v>2105</v>
      </c>
      <c r="BG990" s="486" t="s">
        <v>2087</v>
      </c>
      <c r="BH990" s="487" t="s">
        <v>2103</v>
      </c>
    </row>
    <row r="991" spans="1:60" s="42" customFormat="1" ht="67.5">
      <c r="A991" s="470">
        <v>958</v>
      </c>
      <c r="B991" s="471" t="s">
        <v>1908</v>
      </c>
      <c r="C991" s="471" t="s">
        <v>2239</v>
      </c>
      <c r="D991" s="471" t="s">
        <v>2240</v>
      </c>
      <c r="E991" s="471" t="s">
        <v>213</v>
      </c>
      <c r="F991" s="472" t="s">
        <v>930</v>
      </c>
      <c r="G991" s="472" t="s">
        <v>2241</v>
      </c>
      <c r="H991" s="48" t="s">
        <v>2242</v>
      </c>
      <c r="I991" s="473" t="s">
        <v>2243</v>
      </c>
      <c r="J991" s="471" t="s">
        <v>934</v>
      </c>
      <c r="K991" s="471"/>
      <c r="L991" s="471"/>
      <c r="M991" s="471"/>
      <c r="N991" s="474"/>
      <c r="O991" s="473"/>
      <c r="P991" s="476"/>
      <c r="Q991" s="476"/>
      <c r="R991" s="476" t="s">
        <v>935</v>
      </c>
      <c r="S991" s="477"/>
      <c r="T991" s="477"/>
      <c r="U991" s="476"/>
      <c r="V991" s="476"/>
      <c r="W991" s="476"/>
      <c r="X991" s="476" t="s">
        <v>2244</v>
      </c>
      <c r="Y991" s="475" t="s">
        <v>2245</v>
      </c>
      <c r="Z991" s="476"/>
      <c r="AA991" s="478"/>
      <c r="AB991" s="479"/>
      <c r="AC991" s="479"/>
      <c r="AD991" s="476"/>
      <c r="AE991" s="476"/>
      <c r="AF991" s="362"/>
      <c r="AG991" s="362"/>
      <c r="AH991" s="476"/>
      <c r="AI991" s="476"/>
      <c r="AJ991" s="476"/>
      <c r="AK991" s="473" t="s">
        <v>2248</v>
      </c>
      <c r="AL991" s="512" t="s">
        <v>55</v>
      </c>
      <c r="AM991" s="512">
        <v>2202</v>
      </c>
      <c r="AN991" s="512" t="s">
        <v>56</v>
      </c>
      <c r="AO991" s="512" t="s">
        <v>2361</v>
      </c>
      <c r="AP991" s="473" t="s">
        <v>2249</v>
      </c>
      <c r="AQ991" s="473" t="s">
        <v>2250</v>
      </c>
      <c r="AR991" s="513" t="s">
        <v>2377</v>
      </c>
      <c r="AS991" s="480" t="s">
        <v>2274</v>
      </c>
      <c r="AT991" s="481" t="s">
        <v>2275</v>
      </c>
      <c r="AU991" s="481"/>
      <c r="AV991" s="482" t="s">
        <v>63</v>
      </c>
      <c r="AW991" s="482" t="s">
        <v>64</v>
      </c>
      <c r="AX991" s="482"/>
      <c r="AY991" s="482"/>
      <c r="AZ991" s="482" t="s">
        <v>2253</v>
      </c>
      <c r="BA991" s="482" t="s">
        <v>125</v>
      </c>
      <c r="BB991" s="482" t="s">
        <v>2254</v>
      </c>
      <c r="BC991" s="483">
        <v>49440000</v>
      </c>
      <c r="BD991" s="484"/>
      <c r="BF991" s="486" t="s">
        <v>2108</v>
      </c>
      <c r="BG991" s="486" t="s">
        <v>2087</v>
      </c>
      <c r="BH991" s="487" t="s">
        <v>2103</v>
      </c>
    </row>
    <row r="992" spans="1:60" s="42" customFormat="1" ht="72" customHeight="1">
      <c r="A992" s="470">
        <v>959</v>
      </c>
      <c r="B992" s="471" t="s">
        <v>1908</v>
      </c>
      <c r="C992" s="471" t="s">
        <v>2239</v>
      </c>
      <c r="D992" s="471" t="s">
        <v>2240</v>
      </c>
      <c r="E992" s="471" t="s">
        <v>213</v>
      </c>
      <c r="F992" s="472" t="s">
        <v>930</v>
      </c>
      <c r="G992" s="472" t="s">
        <v>2241</v>
      </c>
      <c r="H992" s="48" t="s">
        <v>2242</v>
      </c>
      <c r="I992" s="473" t="s">
        <v>2243</v>
      </c>
      <c r="J992" s="471" t="s">
        <v>934</v>
      </c>
      <c r="K992" s="471"/>
      <c r="L992" s="471"/>
      <c r="M992" s="471"/>
      <c r="N992" s="474"/>
      <c r="O992" s="473"/>
      <c r="P992" s="476"/>
      <c r="Q992" s="476"/>
      <c r="R992" s="476" t="s">
        <v>935</v>
      </c>
      <c r="S992" s="477"/>
      <c r="T992" s="477"/>
      <c r="U992" s="476"/>
      <c r="V992" s="476"/>
      <c r="W992" s="476"/>
      <c r="X992" s="476" t="s">
        <v>2244</v>
      </c>
      <c r="Y992" s="475" t="s">
        <v>2245</v>
      </c>
      <c r="Z992" s="476"/>
      <c r="AA992" s="478"/>
      <c r="AB992" s="479"/>
      <c r="AC992" s="479"/>
      <c r="AD992" s="476"/>
      <c r="AE992" s="476"/>
      <c r="AF992" s="362"/>
      <c r="AG992" s="362"/>
      <c r="AH992" s="476"/>
      <c r="AI992" s="476"/>
      <c r="AJ992" s="476"/>
      <c r="AK992" s="473" t="s">
        <v>2248</v>
      </c>
      <c r="AL992" s="512" t="s">
        <v>55</v>
      </c>
      <c r="AM992" s="512">
        <v>2202</v>
      </c>
      <c r="AN992" s="512" t="s">
        <v>56</v>
      </c>
      <c r="AO992" s="512" t="s">
        <v>2361</v>
      </c>
      <c r="AP992" s="473" t="s">
        <v>2249</v>
      </c>
      <c r="AQ992" s="473" t="s">
        <v>2250</v>
      </c>
      <c r="AR992" s="513" t="s">
        <v>2377</v>
      </c>
      <c r="AS992" s="480" t="s">
        <v>2276</v>
      </c>
      <c r="AT992" s="481" t="s">
        <v>2272</v>
      </c>
      <c r="AU992" s="481"/>
      <c r="AV992" s="482" t="s">
        <v>63</v>
      </c>
      <c r="AW992" s="482" t="s">
        <v>64</v>
      </c>
      <c r="AX992" s="482"/>
      <c r="AY992" s="482"/>
      <c r="AZ992" s="482" t="s">
        <v>2253</v>
      </c>
      <c r="BA992" s="482" t="s">
        <v>125</v>
      </c>
      <c r="BB992" s="482" t="s">
        <v>2254</v>
      </c>
      <c r="BC992" s="483">
        <v>48478667</v>
      </c>
      <c r="BD992" s="484"/>
      <c r="BE992" s="485"/>
      <c r="BF992" s="486" t="s">
        <v>2110</v>
      </c>
      <c r="BG992" s="486" t="s">
        <v>2087</v>
      </c>
      <c r="BH992" s="487" t="s">
        <v>2103</v>
      </c>
    </row>
    <row r="993" spans="1:60" s="42" customFormat="1" ht="64.5" customHeight="1">
      <c r="A993" s="470">
        <v>960</v>
      </c>
      <c r="B993" s="471" t="s">
        <v>1908</v>
      </c>
      <c r="C993" s="471" t="s">
        <v>2239</v>
      </c>
      <c r="D993" s="471" t="s">
        <v>2240</v>
      </c>
      <c r="E993" s="471" t="s">
        <v>213</v>
      </c>
      <c r="F993" s="472" t="s">
        <v>930</v>
      </c>
      <c r="G993" s="472" t="s">
        <v>2241</v>
      </c>
      <c r="H993" s="48" t="s">
        <v>2242</v>
      </c>
      <c r="I993" s="473" t="s">
        <v>2243</v>
      </c>
      <c r="J993" s="471" t="s">
        <v>934</v>
      </c>
      <c r="K993" s="471"/>
      <c r="L993" s="471"/>
      <c r="M993" s="471"/>
      <c r="N993" s="474"/>
      <c r="O993" s="473"/>
      <c r="P993" s="476"/>
      <c r="Q993" s="476"/>
      <c r="R993" s="476" t="s">
        <v>935</v>
      </c>
      <c r="S993" s="477"/>
      <c r="T993" s="477"/>
      <c r="U993" s="476"/>
      <c r="V993" s="476"/>
      <c r="W993" s="476"/>
      <c r="X993" s="476" t="s">
        <v>2244</v>
      </c>
      <c r="Y993" s="475" t="s">
        <v>2245</v>
      </c>
      <c r="Z993" s="476"/>
      <c r="AA993" s="478"/>
      <c r="AB993" s="479"/>
      <c r="AC993" s="479"/>
      <c r="AD993" s="476"/>
      <c r="AE993" s="476"/>
      <c r="AF993" s="477"/>
      <c r="AG993" s="477"/>
      <c r="AH993" s="476"/>
      <c r="AI993" s="476"/>
      <c r="AJ993" s="476"/>
      <c r="AK993" s="473" t="s">
        <v>2248</v>
      </c>
      <c r="AL993" s="512" t="s">
        <v>55</v>
      </c>
      <c r="AM993" s="512">
        <v>2202</v>
      </c>
      <c r="AN993" s="512" t="s">
        <v>56</v>
      </c>
      <c r="AO993" s="512" t="s">
        <v>2361</v>
      </c>
      <c r="AP993" s="473" t="s">
        <v>2249</v>
      </c>
      <c r="AQ993" s="473" t="s">
        <v>2250</v>
      </c>
      <c r="AR993" s="513" t="s">
        <v>2377</v>
      </c>
      <c r="AS993" s="480" t="s">
        <v>2277</v>
      </c>
      <c r="AT993" s="481" t="s">
        <v>2278</v>
      </c>
      <c r="AU993" s="481"/>
      <c r="AV993" s="482" t="s">
        <v>63</v>
      </c>
      <c r="AW993" s="482" t="s">
        <v>64</v>
      </c>
      <c r="AX993" s="482"/>
      <c r="AY993" s="482"/>
      <c r="AZ993" s="482" t="s">
        <v>2253</v>
      </c>
      <c r="BA993" s="482" t="s">
        <v>125</v>
      </c>
      <c r="BB993" s="482" t="s">
        <v>2254</v>
      </c>
      <c r="BC993" s="483">
        <v>64726080</v>
      </c>
      <c r="BD993" s="484"/>
      <c r="BF993" s="486" t="s">
        <v>2111</v>
      </c>
      <c r="BG993" s="486" t="s">
        <v>2087</v>
      </c>
      <c r="BH993" s="487" t="s">
        <v>2103</v>
      </c>
    </row>
    <row r="994" spans="1:60" s="42" customFormat="1" ht="61.5" customHeight="1">
      <c r="A994" s="470">
        <v>961</v>
      </c>
      <c r="B994" s="471" t="s">
        <v>1908</v>
      </c>
      <c r="C994" s="471" t="s">
        <v>2239</v>
      </c>
      <c r="D994" s="471" t="s">
        <v>2240</v>
      </c>
      <c r="E994" s="471" t="s">
        <v>213</v>
      </c>
      <c r="F994" s="472" t="s">
        <v>930</v>
      </c>
      <c r="G994" s="472" t="s">
        <v>2241</v>
      </c>
      <c r="H994" s="48" t="s">
        <v>2242</v>
      </c>
      <c r="I994" s="473" t="s">
        <v>2243</v>
      </c>
      <c r="J994" s="471" t="s">
        <v>934</v>
      </c>
      <c r="K994" s="471"/>
      <c r="L994" s="471"/>
      <c r="M994" s="471"/>
      <c r="N994" s="474"/>
      <c r="O994" s="473"/>
      <c r="P994" s="476"/>
      <c r="Q994" s="476"/>
      <c r="R994" s="476" t="s">
        <v>935</v>
      </c>
      <c r="S994" s="477"/>
      <c r="T994" s="477"/>
      <c r="U994" s="476"/>
      <c r="V994" s="476"/>
      <c r="W994" s="476"/>
      <c r="X994" s="476" t="s">
        <v>2244</v>
      </c>
      <c r="Y994" s="475" t="s">
        <v>2245</v>
      </c>
      <c r="Z994" s="476"/>
      <c r="AA994" s="478"/>
      <c r="AB994" s="479"/>
      <c r="AC994" s="479"/>
      <c r="AD994" s="476"/>
      <c r="AE994" s="476"/>
      <c r="AF994" s="362"/>
      <c r="AG994" s="362"/>
      <c r="AH994" s="476"/>
      <c r="AI994" s="476"/>
      <c r="AJ994" s="476"/>
      <c r="AK994" s="473" t="s">
        <v>2248</v>
      </c>
      <c r="AL994" s="512" t="s">
        <v>55</v>
      </c>
      <c r="AM994" s="512">
        <v>2202</v>
      </c>
      <c r="AN994" s="512" t="s">
        <v>56</v>
      </c>
      <c r="AO994" s="512" t="s">
        <v>2361</v>
      </c>
      <c r="AP994" s="473" t="s">
        <v>2249</v>
      </c>
      <c r="AQ994" s="473" t="s">
        <v>2250</v>
      </c>
      <c r="AR994" s="513" t="s">
        <v>2377</v>
      </c>
      <c r="AS994" s="480" t="s">
        <v>2279</v>
      </c>
      <c r="AT994" s="481" t="s">
        <v>2280</v>
      </c>
      <c r="AU994" s="481"/>
      <c r="AV994" s="482" t="s">
        <v>63</v>
      </c>
      <c r="AW994" s="482" t="s">
        <v>64</v>
      </c>
      <c r="AX994" s="482"/>
      <c r="AY994" s="482"/>
      <c r="AZ994" s="482" t="s">
        <v>2253</v>
      </c>
      <c r="BA994" s="482" t="s">
        <v>125</v>
      </c>
      <c r="BB994" s="482" t="s">
        <v>2254</v>
      </c>
      <c r="BC994" s="483">
        <v>64726080</v>
      </c>
      <c r="BD994" s="484"/>
      <c r="BF994" s="486" t="s">
        <v>2113</v>
      </c>
      <c r="BG994" s="486" t="s">
        <v>2087</v>
      </c>
      <c r="BH994" s="487" t="s">
        <v>2103</v>
      </c>
    </row>
    <row r="995" spans="1:60" s="42" customFormat="1" ht="66.75" customHeight="1">
      <c r="A995" s="470">
        <v>962</v>
      </c>
      <c r="B995" s="471" t="s">
        <v>1908</v>
      </c>
      <c r="C995" s="471" t="s">
        <v>2239</v>
      </c>
      <c r="D995" s="471" t="s">
        <v>2240</v>
      </c>
      <c r="E995" s="471" t="s">
        <v>213</v>
      </c>
      <c r="F995" s="472" t="s">
        <v>930</v>
      </c>
      <c r="G995" s="472" t="s">
        <v>2241</v>
      </c>
      <c r="H995" s="48" t="s">
        <v>2242</v>
      </c>
      <c r="I995" s="473" t="s">
        <v>2243</v>
      </c>
      <c r="J995" s="471" t="s">
        <v>934</v>
      </c>
      <c r="K995" s="471"/>
      <c r="L995" s="471"/>
      <c r="M995" s="471"/>
      <c r="N995" s="474"/>
      <c r="O995" s="473"/>
      <c r="P995" s="476"/>
      <c r="Q995" s="476"/>
      <c r="R995" s="476" t="s">
        <v>935</v>
      </c>
      <c r="S995" s="477"/>
      <c r="T995" s="477"/>
      <c r="U995" s="476"/>
      <c r="V995" s="476"/>
      <c r="W995" s="476"/>
      <c r="X995" s="476" t="s">
        <v>2244</v>
      </c>
      <c r="Y995" s="475" t="s">
        <v>2245</v>
      </c>
      <c r="Z995" s="476"/>
      <c r="AA995" s="478"/>
      <c r="AB995" s="479"/>
      <c r="AC995" s="479"/>
      <c r="AD995" s="476"/>
      <c r="AE995" s="476"/>
      <c r="AF995" s="362"/>
      <c r="AG995" s="362"/>
      <c r="AH995" s="476"/>
      <c r="AI995" s="476"/>
      <c r="AJ995" s="476"/>
      <c r="AK995" s="473" t="s">
        <v>2248</v>
      </c>
      <c r="AL995" s="512" t="s">
        <v>55</v>
      </c>
      <c r="AM995" s="512">
        <v>2202</v>
      </c>
      <c r="AN995" s="512" t="s">
        <v>56</v>
      </c>
      <c r="AO995" s="512" t="s">
        <v>2361</v>
      </c>
      <c r="AP995" s="473" t="s">
        <v>2249</v>
      </c>
      <c r="AQ995" s="473" t="s">
        <v>2250</v>
      </c>
      <c r="AR995" s="513" t="s">
        <v>2377</v>
      </c>
      <c r="AS995" s="480" t="s">
        <v>2281</v>
      </c>
      <c r="AT995" s="481" t="s">
        <v>2272</v>
      </c>
      <c r="AU995" s="481"/>
      <c r="AV995" s="482" t="s">
        <v>63</v>
      </c>
      <c r="AW995" s="482" t="s">
        <v>64</v>
      </c>
      <c r="AX995" s="482"/>
      <c r="AY995" s="482"/>
      <c r="AZ995" s="482" t="s">
        <v>2253</v>
      </c>
      <c r="BA995" s="482" t="s">
        <v>125</v>
      </c>
      <c r="BB995" s="482" t="s">
        <v>2254</v>
      </c>
      <c r="BC995" s="483">
        <v>45320000</v>
      </c>
      <c r="BD995" s="484"/>
      <c r="BF995" s="486" t="s">
        <v>2115</v>
      </c>
      <c r="BG995" s="486" t="s">
        <v>2087</v>
      </c>
      <c r="BH995" s="487" t="s">
        <v>2103</v>
      </c>
    </row>
    <row r="996" spans="1:60" s="42" customFormat="1" ht="67.5">
      <c r="A996" s="470">
        <v>963</v>
      </c>
      <c r="B996" s="471" t="s">
        <v>1908</v>
      </c>
      <c r="C996" s="471" t="s">
        <v>2239</v>
      </c>
      <c r="D996" s="471" t="s">
        <v>2240</v>
      </c>
      <c r="E996" s="471" t="s">
        <v>213</v>
      </c>
      <c r="F996" s="472" t="s">
        <v>930</v>
      </c>
      <c r="G996" s="472" t="s">
        <v>2241</v>
      </c>
      <c r="H996" s="48" t="s">
        <v>2242</v>
      </c>
      <c r="I996" s="473" t="s">
        <v>2243</v>
      </c>
      <c r="J996" s="471" t="s">
        <v>934</v>
      </c>
      <c r="K996" s="471"/>
      <c r="L996" s="471"/>
      <c r="M996" s="471"/>
      <c r="N996" s="474"/>
      <c r="O996" s="473"/>
      <c r="P996" s="476"/>
      <c r="Q996" s="476"/>
      <c r="R996" s="476" t="s">
        <v>935</v>
      </c>
      <c r="S996" s="477"/>
      <c r="T996" s="477"/>
      <c r="U996" s="476"/>
      <c r="V996" s="476"/>
      <c r="W996" s="476"/>
      <c r="X996" s="476" t="s">
        <v>2244</v>
      </c>
      <c r="Y996" s="475" t="s">
        <v>2245</v>
      </c>
      <c r="Z996" s="476"/>
      <c r="AA996" s="478"/>
      <c r="AB996" s="479"/>
      <c r="AC996" s="479"/>
      <c r="AD996" s="476"/>
      <c r="AE996" s="476"/>
      <c r="AF996" s="362"/>
      <c r="AG996" s="362"/>
      <c r="AH996" s="476"/>
      <c r="AI996" s="476"/>
      <c r="AJ996" s="476"/>
      <c r="AK996" s="473" t="s">
        <v>2248</v>
      </c>
      <c r="AL996" s="512" t="s">
        <v>55</v>
      </c>
      <c r="AM996" s="512">
        <v>2202</v>
      </c>
      <c r="AN996" s="512" t="s">
        <v>56</v>
      </c>
      <c r="AO996" s="512" t="s">
        <v>2361</v>
      </c>
      <c r="AP996" s="473" t="s">
        <v>2249</v>
      </c>
      <c r="AQ996" s="473" t="s">
        <v>2250</v>
      </c>
      <c r="AR996" s="513" t="s">
        <v>2377</v>
      </c>
      <c r="AS996" s="480" t="s">
        <v>2282</v>
      </c>
      <c r="AT996" s="481" t="s">
        <v>2283</v>
      </c>
      <c r="AU996" s="481"/>
      <c r="AV996" s="482" t="s">
        <v>63</v>
      </c>
      <c r="AW996" s="482" t="s">
        <v>64</v>
      </c>
      <c r="AX996" s="482"/>
      <c r="AY996" s="482"/>
      <c r="AZ996" s="482" t="s">
        <v>2253</v>
      </c>
      <c r="BA996" s="482" t="s">
        <v>125</v>
      </c>
      <c r="BB996" s="482" t="s">
        <v>2254</v>
      </c>
      <c r="BC996" s="483">
        <v>30902400</v>
      </c>
      <c r="BD996" s="484"/>
      <c r="BF996" s="486" t="s">
        <v>2117</v>
      </c>
      <c r="BG996" s="486" t="s">
        <v>2087</v>
      </c>
      <c r="BH996" s="487" t="s">
        <v>2103</v>
      </c>
    </row>
    <row r="997" spans="1:60" s="42" customFormat="1" ht="66.75" customHeight="1">
      <c r="A997" s="470">
        <v>964</v>
      </c>
      <c r="B997" s="471" t="s">
        <v>1908</v>
      </c>
      <c r="C997" s="471" t="s">
        <v>2239</v>
      </c>
      <c r="D997" s="471" t="s">
        <v>2240</v>
      </c>
      <c r="E997" s="471" t="s">
        <v>213</v>
      </c>
      <c r="F997" s="472" t="s">
        <v>930</v>
      </c>
      <c r="G997" s="472" t="s">
        <v>2241</v>
      </c>
      <c r="H997" s="48" t="s">
        <v>2242</v>
      </c>
      <c r="I997" s="473" t="s">
        <v>2243</v>
      </c>
      <c r="J997" s="471" t="s">
        <v>934</v>
      </c>
      <c r="K997" s="471"/>
      <c r="L997" s="471"/>
      <c r="M997" s="471"/>
      <c r="N997" s="474"/>
      <c r="O997" s="473"/>
      <c r="P997" s="476"/>
      <c r="Q997" s="476"/>
      <c r="R997" s="476" t="s">
        <v>935</v>
      </c>
      <c r="S997" s="477"/>
      <c r="T997" s="477"/>
      <c r="U997" s="476"/>
      <c r="V997" s="476"/>
      <c r="W997" s="476"/>
      <c r="X997" s="476" t="s">
        <v>2244</v>
      </c>
      <c r="Y997" s="475" t="s">
        <v>2245</v>
      </c>
      <c r="Z997" s="476"/>
      <c r="AA997" s="478"/>
      <c r="AB997" s="479"/>
      <c r="AC997" s="479"/>
      <c r="AD997" s="476"/>
      <c r="AE997" s="476"/>
      <c r="AF997" s="362"/>
      <c r="AG997" s="362"/>
      <c r="AH997" s="476"/>
      <c r="AI997" s="476"/>
      <c r="AJ997" s="476"/>
      <c r="AK997" s="473" t="s">
        <v>2248</v>
      </c>
      <c r="AL997" s="512" t="s">
        <v>55</v>
      </c>
      <c r="AM997" s="512">
        <v>2202</v>
      </c>
      <c r="AN997" s="512" t="s">
        <v>56</v>
      </c>
      <c r="AO997" s="512" t="s">
        <v>2361</v>
      </c>
      <c r="AP997" s="473" t="s">
        <v>2249</v>
      </c>
      <c r="AQ997" s="473" t="s">
        <v>2250</v>
      </c>
      <c r="AR997" s="513" t="s">
        <v>2377</v>
      </c>
      <c r="AS997" s="480" t="s">
        <v>2284</v>
      </c>
      <c r="AT997" s="481" t="s">
        <v>2285</v>
      </c>
      <c r="AU997" s="481"/>
      <c r="AV997" s="482" t="s">
        <v>63</v>
      </c>
      <c r="AW997" s="482" t="s">
        <v>64</v>
      </c>
      <c r="AX997" s="482"/>
      <c r="AY997" s="482"/>
      <c r="AZ997" s="482" t="s">
        <v>2253</v>
      </c>
      <c r="BA997" s="482" t="s">
        <v>125</v>
      </c>
      <c r="BB997" s="482" t="s">
        <v>2254</v>
      </c>
      <c r="BC997" s="483">
        <v>41886565</v>
      </c>
      <c r="BD997" s="484"/>
      <c r="BF997" s="486" t="s">
        <v>2118</v>
      </c>
      <c r="BG997" s="486" t="s">
        <v>2087</v>
      </c>
      <c r="BH997" s="487" t="s">
        <v>2103</v>
      </c>
    </row>
    <row r="998" spans="1:60" s="42" customFormat="1" ht="68.25" customHeight="1">
      <c r="A998" s="470">
        <v>965</v>
      </c>
      <c r="B998" s="471" t="s">
        <v>1908</v>
      </c>
      <c r="C998" s="471" t="s">
        <v>2239</v>
      </c>
      <c r="D998" s="471" t="s">
        <v>2240</v>
      </c>
      <c r="E998" s="471" t="s">
        <v>213</v>
      </c>
      <c r="F998" s="472" t="s">
        <v>930</v>
      </c>
      <c r="G998" s="472" t="s">
        <v>2241</v>
      </c>
      <c r="H998" s="48" t="s">
        <v>2242</v>
      </c>
      <c r="I998" s="473" t="s">
        <v>2243</v>
      </c>
      <c r="J998" s="471" t="s">
        <v>934</v>
      </c>
      <c r="K998" s="471"/>
      <c r="L998" s="471"/>
      <c r="M998" s="471"/>
      <c r="N998" s="474"/>
      <c r="O998" s="473"/>
      <c r="P998" s="476"/>
      <c r="Q998" s="476"/>
      <c r="R998" s="476" t="s">
        <v>935</v>
      </c>
      <c r="S998" s="477"/>
      <c r="T998" s="477"/>
      <c r="U998" s="476"/>
      <c r="V998" s="476"/>
      <c r="W998" s="476"/>
      <c r="X998" s="475" t="s">
        <v>2244</v>
      </c>
      <c r="Y998" s="475" t="s">
        <v>2245</v>
      </c>
      <c r="Z998" s="476"/>
      <c r="AA998" s="478"/>
      <c r="AB998" s="479"/>
      <c r="AC998" s="479"/>
      <c r="AD998" s="476"/>
      <c r="AE998" s="476"/>
      <c r="AF998" s="477"/>
      <c r="AG998" s="477"/>
      <c r="AH998" s="476"/>
      <c r="AI998" s="476"/>
      <c r="AJ998" s="476"/>
      <c r="AK998" s="473" t="s">
        <v>2248</v>
      </c>
      <c r="AL998" s="512" t="s">
        <v>55</v>
      </c>
      <c r="AM998" s="512">
        <v>2202</v>
      </c>
      <c r="AN998" s="512" t="s">
        <v>56</v>
      </c>
      <c r="AO998" s="512" t="s">
        <v>2361</v>
      </c>
      <c r="AP998" s="473" t="s">
        <v>2249</v>
      </c>
      <c r="AQ998" s="473" t="s">
        <v>2250</v>
      </c>
      <c r="AR998" s="513" t="s">
        <v>2377</v>
      </c>
      <c r="AS998" s="480" t="s">
        <v>2286</v>
      </c>
      <c r="AT998" s="481" t="s">
        <v>2287</v>
      </c>
      <c r="AU998" s="481"/>
      <c r="AV998" s="482" t="s">
        <v>63</v>
      </c>
      <c r="AW998" s="482" t="s">
        <v>64</v>
      </c>
      <c r="AX998" s="482"/>
      <c r="AY998" s="482"/>
      <c r="AZ998" s="482" t="s">
        <v>2253</v>
      </c>
      <c r="BA998" s="482" t="s">
        <v>125</v>
      </c>
      <c r="BB998" s="482" t="s">
        <v>2254</v>
      </c>
      <c r="BC998" s="483">
        <v>105788100</v>
      </c>
      <c r="BD998" s="484"/>
      <c r="BF998" s="486" t="s">
        <v>2120</v>
      </c>
      <c r="BG998" s="486" t="s">
        <v>2087</v>
      </c>
      <c r="BH998" s="487" t="s">
        <v>2121</v>
      </c>
    </row>
    <row r="999" spans="1:60" s="42" customFormat="1" ht="98.25" customHeight="1">
      <c r="A999" s="470">
        <v>966</v>
      </c>
      <c r="B999" s="471" t="s">
        <v>1908</v>
      </c>
      <c r="C999" s="471" t="s">
        <v>2239</v>
      </c>
      <c r="D999" s="471" t="s">
        <v>2240</v>
      </c>
      <c r="E999" s="471" t="s">
        <v>213</v>
      </c>
      <c r="F999" s="472" t="s">
        <v>930</v>
      </c>
      <c r="G999" s="472" t="s">
        <v>2241</v>
      </c>
      <c r="H999" s="48" t="s">
        <v>2242</v>
      </c>
      <c r="I999" s="473" t="s">
        <v>2243</v>
      </c>
      <c r="J999" s="471" t="s">
        <v>934</v>
      </c>
      <c r="K999" s="471"/>
      <c r="L999" s="471"/>
      <c r="M999" s="471"/>
      <c r="N999" s="474"/>
      <c r="O999" s="473"/>
      <c r="P999" s="476"/>
      <c r="Q999" s="476"/>
      <c r="R999" s="476" t="s">
        <v>935</v>
      </c>
      <c r="S999" s="477"/>
      <c r="T999" s="477"/>
      <c r="U999" s="476"/>
      <c r="V999" s="476"/>
      <c r="W999" s="476"/>
      <c r="X999" s="475" t="s">
        <v>2244</v>
      </c>
      <c r="Y999" s="475" t="s">
        <v>2245</v>
      </c>
      <c r="Z999" s="476"/>
      <c r="AA999" s="478"/>
      <c r="AB999" s="479"/>
      <c r="AC999" s="479"/>
      <c r="AD999" s="476"/>
      <c r="AE999" s="476"/>
      <c r="AF999" s="477"/>
      <c r="AG999" s="477"/>
      <c r="AH999" s="476"/>
      <c r="AI999" s="476"/>
      <c r="AJ999" s="476"/>
      <c r="AK999" s="473" t="s">
        <v>2248</v>
      </c>
      <c r="AL999" s="512" t="s">
        <v>55</v>
      </c>
      <c r="AM999" s="512">
        <v>2202</v>
      </c>
      <c r="AN999" s="512" t="s">
        <v>56</v>
      </c>
      <c r="AO999" s="512" t="s">
        <v>2361</v>
      </c>
      <c r="AP999" s="473" t="s">
        <v>2249</v>
      </c>
      <c r="AQ999" s="473" t="s">
        <v>2250</v>
      </c>
      <c r="AR999" s="513" t="s">
        <v>2377</v>
      </c>
      <c r="AS999" s="480" t="s">
        <v>210</v>
      </c>
      <c r="AT999" s="481" t="s">
        <v>2288</v>
      </c>
      <c r="AU999" s="481"/>
      <c r="AV999" s="482" t="s">
        <v>63</v>
      </c>
      <c r="AW999" s="482" t="s">
        <v>64</v>
      </c>
      <c r="AX999" s="482"/>
      <c r="AY999" s="482"/>
      <c r="AZ999" s="482" t="s">
        <v>2253</v>
      </c>
      <c r="BA999" s="482" t="s">
        <v>125</v>
      </c>
      <c r="BB999" s="482" t="s">
        <v>2254</v>
      </c>
      <c r="BC999" s="483">
        <v>68672600</v>
      </c>
      <c r="BD999" s="484"/>
      <c r="BF999" s="486" t="s">
        <v>2122</v>
      </c>
      <c r="BG999" s="486" t="s">
        <v>2087</v>
      </c>
      <c r="BH999" s="487" t="s">
        <v>2121</v>
      </c>
    </row>
    <row r="1000" spans="1:60" s="42" customFormat="1" ht="66.75" customHeight="1">
      <c r="A1000" s="470">
        <v>967</v>
      </c>
      <c r="B1000" s="471" t="s">
        <v>1908</v>
      </c>
      <c r="C1000" s="471" t="s">
        <v>2239</v>
      </c>
      <c r="D1000" s="471" t="s">
        <v>2240</v>
      </c>
      <c r="E1000" s="471" t="s">
        <v>213</v>
      </c>
      <c r="F1000" s="472" t="s">
        <v>930</v>
      </c>
      <c r="G1000" s="472" t="s">
        <v>2241</v>
      </c>
      <c r="H1000" s="48" t="s">
        <v>2242</v>
      </c>
      <c r="I1000" s="473" t="s">
        <v>2243</v>
      </c>
      <c r="J1000" s="471" t="s">
        <v>934</v>
      </c>
      <c r="K1000" s="471"/>
      <c r="L1000" s="471"/>
      <c r="M1000" s="471"/>
      <c r="N1000" s="474"/>
      <c r="O1000" s="473"/>
      <c r="P1000" s="476"/>
      <c r="Q1000" s="476"/>
      <c r="R1000" s="476" t="s">
        <v>935</v>
      </c>
      <c r="S1000" s="477"/>
      <c r="T1000" s="477"/>
      <c r="U1000" s="476"/>
      <c r="V1000" s="476"/>
      <c r="W1000" s="476"/>
      <c r="X1000" s="476" t="s">
        <v>2244</v>
      </c>
      <c r="Y1000" s="475" t="s">
        <v>2245</v>
      </c>
      <c r="Z1000" s="476"/>
      <c r="AA1000" s="478"/>
      <c r="AB1000" s="479"/>
      <c r="AC1000" s="479"/>
      <c r="AD1000" s="476"/>
      <c r="AE1000" s="476"/>
      <c r="AF1000" s="477"/>
      <c r="AG1000" s="477"/>
      <c r="AH1000" s="476"/>
      <c r="AI1000" s="476"/>
      <c r="AJ1000" s="476"/>
      <c r="AK1000" s="473" t="s">
        <v>2248</v>
      </c>
      <c r="AL1000" s="512" t="s">
        <v>55</v>
      </c>
      <c r="AM1000" s="512">
        <v>2202</v>
      </c>
      <c r="AN1000" s="512" t="s">
        <v>56</v>
      </c>
      <c r="AO1000" s="512" t="s">
        <v>2361</v>
      </c>
      <c r="AP1000" s="473" t="s">
        <v>2249</v>
      </c>
      <c r="AQ1000" s="473" t="s">
        <v>2250</v>
      </c>
      <c r="AR1000" s="513" t="s">
        <v>2377</v>
      </c>
      <c r="AS1000" s="480" t="s">
        <v>2289</v>
      </c>
      <c r="AT1000" s="481" t="s">
        <v>2290</v>
      </c>
      <c r="AU1000" s="481"/>
      <c r="AV1000" s="482" t="s">
        <v>63</v>
      </c>
      <c r="AW1000" s="482" t="s">
        <v>64</v>
      </c>
      <c r="AX1000" s="482"/>
      <c r="AY1000" s="482"/>
      <c r="AZ1000" s="482" t="s">
        <v>2253</v>
      </c>
      <c r="BA1000" s="482" t="s">
        <v>125</v>
      </c>
      <c r="BB1000" s="482" t="s">
        <v>2254</v>
      </c>
      <c r="BC1000" s="483">
        <v>115000000</v>
      </c>
      <c r="BD1000" s="484"/>
      <c r="BF1000" s="486" t="s">
        <v>2123</v>
      </c>
      <c r="BG1000" s="486" t="s">
        <v>2087</v>
      </c>
      <c r="BH1000" s="487" t="s">
        <v>2124</v>
      </c>
    </row>
    <row r="1001" spans="1:60" s="42" customFormat="1" ht="67.5">
      <c r="A1001" s="470">
        <v>968</v>
      </c>
      <c r="B1001" s="471" t="s">
        <v>1908</v>
      </c>
      <c r="C1001" s="471" t="s">
        <v>2239</v>
      </c>
      <c r="D1001" s="471" t="s">
        <v>2240</v>
      </c>
      <c r="E1001" s="471" t="s">
        <v>213</v>
      </c>
      <c r="F1001" s="472" t="s">
        <v>930</v>
      </c>
      <c r="G1001" s="472" t="s">
        <v>2241</v>
      </c>
      <c r="H1001" s="48" t="s">
        <v>2242</v>
      </c>
      <c r="I1001" s="473" t="s">
        <v>2243</v>
      </c>
      <c r="J1001" s="471" t="s">
        <v>934</v>
      </c>
      <c r="K1001" s="471"/>
      <c r="L1001" s="471"/>
      <c r="M1001" s="471"/>
      <c r="N1001" s="474"/>
      <c r="O1001" s="473"/>
      <c r="P1001" s="476"/>
      <c r="Q1001" s="476"/>
      <c r="R1001" s="476" t="s">
        <v>935</v>
      </c>
      <c r="S1001" s="477"/>
      <c r="T1001" s="477"/>
      <c r="U1001" s="476"/>
      <c r="V1001" s="476"/>
      <c r="W1001" s="476"/>
      <c r="X1001" s="476" t="s">
        <v>2244</v>
      </c>
      <c r="Y1001" s="475" t="s">
        <v>2245</v>
      </c>
      <c r="Z1001" s="476"/>
      <c r="AA1001" s="478"/>
      <c r="AB1001" s="479"/>
      <c r="AC1001" s="479"/>
      <c r="AD1001" s="476"/>
      <c r="AE1001" s="476"/>
      <c r="AF1001" s="477"/>
      <c r="AG1001" s="477"/>
      <c r="AH1001" s="476"/>
      <c r="AI1001" s="476"/>
      <c r="AJ1001" s="476"/>
      <c r="AK1001" s="473" t="s">
        <v>2248</v>
      </c>
      <c r="AL1001" s="512" t="s">
        <v>55</v>
      </c>
      <c r="AM1001" s="512">
        <v>2202</v>
      </c>
      <c r="AN1001" s="512" t="s">
        <v>56</v>
      </c>
      <c r="AO1001" s="512" t="s">
        <v>2361</v>
      </c>
      <c r="AP1001" s="473" t="s">
        <v>2249</v>
      </c>
      <c r="AQ1001" s="473" t="s">
        <v>2250</v>
      </c>
      <c r="AR1001" s="513" t="s">
        <v>2377</v>
      </c>
      <c r="AS1001" s="480" t="s">
        <v>2291</v>
      </c>
      <c r="AT1001" s="481" t="s">
        <v>2292</v>
      </c>
      <c r="AU1001" s="481"/>
      <c r="AV1001" s="482" t="s">
        <v>63</v>
      </c>
      <c r="AW1001" s="482" t="s">
        <v>64</v>
      </c>
      <c r="AX1001" s="482"/>
      <c r="AY1001" s="482"/>
      <c r="AZ1001" s="482" t="s">
        <v>2253</v>
      </c>
      <c r="BA1001" s="482" t="s">
        <v>125</v>
      </c>
      <c r="BB1001" s="482" t="s">
        <v>2254</v>
      </c>
      <c r="BC1001" s="483">
        <v>92400000</v>
      </c>
      <c r="BD1001" s="484"/>
      <c r="BF1001" s="486" t="s">
        <v>2125</v>
      </c>
      <c r="BG1001" s="486" t="s">
        <v>2087</v>
      </c>
      <c r="BH1001" s="487" t="s">
        <v>2124</v>
      </c>
    </row>
    <row r="1002" spans="1:60" s="42" customFormat="1" ht="63.75" customHeight="1">
      <c r="A1002" s="470">
        <v>969</v>
      </c>
      <c r="B1002" s="471" t="s">
        <v>1908</v>
      </c>
      <c r="C1002" s="471" t="s">
        <v>2239</v>
      </c>
      <c r="D1002" s="471" t="s">
        <v>2240</v>
      </c>
      <c r="E1002" s="471" t="s">
        <v>213</v>
      </c>
      <c r="F1002" s="472" t="s">
        <v>930</v>
      </c>
      <c r="G1002" s="472" t="s">
        <v>2241</v>
      </c>
      <c r="H1002" s="48" t="s">
        <v>2242</v>
      </c>
      <c r="I1002" s="473" t="s">
        <v>2243</v>
      </c>
      <c r="J1002" s="471" t="s">
        <v>934</v>
      </c>
      <c r="K1002" s="471"/>
      <c r="L1002" s="471"/>
      <c r="M1002" s="471"/>
      <c r="N1002" s="474"/>
      <c r="O1002" s="473"/>
      <c r="P1002" s="476"/>
      <c r="Q1002" s="476"/>
      <c r="R1002" s="476" t="s">
        <v>935</v>
      </c>
      <c r="S1002" s="477"/>
      <c r="T1002" s="477"/>
      <c r="U1002" s="476"/>
      <c r="V1002" s="476"/>
      <c r="W1002" s="476"/>
      <c r="X1002" s="476" t="s">
        <v>2244</v>
      </c>
      <c r="Y1002" s="475" t="s">
        <v>2245</v>
      </c>
      <c r="Z1002" s="476"/>
      <c r="AA1002" s="478"/>
      <c r="AB1002" s="479"/>
      <c r="AC1002" s="479"/>
      <c r="AD1002" s="476"/>
      <c r="AE1002" s="476"/>
      <c r="AF1002" s="477"/>
      <c r="AG1002" s="477"/>
      <c r="AH1002" s="476"/>
      <c r="AI1002" s="476"/>
      <c r="AJ1002" s="476"/>
      <c r="AK1002" s="473" t="s">
        <v>2248</v>
      </c>
      <c r="AL1002" s="512" t="s">
        <v>55</v>
      </c>
      <c r="AM1002" s="512">
        <v>2202</v>
      </c>
      <c r="AN1002" s="512" t="s">
        <v>56</v>
      </c>
      <c r="AO1002" s="512" t="s">
        <v>2361</v>
      </c>
      <c r="AP1002" s="473" t="s">
        <v>2249</v>
      </c>
      <c r="AQ1002" s="473" t="s">
        <v>2250</v>
      </c>
      <c r="AR1002" s="513" t="s">
        <v>2377</v>
      </c>
      <c r="AS1002" s="480" t="s">
        <v>2293</v>
      </c>
      <c r="AT1002" s="481" t="s">
        <v>2294</v>
      </c>
      <c r="AU1002" s="481"/>
      <c r="AV1002" s="482" t="s">
        <v>63</v>
      </c>
      <c r="AW1002" s="482" t="s">
        <v>64</v>
      </c>
      <c r="AX1002" s="482"/>
      <c r="AY1002" s="482"/>
      <c r="AZ1002" s="482" t="s">
        <v>2253</v>
      </c>
      <c r="BA1002" s="482" t="s">
        <v>125</v>
      </c>
      <c r="BB1002" s="482" t="s">
        <v>2254</v>
      </c>
      <c r="BC1002" s="483">
        <v>77000000</v>
      </c>
      <c r="BD1002" s="484"/>
      <c r="BF1002" s="486" t="s">
        <v>2127</v>
      </c>
      <c r="BG1002" s="486" t="s">
        <v>2087</v>
      </c>
      <c r="BH1002" s="487" t="s">
        <v>2124</v>
      </c>
    </row>
    <row r="1003" spans="1:60" s="42" customFormat="1" ht="88.5" customHeight="1">
      <c r="A1003" s="470">
        <v>970</v>
      </c>
      <c r="B1003" s="471" t="s">
        <v>1908</v>
      </c>
      <c r="C1003" s="471" t="s">
        <v>2239</v>
      </c>
      <c r="D1003" s="471" t="s">
        <v>2240</v>
      </c>
      <c r="E1003" s="471" t="s">
        <v>213</v>
      </c>
      <c r="F1003" s="472" t="s">
        <v>930</v>
      </c>
      <c r="G1003" s="472" t="s">
        <v>2241</v>
      </c>
      <c r="H1003" s="48" t="s">
        <v>2242</v>
      </c>
      <c r="I1003" s="473" t="s">
        <v>2243</v>
      </c>
      <c r="J1003" s="471" t="s">
        <v>934</v>
      </c>
      <c r="K1003" s="471"/>
      <c r="L1003" s="471"/>
      <c r="M1003" s="471"/>
      <c r="N1003" s="474"/>
      <c r="O1003" s="473"/>
      <c r="P1003" s="476"/>
      <c r="Q1003" s="476"/>
      <c r="R1003" s="476" t="s">
        <v>935</v>
      </c>
      <c r="S1003" s="477"/>
      <c r="T1003" s="477"/>
      <c r="U1003" s="476"/>
      <c r="V1003" s="476"/>
      <c r="W1003" s="476"/>
      <c r="X1003" s="476" t="s">
        <v>2244</v>
      </c>
      <c r="Y1003" s="475" t="s">
        <v>2245</v>
      </c>
      <c r="Z1003" s="476"/>
      <c r="AA1003" s="478"/>
      <c r="AB1003" s="479"/>
      <c r="AC1003" s="479"/>
      <c r="AD1003" s="476"/>
      <c r="AE1003" s="476"/>
      <c r="AF1003" s="477"/>
      <c r="AG1003" s="477"/>
      <c r="AH1003" s="476"/>
      <c r="AI1003" s="476"/>
      <c r="AJ1003" s="476"/>
      <c r="AK1003" s="473" t="s">
        <v>2248</v>
      </c>
      <c r="AL1003" s="512" t="s">
        <v>55</v>
      </c>
      <c r="AM1003" s="512">
        <v>2202</v>
      </c>
      <c r="AN1003" s="512" t="s">
        <v>56</v>
      </c>
      <c r="AO1003" s="512" t="s">
        <v>2361</v>
      </c>
      <c r="AP1003" s="473" t="s">
        <v>2249</v>
      </c>
      <c r="AQ1003" s="473" t="s">
        <v>2250</v>
      </c>
      <c r="AR1003" s="513" t="s">
        <v>2377</v>
      </c>
      <c r="AS1003" s="480">
        <v>734</v>
      </c>
      <c r="AT1003" s="481" t="s">
        <v>2295</v>
      </c>
      <c r="AU1003" s="481"/>
      <c r="AV1003" s="482" t="s">
        <v>63</v>
      </c>
      <c r="AW1003" s="482" t="s">
        <v>64</v>
      </c>
      <c r="AX1003" s="482"/>
      <c r="AY1003" s="482"/>
      <c r="AZ1003" s="482" t="s">
        <v>2253</v>
      </c>
      <c r="BA1003" s="482" t="s">
        <v>125</v>
      </c>
      <c r="BB1003" s="482" t="s">
        <v>2254</v>
      </c>
      <c r="BC1003" s="483">
        <v>183260000</v>
      </c>
      <c r="BD1003" s="484"/>
      <c r="BF1003" s="486" t="s">
        <v>2129</v>
      </c>
      <c r="BG1003" s="486" t="s">
        <v>2087</v>
      </c>
      <c r="BH1003" s="487" t="s">
        <v>2124</v>
      </c>
    </row>
    <row r="1004" spans="1:60" s="42" customFormat="1" ht="67.5">
      <c r="A1004" s="470">
        <v>971</v>
      </c>
      <c r="B1004" s="471" t="s">
        <v>1908</v>
      </c>
      <c r="C1004" s="471" t="s">
        <v>2239</v>
      </c>
      <c r="D1004" s="471" t="s">
        <v>2240</v>
      </c>
      <c r="E1004" s="471" t="s">
        <v>213</v>
      </c>
      <c r="F1004" s="472" t="s">
        <v>930</v>
      </c>
      <c r="G1004" s="472" t="s">
        <v>2241</v>
      </c>
      <c r="H1004" s="48" t="s">
        <v>2242</v>
      </c>
      <c r="I1004" s="473" t="s">
        <v>2243</v>
      </c>
      <c r="J1004" s="471" t="s">
        <v>934</v>
      </c>
      <c r="K1004" s="471"/>
      <c r="L1004" s="471"/>
      <c r="M1004" s="471"/>
      <c r="N1004" s="474"/>
      <c r="O1004" s="473"/>
      <c r="P1004" s="476"/>
      <c r="Q1004" s="476"/>
      <c r="R1004" s="476" t="s">
        <v>935</v>
      </c>
      <c r="S1004" s="477"/>
      <c r="T1004" s="477"/>
      <c r="U1004" s="476"/>
      <c r="V1004" s="476"/>
      <c r="W1004" s="476"/>
      <c r="X1004" s="475" t="s">
        <v>2244</v>
      </c>
      <c r="Y1004" s="475" t="s">
        <v>2245</v>
      </c>
      <c r="Z1004" s="476"/>
      <c r="AA1004" s="478"/>
      <c r="AB1004" s="479"/>
      <c r="AC1004" s="479"/>
      <c r="AD1004" s="476"/>
      <c r="AE1004" s="476"/>
      <c r="AF1004" s="477"/>
      <c r="AG1004" s="477"/>
      <c r="AH1004" s="476"/>
      <c r="AI1004" s="476"/>
      <c r="AJ1004" s="476"/>
      <c r="AK1004" s="473" t="s">
        <v>2248</v>
      </c>
      <c r="AL1004" s="512" t="s">
        <v>55</v>
      </c>
      <c r="AM1004" s="512">
        <v>2202</v>
      </c>
      <c r="AN1004" s="512" t="s">
        <v>56</v>
      </c>
      <c r="AO1004" s="512" t="s">
        <v>2361</v>
      </c>
      <c r="AP1004" s="473" t="s">
        <v>2249</v>
      </c>
      <c r="AQ1004" s="473" t="s">
        <v>2250</v>
      </c>
      <c r="AR1004" s="513" t="s">
        <v>2377</v>
      </c>
      <c r="AS1004" s="480" t="s">
        <v>210</v>
      </c>
      <c r="AT1004" s="481" t="s">
        <v>2296</v>
      </c>
      <c r="AU1004" s="481"/>
      <c r="AV1004" s="482" t="s">
        <v>63</v>
      </c>
      <c r="AW1004" s="482" t="s">
        <v>64</v>
      </c>
      <c r="AX1004" s="482"/>
      <c r="AY1004" s="482"/>
      <c r="AZ1004" s="482" t="s">
        <v>2253</v>
      </c>
      <c r="BA1004" s="482" t="s">
        <v>125</v>
      </c>
      <c r="BB1004" s="482" t="s">
        <v>2254</v>
      </c>
      <c r="BC1004" s="483">
        <v>66890691</v>
      </c>
      <c r="BD1004" s="484"/>
      <c r="BF1004" s="486" t="s">
        <v>2122</v>
      </c>
      <c r="BG1004" s="486" t="s">
        <v>2087</v>
      </c>
      <c r="BH1004" s="487" t="s">
        <v>2121</v>
      </c>
    </row>
    <row r="1005" spans="1:60" s="42" customFormat="1" ht="83.25" customHeight="1">
      <c r="A1005" s="470">
        <v>972</v>
      </c>
      <c r="B1005" s="471" t="s">
        <v>1908</v>
      </c>
      <c r="C1005" s="471" t="s">
        <v>2239</v>
      </c>
      <c r="D1005" s="471" t="s">
        <v>2240</v>
      </c>
      <c r="E1005" s="471" t="s">
        <v>213</v>
      </c>
      <c r="F1005" s="472" t="s">
        <v>930</v>
      </c>
      <c r="G1005" s="472" t="s">
        <v>2241</v>
      </c>
      <c r="H1005" s="48" t="s">
        <v>2242</v>
      </c>
      <c r="I1005" s="473" t="s">
        <v>2243</v>
      </c>
      <c r="J1005" s="471" t="s">
        <v>934</v>
      </c>
      <c r="K1005" s="471"/>
      <c r="L1005" s="471"/>
      <c r="M1005" s="471"/>
      <c r="N1005" s="474"/>
      <c r="O1005" s="473"/>
      <c r="P1005" s="476"/>
      <c r="Q1005" s="476"/>
      <c r="R1005" s="476" t="s">
        <v>935</v>
      </c>
      <c r="S1005" s="477"/>
      <c r="T1005" s="477"/>
      <c r="U1005" s="476"/>
      <c r="V1005" s="476"/>
      <c r="W1005" s="476"/>
      <c r="X1005" s="476" t="s">
        <v>2244</v>
      </c>
      <c r="Y1005" s="476" t="s">
        <v>2297</v>
      </c>
      <c r="Z1005" s="476" t="s">
        <v>2246</v>
      </c>
      <c r="AA1005" s="478">
        <v>0</v>
      </c>
      <c r="AB1005" s="488">
        <v>1</v>
      </c>
      <c r="AC1005" s="488"/>
      <c r="AD1005" s="476"/>
      <c r="AE1005" s="476" t="s">
        <v>2298</v>
      </c>
      <c r="AF1005" s="477"/>
      <c r="AG1005" s="104">
        <f>(AF1005-AA1005)/(AB1005-AA1005)</f>
        <v>0</v>
      </c>
      <c r="AH1005" s="476"/>
      <c r="AI1005" s="476"/>
      <c r="AJ1005" s="476"/>
      <c r="AK1005" s="473" t="s">
        <v>2248</v>
      </c>
      <c r="AL1005" s="512" t="s">
        <v>55</v>
      </c>
      <c r="AM1005" s="512">
        <v>2202</v>
      </c>
      <c r="AN1005" s="512" t="s">
        <v>56</v>
      </c>
      <c r="AO1005" s="512" t="s">
        <v>2361</v>
      </c>
      <c r="AP1005" s="473" t="s">
        <v>2299</v>
      </c>
      <c r="AQ1005" s="473" t="s">
        <v>2250</v>
      </c>
      <c r="AR1005" s="513" t="s">
        <v>2377</v>
      </c>
      <c r="AS1005" s="480" t="s">
        <v>2300</v>
      </c>
      <c r="AT1005" s="481" t="s">
        <v>2301</v>
      </c>
      <c r="AU1005" s="481"/>
      <c r="AV1005" s="482" t="s">
        <v>948</v>
      </c>
      <c r="AW1005" s="482" t="s">
        <v>64</v>
      </c>
      <c r="AX1005" s="482"/>
      <c r="AY1005" s="482"/>
      <c r="AZ1005" s="482" t="s">
        <v>2253</v>
      </c>
      <c r="BA1005" s="482" t="s">
        <v>125</v>
      </c>
      <c r="BB1005" s="482" t="s">
        <v>133</v>
      </c>
      <c r="BC1005" s="483">
        <v>1331148828</v>
      </c>
      <c r="BD1005" s="484"/>
      <c r="BF1005" s="489" t="s">
        <v>2131</v>
      </c>
      <c r="BG1005" s="489"/>
      <c r="BH1005" s="487"/>
    </row>
    <row r="1006" spans="1:60" s="42" customFormat="1" ht="98.25" customHeight="1">
      <c r="A1006" s="470">
        <v>973</v>
      </c>
      <c r="B1006" s="471" t="s">
        <v>1908</v>
      </c>
      <c r="C1006" s="471" t="s">
        <v>2239</v>
      </c>
      <c r="D1006" s="471" t="s">
        <v>2240</v>
      </c>
      <c r="E1006" s="471" t="s">
        <v>213</v>
      </c>
      <c r="F1006" s="472" t="s">
        <v>930</v>
      </c>
      <c r="G1006" s="472" t="s">
        <v>2241</v>
      </c>
      <c r="H1006" s="48" t="s">
        <v>2242</v>
      </c>
      <c r="I1006" s="473" t="s">
        <v>2243</v>
      </c>
      <c r="J1006" s="471" t="s">
        <v>934</v>
      </c>
      <c r="K1006" s="471"/>
      <c r="L1006" s="471"/>
      <c r="M1006" s="471"/>
      <c r="N1006" s="474"/>
      <c r="O1006" s="473"/>
      <c r="P1006" s="476"/>
      <c r="Q1006" s="476"/>
      <c r="R1006" s="476" t="s">
        <v>935</v>
      </c>
      <c r="S1006" s="477"/>
      <c r="T1006" s="477"/>
      <c r="U1006" s="476"/>
      <c r="V1006" s="476"/>
      <c r="W1006" s="476"/>
      <c r="X1006" s="476" t="s">
        <v>2244</v>
      </c>
      <c r="Y1006" s="476" t="s">
        <v>2297</v>
      </c>
      <c r="Z1006" s="476"/>
      <c r="AA1006" s="478"/>
      <c r="AB1006" s="488"/>
      <c r="AC1006" s="488"/>
      <c r="AD1006" s="476"/>
      <c r="AE1006" s="476"/>
      <c r="AF1006" s="477"/>
      <c r="AG1006" s="477"/>
      <c r="AH1006" s="476"/>
      <c r="AI1006" s="476"/>
      <c r="AJ1006" s="476"/>
      <c r="AK1006" s="473" t="s">
        <v>2248</v>
      </c>
      <c r="AL1006" s="512" t="s">
        <v>55</v>
      </c>
      <c r="AM1006" s="512">
        <v>2202</v>
      </c>
      <c r="AN1006" s="512" t="s">
        <v>56</v>
      </c>
      <c r="AO1006" s="512" t="s">
        <v>2361</v>
      </c>
      <c r="AP1006" s="473" t="s">
        <v>2299</v>
      </c>
      <c r="AQ1006" s="473" t="s">
        <v>2250</v>
      </c>
      <c r="AR1006" s="513" t="s">
        <v>2377</v>
      </c>
      <c r="AS1006" s="480" t="s">
        <v>2302</v>
      </c>
      <c r="AT1006" s="481" t="s">
        <v>2303</v>
      </c>
      <c r="AU1006" s="481"/>
      <c r="AV1006" s="482" t="s">
        <v>948</v>
      </c>
      <c r="AW1006" s="482" t="s">
        <v>64</v>
      </c>
      <c r="AX1006" s="482"/>
      <c r="AY1006" s="482"/>
      <c r="AZ1006" s="482" t="s">
        <v>2253</v>
      </c>
      <c r="BA1006" s="482" t="s">
        <v>125</v>
      </c>
      <c r="BB1006" s="482" t="s">
        <v>133</v>
      </c>
      <c r="BC1006" s="483">
        <v>133114883</v>
      </c>
      <c r="BD1006" s="484"/>
      <c r="BF1006" s="489" t="s">
        <v>2131</v>
      </c>
      <c r="BG1006" s="489"/>
      <c r="BH1006" s="487"/>
    </row>
    <row r="1007" spans="1:60" s="42" customFormat="1" ht="73.5" customHeight="1">
      <c r="A1007" s="470">
        <v>974</v>
      </c>
      <c r="B1007" s="471" t="s">
        <v>1908</v>
      </c>
      <c r="C1007" s="471" t="s">
        <v>2239</v>
      </c>
      <c r="D1007" s="471" t="s">
        <v>2240</v>
      </c>
      <c r="E1007" s="471" t="s">
        <v>213</v>
      </c>
      <c r="F1007" s="472" t="s">
        <v>930</v>
      </c>
      <c r="G1007" s="472" t="s">
        <v>2241</v>
      </c>
      <c r="H1007" s="48" t="s">
        <v>2242</v>
      </c>
      <c r="I1007" s="473" t="s">
        <v>2243</v>
      </c>
      <c r="J1007" s="471" t="s">
        <v>934</v>
      </c>
      <c r="K1007" s="471"/>
      <c r="L1007" s="471"/>
      <c r="M1007" s="471"/>
      <c r="N1007" s="474"/>
      <c r="O1007" s="473"/>
      <c r="P1007" s="476"/>
      <c r="Q1007" s="476"/>
      <c r="R1007" s="476" t="s">
        <v>935</v>
      </c>
      <c r="S1007" s="477"/>
      <c r="T1007" s="477"/>
      <c r="U1007" s="476"/>
      <c r="V1007" s="476"/>
      <c r="W1007" s="476"/>
      <c r="X1007" s="476" t="s">
        <v>2244</v>
      </c>
      <c r="Y1007" s="476" t="s">
        <v>2304</v>
      </c>
      <c r="Z1007" s="476" t="s">
        <v>2246</v>
      </c>
      <c r="AA1007" s="478">
        <v>0</v>
      </c>
      <c r="AB1007" s="488">
        <v>1</v>
      </c>
      <c r="AC1007" s="488"/>
      <c r="AD1007" s="476"/>
      <c r="AE1007" s="476" t="s">
        <v>2305</v>
      </c>
      <c r="AF1007" s="477"/>
      <c r="AG1007" s="104">
        <f>(AF1007-AA1007)/(AB1007-AA1007)</f>
        <v>0</v>
      </c>
      <c r="AH1007" s="476"/>
      <c r="AI1007" s="476"/>
      <c r="AJ1007" s="476"/>
      <c r="AK1007" s="473" t="s">
        <v>2248</v>
      </c>
      <c r="AL1007" s="512" t="s">
        <v>55</v>
      </c>
      <c r="AM1007" s="512">
        <v>2202</v>
      </c>
      <c r="AN1007" s="512" t="s">
        <v>56</v>
      </c>
      <c r="AO1007" s="512" t="s">
        <v>2361</v>
      </c>
      <c r="AP1007" s="473" t="s">
        <v>2299</v>
      </c>
      <c r="AQ1007" s="473" t="s">
        <v>2250</v>
      </c>
      <c r="AR1007" s="513" t="s">
        <v>2377</v>
      </c>
      <c r="AS1007" s="480">
        <v>1125</v>
      </c>
      <c r="AT1007" s="481" t="s">
        <v>2306</v>
      </c>
      <c r="AU1007" s="481"/>
      <c r="AV1007" s="482" t="s">
        <v>948</v>
      </c>
      <c r="AW1007" s="482" t="s">
        <v>64</v>
      </c>
      <c r="AX1007" s="482"/>
      <c r="AY1007" s="482"/>
      <c r="AZ1007" s="482" t="s">
        <v>2253</v>
      </c>
      <c r="BA1007" s="482" t="s">
        <v>125</v>
      </c>
      <c r="BB1007" s="482" t="s">
        <v>2307</v>
      </c>
      <c r="BC1007" s="483">
        <v>400000000</v>
      </c>
      <c r="BD1007" s="484"/>
      <c r="BF1007" s="486" t="s">
        <v>1700</v>
      </c>
      <c r="BG1007" s="486"/>
      <c r="BH1007" s="487"/>
    </row>
    <row r="1008" spans="1:60" s="42" customFormat="1" ht="62.25" customHeight="1">
      <c r="A1008" s="470">
        <v>975</v>
      </c>
      <c r="B1008" s="471" t="s">
        <v>1908</v>
      </c>
      <c r="C1008" s="471" t="s">
        <v>2239</v>
      </c>
      <c r="D1008" s="471" t="s">
        <v>2240</v>
      </c>
      <c r="E1008" s="471" t="s">
        <v>213</v>
      </c>
      <c r="F1008" s="472" t="s">
        <v>930</v>
      </c>
      <c r="G1008" s="472" t="s">
        <v>2241</v>
      </c>
      <c r="H1008" s="48" t="s">
        <v>2242</v>
      </c>
      <c r="I1008" s="473" t="s">
        <v>2243</v>
      </c>
      <c r="J1008" s="471" t="s">
        <v>934</v>
      </c>
      <c r="K1008" s="471"/>
      <c r="L1008" s="471"/>
      <c r="M1008" s="471"/>
      <c r="N1008" s="474"/>
      <c r="O1008" s="473"/>
      <c r="P1008" s="476"/>
      <c r="Q1008" s="476"/>
      <c r="R1008" s="476" t="s">
        <v>935</v>
      </c>
      <c r="S1008" s="477"/>
      <c r="T1008" s="477"/>
      <c r="U1008" s="476"/>
      <c r="V1008" s="476"/>
      <c r="W1008" s="476"/>
      <c r="X1008" s="476" t="s">
        <v>2244</v>
      </c>
      <c r="Y1008" s="476" t="s">
        <v>2304</v>
      </c>
      <c r="Z1008" s="476"/>
      <c r="AA1008" s="478"/>
      <c r="AB1008" s="488"/>
      <c r="AC1008" s="488"/>
      <c r="AD1008" s="476"/>
      <c r="AE1008" s="476"/>
      <c r="AF1008" s="477"/>
      <c r="AG1008" s="477"/>
      <c r="AH1008" s="476"/>
      <c r="AI1008" s="476"/>
      <c r="AJ1008" s="476"/>
      <c r="AK1008" s="473" t="s">
        <v>2248</v>
      </c>
      <c r="AL1008" s="512" t="s">
        <v>55</v>
      </c>
      <c r="AM1008" s="512">
        <v>2202</v>
      </c>
      <c r="AN1008" s="512" t="s">
        <v>56</v>
      </c>
      <c r="AO1008" s="512" t="s">
        <v>2361</v>
      </c>
      <c r="AP1008" s="473" t="s">
        <v>2299</v>
      </c>
      <c r="AQ1008" s="473" t="s">
        <v>2250</v>
      </c>
      <c r="AR1008" s="513" t="s">
        <v>2377</v>
      </c>
      <c r="AS1008" s="480">
        <v>1125</v>
      </c>
      <c r="AT1008" s="481" t="s">
        <v>2308</v>
      </c>
      <c r="AU1008" s="481"/>
      <c r="AV1008" s="482" t="s">
        <v>948</v>
      </c>
      <c r="AW1008" s="482" t="s">
        <v>64</v>
      </c>
      <c r="AX1008" s="482"/>
      <c r="AY1008" s="482"/>
      <c r="AZ1008" s="482" t="s">
        <v>2253</v>
      </c>
      <c r="BA1008" s="482" t="s">
        <v>125</v>
      </c>
      <c r="BB1008" s="482" t="s">
        <v>2307</v>
      </c>
      <c r="BC1008" s="483">
        <v>70000000</v>
      </c>
      <c r="BD1008" s="484"/>
      <c r="BF1008" s="486" t="s">
        <v>1700</v>
      </c>
      <c r="BG1008" s="486"/>
      <c r="BH1008" s="487"/>
    </row>
    <row r="1009" spans="1:61" s="42" customFormat="1" ht="75.75" customHeight="1">
      <c r="A1009" s="470">
        <v>976</v>
      </c>
      <c r="B1009" s="471" t="s">
        <v>1908</v>
      </c>
      <c r="C1009" s="471" t="s">
        <v>2239</v>
      </c>
      <c r="D1009" s="471" t="s">
        <v>2240</v>
      </c>
      <c r="E1009" s="471" t="s">
        <v>213</v>
      </c>
      <c r="F1009" s="472" t="s">
        <v>930</v>
      </c>
      <c r="G1009" s="472" t="s">
        <v>2241</v>
      </c>
      <c r="H1009" s="48" t="s">
        <v>2242</v>
      </c>
      <c r="I1009" s="473" t="s">
        <v>2243</v>
      </c>
      <c r="J1009" s="471" t="s">
        <v>934</v>
      </c>
      <c r="K1009" s="471"/>
      <c r="L1009" s="471"/>
      <c r="M1009" s="471"/>
      <c r="N1009" s="474"/>
      <c r="O1009" s="473"/>
      <c r="P1009" s="476"/>
      <c r="Q1009" s="476"/>
      <c r="R1009" s="476" t="s">
        <v>935</v>
      </c>
      <c r="S1009" s="477"/>
      <c r="T1009" s="477"/>
      <c r="U1009" s="476"/>
      <c r="V1009" s="476"/>
      <c r="W1009" s="476"/>
      <c r="X1009" s="476" t="s">
        <v>2244</v>
      </c>
      <c r="Y1009" s="476" t="s">
        <v>2304</v>
      </c>
      <c r="Z1009" s="476"/>
      <c r="AA1009" s="478"/>
      <c r="AB1009" s="488"/>
      <c r="AC1009" s="488"/>
      <c r="AD1009" s="476"/>
      <c r="AE1009" s="476"/>
      <c r="AF1009" s="477"/>
      <c r="AG1009" s="477"/>
      <c r="AH1009" s="476"/>
      <c r="AI1009" s="476"/>
      <c r="AJ1009" s="476"/>
      <c r="AK1009" s="473" t="s">
        <v>2248</v>
      </c>
      <c r="AL1009" s="512" t="s">
        <v>55</v>
      </c>
      <c r="AM1009" s="512">
        <v>2202</v>
      </c>
      <c r="AN1009" s="512" t="s">
        <v>56</v>
      </c>
      <c r="AO1009" s="512" t="s">
        <v>2361</v>
      </c>
      <c r="AP1009" s="473" t="s">
        <v>2299</v>
      </c>
      <c r="AQ1009" s="473" t="s">
        <v>2250</v>
      </c>
      <c r="AR1009" s="513" t="s">
        <v>2377</v>
      </c>
      <c r="AS1009" s="480">
        <v>1249</v>
      </c>
      <c r="AT1009" s="481" t="s">
        <v>2309</v>
      </c>
      <c r="AU1009" s="481"/>
      <c r="AV1009" s="482" t="s">
        <v>948</v>
      </c>
      <c r="AW1009" s="482" t="s">
        <v>64</v>
      </c>
      <c r="AX1009" s="482"/>
      <c r="AY1009" s="482"/>
      <c r="AZ1009" s="482" t="s">
        <v>2253</v>
      </c>
      <c r="BA1009" s="482" t="s">
        <v>125</v>
      </c>
      <c r="BB1009" s="482" t="s">
        <v>2307</v>
      </c>
      <c r="BC1009" s="483">
        <v>30000000</v>
      </c>
      <c r="BD1009" s="484"/>
      <c r="BF1009" s="486" t="s">
        <v>1700</v>
      </c>
      <c r="BG1009" s="486"/>
      <c r="BH1009" s="487"/>
    </row>
    <row r="1010" spans="1:61" s="42" customFormat="1" ht="87.75" customHeight="1">
      <c r="A1010" s="470">
        <v>977</v>
      </c>
      <c r="B1010" s="471" t="s">
        <v>1908</v>
      </c>
      <c r="C1010" s="471" t="s">
        <v>2239</v>
      </c>
      <c r="D1010" s="471" t="s">
        <v>2240</v>
      </c>
      <c r="E1010" s="471" t="s">
        <v>213</v>
      </c>
      <c r="F1010" s="472" t="s">
        <v>930</v>
      </c>
      <c r="G1010" s="472" t="s">
        <v>2241</v>
      </c>
      <c r="H1010" s="48" t="s">
        <v>2242</v>
      </c>
      <c r="I1010" s="473" t="s">
        <v>2243</v>
      </c>
      <c r="J1010" s="471" t="s">
        <v>934</v>
      </c>
      <c r="K1010" s="471"/>
      <c r="L1010" s="471"/>
      <c r="M1010" s="471"/>
      <c r="N1010" s="474"/>
      <c r="O1010" s="473"/>
      <c r="P1010" s="476"/>
      <c r="Q1010" s="476"/>
      <c r="R1010" s="476" t="s">
        <v>935</v>
      </c>
      <c r="S1010" s="477"/>
      <c r="T1010" s="477"/>
      <c r="U1010" s="476"/>
      <c r="V1010" s="476"/>
      <c r="W1010" s="476"/>
      <c r="X1010" s="476" t="s">
        <v>2244</v>
      </c>
      <c r="Y1010" s="476" t="s">
        <v>2304</v>
      </c>
      <c r="Z1010" s="476"/>
      <c r="AA1010" s="478"/>
      <c r="AB1010" s="488"/>
      <c r="AC1010" s="488"/>
      <c r="AD1010" s="476"/>
      <c r="AE1010" s="476"/>
      <c r="AF1010" s="477"/>
      <c r="AG1010" s="477"/>
      <c r="AH1010" s="476"/>
      <c r="AI1010" s="476"/>
      <c r="AJ1010" s="476"/>
      <c r="AK1010" s="473" t="s">
        <v>2248</v>
      </c>
      <c r="AL1010" s="512" t="s">
        <v>55</v>
      </c>
      <c r="AM1010" s="512">
        <v>2202</v>
      </c>
      <c r="AN1010" s="512" t="s">
        <v>56</v>
      </c>
      <c r="AO1010" s="512" t="s">
        <v>2361</v>
      </c>
      <c r="AP1010" s="473" t="s">
        <v>2299</v>
      </c>
      <c r="AQ1010" s="473" t="s">
        <v>2250</v>
      </c>
      <c r="AR1010" s="513" t="s">
        <v>2377</v>
      </c>
      <c r="AS1010" s="480" t="s">
        <v>2310</v>
      </c>
      <c r="AT1010" s="481" t="s">
        <v>2311</v>
      </c>
      <c r="AU1010" s="481"/>
      <c r="AV1010" s="482" t="s">
        <v>948</v>
      </c>
      <c r="AW1010" s="482" t="s">
        <v>64</v>
      </c>
      <c r="AX1010" s="482"/>
      <c r="AY1010" s="482"/>
      <c r="AZ1010" s="482" t="s">
        <v>2253</v>
      </c>
      <c r="BA1010" s="482" t="s">
        <v>125</v>
      </c>
      <c r="BB1010" s="482" t="s">
        <v>2307</v>
      </c>
      <c r="BC1010" s="483">
        <v>100000000</v>
      </c>
      <c r="BD1010" s="484"/>
      <c r="BF1010" s="489" t="s">
        <v>1700</v>
      </c>
      <c r="BG1010" s="489"/>
      <c r="BH1010" s="487"/>
    </row>
    <row r="1011" spans="1:61" s="42" customFormat="1" ht="48.75" customHeight="1">
      <c r="A1011" s="470">
        <v>978</v>
      </c>
      <c r="B1011" s="471" t="s">
        <v>1908</v>
      </c>
      <c r="C1011" s="471" t="s">
        <v>2239</v>
      </c>
      <c r="D1011" s="471" t="s">
        <v>2240</v>
      </c>
      <c r="E1011" s="471" t="s">
        <v>213</v>
      </c>
      <c r="F1011" s="472" t="s">
        <v>930</v>
      </c>
      <c r="G1011" s="472" t="s">
        <v>2241</v>
      </c>
      <c r="H1011" s="48" t="s">
        <v>2242</v>
      </c>
      <c r="I1011" s="473" t="s">
        <v>2243</v>
      </c>
      <c r="J1011" s="471" t="s">
        <v>934</v>
      </c>
      <c r="K1011" s="471"/>
      <c r="L1011" s="471"/>
      <c r="M1011" s="471"/>
      <c r="N1011" s="474"/>
      <c r="O1011" s="473"/>
      <c r="P1011" s="476"/>
      <c r="Q1011" s="476"/>
      <c r="R1011" s="476" t="s">
        <v>935</v>
      </c>
      <c r="S1011" s="477"/>
      <c r="T1011" s="477"/>
      <c r="U1011" s="476"/>
      <c r="V1011" s="476"/>
      <c r="W1011" s="476"/>
      <c r="X1011" s="476" t="s">
        <v>2244</v>
      </c>
      <c r="Y1011" s="476" t="s">
        <v>2312</v>
      </c>
      <c r="Z1011" s="476" t="s">
        <v>2246</v>
      </c>
      <c r="AA1011" s="478">
        <v>0</v>
      </c>
      <c r="AB1011" s="488">
        <v>1</v>
      </c>
      <c r="AC1011" s="488"/>
      <c r="AD1011" s="476"/>
      <c r="AE1011" s="476" t="s">
        <v>2313</v>
      </c>
      <c r="AF1011" s="477"/>
      <c r="AG1011" s="104">
        <f>(AF1011-AA1011)/(AB1011-AA1011)</f>
        <v>0</v>
      </c>
      <c r="AH1011" s="476"/>
      <c r="AI1011" s="476"/>
      <c r="AJ1011" s="476"/>
      <c r="AK1011" s="473" t="s">
        <v>2248</v>
      </c>
      <c r="AL1011" s="512" t="s">
        <v>55</v>
      </c>
      <c r="AM1011" s="512">
        <v>2202</v>
      </c>
      <c r="AN1011" s="512" t="s">
        <v>56</v>
      </c>
      <c r="AO1011" s="512" t="s">
        <v>2361</v>
      </c>
      <c r="AP1011" s="473" t="s">
        <v>2299</v>
      </c>
      <c r="AQ1011" s="473" t="s">
        <v>2250</v>
      </c>
      <c r="AR1011" s="513" t="s">
        <v>2377</v>
      </c>
      <c r="AS1011" s="480" t="s">
        <v>48</v>
      </c>
      <c r="AT1011" s="481" t="s">
        <v>2314</v>
      </c>
      <c r="AU1011" s="481"/>
      <c r="AV1011" s="482" t="s">
        <v>948</v>
      </c>
      <c r="AW1011" s="482" t="s">
        <v>64</v>
      </c>
      <c r="AX1011" s="482"/>
      <c r="AY1011" s="482"/>
      <c r="AZ1011" s="482" t="s">
        <v>2253</v>
      </c>
      <c r="BA1011" s="482" t="s">
        <v>125</v>
      </c>
      <c r="BB1011" s="482" t="s">
        <v>2315</v>
      </c>
      <c r="BC1011" s="483">
        <v>150000000</v>
      </c>
      <c r="BD1011" s="484"/>
      <c r="BF1011" s="489" t="s">
        <v>2136</v>
      </c>
      <c r="BG1011" s="489"/>
      <c r="BH1011" s="487"/>
    </row>
    <row r="1012" spans="1:61" s="42" customFormat="1" ht="48.75" customHeight="1">
      <c r="A1012" s="470">
        <v>979</v>
      </c>
      <c r="B1012" s="471" t="s">
        <v>1908</v>
      </c>
      <c r="C1012" s="471" t="s">
        <v>2239</v>
      </c>
      <c r="D1012" s="471" t="s">
        <v>2240</v>
      </c>
      <c r="E1012" s="471" t="s">
        <v>213</v>
      </c>
      <c r="F1012" s="472" t="s">
        <v>930</v>
      </c>
      <c r="G1012" s="472" t="s">
        <v>2241</v>
      </c>
      <c r="H1012" s="48" t="s">
        <v>2242</v>
      </c>
      <c r="I1012" s="473" t="s">
        <v>2243</v>
      </c>
      <c r="J1012" s="471" t="s">
        <v>934</v>
      </c>
      <c r="K1012" s="471"/>
      <c r="L1012" s="471"/>
      <c r="M1012" s="471"/>
      <c r="N1012" s="474"/>
      <c r="O1012" s="473"/>
      <c r="P1012" s="476"/>
      <c r="Q1012" s="476"/>
      <c r="R1012" s="476" t="s">
        <v>935</v>
      </c>
      <c r="S1012" s="477"/>
      <c r="T1012" s="477"/>
      <c r="U1012" s="476"/>
      <c r="V1012" s="476"/>
      <c r="W1012" s="476"/>
      <c r="X1012" s="476" t="s">
        <v>2244</v>
      </c>
      <c r="Y1012" s="476" t="s">
        <v>2312</v>
      </c>
      <c r="Z1012" s="476"/>
      <c r="AA1012" s="478"/>
      <c r="AB1012" s="488"/>
      <c r="AC1012" s="488"/>
      <c r="AD1012" s="476"/>
      <c r="AE1012" s="476"/>
      <c r="AF1012" s="477"/>
      <c r="AG1012" s="477"/>
      <c r="AH1012" s="476"/>
      <c r="AI1012" s="476"/>
      <c r="AJ1012" s="476"/>
      <c r="AK1012" s="473" t="s">
        <v>2248</v>
      </c>
      <c r="AL1012" s="512" t="s">
        <v>55</v>
      </c>
      <c r="AM1012" s="512">
        <v>2202</v>
      </c>
      <c r="AN1012" s="512" t="s">
        <v>56</v>
      </c>
      <c r="AO1012" s="512" t="s">
        <v>2361</v>
      </c>
      <c r="AP1012" s="473" t="s">
        <v>2299</v>
      </c>
      <c r="AQ1012" s="473" t="s">
        <v>2250</v>
      </c>
      <c r="AR1012" s="513" t="s">
        <v>2377</v>
      </c>
      <c r="AS1012" s="480" t="s">
        <v>48</v>
      </c>
      <c r="AT1012" s="481" t="s">
        <v>2316</v>
      </c>
      <c r="AU1012" s="481"/>
      <c r="AV1012" s="482" t="s">
        <v>948</v>
      </c>
      <c r="AW1012" s="482" t="s">
        <v>64</v>
      </c>
      <c r="AX1012" s="482"/>
      <c r="AY1012" s="482"/>
      <c r="AZ1012" s="482" t="s">
        <v>2253</v>
      </c>
      <c r="BA1012" s="482" t="s">
        <v>125</v>
      </c>
      <c r="BB1012" s="482" t="s">
        <v>2315</v>
      </c>
      <c r="BC1012" s="483">
        <v>50000000</v>
      </c>
      <c r="BD1012" s="484"/>
      <c r="BF1012" s="489" t="s">
        <v>2136</v>
      </c>
      <c r="BG1012" s="489"/>
      <c r="BH1012" s="487"/>
    </row>
    <row r="1013" spans="1:61" s="42" customFormat="1" ht="48.75" customHeight="1">
      <c r="A1013" s="470">
        <v>980</v>
      </c>
      <c r="B1013" s="471" t="s">
        <v>1908</v>
      </c>
      <c r="C1013" s="471" t="s">
        <v>2239</v>
      </c>
      <c r="D1013" s="471" t="s">
        <v>2240</v>
      </c>
      <c r="E1013" s="471" t="s">
        <v>213</v>
      </c>
      <c r="F1013" s="472" t="s">
        <v>930</v>
      </c>
      <c r="G1013" s="472" t="s">
        <v>2241</v>
      </c>
      <c r="H1013" s="48" t="s">
        <v>2242</v>
      </c>
      <c r="I1013" s="473" t="s">
        <v>2243</v>
      </c>
      <c r="J1013" s="471" t="s">
        <v>934</v>
      </c>
      <c r="K1013" s="471"/>
      <c r="L1013" s="471"/>
      <c r="M1013" s="471"/>
      <c r="N1013" s="474"/>
      <c r="O1013" s="473"/>
      <c r="P1013" s="476"/>
      <c r="Q1013" s="476"/>
      <c r="R1013" s="476" t="s">
        <v>935</v>
      </c>
      <c r="S1013" s="477"/>
      <c r="T1013" s="477"/>
      <c r="U1013" s="476"/>
      <c r="V1013" s="476"/>
      <c r="W1013" s="476"/>
      <c r="X1013" s="476" t="s">
        <v>2244</v>
      </c>
      <c r="Y1013" s="476" t="s">
        <v>2317</v>
      </c>
      <c r="Z1013" s="476" t="s">
        <v>2246</v>
      </c>
      <c r="AA1013" s="478">
        <v>0</v>
      </c>
      <c r="AB1013" s="488">
        <v>1</v>
      </c>
      <c r="AC1013" s="488"/>
      <c r="AD1013" s="476"/>
      <c r="AE1013" s="476" t="s">
        <v>2305</v>
      </c>
      <c r="AF1013" s="477"/>
      <c r="AG1013" s="104">
        <f>(AF1013-AA1013)/(AB1013-AA1013)</f>
        <v>0</v>
      </c>
      <c r="AH1013" s="476"/>
      <c r="AI1013" s="476"/>
      <c r="AJ1013" s="476"/>
      <c r="AK1013" s="473" t="s">
        <v>2248</v>
      </c>
      <c r="AL1013" s="512" t="s">
        <v>55</v>
      </c>
      <c r="AM1013" s="512">
        <v>2202</v>
      </c>
      <c r="AN1013" s="512" t="s">
        <v>56</v>
      </c>
      <c r="AO1013" s="512" t="s">
        <v>2361</v>
      </c>
      <c r="AP1013" s="473" t="s">
        <v>2299</v>
      </c>
      <c r="AQ1013" s="473" t="s">
        <v>2250</v>
      </c>
      <c r="AR1013" s="513" t="s">
        <v>2377</v>
      </c>
      <c r="AS1013" s="480" t="s">
        <v>210</v>
      </c>
      <c r="AT1013" s="481" t="s">
        <v>2318</v>
      </c>
      <c r="AU1013" s="481"/>
      <c r="AV1013" s="482" t="s">
        <v>948</v>
      </c>
      <c r="AW1013" s="482" t="s">
        <v>64</v>
      </c>
      <c r="AX1013" s="482"/>
      <c r="AY1013" s="482"/>
      <c r="AZ1013" s="482" t="s">
        <v>2253</v>
      </c>
      <c r="BA1013" s="482" t="s">
        <v>125</v>
      </c>
      <c r="BB1013" s="482" t="s">
        <v>2254</v>
      </c>
      <c r="BC1013" s="483">
        <v>55000000</v>
      </c>
      <c r="BD1013" s="484"/>
      <c r="BF1013" s="489" t="s">
        <v>2138</v>
      </c>
      <c r="BG1013" s="489"/>
      <c r="BH1013" s="487"/>
    </row>
    <row r="1014" spans="1:61" s="42" customFormat="1" ht="48.75" customHeight="1">
      <c r="A1014" s="470">
        <v>981</v>
      </c>
      <c r="B1014" s="471" t="s">
        <v>1908</v>
      </c>
      <c r="C1014" s="471" t="s">
        <v>2239</v>
      </c>
      <c r="D1014" s="471" t="s">
        <v>2240</v>
      </c>
      <c r="E1014" s="471" t="s">
        <v>213</v>
      </c>
      <c r="F1014" s="472" t="s">
        <v>930</v>
      </c>
      <c r="G1014" s="472" t="s">
        <v>2241</v>
      </c>
      <c r="H1014" s="48" t="s">
        <v>2242</v>
      </c>
      <c r="I1014" s="473" t="s">
        <v>2243</v>
      </c>
      <c r="J1014" s="471" t="s">
        <v>934</v>
      </c>
      <c r="K1014" s="471"/>
      <c r="L1014" s="471"/>
      <c r="M1014" s="471"/>
      <c r="N1014" s="474"/>
      <c r="O1014" s="473"/>
      <c r="P1014" s="476"/>
      <c r="Q1014" s="476"/>
      <c r="R1014" s="476" t="s">
        <v>935</v>
      </c>
      <c r="S1014" s="477"/>
      <c r="T1014" s="477"/>
      <c r="U1014" s="476"/>
      <c r="V1014" s="476"/>
      <c r="W1014" s="476"/>
      <c r="X1014" s="476" t="s">
        <v>2244</v>
      </c>
      <c r="Y1014" s="476" t="s">
        <v>2317</v>
      </c>
      <c r="Z1014" s="476"/>
      <c r="AA1014" s="478"/>
      <c r="AB1014" s="488"/>
      <c r="AC1014" s="488"/>
      <c r="AD1014" s="476"/>
      <c r="AE1014" s="476"/>
      <c r="AF1014" s="477"/>
      <c r="AG1014" s="477"/>
      <c r="AH1014" s="476"/>
      <c r="AI1014" s="476"/>
      <c r="AJ1014" s="476"/>
      <c r="AK1014" s="473" t="s">
        <v>2248</v>
      </c>
      <c r="AL1014" s="512" t="s">
        <v>55</v>
      </c>
      <c r="AM1014" s="512">
        <v>2202</v>
      </c>
      <c r="AN1014" s="512" t="s">
        <v>56</v>
      </c>
      <c r="AO1014" s="512" t="s">
        <v>2361</v>
      </c>
      <c r="AP1014" s="473" t="s">
        <v>2299</v>
      </c>
      <c r="AQ1014" s="473" t="s">
        <v>2250</v>
      </c>
      <c r="AR1014" s="513" t="s">
        <v>2377</v>
      </c>
      <c r="AS1014" s="480" t="s">
        <v>210</v>
      </c>
      <c r="AT1014" s="481" t="s">
        <v>2319</v>
      </c>
      <c r="AU1014" s="481"/>
      <c r="AV1014" s="482" t="s">
        <v>948</v>
      </c>
      <c r="AW1014" s="482" t="s">
        <v>64</v>
      </c>
      <c r="AX1014" s="482"/>
      <c r="AY1014" s="482"/>
      <c r="AZ1014" s="482" t="s">
        <v>2253</v>
      </c>
      <c r="BA1014" s="482" t="s">
        <v>125</v>
      </c>
      <c r="BB1014" s="482" t="s">
        <v>2254</v>
      </c>
      <c r="BC1014" s="483">
        <v>900000</v>
      </c>
      <c r="BD1014" s="484"/>
      <c r="BF1014" s="489" t="s">
        <v>2138</v>
      </c>
      <c r="BG1014" s="489"/>
      <c r="BH1014" s="487"/>
    </row>
    <row r="1015" spans="1:61" s="493" customFormat="1" ht="84.75" customHeight="1">
      <c r="A1015" s="470">
        <v>982</v>
      </c>
      <c r="B1015" s="471" t="s">
        <v>1908</v>
      </c>
      <c r="C1015" s="471" t="s">
        <v>2239</v>
      </c>
      <c r="D1015" s="471" t="s">
        <v>2240</v>
      </c>
      <c r="E1015" s="471" t="s">
        <v>213</v>
      </c>
      <c r="F1015" s="472" t="s">
        <v>930</v>
      </c>
      <c r="G1015" s="472" t="s">
        <v>2241</v>
      </c>
      <c r="H1015" s="48" t="s">
        <v>2242</v>
      </c>
      <c r="I1015" s="473" t="s">
        <v>2243</v>
      </c>
      <c r="J1015" s="471" t="s">
        <v>934</v>
      </c>
      <c r="K1015" s="471"/>
      <c r="L1015" s="471"/>
      <c r="M1015" s="471"/>
      <c r="N1015" s="474"/>
      <c r="O1015" s="473"/>
      <c r="P1015" s="476"/>
      <c r="Q1015" s="476"/>
      <c r="R1015" s="476" t="s">
        <v>935</v>
      </c>
      <c r="S1015" s="477"/>
      <c r="T1015" s="477"/>
      <c r="U1015" s="476"/>
      <c r="V1015" s="476"/>
      <c r="W1015" s="476"/>
      <c r="X1015" s="476" t="s">
        <v>2320</v>
      </c>
      <c r="Y1015" s="475" t="s">
        <v>2245</v>
      </c>
      <c r="Z1015" s="476"/>
      <c r="AA1015" s="478"/>
      <c r="AB1015" s="479"/>
      <c r="AC1015" s="479"/>
      <c r="AD1015" s="476"/>
      <c r="AE1015" s="476"/>
      <c r="AF1015" s="477"/>
      <c r="AG1015" s="477"/>
      <c r="AH1015" s="476"/>
      <c r="AI1015" s="476"/>
      <c r="AJ1015" s="476"/>
      <c r="AK1015" s="473" t="s">
        <v>2248</v>
      </c>
      <c r="AL1015" s="512" t="s">
        <v>55</v>
      </c>
      <c r="AM1015" s="512">
        <v>2202</v>
      </c>
      <c r="AN1015" s="512" t="s">
        <v>56</v>
      </c>
      <c r="AO1015" s="512" t="s">
        <v>2361</v>
      </c>
      <c r="AP1015" s="473" t="s">
        <v>2321</v>
      </c>
      <c r="AQ1015" s="473" t="s">
        <v>2322</v>
      </c>
      <c r="AR1015" s="513" t="s">
        <v>2395</v>
      </c>
      <c r="AS1015" s="490">
        <v>1200</v>
      </c>
      <c r="AT1015" s="491" t="s">
        <v>2323</v>
      </c>
      <c r="AU1015" s="491"/>
      <c r="AV1015" s="492" t="s">
        <v>63</v>
      </c>
      <c r="AW1015" s="492" t="s">
        <v>64</v>
      </c>
      <c r="AX1015" s="492"/>
      <c r="AY1015" s="492"/>
      <c r="AZ1015" s="492" t="s">
        <v>2324</v>
      </c>
      <c r="BA1015" s="492" t="s">
        <v>125</v>
      </c>
      <c r="BB1015" s="492" t="s">
        <v>2254</v>
      </c>
      <c r="BC1015" s="483">
        <v>80000000</v>
      </c>
      <c r="BD1015" s="484"/>
      <c r="BF1015" s="489" t="s">
        <v>2144</v>
      </c>
      <c r="BG1015" s="486" t="s">
        <v>2087</v>
      </c>
      <c r="BH1015" s="487" t="s">
        <v>2121</v>
      </c>
    </row>
    <row r="1016" spans="1:61" s="42" customFormat="1" ht="69.75" customHeight="1">
      <c r="A1016" s="470">
        <v>983</v>
      </c>
      <c r="B1016" s="471" t="s">
        <v>1908</v>
      </c>
      <c r="C1016" s="471" t="s">
        <v>2239</v>
      </c>
      <c r="D1016" s="471" t="s">
        <v>2240</v>
      </c>
      <c r="E1016" s="471" t="s">
        <v>213</v>
      </c>
      <c r="F1016" s="472" t="s">
        <v>930</v>
      </c>
      <c r="G1016" s="472" t="s">
        <v>2241</v>
      </c>
      <c r="H1016" s="48" t="s">
        <v>2242</v>
      </c>
      <c r="I1016" s="473" t="s">
        <v>2243</v>
      </c>
      <c r="J1016" s="471" t="s">
        <v>934</v>
      </c>
      <c r="K1016" s="471"/>
      <c r="L1016" s="471"/>
      <c r="M1016" s="471"/>
      <c r="N1016" s="474"/>
      <c r="O1016" s="473"/>
      <c r="P1016" s="476"/>
      <c r="Q1016" s="476"/>
      <c r="R1016" s="476" t="s">
        <v>935</v>
      </c>
      <c r="S1016" s="477"/>
      <c r="T1016" s="477"/>
      <c r="U1016" s="476"/>
      <c r="V1016" s="476"/>
      <c r="W1016" s="476"/>
      <c r="X1016" s="476" t="s">
        <v>2325</v>
      </c>
      <c r="Y1016" s="475" t="s">
        <v>2245</v>
      </c>
      <c r="Z1016" s="476"/>
      <c r="AA1016" s="478"/>
      <c r="AB1016" s="479"/>
      <c r="AC1016" s="479"/>
      <c r="AD1016" s="476"/>
      <c r="AE1016" s="476"/>
      <c r="AF1016" s="477"/>
      <c r="AG1016" s="477"/>
      <c r="AH1016" s="476"/>
      <c r="AI1016" s="476"/>
      <c r="AJ1016" s="476"/>
      <c r="AK1016" s="473" t="s">
        <v>2248</v>
      </c>
      <c r="AL1016" s="512" t="s">
        <v>55</v>
      </c>
      <c r="AM1016" s="512">
        <v>2202</v>
      </c>
      <c r="AN1016" s="512" t="s">
        <v>56</v>
      </c>
      <c r="AO1016" s="512" t="s">
        <v>2361</v>
      </c>
      <c r="AP1016" s="473" t="s">
        <v>2321</v>
      </c>
      <c r="AQ1016" s="473" t="s">
        <v>2322</v>
      </c>
      <c r="AR1016" s="513" t="s">
        <v>2395</v>
      </c>
      <c r="AS1016" s="494">
        <v>1037</v>
      </c>
      <c r="AT1016" s="491" t="s">
        <v>2326</v>
      </c>
      <c r="AU1016" s="491"/>
      <c r="AV1016" s="482" t="s">
        <v>63</v>
      </c>
      <c r="AW1016" s="482" t="s">
        <v>64</v>
      </c>
      <c r="AX1016" s="482"/>
      <c r="AY1016" s="482"/>
      <c r="AZ1016" s="482" t="s">
        <v>2324</v>
      </c>
      <c r="BA1016" s="482" t="s">
        <v>125</v>
      </c>
      <c r="BB1016" s="482" t="s">
        <v>2254</v>
      </c>
      <c r="BC1016" s="483">
        <v>92075511</v>
      </c>
      <c r="BD1016" s="484"/>
      <c r="BF1016" s="489" t="s">
        <v>2146</v>
      </c>
      <c r="BG1016" s="486" t="s">
        <v>2087</v>
      </c>
      <c r="BH1016" s="487" t="s">
        <v>2121</v>
      </c>
    </row>
    <row r="1017" spans="1:61" s="42" customFormat="1" ht="85.5" customHeight="1">
      <c r="A1017" s="470">
        <v>984</v>
      </c>
      <c r="B1017" s="471" t="s">
        <v>1908</v>
      </c>
      <c r="C1017" s="471" t="s">
        <v>2239</v>
      </c>
      <c r="D1017" s="471" t="s">
        <v>2240</v>
      </c>
      <c r="E1017" s="471" t="s">
        <v>213</v>
      </c>
      <c r="F1017" s="472" t="s">
        <v>930</v>
      </c>
      <c r="G1017" s="472" t="s">
        <v>2241</v>
      </c>
      <c r="H1017" s="48" t="s">
        <v>2242</v>
      </c>
      <c r="I1017" s="473" t="s">
        <v>2243</v>
      </c>
      <c r="J1017" s="471" t="s">
        <v>934</v>
      </c>
      <c r="K1017" s="471"/>
      <c r="L1017" s="471"/>
      <c r="M1017" s="471"/>
      <c r="N1017" s="474"/>
      <c r="O1017" s="473"/>
      <c r="P1017" s="476"/>
      <c r="Q1017" s="476"/>
      <c r="R1017" s="476" t="s">
        <v>935</v>
      </c>
      <c r="S1017" s="477"/>
      <c r="T1017" s="477"/>
      <c r="U1017" s="476"/>
      <c r="V1017" s="476"/>
      <c r="W1017" s="476"/>
      <c r="X1017" s="476" t="s">
        <v>2327</v>
      </c>
      <c r="Y1017" s="475" t="s">
        <v>2245</v>
      </c>
      <c r="Z1017" s="476"/>
      <c r="AA1017" s="478"/>
      <c r="AB1017" s="479"/>
      <c r="AC1017" s="479"/>
      <c r="AD1017" s="476"/>
      <c r="AE1017" s="476"/>
      <c r="AF1017" s="477"/>
      <c r="AG1017" s="477"/>
      <c r="AH1017" s="476"/>
      <c r="AI1017" s="476"/>
      <c r="AJ1017" s="476"/>
      <c r="AK1017" s="473" t="s">
        <v>2248</v>
      </c>
      <c r="AL1017" s="512" t="s">
        <v>55</v>
      </c>
      <c r="AM1017" s="512">
        <v>2202</v>
      </c>
      <c r="AN1017" s="512" t="s">
        <v>56</v>
      </c>
      <c r="AO1017" s="512" t="s">
        <v>2361</v>
      </c>
      <c r="AP1017" s="473" t="s">
        <v>2321</v>
      </c>
      <c r="AQ1017" s="473" t="s">
        <v>2322</v>
      </c>
      <c r="AR1017" s="513" t="s">
        <v>2395</v>
      </c>
      <c r="AS1017" s="495">
        <v>1198</v>
      </c>
      <c r="AT1017" s="491" t="s">
        <v>2328</v>
      </c>
      <c r="AU1017" s="491"/>
      <c r="AV1017" s="482" t="s">
        <v>63</v>
      </c>
      <c r="AW1017" s="482" t="s">
        <v>64</v>
      </c>
      <c r="AX1017" s="482"/>
      <c r="AY1017" s="482"/>
      <c r="AZ1017" s="482" t="s">
        <v>2324</v>
      </c>
      <c r="BA1017" s="482" t="s">
        <v>125</v>
      </c>
      <c r="BB1017" s="482" t="s">
        <v>2254</v>
      </c>
      <c r="BC1017" s="483">
        <v>90000000</v>
      </c>
      <c r="BD1017" s="484"/>
      <c r="BF1017" s="489" t="s">
        <v>2148</v>
      </c>
      <c r="BG1017" s="486" t="s">
        <v>2087</v>
      </c>
      <c r="BH1017" s="487" t="s">
        <v>2121</v>
      </c>
    </row>
    <row r="1018" spans="1:61" s="493" customFormat="1" ht="103.5" customHeight="1">
      <c r="A1018" s="470">
        <v>985</v>
      </c>
      <c r="B1018" s="471" t="s">
        <v>1908</v>
      </c>
      <c r="C1018" s="471" t="s">
        <v>2239</v>
      </c>
      <c r="D1018" s="471" t="s">
        <v>2240</v>
      </c>
      <c r="E1018" s="471" t="s">
        <v>213</v>
      </c>
      <c r="F1018" s="472" t="s">
        <v>930</v>
      </c>
      <c r="G1018" s="472" t="s">
        <v>2241</v>
      </c>
      <c r="H1018" s="48" t="s">
        <v>2242</v>
      </c>
      <c r="I1018" s="473" t="s">
        <v>2243</v>
      </c>
      <c r="J1018" s="471" t="s">
        <v>934</v>
      </c>
      <c r="K1018" s="471"/>
      <c r="L1018" s="471"/>
      <c r="M1018" s="471"/>
      <c r="N1018" s="474"/>
      <c r="O1018" s="473"/>
      <c r="P1018" s="476"/>
      <c r="Q1018" s="476"/>
      <c r="R1018" s="476" t="s">
        <v>935</v>
      </c>
      <c r="S1018" s="477"/>
      <c r="T1018" s="477"/>
      <c r="U1018" s="476"/>
      <c r="V1018" s="476"/>
      <c r="W1018" s="476"/>
      <c r="X1018" s="476" t="s">
        <v>2244</v>
      </c>
      <c r="Y1018" s="475" t="s">
        <v>2245</v>
      </c>
      <c r="Z1018" s="476"/>
      <c r="AA1018" s="478"/>
      <c r="AB1018" s="479"/>
      <c r="AC1018" s="479"/>
      <c r="AD1018" s="476"/>
      <c r="AE1018" s="476"/>
      <c r="AF1018" s="477"/>
      <c r="AG1018" s="477"/>
      <c r="AH1018" s="476"/>
      <c r="AI1018" s="476"/>
      <c r="AJ1018" s="476"/>
      <c r="AK1018" s="473" t="s">
        <v>2248</v>
      </c>
      <c r="AL1018" s="512" t="s">
        <v>55</v>
      </c>
      <c r="AM1018" s="512">
        <v>2202</v>
      </c>
      <c r="AN1018" s="512" t="s">
        <v>56</v>
      </c>
      <c r="AO1018" s="512" t="s">
        <v>2361</v>
      </c>
      <c r="AP1018" s="473" t="s">
        <v>2321</v>
      </c>
      <c r="AQ1018" s="473" t="s">
        <v>2322</v>
      </c>
      <c r="AR1018" s="513" t="s">
        <v>2395</v>
      </c>
      <c r="AS1018" s="495">
        <v>1236</v>
      </c>
      <c r="AT1018" s="491" t="s">
        <v>2329</v>
      </c>
      <c r="AU1018" s="491"/>
      <c r="AV1018" s="492" t="s">
        <v>63</v>
      </c>
      <c r="AW1018" s="492" t="s">
        <v>64</v>
      </c>
      <c r="AX1018" s="492"/>
      <c r="AY1018" s="492"/>
      <c r="AZ1018" s="492" t="s">
        <v>2324</v>
      </c>
      <c r="BA1018" s="492" t="s">
        <v>125</v>
      </c>
      <c r="BB1018" s="492" t="s">
        <v>2254</v>
      </c>
      <c r="BC1018" s="483">
        <v>73800000</v>
      </c>
      <c r="BD1018" s="484"/>
      <c r="BF1018" s="489" t="s">
        <v>2150</v>
      </c>
      <c r="BG1018" s="486" t="s">
        <v>2087</v>
      </c>
      <c r="BH1018" s="487" t="s">
        <v>2124</v>
      </c>
      <c r="BI1018" s="493" t="s">
        <v>2151</v>
      </c>
    </row>
    <row r="1019" spans="1:61" s="42" customFormat="1" ht="48.75" customHeight="1">
      <c r="A1019" s="470">
        <v>986</v>
      </c>
      <c r="B1019" s="471" t="s">
        <v>1908</v>
      </c>
      <c r="C1019" s="471" t="s">
        <v>2239</v>
      </c>
      <c r="D1019" s="471" t="s">
        <v>2240</v>
      </c>
      <c r="E1019" s="471" t="s">
        <v>213</v>
      </c>
      <c r="F1019" s="472" t="s">
        <v>930</v>
      </c>
      <c r="G1019" s="472" t="s">
        <v>2241</v>
      </c>
      <c r="H1019" s="48" t="s">
        <v>2242</v>
      </c>
      <c r="I1019" s="473" t="s">
        <v>2243</v>
      </c>
      <c r="J1019" s="471" t="s">
        <v>934</v>
      </c>
      <c r="K1019" s="471"/>
      <c r="L1019" s="471"/>
      <c r="M1019" s="471"/>
      <c r="N1019" s="474"/>
      <c r="O1019" s="473"/>
      <c r="P1019" s="476"/>
      <c r="Q1019" s="476"/>
      <c r="R1019" s="476" t="s">
        <v>935</v>
      </c>
      <c r="S1019" s="477"/>
      <c r="T1019" s="477"/>
      <c r="U1019" s="476"/>
      <c r="V1019" s="476"/>
      <c r="W1019" s="476"/>
      <c r="X1019" s="476" t="s">
        <v>2325</v>
      </c>
      <c r="Y1019" s="475" t="s">
        <v>2330</v>
      </c>
      <c r="Z1019" s="476" t="s">
        <v>2246</v>
      </c>
      <c r="AA1019" s="496">
        <v>3</v>
      </c>
      <c r="AB1019" s="496">
        <v>1</v>
      </c>
      <c r="AC1019" s="496"/>
      <c r="AD1019" s="476"/>
      <c r="AE1019" s="476" t="s">
        <v>2331</v>
      </c>
      <c r="AF1019" s="477"/>
      <c r="AG1019" s="104">
        <f t="shared" ref="AG1019:AG1020" si="28">(AF1019-AA1019)/(AB1019-AA1019)</f>
        <v>1.5</v>
      </c>
      <c r="AH1019" s="476"/>
      <c r="AI1019" s="476"/>
      <c r="AJ1019" s="476"/>
      <c r="AK1019" s="473" t="s">
        <v>2248</v>
      </c>
      <c r="AL1019" s="512" t="s">
        <v>55</v>
      </c>
      <c r="AM1019" s="512">
        <v>2202</v>
      </c>
      <c r="AN1019" s="512" t="s">
        <v>56</v>
      </c>
      <c r="AO1019" s="512" t="s">
        <v>2361</v>
      </c>
      <c r="AP1019" s="473" t="s">
        <v>2332</v>
      </c>
      <c r="AQ1019" s="473" t="s">
        <v>2333</v>
      </c>
      <c r="AR1019" s="513">
        <v>2202015</v>
      </c>
      <c r="AS1019" s="480">
        <v>1136</v>
      </c>
      <c r="AT1019" s="491" t="s">
        <v>2334</v>
      </c>
      <c r="AU1019" s="491"/>
      <c r="AV1019" s="482" t="s">
        <v>948</v>
      </c>
      <c r="AW1019" s="482" t="s">
        <v>64</v>
      </c>
      <c r="AX1019" s="482"/>
      <c r="AY1019" s="482"/>
      <c r="AZ1019" s="482" t="s">
        <v>2335</v>
      </c>
      <c r="BA1019" s="482" t="s">
        <v>125</v>
      </c>
      <c r="BB1019" s="482" t="s">
        <v>2254</v>
      </c>
      <c r="BC1019" s="483">
        <v>400000000</v>
      </c>
      <c r="BD1019" s="484"/>
      <c r="BF1019" s="486" t="s">
        <v>2153</v>
      </c>
      <c r="BG1019" s="486"/>
      <c r="BH1019" s="487"/>
    </row>
    <row r="1020" spans="1:61" s="42" customFormat="1" ht="48.75" customHeight="1">
      <c r="A1020" s="470">
        <v>987</v>
      </c>
      <c r="B1020" s="471" t="s">
        <v>1908</v>
      </c>
      <c r="C1020" s="471" t="s">
        <v>2239</v>
      </c>
      <c r="D1020" s="471" t="s">
        <v>2240</v>
      </c>
      <c r="E1020" s="471" t="s">
        <v>213</v>
      </c>
      <c r="F1020" s="472" t="s">
        <v>930</v>
      </c>
      <c r="G1020" s="472" t="s">
        <v>2241</v>
      </c>
      <c r="H1020" s="48" t="s">
        <v>2242</v>
      </c>
      <c r="I1020" s="473" t="s">
        <v>2243</v>
      </c>
      <c r="J1020" s="471" t="s">
        <v>934</v>
      </c>
      <c r="K1020" s="471"/>
      <c r="L1020" s="471"/>
      <c r="M1020" s="471"/>
      <c r="N1020" s="474"/>
      <c r="O1020" s="473"/>
      <c r="P1020" s="476"/>
      <c r="Q1020" s="476"/>
      <c r="R1020" s="476" t="s">
        <v>935</v>
      </c>
      <c r="S1020" s="477"/>
      <c r="T1020" s="477"/>
      <c r="U1020" s="476"/>
      <c r="V1020" s="476"/>
      <c r="W1020" s="476"/>
      <c r="X1020" s="476" t="s">
        <v>2325</v>
      </c>
      <c r="Y1020" s="475" t="s">
        <v>2336</v>
      </c>
      <c r="Z1020" s="476" t="s">
        <v>2246</v>
      </c>
      <c r="AA1020" s="496">
        <v>9</v>
      </c>
      <c r="AB1020" s="496">
        <v>2</v>
      </c>
      <c r="AC1020" s="496"/>
      <c r="AD1020" s="476"/>
      <c r="AE1020" s="476" t="s">
        <v>2337</v>
      </c>
      <c r="AF1020" s="477"/>
      <c r="AG1020" s="104">
        <f t="shared" si="28"/>
        <v>1.2857142857142858</v>
      </c>
      <c r="AH1020" s="476"/>
      <c r="AI1020" s="476"/>
      <c r="AJ1020" s="476"/>
      <c r="AK1020" s="473" t="s">
        <v>2248</v>
      </c>
      <c r="AL1020" s="512" t="s">
        <v>55</v>
      </c>
      <c r="AM1020" s="512">
        <v>2202</v>
      </c>
      <c r="AN1020" s="512" t="s">
        <v>56</v>
      </c>
      <c r="AO1020" s="512" t="s">
        <v>2361</v>
      </c>
      <c r="AP1020" s="473" t="s">
        <v>2338</v>
      </c>
      <c r="AQ1020" s="473" t="s">
        <v>2339</v>
      </c>
      <c r="AR1020" s="473">
        <v>2202043</v>
      </c>
      <c r="AS1020" s="480">
        <v>1191</v>
      </c>
      <c r="AT1020" s="481" t="s">
        <v>2340</v>
      </c>
      <c r="AU1020" s="481"/>
      <c r="AV1020" s="482" t="s">
        <v>948</v>
      </c>
      <c r="AW1020" s="482" t="s">
        <v>64</v>
      </c>
      <c r="AX1020" s="482"/>
      <c r="AY1020" s="482"/>
      <c r="AZ1020" s="482" t="s">
        <v>2335</v>
      </c>
      <c r="BA1020" s="482" t="s">
        <v>125</v>
      </c>
      <c r="BB1020" s="482" t="s">
        <v>2254</v>
      </c>
      <c r="BC1020" s="483">
        <v>315000000</v>
      </c>
      <c r="BD1020" s="484"/>
      <c r="BF1020" s="486" t="s">
        <v>2153</v>
      </c>
      <c r="BG1020" s="486"/>
      <c r="BH1020" s="487"/>
    </row>
    <row r="1021" spans="1:61" s="42" customFormat="1" ht="63" customHeight="1">
      <c r="A1021" s="470">
        <v>988</v>
      </c>
      <c r="B1021" s="471" t="s">
        <v>1908</v>
      </c>
      <c r="C1021" s="471" t="s">
        <v>2239</v>
      </c>
      <c r="D1021" s="471" t="s">
        <v>2240</v>
      </c>
      <c r="E1021" s="471" t="s">
        <v>213</v>
      </c>
      <c r="F1021" s="472" t="s">
        <v>930</v>
      </c>
      <c r="G1021" s="472" t="s">
        <v>2241</v>
      </c>
      <c r="H1021" s="48" t="s">
        <v>2242</v>
      </c>
      <c r="I1021" s="473" t="s">
        <v>2243</v>
      </c>
      <c r="J1021" s="471" t="s">
        <v>934</v>
      </c>
      <c r="K1021" s="471"/>
      <c r="L1021" s="471"/>
      <c r="M1021" s="471"/>
      <c r="N1021" s="474"/>
      <c r="O1021" s="473"/>
      <c r="P1021" s="476"/>
      <c r="Q1021" s="476"/>
      <c r="R1021" s="476" t="s">
        <v>935</v>
      </c>
      <c r="S1021" s="477"/>
      <c r="T1021" s="477"/>
      <c r="U1021" s="476"/>
      <c r="V1021" s="476"/>
      <c r="W1021" s="476"/>
      <c r="X1021" s="476" t="s">
        <v>2244</v>
      </c>
      <c r="Y1021" s="475" t="s">
        <v>2245</v>
      </c>
      <c r="Z1021" s="476"/>
      <c r="AA1021" s="478"/>
      <c r="AB1021" s="479"/>
      <c r="AC1021" s="479"/>
      <c r="AD1021" s="476"/>
      <c r="AE1021" s="476"/>
      <c r="AF1021" s="477"/>
      <c r="AG1021" s="497"/>
      <c r="AH1021" s="498"/>
      <c r="AI1021" s="476"/>
      <c r="AJ1021" s="476"/>
      <c r="AK1021" s="473" t="s">
        <v>2248</v>
      </c>
      <c r="AL1021" s="512" t="s">
        <v>55</v>
      </c>
      <c r="AM1021" s="512">
        <v>2202</v>
      </c>
      <c r="AN1021" s="512" t="s">
        <v>56</v>
      </c>
      <c r="AO1021" s="512" t="s">
        <v>2361</v>
      </c>
      <c r="AP1021" s="473" t="s">
        <v>2338</v>
      </c>
      <c r="AQ1021" s="473" t="s">
        <v>2339</v>
      </c>
      <c r="AR1021" s="473">
        <v>2202043</v>
      </c>
      <c r="AS1021" s="480">
        <v>132</v>
      </c>
      <c r="AT1021" s="498" t="s">
        <v>2341</v>
      </c>
      <c r="AU1021" s="498"/>
      <c r="AV1021" s="482" t="s">
        <v>63</v>
      </c>
      <c r="AW1021" s="482" t="s">
        <v>64</v>
      </c>
      <c r="AX1021" s="482"/>
      <c r="AY1021" s="482"/>
      <c r="AZ1021" s="482" t="s">
        <v>2342</v>
      </c>
      <c r="BA1021" s="482" t="s">
        <v>125</v>
      </c>
      <c r="BB1021" s="482" t="s">
        <v>2254</v>
      </c>
      <c r="BC1021" s="483">
        <v>36822500</v>
      </c>
      <c r="BD1021" s="484"/>
      <c r="BF1021" s="489" t="s">
        <v>2156</v>
      </c>
      <c r="BG1021" s="486" t="s">
        <v>2087</v>
      </c>
      <c r="BH1021" s="487" t="s">
        <v>2157</v>
      </c>
    </row>
    <row r="1022" spans="1:61" s="42" customFormat="1" ht="66.75" customHeight="1">
      <c r="A1022" s="470">
        <v>989</v>
      </c>
      <c r="B1022" s="471" t="s">
        <v>1908</v>
      </c>
      <c r="C1022" s="471" t="s">
        <v>2239</v>
      </c>
      <c r="D1022" s="471" t="s">
        <v>2240</v>
      </c>
      <c r="E1022" s="471" t="s">
        <v>213</v>
      </c>
      <c r="F1022" s="472" t="s">
        <v>930</v>
      </c>
      <c r="G1022" s="472" t="s">
        <v>2241</v>
      </c>
      <c r="H1022" s="48" t="s">
        <v>2242</v>
      </c>
      <c r="I1022" s="473" t="s">
        <v>2243</v>
      </c>
      <c r="J1022" s="471" t="s">
        <v>934</v>
      </c>
      <c r="K1022" s="471"/>
      <c r="L1022" s="471"/>
      <c r="M1022" s="471"/>
      <c r="N1022" s="474"/>
      <c r="O1022" s="473"/>
      <c r="P1022" s="476"/>
      <c r="Q1022" s="476"/>
      <c r="R1022" s="476" t="s">
        <v>935</v>
      </c>
      <c r="S1022" s="477"/>
      <c r="T1022" s="477"/>
      <c r="U1022" s="476"/>
      <c r="V1022" s="476"/>
      <c r="W1022" s="476"/>
      <c r="X1022" s="476" t="s">
        <v>2244</v>
      </c>
      <c r="Y1022" s="475" t="s">
        <v>2245</v>
      </c>
      <c r="Z1022" s="476"/>
      <c r="AA1022" s="478"/>
      <c r="AB1022" s="479"/>
      <c r="AC1022" s="479"/>
      <c r="AD1022" s="476"/>
      <c r="AE1022" s="476"/>
      <c r="AF1022" s="476"/>
      <c r="AG1022" s="476"/>
      <c r="AH1022" s="476"/>
      <c r="AI1022" s="476"/>
      <c r="AJ1022" s="476"/>
      <c r="AK1022" s="473" t="s">
        <v>2248</v>
      </c>
      <c r="AL1022" s="512" t="s">
        <v>55</v>
      </c>
      <c r="AM1022" s="512">
        <v>2202</v>
      </c>
      <c r="AN1022" s="512" t="s">
        <v>56</v>
      </c>
      <c r="AO1022" s="512" t="s">
        <v>2361</v>
      </c>
      <c r="AP1022" s="473" t="s">
        <v>2338</v>
      </c>
      <c r="AQ1022" s="473" t="s">
        <v>2339</v>
      </c>
      <c r="AR1022" s="473">
        <v>2202043</v>
      </c>
      <c r="AS1022" s="480">
        <v>721</v>
      </c>
      <c r="AT1022" s="498" t="s">
        <v>2343</v>
      </c>
      <c r="AU1022" s="498"/>
      <c r="AV1022" s="482" t="s">
        <v>63</v>
      </c>
      <c r="AW1022" s="482" t="s">
        <v>64</v>
      </c>
      <c r="AX1022" s="482"/>
      <c r="AY1022" s="482"/>
      <c r="AZ1022" s="482" t="s">
        <v>2342</v>
      </c>
      <c r="BA1022" s="482" t="s">
        <v>125</v>
      </c>
      <c r="BB1022" s="482" t="s">
        <v>2254</v>
      </c>
      <c r="BC1022" s="483">
        <v>118450000</v>
      </c>
      <c r="BD1022" s="484"/>
      <c r="BF1022" s="489" t="s">
        <v>2159</v>
      </c>
      <c r="BG1022" s="486" t="s">
        <v>2087</v>
      </c>
      <c r="BH1022" s="487" t="s">
        <v>2157</v>
      </c>
    </row>
    <row r="1023" spans="1:61" s="42" customFormat="1" ht="64.5" customHeight="1">
      <c r="A1023" s="470">
        <v>990</v>
      </c>
      <c r="B1023" s="471" t="s">
        <v>1908</v>
      </c>
      <c r="C1023" s="471" t="s">
        <v>2239</v>
      </c>
      <c r="D1023" s="471" t="s">
        <v>2240</v>
      </c>
      <c r="E1023" s="471" t="s">
        <v>213</v>
      </c>
      <c r="F1023" s="472" t="s">
        <v>930</v>
      </c>
      <c r="G1023" s="472" t="s">
        <v>2241</v>
      </c>
      <c r="H1023" s="48" t="s">
        <v>2242</v>
      </c>
      <c r="I1023" s="473" t="s">
        <v>2243</v>
      </c>
      <c r="J1023" s="471" t="s">
        <v>934</v>
      </c>
      <c r="K1023" s="471"/>
      <c r="L1023" s="471"/>
      <c r="M1023" s="471"/>
      <c r="N1023" s="474"/>
      <c r="O1023" s="473"/>
      <c r="P1023" s="476"/>
      <c r="Q1023" s="476"/>
      <c r="R1023" s="476" t="s">
        <v>935</v>
      </c>
      <c r="S1023" s="477"/>
      <c r="T1023" s="477"/>
      <c r="U1023" s="476"/>
      <c r="V1023" s="476"/>
      <c r="W1023" s="476"/>
      <c r="X1023" s="476" t="s">
        <v>2244</v>
      </c>
      <c r="Y1023" s="476" t="s">
        <v>2344</v>
      </c>
      <c r="Z1023" s="476" t="s">
        <v>2246</v>
      </c>
      <c r="AA1023" s="478">
        <v>0</v>
      </c>
      <c r="AB1023" s="488">
        <v>1</v>
      </c>
      <c r="AC1023" s="488"/>
      <c r="AD1023" s="476"/>
      <c r="AE1023" s="476" t="s">
        <v>2305</v>
      </c>
      <c r="AF1023" s="477"/>
      <c r="AG1023" s="104">
        <f>(AF1023-AA1023)/(AB1023-AA1023)</f>
        <v>0</v>
      </c>
      <c r="AH1023" s="476"/>
      <c r="AI1023" s="476"/>
      <c r="AJ1023" s="476"/>
      <c r="AK1023" s="473" t="s">
        <v>2248</v>
      </c>
      <c r="AL1023" s="512" t="s">
        <v>55</v>
      </c>
      <c r="AM1023" s="512">
        <v>2202</v>
      </c>
      <c r="AN1023" s="512" t="s">
        <v>56</v>
      </c>
      <c r="AO1023" s="512" t="s">
        <v>2361</v>
      </c>
      <c r="AP1023" s="473" t="s">
        <v>2338</v>
      </c>
      <c r="AQ1023" s="473" t="s">
        <v>2339</v>
      </c>
      <c r="AR1023" s="473">
        <v>2202043</v>
      </c>
      <c r="AS1023" s="480">
        <v>2</v>
      </c>
      <c r="AT1023" s="498" t="s">
        <v>2345</v>
      </c>
      <c r="AU1023" s="498"/>
      <c r="AV1023" s="482" t="s">
        <v>948</v>
      </c>
      <c r="AW1023" s="482" t="s">
        <v>64</v>
      </c>
      <c r="AX1023" s="482"/>
      <c r="AY1023" s="482"/>
      <c r="AZ1023" s="482" t="s">
        <v>2342</v>
      </c>
      <c r="BA1023" s="482" t="s">
        <v>125</v>
      </c>
      <c r="BB1023" s="482" t="s">
        <v>2307</v>
      </c>
      <c r="BC1023" s="483">
        <v>120000000</v>
      </c>
      <c r="BD1023" s="484"/>
      <c r="BF1023" s="486" t="s">
        <v>1700</v>
      </c>
      <c r="BG1023" s="486"/>
      <c r="BH1023" s="487"/>
    </row>
    <row r="1024" spans="1:61" s="42" customFormat="1" ht="72" customHeight="1" thickBot="1">
      <c r="A1024" s="470">
        <v>991</v>
      </c>
      <c r="B1024" s="471" t="s">
        <v>1908</v>
      </c>
      <c r="C1024" s="471" t="s">
        <v>2239</v>
      </c>
      <c r="D1024" s="471" t="s">
        <v>2240</v>
      </c>
      <c r="E1024" s="471" t="s">
        <v>213</v>
      </c>
      <c r="F1024" s="472" t="s">
        <v>930</v>
      </c>
      <c r="G1024" s="472" t="s">
        <v>2241</v>
      </c>
      <c r="H1024" s="48" t="s">
        <v>2242</v>
      </c>
      <c r="I1024" s="473" t="s">
        <v>2243</v>
      </c>
      <c r="J1024" s="471" t="s">
        <v>934</v>
      </c>
      <c r="K1024" s="471"/>
      <c r="L1024" s="471"/>
      <c r="M1024" s="471"/>
      <c r="N1024" s="474"/>
      <c r="O1024" s="473"/>
      <c r="P1024" s="476"/>
      <c r="Q1024" s="476"/>
      <c r="R1024" s="476" t="s">
        <v>935</v>
      </c>
      <c r="S1024" s="477"/>
      <c r="T1024" s="477"/>
      <c r="U1024" s="476"/>
      <c r="V1024" s="476"/>
      <c r="W1024" s="476"/>
      <c r="X1024" s="476" t="s">
        <v>2244</v>
      </c>
      <c r="Y1024" s="476" t="s">
        <v>2344</v>
      </c>
      <c r="Z1024" s="476"/>
      <c r="AA1024" s="478"/>
      <c r="AB1024" s="488"/>
      <c r="AC1024" s="488"/>
      <c r="AD1024" s="476"/>
      <c r="AE1024" s="476"/>
      <c r="AF1024" s="477"/>
      <c r="AG1024" s="477"/>
      <c r="AH1024" s="476"/>
      <c r="AI1024" s="476"/>
      <c r="AJ1024" s="476"/>
      <c r="AK1024" s="473" t="s">
        <v>2248</v>
      </c>
      <c r="AL1024" s="512" t="s">
        <v>55</v>
      </c>
      <c r="AM1024" s="512">
        <v>2202</v>
      </c>
      <c r="AN1024" s="512" t="s">
        <v>56</v>
      </c>
      <c r="AO1024" s="512" t="s">
        <v>2361</v>
      </c>
      <c r="AP1024" s="473" t="s">
        <v>2338</v>
      </c>
      <c r="AQ1024" s="473" t="s">
        <v>2339</v>
      </c>
      <c r="AR1024" s="473">
        <v>2202043</v>
      </c>
      <c r="AS1024" s="480" t="s">
        <v>48</v>
      </c>
      <c r="AT1024" s="498" t="s">
        <v>2346</v>
      </c>
      <c r="AU1024" s="498"/>
      <c r="AV1024" s="482" t="s">
        <v>948</v>
      </c>
      <c r="AW1024" s="482" t="s">
        <v>64</v>
      </c>
      <c r="AX1024" s="482"/>
      <c r="AY1024" s="482"/>
      <c r="AZ1024" s="482" t="s">
        <v>2342</v>
      </c>
      <c r="BA1024" s="482" t="s">
        <v>125</v>
      </c>
      <c r="BB1024" s="482" t="s">
        <v>2315</v>
      </c>
      <c r="BC1024" s="483">
        <v>100530791</v>
      </c>
      <c r="BD1024" s="484"/>
      <c r="BF1024" s="489" t="s">
        <v>2136</v>
      </c>
      <c r="BG1024" s="489"/>
      <c r="BH1024" s="487"/>
    </row>
    <row r="1025" spans="1:60" s="42" customFormat="1" ht="74.25" customHeight="1">
      <c r="A1025" s="470">
        <v>992</v>
      </c>
      <c r="B1025" s="471" t="s">
        <v>1908</v>
      </c>
      <c r="C1025" s="471" t="s">
        <v>2239</v>
      </c>
      <c r="D1025" s="471" t="s">
        <v>2240</v>
      </c>
      <c r="E1025" s="471" t="s">
        <v>213</v>
      </c>
      <c r="F1025" s="472" t="s">
        <v>930</v>
      </c>
      <c r="G1025" s="472" t="s">
        <v>2241</v>
      </c>
      <c r="H1025" s="48" t="s">
        <v>2242</v>
      </c>
      <c r="I1025" s="473" t="s">
        <v>2243</v>
      </c>
      <c r="J1025" s="471" t="s">
        <v>934</v>
      </c>
      <c r="K1025" s="471"/>
      <c r="L1025" s="471"/>
      <c r="M1025" s="471"/>
      <c r="N1025" s="474"/>
      <c r="O1025" s="473"/>
      <c r="P1025" s="476"/>
      <c r="Q1025" s="476"/>
      <c r="R1025" s="476" t="s">
        <v>935</v>
      </c>
      <c r="S1025" s="477"/>
      <c r="T1025" s="477"/>
      <c r="U1025" s="476"/>
      <c r="V1025" s="476"/>
      <c r="W1025" s="476"/>
      <c r="X1025" s="476" t="s">
        <v>2325</v>
      </c>
      <c r="Y1025" s="475" t="s">
        <v>2245</v>
      </c>
      <c r="Z1025" s="476"/>
      <c r="AA1025" s="478"/>
      <c r="AB1025" s="479"/>
      <c r="AC1025" s="479"/>
      <c r="AD1025" s="476"/>
      <c r="AE1025" s="476"/>
      <c r="AF1025" s="477"/>
      <c r="AG1025" s="477"/>
      <c r="AH1025" s="476"/>
      <c r="AI1025" s="476"/>
      <c r="AJ1025" s="476"/>
      <c r="AK1025" s="473" t="s">
        <v>2248</v>
      </c>
      <c r="AL1025" s="512" t="s">
        <v>55</v>
      </c>
      <c r="AM1025" s="512">
        <v>2202</v>
      </c>
      <c r="AN1025" s="512" t="s">
        <v>56</v>
      </c>
      <c r="AO1025" s="512" t="s">
        <v>2361</v>
      </c>
      <c r="AP1025" s="473" t="s">
        <v>2347</v>
      </c>
      <c r="AQ1025" s="473" t="s">
        <v>2348</v>
      </c>
      <c r="AR1025" s="473">
        <v>2202013</v>
      </c>
      <c r="AS1025" s="480">
        <v>772</v>
      </c>
      <c r="AT1025" s="499" t="s">
        <v>2349</v>
      </c>
      <c r="AU1025" s="491"/>
      <c r="AV1025" s="482" t="s">
        <v>63</v>
      </c>
      <c r="AW1025" s="482" t="s">
        <v>64</v>
      </c>
      <c r="AX1025" s="482"/>
      <c r="AY1025" s="482"/>
      <c r="AZ1025" s="482" t="s">
        <v>2350</v>
      </c>
      <c r="BA1025" s="482" t="s">
        <v>125</v>
      </c>
      <c r="BB1025" s="482" t="s">
        <v>2254</v>
      </c>
      <c r="BC1025" s="483">
        <v>96685127</v>
      </c>
      <c r="BD1025" s="484"/>
      <c r="BF1025" s="486" t="s">
        <v>2163</v>
      </c>
      <c r="BG1025" s="486" t="s">
        <v>2087</v>
      </c>
      <c r="BH1025" s="487" t="s">
        <v>2121</v>
      </c>
    </row>
    <row r="1026" spans="1:60" s="42" customFormat="1" ht="74.25" customHeight="1">
      <c r="A1026" s="470">
        <v>993</v>
      </c>
      <c r="B1026" s="471" t="s">
        <v>1908</v>
      </c>
      <c r="C1026" s="471" t="s">
        <v>2239</v>
      </c>
      <c r="D1026" s="471" t="s">
        <v>2240</v>
      </c>
      <c r="E1026" s="471" t="s">
        <v>213</v>
      </c>
      <c r="F1026" s="472" t="s">
        <v>930</v>
      </c>
      <c r="G1026" s="472" t="s">
        <v>2241</v>
      </c>
      <c r="H1026" s="48" t="s">
        <v>2242</v>
      </c>
      <c r="I1026" s="473" t="s">
        <v>2243</v>
      </c>
      <c r="J1026" s="471" t="s">
        <v>934</v>
      </c>
      <c r="K1026" s="471"/>
      <c r="L1026" s="471"/>
      <c r="M1026" s="471"/>
      <c r="N1026" s="474"/>
      <c r="O1026" s="473"/>
      <c r="P1026" s="476"/>
      <c r="Q1026" s="476"/>
      <c r="R1026" s="476" t="s">
        <v>935</v>
      </c>
      <c r="S1026" s="477"/>
      <c r="T1026" s="477"/>
      <c r="U1026" s="476"/>
      <c r="V1026" s="476"/>
      <c r="W1026" s="476"/>
      <c r="X1026" s="476" t="s">
        <v>2325</v>
      </c>
      <c r="Y1026" s="475" t="s">
        <v>2245</v>
      </c>
      <c r="Z1026" s="476"/>
      <c r="AA1026" s="478"/>
      <c r="AB1026" s="479"/>
      <c r="AC1026" s="479"/>
      <c r="AD1026" s="476"/>
      <c r="AE1026" s="476"/>
      <c r="AF1026" s="477"/>
      <c r="AG1026" s="477"/>
      <c r="AH1026" s="476"/>
      <c r="AI1026" s="476"/>
      <c r="AJ1026" s="476"/>
      <c r="AK1026" s="473" t="s">
        <v>2248</v>
      </c>
      <c r="AL1026" s="512" t="s">
        <v>55</v>
      </c>
      <c r="AM1026" s="512">
        <v>2202</v>
      </c>
      <c r="AN1026" s="512" t="s">
        <v>56</v>
      </c>
      <c r="AO1026" s="512" t="s">
        <v>2361</v>
      </c>
      <c r="AP1026" s="473" t="s">
        <v>2347</v>
      </c>
      <c r="AQ1026" s="473" t="s">
        <v>2348</v>
      </c>
      <c r="AR1026" s="473">
        <v>2202013</v>
      </c>
      <c r="AS1026" s="480">
        <v>1208</v>
      </c>
      <c r="AT1026" s="481" t="s">
        <v>2351</v>
      </c>
      <c r="AU1026" s="481"/>
      <c r="AV1026" s="482" t="s">
        <v>63</v>
      </c>
      <c r="AW1026" s="482" t="s">
        <v>64</v>
      </c>
      <c r="AX1026" s="482"/>
      <c r="AY1026" s="482"/>
      <c r="AZ1026" s="482" t="s">
        <v>2350</v>
      </c>
      <c r="BA1026" s="482" t="s">
        <v>125</v>
      </c>
      <c r="BB1026" s="482" t="s">
        <v>2254</v>
      </c>
      <c r="BC1026" s="483">
        <v>70834170</v>
      </c>
      <c r="BD1026" s="484"/>
      <c r="BF1026" s="486" t="s">
        <v>2165</v>
      </c>
      <c r="BG1026" s="486" t="s">
        <v>2087</v>
      </c>
      <c r="BH1026" s="487" t="s">
        <v>2121</v>
      </c>
    </row>
    <row r="1027" spans="1:60" s="42" customFormat="1" ht="60" customHeight="1">
      <c r="A1027" s="470">
        <v>994</v>
      </c>
      <c r="B1027" s="471" t="s">
        <v>1908</v>
      </c>
      <c r="C1027" s="471" t="s">
        <v>2239</v>
      </c>
      <c r="D1027" s="471" t="s">
        <v>2240</v>
      </c>
      <c r="E1027" s="471" t="s">
        <v>213</v>
      </c>
      <c r="F1027" s="472" t="s">
        <v>930</v>
      </c>
      <c r="G1027" s="472" t="s">
        <v>2241</v>
      </c>
      <c r="H1027" s="48" t="s">
        <v>2242</v>
      </c>
      <c r="I1027" s="473" t="s">
        <v>2243</v>
      </c>
      <c r="J1027" s="471" t="s">
        <v>934</v>
      </c>
      <c r="K1027" s="471"/>
      <c r="L1027" s="471"/>
      <c r="M1027" s="471"/>
      <c r="N1027" s="474"/>
      <c r="O1027" s="473"/>
      <c r="P1027" s="476"/>
      <c r="Q1027" s="476"/>
      <c r="R1027" s="476" t="s">
        <v>935</v>
      </c>
      <c r="S1027" s="477"/>
      <c r="T1027" s="477"/>
      <c r="U1027" s="476"/>
      <c r="V1027" s="476"/>
      <c r="W1027" s="476"/>
      <c r="X1027" s="476" t="s">
        <v>2327</v>
      </c>
      <c r="Y1027" s="475" t="s">
        <v>2245</v>
      </c>
      <c r="Z1027" s="476"/>
      <c r="AA1027" s="478"/>
      <c r="AB1027" s="479"/>
      <c r="AC1027" s="479"/>
      <c r="AD1027" s="476"/>
      <c r="AE1027" s="476"/>
      <c r="AF1027" s="476"/>
      <c r="AG1027" s="476"/>
      <c r="AH1027" s="476"/>
      <c r="AI1027" s="476"/>
      <c r="AJ1027" s="476"/>
      <c r="AK1027" s="473" t="s">
        <v>2248</v>
      </c>
      <c r="AL1027" s="512" t="s">
        <v>55</v>
      </c>
      <c r="AM1027" s="512">
        <v>2202</v>
      </c>
      <c r="AN1027" s="512" t="s">
        <v>56</v>
      </c>
      <c r="AO1027" s="512" t="s">
        <v>2361</v>
      </c>
      <c r="AP1027" s="473" t="s">
        <v>2352</v>
      </c>
      <c r="AQ1027" s="473" t="s">
        <v>2348</v>
      </c>
      <c r="AR1027" s="473">
        <v>2202013</v>
      </c>
      <c r="AS1027" s="480">
        <v>422</v>
      </c>
      <c r="AT1027" s="481" t="s">
        <v>2353</v>
      </c>
      <c r="AU1027" s="481"/>
      <c r="AV1027" s="482" t="s">
        <v>63</v>
      </c>
      <c r="AW1027" s="482" t="s">
        <v>64</v>
      </c>
      <c r="AX1027" s="482"/>
      <c r="AY1027" s="482"/>
      <c r="AZ1027" s="482" t="s">
        <v>2350</v>
      </c>
      <c r="BA1027" s="482" t="s">
        <v>125</v>
      </c>
      <c r="BB1027" s="482" t="s">
        <v>2254</v>
      </c>
      <c r="BC1027" s="483">
        <v>86569440</v>
      </c>
      <c r="BD1027" s="484"/>
      <c r="BF1027" s="486" t="s">
        <v>2167</v>
      </c>
      <c r="BG1027" s="486" t="s">
        <v>2087</v>
      </c>
      <c r="BH1027" s="487" t="s">
        <v>2121</v>
      </c>
    </row>
    <row r="1028" spans="1:60" s="42" customFormat="1" ht="48.75" customHeight="1">
      <c r="A1028" s="470">
        <v>995</v>
      </c>
      <c r="B1028" s="471" t="s">
        <v>1908</v>
      </c>
      <c r="C1028" s="471" t="s">
        <v>2239</v>
      </c>
      <c r="D1028" s="471" t="s">
        <v>2240</v>
      </c>
      <c r="E1028" s="471" t="s">
        <v>213</v>
      </c>
      <c r="F1028" s="472" t="s">
        <v>930</v>
      </c>
      <c r="G1028" s="472" t="s">
        <v>2241</v>
      </c>
      <c r="H1028" s="48" t="s">
        <v>2242</v>
      </c>
      <c r="I1028" s="473" t="s">
        <v>2243</v>
      </c>
      <c r="J1028" s="471" t="s">
        <v>934</v>
      </c>
      <c r="K1028" s="471"/>
      <c r="L1028" s="471"/>
      <c r="M1028" s="471"/>
      <c r="N1028" s="474"/>
      <c r="O1028" s="473"/>
      <c r="P1028" s="476"/>
      <c r="Q1028" s="476"/>
      <c r="R1028" s="476" t="s">
        <v>935</v>
      </c>
      <c r="S1028" s="477"/>
      <c r="T1028" s="477"/>
      <c r="U1028" s="476"/>
      <c r="V1028" s="476"/>
      <c r="W1028" s="476"/>
      <c r="X1028" s="476" t="s">
        <v>2327</v>
      </c>
      <c r="Y1028" s="476" t="s">
        <v>2354</v>
      </c>
      <c r="Z1028" s="476" t="s">
        <v>2246</v>
      </c>
      <c r="AA1028" s="478"/>
      <c r="AB1028" s="488">
        <v>1</v>
      </c>
      <c r="AC1028" s="488"/>
      <c r="AD1028" s="476"/>
      <c r="AE1028" s="476" t="s">
        <v>2355</v>
      </c>
      <c r="AF1028" s="477"/>
      <c r="AG1028" s="104">
        <f t="shared" ref="AG1028:AG1033" si="29">(AF1028-AA1028)/(AB1028-AA1028)</f>
        <v>0</v>
      </c>
      <c r="AH1028" s="476"/>
      <c r="AI1028" s="476"/>
      <c r="AJ1028" s="476"/>
      <c r="AK1028" s="473" t="s">
        <v>2248</v>
      </c>
      <c r="AL1028" s="512" t="s">
        <v>55</v>
      </c>
      <c r="AM1028" s="512">
        <v>2202</v>
      </c>
      <c r="AN1028" s="512" t="s">
        <v>56</v>
      </c>
      <c r="AO1028" s="512" t="s">
        <v>2361</v>
      </c>
      <c r="AP1028" s="473" t="s">
        <v>2352</v>
      </c>
      <c r="AQ1028" s="473" t="s">
        <v>2348</v>
      </c>
      <c r="AR1028" s="473">
        <v>2202013</v>
      </c>
      <c r="AS1028" s="480">
        <v>1166</v>
      </c>
      <c r="AT1028" s="481" t="s">
        <v>2356</v>
      </c>
      <c r="AU1028" s="481"/>
      <c r="AV1028" s="482" t="s">
        <v>63</v>
      </c>
      <c r="AW1028" s="482" t="s">
        <v>64</v>
      </c>
      <c r="AX1028" s="482"/>
      <c r="AY1028" s="482"/>
      <c r="AZ1028" s="482" t="s">
        <v>2350</v>
      </c>
      <c r="BA1028" s="482" t="s">
        <v>125</v>
      </c>
      <c r="BB1028" s="482" t="s">
        <v>2254</v>
      </c>
      <c r="BC1028" s="483">
        <v>5000000000</v>
      </c>
      <c r="BD1028" s="484"/>
      <c r="BF1028" s="486" t="s">
        <v>2169</v>
      </c>
      <c r="BG1028" s="486"/>
      <c r="BH1028" s="487"/>
    </row>
    <row r="1029" spans="1:60" s="73" customFormat="1" ht="135">
      <c r="A1029" s="500">
        <v>1012</v>
      </c>
      <c r="B1029" s="501" t="s">
        <v>1908</v>
      </c>
      <c r="C1029" s="501" t="s">
        <v>2239</v>
      </c>
      <c r="D1029" s="501" t="s">
        <v>2357</v>
      </c>
      <c r="E1029" s="501" t="s">
        <v>213</v>
      </c>
      <c r="F1029" s="502" t="s">
        <v>930</v>
      </c>
      <c r="G1029" s="502" t="s">
        <v>2241</v>
      </c>
      <c r="H1029" s="503" t="s">
        <v>2242</v>
      </c>
      <c r="I1029" s="501" t="s">
        <v>2243</v>
      </c>
      <c r="J1029" s="501"/>
      <c r="K1029" s="504">
        <f>IF(I1029="na",0,IF(COUNTIFS($C$1:C1029,C1029,$I$1:I1029,I1029)&gt;1,0,1))</f>
        <v>0</v>
      </c>
      <c r="L1029" s="504">
        <f>IF(I1029="na",0,IF(COUNTIFS($D$1:D1029,D1029,$I$1:I1029,I1029)&gt;1,0,1))</f>
        <v>1</v>
      </c>
      <c r="M1029" s="504">
        <f>IF(S1029="",0,IF(VLOOKUP(R1029,[4]PARAMETROS!$P$1:$Q$13,2,0)=1,S1029-O1029,S1029-SUMIFS($S:$S,$R:$R,INDEX(meses,VLOOKUP(R1029,[4]PARAMETROS!$P$1:$Q$13,2,0)-1),D:D,D1029)))</f>
        <v>0</v>
      </c>
      <c r="N1029" s="505">
        <v>0.6</v>
      </c>
      <c r="O1029" s="506">
        <v>0.52800000000000002</v>
      </c>
      <c r="P1029" s="506">
        <v>0.55600000000000005</v>
      </c>
      <c r="Q1029" s="47">
        <f>P1029-O1029</f>
        <v>2.8000000000000025E-2</v>
      </c>
      <c r="R1029" s="506" t="s">
        <v>211</v>
      </c>
      <c r="S1029" s="507"/>
      <c r="T1029" s="104">
        <f>(S1029-O1029)/(P1029-O1029)</f>
        <v>-18.85714285714284</v>
      </c>
      <c r="U1029" s="508"/>
      <c r="V1029" s="508"/>
      <c r="W1029" s="508"/>
      <c r="X1029" s="509" t="s">
        <v>2327</v>
      </c>
      <c r="Y1029" s="501" t="s">
        <v>2358</v>
      </c>
      <c r="Z1029" s="509" t="s">
        <v>2246</v>
      </c>
      <c r="AA1029" s="510"/>
      <c r="AB1029" s="510">
        <v>79</v>
      </c>
      <c r="AC1029" s="510"/>
      <c r="AD1029" s="511" t="s">
        <v>2359</v>
      </c>
      <c r="AE1029" s="509" t="s">
        <v>2360</v>
      </c>
      <c r="AF1029" s="508"/>
      <c r="AG1029" s="104">
        <f t="shared" si="29"/>
        <v>0</v>
      </c>
      <c r="AH1029" s="508"/>
      <c r="AI1029" s="508"/>
      <c r="AJ1029" s="508"/>
      <c r="AK1029" s="501" t="s">
        <v>2248</v>
      </c>
      <c r="AL1029" s="512" t="s">
        <v>55</v>
      </c>
      <c r="AM1029" s="512">
        <v>2202</v>
      </c>
      <c r="AN1029" s="512" t="s">
        <v>56</v>
      </c>
      <c r="AO1029" s="512" t="s">
        <v>2361</v>
      </c>
      <c r="AP1029" s="501" t="s">
        <v>2362</v>
      </c>
      <c r="AQ1029" s="501" t="s">
        <v>2363</v>
      </c>
      <c r="AR1029" s="513" t="s">
        <v>2364</v>
      </c>
      <c r="AS1029" s="514">
        <v>1266</v>
      </c>
      <c r="AT1029" s="515" t="s">
        <v>2365</v>
      </c>
      <c r="AU1029" s="516"/>
      <c r="AV1029" s="517" t="s">
        <v>948</v>
      </c>
      <c r="AW1029" s="517" t="s">
        <v>64</v>
      </c>
      <c r="AX1029" s="517"/>
      <c r="AY1029" s="517"/>
      <c r="AZ1029" s="517" t="s">
        <v>2366</v>
      </c>
      <c r="BA1029" s="517" t="s">
        <v>125</v>
      </c>
      <c r="BB1029" s="517" t="s">
        <v>2254</v>
      </c>
      <c r="BC1029" s="518">
        <v>1396413000</v>
      </c>
      <c r="BD1029" s="519">
        <f>BC1029</f>
        <v>1396413000</v>
      </c>
    </row>
    <row r="1030" spans="1:60" s="73" customFormat="1" ht="165">
      <c r="A1030" s="500">
        <v>1013</v>
      </c>
      <c r="B1030" s="501" t="s">
        <v>1908</v>
      </c>
      <c r="C1030" s="501" t="s">
        <v>2239</v>
      </c>
      <c r="D1030" s="501" t="s">
        <v>2357</v>
      </c>
      <c r="E1030" s="501" t="s">
        <v>213</v>
      </c>
      <c r="F1030" s="502" t="s">
        <v>930</v>
      </c>
      <c r="G1030" s="502" t="s">
        <v>2241</v>
      </c>
      <c r="H1030" s="503" t="s">
        <v>2242</v>
      </c>
      <c r="I1030" s="501" t="s">
        <v>2243</v>
      </c>
      <c r="J1030" s="501"/>
      <c r="K1030" s="504">
        <f>IF(I1030="na",0,IF(COUNTIFS($C$1:C1030,C1030,$I$1:I1030,I1030)&gt;1,0,1))</f>
        <v>0</v>
      </c>
      <c r="L1030" s="504">
        <f>IF(I1030="na",0,IF(COUNTIFS($D$1:D1030,D1030,$I$1:I1030,I1030)&gt;1,0,1))</f>
        <v>0</v>
      </c>
      <c r="M1030" s="504">
        <f>IF(S1030="",0,IF(VLOOKUP(R1030,[4]PARAMETROS!$P$1:$Q$13,2,0)=1,S1030-O1030,S1030-SUMIFS($S:$S,$R:$R,INDEX(meses,VLOOKUP(R1030,[4]PARAMETROS!$P$1:$Q$13,2,0)-1),D:D,D1030)))</f>
        <v>0</v>
      </c>
      <c r="N1030" s="520"/>
      <c r="O1030" s="501"/>
      <c r="P1030" s="509"/>
      <c r="Q1030" s="509"/>
      <c r="R1030" s="506" t="s">
        <v>211</v>
      </c>
      <c r="S1030" s="521"/>
      <c r="T1030" s="503"/>
      <c r="U1030" s="508"/>
      <c r="V1030" s="508"/>
      <c r="W1030" s="508"/>
      <c r="X1030" s="509" t="s">
        <v>2327</v>
      </c>
      <c r="Y1030" s="501" t="s">
        <v>2358</v>
      </c>
      <c r="Z1030" s="509" t="s">
        <v>2246</v>
      </c>
      <c r="AA1030" s="510"/>
      <c r="AB1030" s="510">
        <v>3</v>
      </c>
      <c r="AC1030" s="510"/>
      <c r="AD1030" s="511" t="s">
        <v>2367</v>
      </c>
      <c r="AE1030" s="509" t="s">
        <v>2360</v>
      </c>
      <c r="AF1030" s="508"/>
      <c r="AG1030" s="104">
        <f t="shared" si="29"/>
        <v>0</v>
      </c>
      <c r="AH1030" s="508"/>
      <c r="AI1030" s="508"/>
      <c r="AJ1030" s="508"/>
      <c r="AK1030" s="501" t="s">
        <v>2248</v>
      </c>
      <c r="AL1030" s="512" t="s">
        <v>55</v>
      </c>
      <c r="AM1030" s="512">
        <v>2202</v>
      </c>
      <c r="AN1030" s="512" t="s">
        <v>56</v>
      </c>
      <c r="AO1030" s="512" t="s">
        <v>2361</v>
      </c>
      <c r="AP1030" s="501" t="s">
        <v>2368</v>
      </c>
      <c r="AQ1030" s="501" t="s">
        <v>2369</v>
      </c>
      <c r="AR1030" s="513" t="s">
        <v>2370</v>
      </c>
      <c r="AS1030" s="514">
        <v>1117</v>
      </c>
      <c r="AT1030" s="515" t="s">
        <v>2371</v>
      </c>
      <c r="AU1030" s="516"/>
      <c r="AV1030" s="517" t="s">
        <v>948</v>
      </c>
      <c r="AW1030" s="517" t="s">
        <v>64</v>
      </c>
      <c r="AX1030" s="517"/>
      <c r="AY1030" s="517"/>
      <c r="AZ1030" s="517" t="s">
        <v>2372</v>
      </c>
      <c r="BA1030" s="517" t="s">
        <v>125</v>
      </c>
      <c r="BB1030" s="517" t="s">
        <v>2254</v>
      </c>
      <c r="BC1030" s="518">
        <v>466252600</v>
      </c>
      <c r="BD1030" s="519">
        <f t="shared" ref="BD1030:BD1033" si="30">BC1030</f>
        <v>466252600</v>
      </c>
    </row>
    <row r="1031" spans="1:60" s="73" customFormat="1" ht="135">
      <c r="A1031" s="500">
        <v>1014</v>
      </c>
      <c r="B1031" s="501" t="s">
        <v>1908</v>
      </c>
      <c r="C1031" s="501" t="s">
        <v>2239</v>
      </c>
      <c r="D1031" s="501" t="s">
        <v>2357</v>
      </c>
      <c r="E1031" s="501" t="s">
        <v>213</v>
      </c>
      <c r="F1031" s="502" t="s">
        <v>930</v>
      </c>
      <c r="G1031" s="502" t="s">
        <v>2241</v>
      </c>
      <c r="H1031" s="503" t="s">
        <v>2242</v>
      </c>
      <c r="I1031" s="522" t="s">
        <v>2373</v>
      </c>
      <c r="J1031" s="501" t="s">
        <v>934</v>
      </c>
      <c r="K1031" s="504">
        <f>IF(I1031="na",0,IF(COUNTIFS($C$1:C1031,C1031,$I$1:I1031,I1031)&gt;1,0,1))</f>
        <v>1</v>
      </c>
      <c r="L1031" s="504">
        <f>IF(I1031="na",0,IF(COUNTIFS($D$1:D1031,D1031,$I$1:I1031,I1031)&gt;1,0,1))</f>
        <v>1</v>
      </c>
      <c r="M1031" s="504">
        <f>IF(S1031="",0,IF(VLOOKUP(R1031,[4]PARAMETROS!$P$1:$Q$13,2,0)=1,S1031-O1031,S1031-SUMIFS($S:$S,$R:$R,INDEX(meses,VLOOKUP(R1031,[4]PARAMETROS!$P$1:$Q$13,2,0)-1),D:D,D1031)))</f>
        <v>0</v>
      </c>
      <c r="N1031" s="505">
        <v>0.26</v>
      </c>
      <c r="O1031" s="523">
        <v>0.22</v>
      </c>
      <c r="P1031" s="506">
        <v>0.22500000000000001</v>
      </c>
      <c r="Q1031" s="509"/>
      <c r="R1031" s="506" t="s">
        <v>211</v>
      </c>
      <c r="S1031" s="521"/>
      <c r="T1031" s="104">
        <f>(S1031-O1031)/(P1031-O1031)</f>
        <v>-43.999999999999964</v>
      </c>
      <c r="U1031" s="508"/>
      <c r="V1031" s="508"/>
      <c r="W1031" s="508"/>
      <c r="X1031" s="509" t="s">
        <v>2374</v>
      </c>
      <c r="Y1031" s="501" t="s">
        <v>2375</v>
      </c>
      <c r="Z1031" s="509" t="s">
        <v>2246</v>
      </c>
      <c r="AA1031" s="510">
        <v>48</v>
      </c>
      <c r="AB1031" s="510">
        <v>1</v>
      </c>
      <c r="AC1031" s="55">
        <f t="shared" ref="AC1031:AC1033" si="31">AB1031-AA1031</f>
        <v>-47</v>
      </c>
      <c r="AD1031" s="509"/>
      <c r="AE1031" s="509" t="s">
        <v>2376</v>
      </c>
      <c r="AF1031" s="508"/>
      <c r="AG1031" s="104">
        <f t="shared" si="29"/>
        <v>1.0212765957446808</v>
      </c>
      <c r="AH1031" s="508"/>
      <c r="AI1031" s="508"/>
      <c r="AJ1031" s="508"/>
      <c r="AK1031" s="501" t="s">
        <v>2248</v>
      </c>
      <c r="AL1031" s="512" t="s">
        <v>55</v>
      </c>
      <c r="AM1031" s="512">
        <v>2202</v>
      </c>
      <c r="AN1031" s="512" t="s">
        <v>56</v>
      </c>
      <c r="AO1031" s="512" t="s">
        <v>2361</v>
      </c>
      <c r="AP1031" s="501" t="s">
        <v>2249</v>
      </c>
      <c r="AQ1031" s="501" t="s">
        <v>2250</v>
      </c>
      <c r="AR1031" s="513" t="s">
        <v>2377</v>
      </c>
      <c r="AS1031" s="514">
        <v>1188</v>
      </c>
      <c r="AT1031" s="515" t="s">
        <v>2378</v>
      </c>
      <c r="AU1031" s="516"/>
      <c r="AV1031" s="517" t="s">
        <v>948</v>
      </c>
      <c r="AW1031" s="517" t="s">
        <v>64</v>
      </c>
      <c r="AX1031" s="517"/>
      <c r="AY1031" s="517"/>
      <c r="AZ1031" s="517" t="s">
        <v>2253</v>
      </c>
      <c r="BA1031" s="517" t="s">
        <v>125</v>
      </c>
      <c r="BB1031" s="517" t="s">
        <v>2254</v>
      </c>
      <c r="BC1031" s="518">
        <f>1500000000+1180714614</f>
        <v>2680714614</v>
      </c>
      <c r="BD1031" s="519">
        <f t="shared" si="30"/>
        <v>2680714614</v>
      </c>
    </row>
    <row r="1032" spans="1:60" s="73" customFormat="1" ht="135">
      <c r="A1032" s="500">
        <v>1015</v>
      </c>
      <c r="B1032" s="501" t="s">
        <v>1908</v>
      </c>
      <c r="C1032" s="501" t="s">
        <v>2239</v>
      </c>
      <c r="D1032" s="501" t="s">
        <v>2357</v>
      </c>
      <c r="E1032" s="501" t="s">
        <v>213</v>
      </c>
      <c r="F1032" s="502" t="s">
        <v>930</v>
      </c>
      <c r="G1032" s="502" t="s">
        <v>2241</v>
      </c>
      <c r="H1032" s="503" t="s">
        <v>2242</v>
      </c>
      <c r="I1032" s="501" t="s">
        <v>2243</v>
      </c>
      <c r="J1032" s="501"/>
      <c r="K1032" s="504">
        <f>IF(I1032="na",0,IF(COUNTIFS($C$1:C1032,C1032,$I$1:I1032,I1032)&gt;1,0,1))</f>
        <v>0</v>
      </c>
      <c r="L1032" s="504">
        <f>IF(I1032="na",0,IF(COUNTIFS($D$1:D1032,D1032,$I$1:I1032,I1032)&gt;1,0,1))</f>
        <v>0</v>
      </c>
      <c r="M1032" s="504">
        <f>IF(S1032="",0,IF(VLOOKUP(R1032,[4]PARAMETROS!$P$1:$Q$13,2,0)=1,S1032-O1032,S1032-SUMIFS($S:$S,$R:$R,INDEX(meses,VLOOKUP(R1032,[4]PARAMETROS!$P$1:$Q$13,2,0)-1),D:D,D1032)))</f>
        <v>0</v>
      </c>
      <c r="N1032" s="520"/>
      <c r="O1032" s="501"/>
      <c r="P1032" s="509"/>
      <c r="Q1032" s="509"/>
      <c r="R1032" s="506" t="s">
        <v>211</v>
      </c>
      <c r="S1032" s="521"/>
      <c r="T1032" s="503"/>
      <c r="U1032" s="508"/>
      <c r="V1032" s="508"/>
      <c r="W1032" s="508"/>
      <c r="X1032" s="509" t="s">
        <v>2244</v>
      </c>
      <c r="Y1032" s="501" t="s">
        <v>2379</v>
      </c>
      <c r="Z1032" s="509" t="s">
        <v>2380</v>
      </c>
      <c r="AA1032" s="510">
        <v>0</v>
      </c>
      <c r="AB1032" s="501">
        <v>61</v>
      </c>
      <c r="AC1032" s="55">
        <f t="shared" si="31"/>
        <v>61</v>
      </c>
      <c r="AD1032" s="509" t="s">
        <v>2381</v>
      </c>
      <c r="AE1032" s="509" t="s">
        <v>2382</v>
      </c>
      <c r="AF1032" s="524"/>
      <c r="AG1032" s="104">
        <f t="shared" si="29"/>
        <v>0</v>
      </c>
      <c r="AH1032" s="508"/>
      <c r="AI1032" s="508"/>
      <c r="AJ1032" s="508"/>
      <c r="AK1032" s="501" t="s">
        <v>2248</v>
      </c>
      <c r="AL1032" s="512" t="s">
        <v>55</v>
      </c>
      <c r="AM1032" s="512">
        <v>2202</v>
      </c>
      <c r="AN1032" s="512" t="s">
        <v>56</v>
      </c>
      <c r="AO1032" s="512" t="s">
        <v>2361</v>
      </c>
      <c r="AP1032" s="501" t="s">
        <v>2249</v>
      </c>
      <c r="AQ1032" s="501" t="s">
        <v>2250</v>
      </c>
      <c r="AR1032" s="513" t="s">
        <v>2377</v>
      </c>
      <c r="AS1032" s="525" t="s">
        <v>2383</v>
      </c>
      <c r="AT1032" s="515" t="s">
        <v>2384</v>
      </c>
      <c r="AU1032" s="516"/>
      <c r="AV1032" s="517" t="s">
        <v>63</v>
      </c>
      <c r="AW1032" s="517" t="s">
        <v>64</v>
      </c>
      <c r="AX1032" s="517"/>
      <c r="AY1032" s="517"/>
      <c r="AZ1032" s="517" t="s">
        <v>2253</v>
      </c>
      <c r="BA1032" s="517" t="s">
        <v>125</v>
      </c>
      <c r="BB1032" s="517" t="s">
        <v>2254</v>
      </c>
      <c r="BC1032" s="518">
        <v>77000000</v>
      </c>
      <c r="BD1032" s="519">
        <f t="shared" si="30"/>
        <v>77000000</v>
      </c>
    </row>
    <row r="1033" spans="1:60" s="439" customFormat="1" ht="105">
      <c r="A1033" s="500">
        <v>1016</v>
      </c>
      <c r="B1033" s="501" t="s">
        <v>1908</v>
      </c>
      <c r="C1033" s="501" t="s">
        <v>2239</v>
      </c>
      <c r="D1033" s="501" t="s">
        <v>2357</v>
      </c>
      <c r="E1033" s="501" t="s">
        <v>213</v>
      </c>
      <c r="F1033" s="502" t="s">
        <v>930</v>
      </c>
      <c r="G1033" s="502" t="s">
        <v>2241</v>
      </c>
      <c r="H1033" s="503" t="s">
        <v>2242</v>
      </c>
      <c r="I1033" s="522" t="s">
        <v>2373</v>
      </c>
      <c r="J1033" s="501" t="s">
        <v>934</v>
      </c>
      <c r="K1033" s="504">
        <f>IF(I1033="na",0,IF(COUNTIFS($C$1:C1033,C1033,$I$1:I1033,I1033)&gt;1,0,1))</f>
        <v>0</v>
      </c>
      <c r="L1033" s="504">
        <f>IF(I1033="na",0,IF(COUNTIFS($D$1:D1033,D1033,$I$1:I1033,I1033)&gt;1,0,1))</f>
        <v>0</v>
      </c>
      <c r="M1033" s="504">
        <f>IF(S1033="",0,IF(VLOOKUP(R1033,[4]PARAMETROS!$P$1:$Q$13,2,0)=1,S1033-O1033,S1033-SUMIFS($S:$S,$R:$R,INDEX(meses,VLOOKUP(R1033,[4]PARAMETROS!$P$1:$Q$13,2,0)-1),D:D,D1033)))</f>
        <v>0</v>
      </c>
      <c r="N1033" s="520"/>
      <c r="O1033" s="501"/>
      <c r="P1033" s="509"/>
      <c r="Q1033" s="509"/>
      <c r="R1033" s="506" t="s">
        <v>211</v>
      </c>
      <c r="S1033" s="521"/>
      <c r="T1033" s="503"/>
      <c r="U1033" s="508"/>
      <c r="V1033" s="508"/>
      <c r="W1033" s="508"/>
      <c r="X1033" s="509" t="s">
        <v>2374</v>
      </c>
      <c r="Y1033" s="501" t="s">
        <v>2385</v>
      </c>
      <c r="Z1033" s="509" t="s">
        <v>2246</v>
      </c>
      <c r="AA1033" s="510">
        <v>0</v>
      </c>
      <c r="AB1033" s="526">
        <v>1</v>
      </c>
      <c r="AC1033" s="55">
        <f t="shared" si="31"/>
        <v>1</v>
      </c>
      <c r="AD1033" s="509"/>
      <c r="AE1033" s="509" t="s">
        <v>2386</v>
      </c>
      <c r="AF1033" s="508"/>
      <c r="AG1033" s="104">
        <f t="shared" si="29"/>
        <v>0</v>
      </c>
      <c r="AH1033" s="508"/>
      <c r="AI1033" s="508"/>
      <c r="AJ1033" s="508"/>
      <c r="AK1033" s="501" t="s">
        <v>2248</v>
      </c>
      <c r="AL1033" s="512" t="s">
        <v>55</v>
      </c>
      <c r="AM1033" s="512">
        <v>2202</v>
      </c>
      <c r="AN1033" s="512" t="s">
        <v>56</v>
      </c>
      <c r="AO1033" s="512" t="s">
        <v>2361</v>
      </c>
      <c r="AP1033" s="501" t="s">
        <v>2387</v>
      </c>
      <c r="AQ1033" s="501" t="s">
        <v>2250</v>
      </c>
      <c r="AR1033" s="513" t="s">
        <v>2377</v>
      </c>
      <c r="AS1033" s="527">
        <v>1119</v>
      </c>
      <c r="AT1033" s="515" t="s">
        <v>2388</v>
      </c>
      <c r="AU1033" s="516"/>
      <c r="AV1033" s="517" t="s">
        <v>948</v>
      </c>
      <c r="AW1033" s="517" t="s">
        <v>64</v>
      </c>
      <c r="AX1033" s="517"/>
      <c r="AY1033" s="517"/>
      <c r="AZ1033" s="517" t="s">
        <v>2253</v>
      </c>
      <c r="BA1033" s="517" t="s">
        <v>125</v>
      </c>
      <c r="BB1033" s="517" t="s">
        <v>2254</v>
      </c>
      <c r="BC1033" s="518">
        <v>1200000000</v>
      </c>
      <c r="BD1033" s="519">
        <f t="shared" si="30"/>
        <v>1200000000</v>
      </c>
    </row>
    <row r="1034" spans="1:60" s="439" customFormat="1" ht="105">
      <c r="A1034" s="500">
        <v>1017</v>
      </c>
      <c r="B1034" s="501" t="s">
        <v>1908</v>
      </c>
      <c r="C1034" s="501" t="s">
        <v>2239</v>
      </c>
      <c r="D1034" s="501" t="s">
        <v>2357</v>
      </c>
      <c r="E1034" s="501" t="s">
        <v>213</v>
      </c>
      <c r="F1034" s="502" t="s">
        <v>930</v>
      </c>
      <c r="G1034" s="502" t="s">
        <v>2241</v>
      </c>
      <c r="H1034" s="503" t="s">
        <v>2242</v>
      </c>
      <c r="I1034" s="509" t="s">
        <v>2243</v>
      </c>
      <c r="J1034" s="508" t="s">
        <v>934</v>
      </c>
      <c r="K1034" s="504">
        <f>IF(I1034="na",0,IF(COUNTIFS($C$1:C1034,C1034,$I$1:I1034,I1034)&gt;1,0,1))</f>
        <v>0</v>
      </c>
      <c r="L1034" s="504">
        <f>IF(I1034="na",0,IF(COUNTIFS($D$1:D1034,D1034,$I$1:I1034,I1034)&gt;1,0,1))</f>
        <v>0</v>
      </c>
      <c r="M1034" s="504">
        <f>IF(S1034="",0,IF(VLOOKUP(R1034,[4]PARAMETROS!$P$1:$Q$13,2,0)=1,S1034-O1034,S1034-SUMIFS($S:$S,$R:$R,INDEX(meses,VLOOKUP(R1034,[4]PARAMETROS!$P$1:$Q$13,2,0)-1),D:D,D1034)))</f>
        <v>0</v>
      </c>
      <c r="N1034" s="508"/>
      <c r="O1034" s="508"/>
      <c r="P1034" s="508"/>
      <c r="Q1034" s="508"/>
      <c r="R1034" s="506" t="s">
        <v>211</v>
      </c>
      <c r="S1034" s="521"/>
      <c r="T1034" s="503"/>
      <c r="U1034" s="509"/>
      <c r="V1034" s="509"/>
      <c r="W1034" s="510"/>
      <c r="X1034" s="509" t="s">
        <v>2244</v>
      </c>
      <c r="Y1034" s="501" t="s">
        <v>2379</v>
      </c>
      <c r="Z1034" s="509" t="s">
        <v>2380</v>
      </c>
      <c r="AA1034" s="510"/>
      <c r="AB1034" s="501"/>
      <c r="AC1034" s="55"/>
      <c r="AD1034" s="509"/>
      <c r="AE1034" s="509"/>
      <c r="AF1034" s="508"/>
      <c r="AG1034" s="48"/>
      <c r="AH1034" s="508"/>
      <c r="AI1034" s="501"/>
      <c r="AJ1034" s="513"/>
      <c r="AK1034" s="501" t="s">
        <v>2248</v>
      </c>
      <c r="AL1034" s="512" t="s">
        <v>55</v>
      </c>
      <c r="AM1034" s="512">
        <v>2202</v>
      </c>
      <c r="AN1034" s="512" t="s">
        <v>56</v>
      </c>
      <c r="AO1034" s="512" t="s">
        <v>2361</v>
      </c>
      <c r="AP1034" s="517" t="s">
        <v>2389</v>
      </c>
      <c r="AQ1034" s="517" t="s">
        <v>2250</v>
      </c>
      <c r="AR1034" s="513" t="s">
        <v>2377</v>
      </c>
      <c r="AS1034" s="527" t="s">
        <v>210</v>
      </c>
      <c r="AT1034" s="517" t="s">
        <v>2390</v>
      </c>
      <c r="AU1034" s="518"/>
      <c r="AV1034" s="517" t="s">
        <v>948</v>
      </c>
      <c r="AW1034" s="528" t="s">
        <v>64</v>
      </c>
      <c r="AX1034" s="529"/>
      <c r="AY1034" s="529"/>
      <c r="AZ1034" s="530" t="s">
        <v>2253</v>
      </c>
      <c r="BA1034" s="530" t="s">
        <v>125</v>
      </c>
      <c r="BB1034" s="517" t="s">
        <v>2254</v>
      </c>
      <c r="BC1034" s="531" t="s">
        <v>2391</v>
      </c>
      <c r="BD1034" s="531" t="str">
        <f>BC1034</f>
        <v>$ 350.000.000.000</v>
      </c>
    </row>
    <row r="1035" spans="1:60" s="73" customFormat="1" ht="105">
      <c r="A1035" s="500">
        <v>1018</v>
      </c>
      <c r="B1035" s="501" t="s">
        <v>1908</v>
      </c>
      <c r="C1035" s="501" t="s">
        <v>2239</v>
      </c>
      <c r="D1035" s="501" t="s">
        <v>2357</v>
      </c>
      <c r="E1035" s="501" t="s">
        <v>213</v>
      </c>
      <c r="F1035" s="502" t="s">
        <v>930</v>
      </c>
      <c r="G1035" s="502" t="s">
        <v>2241</v>
      </c>
      <c r="H1035" s="503" t="s">
        <v>2242</v>
      </c>
      <c r="I1035" s="501" t="s">
        <v>2243</v>
      </c>
      <c r="J1035" s="501"/>
      <c r="K1035" s="504">
        <f>IF(I1035="na",0,IF(COUNTIFS($C$1:C1035,C1035,$I$1:I1035,I1035)&gt;1,0,1))</f>
        <v>0</v>
      </c>
      <c r="L1035" s="504">
        <f>IF(I1035="na",0,IF(COUNTIFS($D$1:D1035,D1035,$I$1:I1035,I1035)&gt;1,0,1))</f>
        <v>0</v>
      </c>
      <c r="M1035" s="504">
        <f>IF(S1035="",0,IF(VLOOKUP(R1035,[4]PARAMETROS!$P$1:$Q$13,2,0)=1,S1035-O1035,S1035-SUMIFS($S:$S,$R:$R,INDEX(meses,VLOOKUP(R1035,[4]PARAMETROS!$P$1:$Q$13,2,0)-1),D:D,D1035)))</f>
        <v>0</v>
      </c>
      <c r="N1035" s="520"/>
      <c r="O1035" s="501"/>
      <c r="P1035" s="509"/>
      <c r="Q1035" s="509"/>
      <c r="R1035" s="506" t="s">
        <v>211</v>
      </c>
      <c r="S1035" s="521"/>
      <c r="T1035" s="503"/>
      <c r="U1035" s="508"/>
      <c r="V1035" s="508"/>
      <c r="W1035" s="508"/>
      <c r="X1035" s="509" t="s">
        <v>2392</v>
      </c>
      <c r="Y1035" s="501" t="s">
        <v>2393</v>
      </c>
      <c r="Z1035" s="509" t="s">
        <v>2246</v>
      </c>
      <c r="AA1035" s="510"/>
      <c r="AB1035" s="532">
        <v>4000</v>
      </c>
      <c r="AC1035" s="533"/>
      <c r="AD1035" s="509"/>
      <c r="AE1035" s="509" t="s">
        <v>2394</v>
      </c>
      <c r="AF1035" s="532"/>
      <c r="AG1035" s="48">
        <f>+AF1035/AB1035</f>
        <v>0</v>
      </c>
      <c r="AH1035" s="508"/>
      <c r="AI1035" s="508"/>
      <c r="AJ1035" s="508"/>
      <c r="AK1035" s="501" t="s">
        <v>2248</v>
      </c>
      <c r="AL1035" s="512" t="s">
        <v>55</v>
      </c>
      <c r="AM1035" s="512">
        <v>2202</v>
      </c>
      <c r="AN1035" s="512" t="s">
        <v>56</v>
      </c>
      <c r="AO1035" s="512" t="s">
        <v>2361</v>
      </c>
      <c r="AP1035" s="501" t="s">
        <v>2321</v>
      </c>
      <c r="AQ1035" s="501" t="s">
        <v>2322</v>
      </c>
      <c r="AR1035" s="513" t="s">
        <v>2395</v>
      </c>
      <c r="AS1035" s="514">
        <v>419</v>
      </c>
      <c r="AT1035" s="515" t="s">
        <v>2396</v>
      </c>
      <c r="AU1035" s="516"/>
      <c r="AV1035" s="517" t="s">
        <v>63</v>
      </c>
      <c r="AW1035" s="517" t="s">
        <v>64</v>
      </c>
      <c r="AX1035" s="530"/>
      <c r="AY1035" s="530"/>
      <c r="AZ1035" s="530" t="s">
        <v>2324</v>
      </c>
      <c r="BA1035" s="530" t="s">
        <v>125</v>
      </c>
      <c r="BB1035" s="517" t="s">
        <v>2254</v>
      </c>
      <c r="BC1035" s="518">
        <v>51912000</v>
      </c>
      <c r="BD1035" s="519">
        <f t="shared" ref="BD1035:BD1053" si="32">BC1035</f>
        <v>51912000</v>
      </c>
    </row>
    <row r="1036" spans="1:60" s="73" customFormat="1" ht="120">
      <c r="A1036" s="500">
        <v>1019</v>
      </c>
      <c r="B1036" s="501" t="s">
        <v>1908</v>
      </c>
      <c r="C1036" s="501" t="s">
        <v>2239</v>
      </c>
      <c r="D1036" s="501" t="s">
        <v>2357</v>
      </c>
      <c r="E1036" s="501" t="s">
        <v>213</v>
      </c>
      <c r="F1036" s="502" t="s">
        <v>930</v>
      </c>
      <c r="G1036" s="502" t="s">
        <v>2241</v>
      </c>
      <c r="H1036" s="503" t="s">
        <v>2242</v>
      </c>
      <c r="I1036" s="501" t="s">
        <v>2243</v>
      </c>
      <c r="J1036" s="501"/>
      <c r="K1036" s="504">
        <f>IF(I1036="na",0,IF(COUNTIFS($C$1:C1036,C1036,$I$1:I1036,I1036)&gt;1,0,1))</f>
        <v>0</v>
      </c>
      <c r="L1036" s="504">
        <f>IF(I1036="na",0,IF(COUNTIFS($D$1:D1036,D1036,$I$1:I1036,I1036)&gt;1,0,1))</f>
        <v>0</v>
      </c>
      <c r="M1036" s="504">
        <f>IF(S1036="",0,IF(VLOOKUP(R1036,[4]PARAMETROS!$P$1:$Q$13,2,0)=1,S1036-O1036,S1036-SUMIFS($S:$S,$R:$R,INDEX(meses,VLOOKUP(R1036,[4]PARAMETROS!$P$1:$Q$13,2,0)-1),D:D,D1036)))</f>
        <v>0</v>
      </c>
      <c r="N1036" s="520"/>
      <c r="O1036" s="501"/>
      <c r="P1036" s="509"/>
      <c r="Q1036" s="509"/>
      <c r="R1036" s="506" t="s">
        <v>211</v>
      </c>
      <c r="S1036" s="521"/>
      <c r="T1036" s="503"/>
      <c r="U1036" s="508"/>
      <c r="V1036" s="508"/>
      <c r="W1036" s="508"/>
      <c r="X1036" s="509" t="s">
        <v>2397</v>
      </c>
      <c r="Y1036" s="501" t="s">
        <v>2393</v>
      </c>
      <c r="Z1036" s="509"/>
      <c r="AA1036" s="510"/>
      <c r="AB1036" s="532"/>
      <c r="AC1036" s="533"/>
      <c r="AD1036" s="509"/>
      <c r="AE1036" s="509"/>
      <c r="AF1036" s="532"/>
      <c r="AG1036" s="48"/>
      <c r="AH1036" s="508"/>
      <c r="AI1036" s="508"/>
      <c r="AJ1036" s="508"/>
      <c r="AK1036" s="501" t="s">
        <v>2248</v>
      </c>
      <c r="AL1036" s="512" t="s">
        <v>55</v>
      </c>
      <c r="AM1036" s="512">
        <v>2202</v>
      </c>
      <c r="AN1036" s="512" t="s">
        <v>56</v>
      </c>
      <c r="AO1036" s="512" t="s">
        <v>2361</v>
      </c>
      <c r="AP1036" s="501" t="s">
        <v>2321</v>
      </c>
      <c r="AQ1036" s="501" t="s">
        <v>2322</v>
      </c>
      <c r="AR1036" s="513" t="s">
        <v>2395</v>
      </c>
      <c r="AS1036" s="514">
        <v>771</v>
      </c>
      <c r="AT1036" s="515" t="s">
        <v>2398</v>
      </c>
      <c r="AU1036" s="516"/>
      <c r="AV1036" s="517" t="s">
        <v>63</v>
      </c>
      <c r="AW1036" s="517" t="s">
        <v>64</v>
      </c>
      <c r="AX1036" s="534"/>
      <c r="AY1036" s="534"/>
      <c r="AZ1036" s="534" t="s">
        <v>2324</v>
      </c>
      <c r="BA1036" s="534" t="s">
        <v>125</v>
      </c>
      <c r="BB1036" s="517" t="s">
        <v>2254</v>
      </c>
      <c r="BC1036" s="518">
        <v>81689300</v>
      </c>
      <c r="BD1036" s="519">
        <f t="shared" si="32"/>
        <v>81689300</v>
      </c>
    </row>
    <row r="1037" spans="1:60" s="73" customFormat="1" ht="105">
      <c r="A1037" s="500">
        <v>1020</v>
      </c>
      <c r="B1037" s="501" t="s">
        <v>1908</v>
      </c>
      <c r="C1037" s="501" t="s">
        <v>2239</v>
      </c>
      <c r="D1037" s="501" t="s">
        <v>2357</v>
      </c>
      <c r="E1037" s="501" t="s">
        <v>213</v>
      </c>
      <c r="F1037" s="502" t="s">
        <v>930</v>
      </c>
      <c r="G1037" s="502" t="s">
        <v>2241</v>
      </c>
      <c r="H1037" s="503" t="s">
        <v>2242</v>
      </c>
      <c r="I1037" s="501" t="s">
        <v>2399</v>
      </c>
      <c r="J1037" s="501"/>
      <c r="K1037" s="504">
        <f>IF(I1037="na",0,IF(COUNTIFS($C$1:C1037,C1037,$I$1:I1037,I1037)&gt;1,0,1))</f>
        <v>1</v>
      </c>
      <c r="L1037" s="504">
        <f>IF(I1037="na",0,IF(COUNTIFS($D$1:D1037,D1037,$I$1:I1037,I1037)&gt;1,0,1))</f>
        <v>1</v>
      </c>
      <c r="M1037" s="504">
        <f>IF(S1037="",0,IF(VLOOKUP(R1037,[4]PARAMETROS!$P$1:$Q$13,2,0)=1,S1037-O1037,S1037-SUMIFS($S:$S,$R:$R,INDEX(meses,VLOOKUP(R1037,[4]PARAMETROS!$P$1:$Q$13,2,0)-1),D:D,D1037)))</f>
        <v>0</v>
      </c>
      <c r="N1037" s="535">
        <v>7.8E-2</v>
      </c>
      <c r="O1037" s="523">
        <v>0.09</v>
      </c>
      <c r="P1037" s="506"/>
      <c r="Q1037" s="509"/>
      <c r="R1037" s="506" t="s">
        <v>211</v>
      </c>
      <c r="S1037" s="521"/>
      <c r="T1037" s="104">
        <f>(S1037-O1037)/(P1037-O1037)</f>
        <v>1</v>
      </c>
      <c r="U1037" s="508"/>
      <c r="V1037" s="508"/>
      <c r="W1037" s="508"/>
      <c r="X1037" s="509" t="s">
        <v>2392</v>
      </c>
      <c r="Y1037" s="501" t="s">
        <v>2400</v>
      </c>
      <c r="Z1037" s="509" t="s">
        <v>2246</v>
      </c>
      <c r="AA1037" s="510">
        <v>0</v>
      </c>
      <c r="AB1037" s="532">
        <v>84794</v>
      </c>
      <c r="AC1037" s="533"/>
      <c r="AD1037" s="509" t="s">
        <v>2401</v>
      </c>
      <c r="AE1037" s="509" t="s">
        <v>2394</v>
      </c>
      <c r="AF1037" s="532"/>
      <c r="AG1037" s="48">
        <f>+AF1037/AB1037</f>
        <v>0</v>
      </c>
      <c r="AH1037" s="508"/>
      <c r="AI1037" s="508"/>
      <c r="AJ1037" s="508"/>
      <c r="AK1037" s="501" t="s">
        <v>2248</v>
      </c>
      <c r="AL1037" s="512" t="s">
        <v>55</v>
      </c>
      <c r="AM1037" s="512">
        <v>2202</v>
      </c>
      <c r="AN1037" s="512" t="s">
        <v>56</v>
      </c>
      <c r="AO1037" s="512" t="s">
        <v>2361</v>
      </c>
      <c r="AP1037" s="501" t="s">
        <v>2321</v>
      </c>
      <c r="AQ1037" s="501" t="s">
        <v>2322</v>
      </c>
      <c r="AR1037" s="513" t="s">
        <v>2395</v>
      </c>
      <c r="AS1037" s="514">
        <v>778</v>
      </c>
      <c r="AT1037" s="515" t="s">
        <v>2402</v>
      </c>
      <c r="AU1037" s="516"/>
      <c r="AV1037" s="517" t="s">
        <v>63</v>
      </c>
      <c r="AW1037" s="517" t="s">
        <v>64</v>
      </c>
      <c r="AX1037" s="517"/>
      <c r="AY1037" s="517"/>
      <c r="AZ1037" s="517" t="s">
        <v>2324</v>
      </c>
      <c r="BA1037" s="517" t="s">
        <v>125</v>
      </c>
      <c r="BB1037" s="517" t="s">
        <v>2254</v>
      </c>
      <c r="BC1037" s="518">
        <v>54188563</v>
      </c>
      <c r="BD1037" s="519">
        <f t="shared" si="32"/>
        <v>54188563</v>
      </c>
    </row>
    <row r="1038" spans="1:60" s="73" customFormat="1" ht="105">
      <c r="A1038" s="500">
        <v>1021</v>
      </c>
      <c r="B1038" s="501" t="s">
        <v>1908</v>
      </c>
      <c r="C1038" s="501" t="s">
        <v>2239</v>
      </c>
      <c r="D1038" s="501" t="s">
        <v>2357</v>
      </c>
      <c r="E1038" s="501" t="s">
        <v>213</v>
      </c>
      <c r="F1038" s="502" t="s">
        <v>930</v>
      </c>
      <c r="G1038" s="502" t="s">
        <v>2241</v>
      </c>
      <c r="H1038" s="503" t="s">
        <v>2242</v>
      </c>
      <c r="I1038" s="501" t="s">
        <v>2399</v>
      </c>
      <c r="J1038" s="501"/>
      <c r="K1038" s="504">
        <f>IF(I1038="na",0,IF(COUNTIFS($C$1:C1038,C1038,$I$1:I1038,I1038)&gt;1,0,1))</f>
        <v>0</v>
      </c>
      <c r="L1038" s="504">
        <f>IF(I1038="na",0,IF(COUNTIFS($D$1:D1038,D1038,$I$1:I1038,I1038)&gt;1,0,1))</f>
        <v>0</v>
      </c>
      <c r="M1038" s="504">
        <f>IF(S1038="",0,IF(VLOOKUP(R1038,[4]PARAMETROS!$P$1:$Q$13,2,0)=1,S1038-O1038,S1038-SUMIFS($S:$S,$R:$R,INDEX(meses,VLOOKUP(R1038,[4]PARAMETROS!$P$1:$Q$13,2,0)-1),D:D,D1038)))</f>
        <v>0</v>
      </c>
      <c r="N1038" s="520"/>
      <c r="O1038" s="501"/>
      <c r="P1038" s="509"/>
      <c r="Q1038" s="509"/>
      <c r="R1038" s="506" t="s">
        <v>211</v>
      </c>
      <c r="S1038" s="521"/>
      <c r="T1038" s="503"/>
      <c r="U1038" s="508"/>
      <c r="V1038" s="508"/>
      <c r="W1038" s="508"/>
      <c r="X1038" s="509" t="s">
        <v>2397</v>
      </c>
      <c r="Y1038" s="501" t="s">
        <v>2400</v>
      </c>
      <c r="Z1038" s="509"/>
      <c r="AA1038" s="510"/>
      <c r="AB1038" s="532"/>
      <c r="AC1038" s="533"/>
      <c r="AD1038" s="509"/>
      <c r="AE1038" s="509"/>
      <c r="AF1038" s="532"/>
      <c r="AG1038" s="48" t="e">
        <f t="shared" ref="AG1038" si="33">+AF1038/AB1038</f>
        <v>#DIV/0!</v>
      </c>
      <c r="AH1038" s="508"/>
      <c r="AI1038" s="508"/>
      <c r="AJ1038" s="508"/>
      <c r="AK1038" s="501" t="s">
        <v>2248</v>
      </c>
      <c r="AL1038" s="512" t="s">
        <v>55</v>
      </c>
      <c r="AM1038" s="512">
        <v>2202</v>
      </c>
      <c r="AN1038" s="512" t="s">
        <v>56</v>
      </c>
      <c r="AO1038" s="512" t="s">
        <v>2361</v>
      </c>
      <c r="AP1038" s="501" t="s">
        <v>2321</v>
      </c>
      <c r="AQ1038" s="501" t="s">
        <v>2322</v>
      </c>
      <c r="AR1038" s="513" t="s">
        <v>2395</v>
      </c>
      <c r="AS1038" s="527">
        <v>389</v>
      </c>
      <c r="AT1038" s="515" t="s">
        <v>2403</v>
      </c>
      <c r="AU1038" s="516"/>
      <c r="AV1038" s="517" t="s">
        <v>63</v>
      </c>
      <c r="AW1038" s="517" t="s">
        <v>64</v>
      </c>
      <c r="AX1038" s="517"/>
      <c r="AY1038" s="517"/>
      <c r="AZ1038" s="517" t="s">
        <v>2324</v>
      </c>
      <c r="BA1038" s="517" t="s">
        <v>125</v>
      </c>
      <c r="BB1038" s="517" t="s">
        <v>2254</v>
      </c>
      <c r="BC1038" s="518">
        <v>4813333</v>
      </c>
      <c r="BD1038" s="519">
        <f t="shared" si="32"/>
        <v>4813333</v>
      </c>
    </row>
    <row r="1039" spans="1:60" s="73" customFormat="1" ht="105">
      <c r="A1039" s="500">
        <v>1022</v>
      </c>
      <c r="B1039" s="501" t="s">
        <v>1908</v>
      </c>
      <c r="C1039" s="501" t="s">
        <v>2239</v>
      </c>
      <c r="D1039" s="501" t="s">
        <v>2357</v>
      </c>
      <c r="E1039" s="501" t="s">
        <v>213</v>
      </c>
      <c r="F1039" s="502" t="s">
        <v>930</v>
      </c>
      <c r="G1039" s="502" t="s">
        <v>2241</v>
      </c>
      <c r="H1039" s="503" t="s">
        <v>2242</v>
      </c>
      <c r="I1039" s="501" t="s">
        <v>2399</v>
      </c>
      <c r="J1039" s="501"/>
      <c r="K1039" s="504">
        <f>IF(I1039="na",0,IF(COUNTIFS($C$1:C1039,C1039,$I$1:I1039,I1039)&gt;1,0,1))</f>
        <v>0</v>
      </c>
      <c r="L1039" s="504">
        <f>IF(I1039="na",0,IF(COUNTIFS($D$1:D1039,D1039,$I$1:I1039,I1039)&gt;1,0,1))</f>
        <v>0</v>
      </c>
      <c r="M1039" s="504">
        <f>IF(S1039="",0,IF(VLOOKUP(R1039,[4]PARAMETROS!$P$1:$Q$13,2,0)=1,S1039-O1039,S1039-SUMIFS($S:$S,$R:$R,INDEX(meses,VLOOKUP(R1039,[4]PARAMETROS!$P$1:$Q$13,2,0)-1),D:D,D1039)))</f>
        <v>0</v>
      </c>
      <c r="N1039" s="520"/>
      <c r="O1039" s="501"/>
      <c r="P1039" s="509"/>
      <c r="Q1039" s="509"/>
      <c r="R1039" s="506" t="s">
        <v>211</v>
      </c>
      <c r="S1039" s="521"/>
      <c r="T1039" s="503"/>
      <c r="U1039" s="508"/>
      <c r="V1039" s="508"/>
      <c r="W1039" s="508"/>
      <c r="X1039" s="509" t="s">
        <v>2397</v>
      </c>
      <c r="Y1039" s="501" t="s">
        <v>2400</v>
      </c>
      <c r="Z1039" s="509"/>
      <c r="AA1039" s="510"/>
      <c r="AB1039" s="532"/>
      <c r="AC1039" s="533"/>
      <c r="AD1039" s="509"/>
      <c r="AE1039" s="509"/>
      <c r="AF1039" s="532"/>
      <c r="AG1039" s="48"/>
      <c r="AH1039" s="508"/>
      <c r="AI1039" s="508"/>
      <c r="AJ1039" s="508"/>
      <c r="AK1039" s="501" t="s">
        <v>2248</v>
      </c>
      <c r="AL1039" s="512" t="s">
        <v>55</v>
      </c>
      <c r="AM1039" s="512">
        <v>2202</v>
      </c>
      <c r="AN1039" s="512" t="s">
        <v>56</v>
      </c>
      <c r="AO1039" s="512" t="s">
        <v>2361</v>
      </c>
      <c r="AP1039" s="501" t="s">
        <v>2321</v>
      </c>
      <c r="AQ1039" s="501" t="s">
        <v>2322</v>
      </c>
      <c r="AR1039" s="513" t="s">
        <v>2395</v>
      </c>
      <c r="AS1039" s="527">
        <v>1232</v>
      </c>
      <c r="AT1039" s="515" t="s">
        <v>2403</v>
      </c>
      <c r="AU1039" s="516"/>
      <c r="AV1039" s="517" t="s">
        <v>63</v>
      </c>
      <c r="AW1039" s="517" t="s">
        <v>64</v>
      </c>
      <c r="AX1039" s="517"/>
      <c r="AY1039" s="517"/>
      <c r="AZ1039" s="517" t="s">
        <v>2324</v>
      </c>
      <c r="BA1039" s="517" t="s">
        <v>125</v>
      </c>
      <c r="BB1039" s="517" t="s">
        <v>2254</v>
      </c>
      <c r="BC1039" s="518">
        <v>36000000</v>
      </c>
      <c r="BD1039" s="519">
        <f t="shared" si="32"/>
        <v>36000000</v>
      </c>
    </row>
    <row r="1040" spans="1:60" s="73" customFormat="1" ht="120">
      <c r="A1040" s="500">
        <v>1023</v>
      </c>
      <c r="B1040" s="501" t="s">
        <v>1908</v>
      </c>
      <c r="C1040" s="501" t="s">
        <v>2239</v>
      </c>
      <c r="D1040" s="501" t="s">
        <v>2357</v>
      </c>
      <c r="E1040" s="501" t="s">
        <v>213</v>
      </c>
      <c r="F1040" s="502" t="s">
        <v>930</v>
      </c>
      <c r="G1040" s="502" t="s">
        <v>2241</v>
      </c>
      <c r="H1040" s="503" t="s">
        <v>2242</v>
      </c>
      <c r="I1040" s="501" t="s">
        <v>2399</v>
      </c>
      <c r="J1040" s="501"/>
      <c r="K1040" s="504">
        <f>IF(I1040="na",0,IF(COUNTIFS($C$1:C1040,C1040,$I$1:I1040,I1040)&gt;1,0,1))</f>
        <v>0</v>
      </c>
      <c r="L1040" s="504">
        <f>IF(I1040="na",0,IF(COUNTIFS($D$1:D1040,D1040,$I$1:I1040,I1040)&gt;1,0,1))</f>
        <v>0</v>
      </c>
      <c r="M1040" s="504">
        <f>IF(S1040="",0,IF(VLOOKUP(R1040,[4]PARAMETROS!$P$1:$Q$13,2,0)=1,S1040-O1040,S1040-SUMIFS($S:$S,$R:$R,INDEX(meses,VLOOKUP(R1040,[4]PARAMETROS!$P$1:$Q$13,2,0)-1),D:D,D1040)))</f>
        <v>0</v>
      </c>
      <c r="N1040" s="520"/>
      <c r="O1040" s="501"/>
      <c r="P1040" s="509"/>
      <c r="Q1040" s="509"/>
      <c r="R1040" s="506" t="s">
        <v>211</v>
      </c>
      <c r="S1040" s="521"/>
      <c r="T1040" s="503"/>
      <c r="U1040" s="508"/>
      <c r="V1040" s="508"/>
      <c r="W1040" s="508"/>
      <c r="X1040" s="509" t="s">
        <v>2392</v>
      </c>
      <c r="Y1040" s="501" t="s">
        <v>2400</v>
      </c>
      <c r="Z1040" s="509"/>
      <c r="AA1040" s="510"/>
      <c r="AB1040" s="532"/>
      <c r="AC1040" s="533"/>
      <c r="AD1040" s="509"/>
      <c r="AE1040" s="509"/>
      <c r="AF1040" s="532"/>
      <c r="AG1040" s="48"/>
      <c r="AH1040" s="508"/>
      <c r="AI1040" s="508"/>
      <c r="AJ1040" s="508"/>
      <c r="AK1040" s="501" t="s">
        <v>2248</v>
      </c>
      <c r="AL1040" s="512" t="s">
        <v>55</v>
      </c>
      <c r="AM1040" s="512">
        <v>2202</v>
      </c>
      <c r="AN1040" s="512" t="s">
        <v>56</v>
      </c>
      <c r="AO1040" s="512" t="s">
        <v>2361</v>
      </c>
      <c r="AP1040" s="501" t="s">
        <v>2321</v>
      </c>
      <c r="AQ1040" s="501" t="s">
        <v>2322</v>
      </c>
      <c r="AR1040" s="513" t="s">
        <v>2395</v>
      </c>
      <c r="AS1040" s="527">
        <v>1225</v>
      </c>
      <c r="AT1040" s="515" t="s">
        <v>2404</v>
      </c>
      <c r="AU1040" s="516"/>
      <c r="AV1040" s="517" t="s">
        <v>63</v>
      </c>
      <c r="AW1040" s="517" t="s">
        <v>64</v>
      </c>
      <c r="AX1040" s="517"/>
      <c r="AY1040" s="517"/>
      <c r="AZ1040" s="517" t="s">
        <v>2324</v>
      </c>
      <c r="BA1040" s="517" t="s">
        <v>125</v>
      </c>
      <c r="BB1040" s="517" t="s">
        <v>2254</v>
      </c>
      <c r="BC1040" s="518">
        <v>47500000</v>
      </c>
      <c r="BD1040" s="519">
        <f t="shared" si="32"/>
        <v>47500000</v>
      </c>
    </row>
    <row r="1041" spans="1:56" s="73" customFormat="1" ht="105">
      <c r="A1041" s="500">
        <v>1024</v>
      </c>
      <c r="B1041" s="501" t="s">
        <v>1908</v>
      </c>
      <c r="C1041" s="501" t="s">
        <v>2239</v>
      </c>
      <c r="D1041" s="501" t="s">
        <v>2357</v>
      </c>
      <c r="E1041" s="501" t="s">
        <v>213</v>
      </c>
      <c r="F1041" s="502" t="s">
        <v>930</v>
      </c>
      <c r="G1041" s="502" t="s">
        <v>2241</v>
      </c>
      <c r="H1041" s="503" t="s">
        <v>2242</v>
      </c>
      <c r="I1041" s="501" t="s">
        <v>2243</v>
      </c>
      <c r="J1041" s="501"/>
      <c r="K1041" s="504">
        <f>IF(I1041="na",0,IF(COUNTIFS($C$1:C1041,C1041,$I$1:I1041,I1041)&gt;1,0,1))</f>
        <v>0</v>
      </c>
      <c r="L1041" s="504">
        <f>IF(I1041="na",0,IF(COUNTIFS($D$1:D1041,D1041,$I$1:I1041,I1041)&gt;1,0,1))</f>
        <v>0</v>
      </c>
      <c r="M1041" s="504">
        <f>IF(S1041="",0,IF(VLOOKUP(R1041,[4]PARAMETROS!$P$1:$Q$13,2,0)=1,S1041-O1041,S1041-SUMIFS($S:$S,$R:$R,INDEX(meses,VLOOKUP(R1041,[4]PARAMETROS!$P$1:$Q$13,2,0)-1),D:D,D1041)))</f>
        <v>0</v>
      </c>
      <c r="N1041" s="520"/>
      <c r="O1041" s="501"/>
      <c r="P1041" s="509"/>
      <c r="Q1041" s="509"/>
      <c r="R1041" s="506" t="s">
        <v>211</v>
      </c>
      <c r="S1041" s="521"/>
      <c r="T1041" s="503"/>
      <c r="U1041" s="508"/>
      <c r="V1041" s="508"/>
      <c r="W1041" s="508"/>
      <c r="X1041" s="509" t="s">
        <v>2244</v>
      </c>
      <c r="Y1041" s="501" t="s">
        <v>2379</v>
      </c>
      <c r="Z1041" s="509" t="s">
        <v>2380</v>
      </c>
      <c r="AA1041" s="510"/>
      <c r="AB1041" s="501"/>
      <c r="AC1041" s="55"/>
      <c r="AD1041" s="509"/>
      <c r="AE1041" s="509"/>
      <c r="AF1041" s="508"/>
      <c r="AG1041" s="48"/>
      <c r="AH1041" s="508"/>
      <c r="AI1041" s="508"/>
      <c r="AJ1041" s="508"/>
      <c r="AK1041" s="501" t="s">
        <v>2248</v>
      </c>
      <c r="AL1041" s="512" t="s">
        <v>55</v>
      </c>
      <c r="AM1041" s="512">
        <v>2202</v>
      </c>
      <c r="AN1041" s="512" t="s">
        <v>56</v>
      </c>
      <c r="AO1041" s="512" t="s">
        <v>2361</v>
      </c>
      <c r="AP1041" s="501" t="s">
        <v>2321</v>
      </c>
      <c r="AQ1041" s="501" t="s">
        <v>2322</v>
      </c>
      <c r="AR1041" s="513" t="s">
        <v>2395</v>
      </c>
      <c r="AS1041" s="514">
        <v>1031</v>
      </c>
      <c r="AT1041" s="515" t="s">
        <v>2405</v>
      </c>
      <c r="AU1041" s="516"/>
      <c r="AV1041" s="517" t="s">
        <v>63</v>
      </c>
      <c r="AW1041" s="517" t="s">
        <v>64</v>
      </c>
      <c r="AX1041" s="517"/>
      <c r="AY1041" s="517"/>
      <c r="AZ1041" s="517" t="s">
        <v>2324</v>
      </c>
      <c r="BA1041" s="517" t="s">
        <v>125</v>
      </c>
      <c r="BB1041" s="517" t="s">
        <v>2254</v>
      </c>
      <c r="BC1041" s="518">
        <v>78188330</v>
      </c>
      <c r="BD1041" s="519">
        <f t="shared" si="32"/>
        <v>78188330</v>
      </c>
    </row>
    <row r="1042" spans="1:56" s="73" customFormat="1" ht="105">
      <c r="A1042" s="500">
        <v>1025</v>
      </c>
      <c r="B1042" s="501" t="s">
        <v>1908</v>
      </c>
      <c r="C1042" s="501" t="s">
        <v>2239</v>
      </c>
      <c r="D1042" s="501" t="s">
        <v>2357</v>
      </c>
      <c r="E1042" s="501" t="s">
        <v>213</v>
      </c>
      <c r="F1042" s="502" t="s">
        <v>930</v>
      </c>
      <c r="G1042" s="502" t="s">
        <v>2241</v>
      </c>
      <c r="H1042" s="503" t="s">
        <v>2242</v>
      </c>
      <c r="I1042" s="501" t="s">
        <v>2243</v>
      </c>
      <c r="J1042" s="501"/>
      <c r="K1042" s="504">
        <f>IF(I1042="na",0,IF(COUNTIFS($C$1:C1042,C1042,$I$1:I1042,I1042)&gt;1,0,1))</f>
        <v>0</v>
      </c>
      <c r="L1042" s="504">
        <f>IF(I1042="na",0,IF(COUNTIFS($D$1:D1042,D1042,$I$1:I1042,I1042)&gt;1,0,1))</f>
        <v>0</v>
      </c>
      <c r="M1042" s="504">
        <f>IF(S1042="",0,IF(VLOOKUP(R1042,[4]PARAMETROS!$P$1:$Q$13,2,0)=1,S1042-O1042,S1042-SUMIFS($S:$S,$R:$R,INDEX(meses,VLOOKUP(R1042,[4]PARAMETROS!$P$1:$Q$13,2,0)-1),D:D,D1042)))</f>
        <v>0</v>
      </c>
      <c r="N1042" s="520"/>
      <c r="O1042" s="501"/>
      <c r="P1042" s="509"/>
      <c r="Q1042" s="509"/>
      <c r="R1042" s="506" t="s">
        <v>211</v>
      </c>
      <c r="S1042" s="521"/>
      <c r="T1042" s="503"/>
      <c r="U1042" s="508"/>
      <c r="V1042" s="508"/>
      <c r="W1042" s="508"/>
      <c r="X1042" s="509" t="s">
        <v>2244</v>
      </c>
      <c r="Y1042" s="501" t="s">
        <v>2379</v>
      </c>
      <c r="Z1042" s="509" t="s">
        <v>2380</v>
      </c>
      <c r="AA1042" s="510"/>
      <c r="AB1042" s="501"/>
      <c r="AC1042" s="55"/>
      <c r="AD1042" s="509"/>
      <c r="AE1042" s="509"/>
      <c r="AF1042" s="508"/>
      <c r="AG1042" s="48"/>
      <c r="AH1042" s="508"/>
      <c r="AI1042" s="508"/>
      <c r="AJ1042" s="508"/>
      <c r="AK1042" s="501" t="s">
        <v>2248</v>
      </c>
      <c r="AL1042" s="512" t="s">
        <v>55</v>
      </c>
      <c r="AM1042" s="512">
        <v>2202</v>
      </c>
      <c r="AN1042" s="512" t="s">
        <v>56</v>
      </c>
      <c r="AO1042" s="512" t="s">
        <v>2361</v>
      </c>
      <c r="AP1042" s="501" t="s">
        <v>2321</v>
      </c>
      <c r="AQ1042" s="501" t="s">
        <v>2322</v>
      </c>
      <c r="AR1042" s="513" t="s">
        <v>2395</v>
      </c>
      <c r="AS1042" s="514" t="s">
        <v>2406</v>
      </c>
      <c r="AT1042" s="515" t="s">
        <v>2407</v>
      </c>
      <c r="AU1042" s="516"/>
      <c r="AV1042" s="517" t="s">
        <v>63</v>
      </c>
      <c r="AW1042" s="517" t="s">
        <v>64</v>
      </c>
      <c r="AX1042" s="517"/>
      <c r="AY1042" s="517"/>
      <c r="AZ1042" s="517" t="s">
        <v>2324</v>
      </c>
      <c r="BA1042" s="517" t="s">
        <v>125</v>
      </c>
      <c r="BB1042" s="517" t="s">
        <v>2254</v>
      </c>
      <c r="BC1042" s="518">
        <v>78188330</v>
      </c>
      <c r="BD1042" s="519">
        <f t="shared" si="32"/>
        <v>78188330</v>
      </c>
    </row>
    <row r="1043" spans="1:56" s="73" customFormat="1" ht="105">
      <c r="A1043" s="500">
        <v>1026</v>
      </c>
      <c r="B1043" s="501" t="s">
        <v>1908</v>
      </c>
      <c r="C1043" s="501" t="s">
        <v>2239</v>
      </c>
      <c r="D1043" s="501" t="s">
        <v>2357</v>
      </c>
      <c r="E1043" s="501" t="s">
        <v>213</v>
      </c>
      <c r="F1043" s="502" t="s">
        <v>930</v>
      </c>
      <c r="G1043" s="502" t="s">
        <v>2241</v>
      </c>
      <c r="H1043" s="503" t="s">
        <v>2242</v>
      </c>
      <c r="I1043" s="522" t="s">
        <v>2373</v>
      </c>
      <c r="J1043" s="501" t="s">
        <v>934</v>
      </c>
      <c r="K1043" s="504">
        <f>IF(I1043="na",0,IF(COUNTIFS($C$1:C1043,C1043,$I$1:I1043,I1043)&gt;1,0,1))</f>
        <v>0</v>
      </c>
      <c r="L1043" s="504">
        <f>IF(I1043="na",0,IF(COUNTIFS($D$1:D1043,D1043,$I$1:I1043,I1043)&gt;1,0,1))</f>
        <v>0</v>
      </c>
      <c r="M1043" s="504">
        <f>IF(S1043="",0,IF(VLOOKUP(R1043,[4]PARAMETROS!$P$1:$Q$13,2,0)=1,S1043-O1043,S1043-SUMIFS($S:$S,$R:$R,INDEX(meses,VLOOKUP(R1043,[4]PARAMETROS!$P$1:$Q$13,2,0)-1),D:D,D1043)))</f>
        <v>0</v>
      </c>
      <c r="N1043" s="520"/>
      <c r="O1043" s="501"/>
      <c r="P1043" s="509"/>
      <c r="Q1043" s="509"/>
      <c r="R1043" s="506" t="s">
        <v>211</v>
      </c>
      <c r="S1043" s="521"/>
      <c r="T1043" s="503"/>
      <c r="U1043" s="508"/>
      <c r="V1043" s="508"/>
      <c r="W1043" s="508"/>
      <c r="X1043" s="509" t="s">
        <v>2374</v>
      </c>
      <c r="Y1043" s="501" t="s">
        <v>2385</v>
      </c>
      <c r="Z1043" s="509" t="s">
        <v>2246</v>
      </c>
      <c r="AA1043" s="510">
        <v>0</v>
      </c>
      <c r="AB1043" s="526">
        <v>1</v>
      </c>
      <c r="AC1043" s="55">
        <f t="shared" ref="AC1043" si="34">AB1043-AA1043</f>
        <v>1</v>
      </c>
      <c r="AD1043" s="509"/>
      <c r="AE1043" s="509" t="s">
        <v>2386</v>
      </c>
      <c r="AF1043" s="508"/>
      <c r="AG1043" s="48"/>
      <c r="AH1043" s="508"/>
      <c r="AI1043" s="508"/>
      <c r="AJ1043" s="508"/>
      <c r="AK1043" s="501" t="s">
        <v>2248</v>
      </c>
      <c r="AL1043" s="512" t="s">
        <v>55</v>
      </c>
      <c r="AM1043" s="512">
        <v>2202</v>
      </c>
      <c r="AN1043" s="512" t="s">
        <v>56</v>
      </c>
      <c r="AO1043" s="512" t="s">
        <v>2361</v>
      </c>
      <c r="AP1043" s="501" t="s">
        <v>2321</v>
      </c>
      <c r="AQ1043" s="501" t="s">
        <v>2322</v>
      </c>
      <c r="AR1043" s="513" t="s">
        <v>2395</v>
      </c>
      <c r="AS1043" s="514">
        <v>1036</v>
      </c>
      <c r="AT1043" s="515" t="s">
        <v>2408</v>
      </c>
      <c r="AU1043" s="516"/>
      <c r="AV1043" s="517" t="s">
        <v>63</v>
      </c>
      <c r="AW1043" s="517" t="s">
        <v>64</v>
      </c>
      <c r="AX1043" s="517"/>
      <c r="AY1043" s="517"/>
      <c r="AZ1043" s="517" t="s">
        <v>2324</v>
      </c>
      <c r="BA1043" s="517" t="s">
        <v>125</v>
      </c>
      <c r="BB1043" s="517" t="s">
        <v>2254</v>
      </c>
      <c r="BC1043" s="518">
        <v>47586000</v>
      </c>
      <c r="BD1043" s="519">
        <f t="shared" si="32"/>
        <v>47586000</v>
      </c>
    </row>
    <row r="1044" spans="1:56" s="439" customFormat="1" ht="105">
      <c r="A1044" s="500">
        <v>1027</v>
      </c>
      <c r="B1044" s="501" t="s">
        <v>1908</v>
      </c>
      <c r="C1044" s="501" t="s">
        <v>2239</v>
      </c>
      <c r="D1044" s="501" t="s">
        <v>2357</v>
      </c>
      <c r="E1044" s="501" t="s">
        <v>213</v>
      </c>
      <c r="F1044" s="502" t="s">
        <v>930</v>
      </c>
      <c r="G1044" s="502" t="s">
        <v>2241</v>
      </c>
      <c r="H1044" s="503" t="s">
        <v>2242</v>
      </c>
      <c r="I1044" s="522" t="s">
        <v>2373</v>
      </c>
      <c r="J1044" s="501" t="s">
        <v>934</v>
      </c>
      <c r="K1044" s="504">
        <f>IF(I1044="na",0,IF(COUNTIFS($C$1:C1044,C1044,$I$1:I1044,I1044)&gt;1,0,1))</f>
        <v>0</v>
      </c>
      <c r="L1044" s="504">
        <f>IF(I1044="na",0,IF(COUNTIFS($D$1:D1044,D1044,$I$1:I1044,I1044)&gt;1,0,1))</f>
        <v>0</v>
      </c>
      <c r="M1044" s="504">
        <f>IF(S1044="",0,IF(VLOOKUP(R1044,[4]PARAMETROS!$P$1:$Q$13,2,0)=1,S1044-O1044,S1044-SUMIFS($S:$S,$R:$R,INDEX(meses,VLOOKUP(R1044,[4]PARAMETROS!$P$1:$Q$13,2,0)-1),D:D,D1044)))</f>
        <v>0</v>
      </c>
      <c r="N1044" s="520"/>
      <c r="O1044" s="501"/>
      <c r="P1044" s="509"/>
      <c r="Q1044" s="509"/>
      <c r="R1044" s="506" t="s">
        <v>211</v>
      </c>
      <c r="S1044" s="521"/>
      <c r="T1044" s="503"/>
      <c r="U1044" s="508"/>
      <c r="V1044" s="508"/>
      <c r="W1044" s="508"/>
      <c r="X1044" s="509" t="s">
        <v>2374</v>
      </c>
      <c r="Y1044" s="501" t="s">
        <v>2409</v>
      </c>
      <c r="Z1044" s="509" t="s">
        <v>2246</v>
      </c>
      <c r="AA1044" s="510"/>
      <c r="AB1044" s="526">
        <v>1</v>
      </c>
      <c r="AC1044" s="533"/>
      <c r="AD1044" s="509"/>
      <c r="AE1044" s="509" t="s">
        <v>2410</v>
      </c>
      <c r="AF1044" s="508"/>
      <c r="AG1044" s="104">
        <f>(AF1044-AA1044)/(AB1044-AA1044)</f>
        <v>0</v>
      </c>
      <c r="AH1044" s="508"/>
      <c r="AI1044" s="508"/>
      <c r="AJ1044" s="508"/>
      <c r="AK1044" s="501" t="s">
        <v>2248</v>
      </c>
      <c r="AL1044" s="512" t="s">
        <v>55</v>
      </c>
      <c r="AM1044" s="512">
        <v>2202</v>
      </c>
      <c r="AN1044" s="512" t="s">
        <v>56</v>
      </c>
      <c r="AO1044" s="512" t="s">
        <v>2361</v>
      </c>
      <c r="AP1044" s="501" t="s">
        <v>2321</v>
      </c>
      <c r="AQ1044" s="501" t="s">
        <v>2322</v>
      </c>
      <c r="AR1044" s="513" t="s">
        <v>2395</v>
      </c>
      <c r="AS1044" s="536" t="s">
        <v>2411</v>
      </c>
      <c r="AT1044" s="515" t="s">
        <v>2412</v>
      </c>
      <c r="AU1044" s="516"/>
      <c r="AV1044" s="537" t="s">
        <v>63</v>
      </c>
      <c r="AW1044" s="537" t="s">
        <v>64</v>
      </c>
      <c r="AX1044" s="537"/>
      <c r="AY1044" s="537"/>
      <c r="AZ1044" s="537" t="s">
        <v>2324</v>
      </c>
      <c r="BA1044" s="537" t="s">
        <v>125</v>
      </c>
      <c r="BB1044" s="537" t="s">
        <v>2254</v>
      </c>
      <c r="BC1044" s="518">
        <v>150000000</v>
      </c>
      <c r="BD1044" s="519">
        <f t="shared" si="32"/>
        <v>150000000</v>
      </c>
    </row>
    <row r="1045" spans="1:56" s="73" customFormat="1" ht="120">
      <c r="A1045" s="500">
        <v>1028</v>
      </c>
      <c r="B1045" s="501" t="s">
        <v>1908</v>
      </c>
      <c r="C1045" s="501" t="s">
        <v>2239</v>
      </c>
      <c r="D1045" s="501" t="s">
        <v>2357</v>
      </c>
      <c r="E1045" s="501" t="s">
        <v>213</v>
      </c>
      <c r="F1045" s="502" t="s">
        <v>930</v>
      </c>
      <c r="G1045" s="502" t="s">
        <v>2241</v>
      </c>
      <c r="H1045" s="503" t="s">
        <v>2242</v>
      </c>
      <c r="I1045" s="522" t="s">
        <v>2373</v>
      </c>
      <c r="J1045" s="501" t="s">
        <v>934</v>
      </c>
      <c r="K1045" s="504">
        <f>IF(I1045="na",0,IF(COUNTIFS($C$1:C1045,C1045,$I$1:I1045,I1045)&gt;1,0,1))</f>
        <v>0</v>
      </c>
      <c r="L1045" s="504">
        <f>IF(I1045="na",0,IF(COUNTIFS($D$1:D1045,D1045,$I$1:I1045,I1045)&gt;1,0,1))</f>
        <v>0</v>
      </c>
      <c r="M1045" s="504">
        <f>IF(S1045="",0,IF(VLOOKUP(R1045,[4]PARAMETROS!$P$1:$Q$13,2,0)=1,S1045-O1045,S1045-SUMIFS($S:$S,$R:$R,INDEX(meses,VLOOKUP(R1045,[4]PARAMETROS!$P$1:$Q$13,2,0)-1),D:D,D1045)))</f>
        <v>0</v>
      </c>
      <c r="N1045" s="520"/>
      <c r="O1045" s="501"/>
      <c r="P1045" s="509"/>
      <c r="Q1045" s="509"/>
      <c r="R1045" s="506" t="s">
        <v>211</v>
      </c>
      <c r="S1045" s="521"/>
      <c r="T1045" s="503"/>
      <c r="U1045" s="508"/>
      <c r="V1045" s="508"/>
      <c r="W1045" s="508"/>
      <c r="X1045" s="509" t="s">
        <v>2374</v>
      </c>
      <c r="Y1045" s="501" t="s">
        <v>2409</v>
      </c>
      <c r="Z1045" s="509"/>
      <c r="AA1045" s="510"/>
      <c r="AB1045" s="526"/>
      <c r="AC1045" s="533"/>
      <c r="AD1045" s="509"/>
      <c r="AE1045" s="509"/>
      <c r="AF1045" s="508"/>
      <c r="AG1045" s="48"/>
      <c r="AH1045" s="508"/>
      <c r="AI1045" s="508"/>
      <c r="AJ1045" s="508"/>
      <c r="AK1045" s="501" t="s">
        <v>2248</v>
      </c>
      <c r="AL1045" s="512" t="s">
        <v>55</v>
      </c>
      <c r="AM1045" s="512">
        <v>2202</v>
      </c>
      <c r="AN1045" s="512" t="s">
        <v>56</v>
      </c>
      <c r="AO1045" s="512" t="s">
        <v>2361</v>
      </c>
      <c r="AP1045" s="501" t="s">
        <v>2321</v>
      </c>
      <c r="AQ1045" s="501" t="s">
        <v>2322</v>
      </c>
      <c r="AR1045" s="513" t="s">
        <v>2395</v>
      </c>
      <c r="AS1045" s="536" t="s">
        <v>2413</v>
      </c>
      <c r="AT1045" s="515" t="s">
        <v>2414</v>
      </c>
      <c r="AU1045" s="516"/>
      <c r="AV1045" s="517" t="s">
        <v>63</v>
      </c>
      <c r="AW1045" s="517" t="s">
        <v>64</v>
      </c>
      <c r="AX1045" s="517"/>
      <c r="AY1045" s="517"/>
      <c r="AZ1045" s="517" t="s">
        <v>2324</v>
      </c>
      <c r="BA1045" s="517" t="s">
        <v>125</v>
      </c>
      <c r="BB1045" s="517" t="s">
        <v>2254</v>
      </c>
      <c r="BC1045" s="518">
        <v>49749000</v>
      </c>
      <c r="BD1045" s="519">
        <f t="shared" si="32"/>
        <v>49749000</v>
      </c>
    </row>
    <row r="1046" spans="1:56" s="73" customFormat="1" ht="105">
      <c r="A1046" s="500">
        <v>1029</v>
      </c>
      <c r="B1046" s="501" t="s">
        <v>1908</v>
      </c>
      <c r="C1046" s="501" t="s">
        <v>2239</v>
      </c>
      <c r="D1046" s="501" t="s">
        <v>2357</v>
      </c>
      <c r="E1046" s="501" t="s">
        <v>213</v>
      </c>
      <c r="F1046" s="502" t="s">
        <v>930</v>
      </c>
      <c r="G1046" s="502" t="s">
        <v>2241</v>
      </c>
      <c r="H1046" s="503" t="s">
        <v>2242</v>
      </c>
      <c r="I1046" s="501" t="s">
        <v>2243</v>
      </c>
      <c r="J1046" s="501"/>
      <c r="K1046" s="504">
        <f>IF(I1046="na",0,IF(COUNTIFS($C$1:C1046,C1046,$I$1:I1046,I1046)&gt;1,0,1))</f>
        <v>0</v>
      </c>
      <c r="L1046" s="504">
        <f>IF(I1046="na",0,IF(COUNTIFS($D$1:D1046,D1046,$I$1:I1046,I1046)&gt;1,0,1))</f>
        <v>0</v>
      </c>
      <c r="M1046" s="504">
        <f>IF(S1046="",0,IF(VLOOKUP(R1046,[4]PARAMETROS!$P$1:$Q$13,2,0)=1,S1046-O1046,S1046-SUMIFS($S:$S,$R:$R,INDEX(meses,VLOOKUP(R1046,[4]PARAMETROS!$P$1:$Q$13,2,0)-1),D:D,D1046)))</f>
        <v>0</v>
      </c>
      <c r="N1046" s="520"/>
      <c r="O1046" s="501"/>
      <c r="P1046" s="509"/>
      <c r="Q1046" s="509"/>
      <c r="R1046" s="506" t="s">
        <v>211</v>
      </c>
      <c r="S1046" s="521"/>
      <c r="T1046" s="503"/>
      <c r="U1046" s="508"/>
      <c r="V1046" s="508"/>
      <c r="W1046" s="508"/>
      <c r="X1046" s="509" t="s">
        <v>2415</v>
      </c>
      <c r="Y1046" s="501" t="s">
        <v>2416</v>
      </c>
      <c r="Z1046" s="509" t="s">
        <v>2246</v>
      </c>
      <c r="AA1046" s="510"/>
      <c r="AB1046" s="533">
        <v>1</v>
      </c>
      <c r="AC1046" s="533"/>
      <c r="AD1046" s="509"/>
      <c r="AE1046" s="501" t="s">
        <v>2417</v>
      </c>
      <c r="AF1046" s="508"/>
      <c r="AG1046" s="104">
        <f>(AF1046-AA1046)/(AB1046-AA1046)</f>
        <v>0</v>
      </c>
      <c r="AH1046" s="508"/>
      <c r="AI1046" s="508"/>
      <c r="AJ1046" s="508"/>
      <c r="AK1046" s="501" t="s">
        <v>2248</v>
      </c>
      <c r="AL1046" s="512" t="s">
        <v>55</v>
      </c>
      <c r="AM1046" s="512">
        <v>2202</v>
      </c>
      <c r="AN1046" s="512" t="s">
        <v>56</v>
      </c>
      <c r="AO1046" s="512" t="s">
        <v>2361</v>
      </c>
      <c r="AP1046" s="501" t="s">
        <v>2321</v>
      </c>
      <c r="AQ1046" s="501" t="s">
        <v>2322</v>
      </c>
      <c r="AR1046" s="513" t="s">
        <v>2395</v>
      </c>
      <c r="AS1046" s="536">
        <v>1226</v>
      </c>
      <c r="AT1046" s="515" t="s">
        <v>2418</v>
      </c>
      <c r="AU1046" s="516"/>
      <c r="AV1046" s="517" t="s">
        <v>63</v>
      </c>
      <c r="AW1046" s="517" t="s">
        <v>64</v>
      </c>
      <c r="AX1046" s="517"/>
      <c r="AY1046" s="517"/>
      <c r="AZ1046" s="517" t="s">
        <v>2324</v>
      </c>
      <c r="BA1046" s="517" t="s">
        <v>125</v>
      </c>
      <c r="BB1046" s="517" t="s">
        <v>2254</v>
      </c>
      <c r="BC1046" s="518">
        <v>71250000</v>
      </c>
      <c r="BD1046" s="519">
        <f t="shared" si="32"/>
        <v>71250000</v>
      </c>
    </row>
    <row r="1047" spans="1:56" s="73" customFormat="1" ht="105">
      <c r="A1047" s="500">
        <v>1030</v>
      </c>
      <c r="B1047" s="501" t="s">
        <v>1908</v>
      </c>
      <c r="C1047" s="501" t="s">
        <v>2239</v>
      </c>
      <c r="D1047" s="501" t="s">
        <v>2357</v>
      </c>
      <c r="E1047" s="501" t="s">
        <v>213</v>
      </c>
      <c r="F1047" s="502" t="s">
        <v>930</v>
      </c>
      <c r="G1047" s="502" t="s">
        <v>2241</v>
      </c>
      <c r="H1047" s="503" t="s">
        <v>2242</v>
      </c>
      <c r="I1047" s="501" t="s">
        <v>2243</v>
      </c>
      <c r="J1047" s="501" t="s">
        <v>934</v>
      </c>
      <c r="K1047" s="504">
        <f>IF(I1047="na",0,IF(COUNTIFS($C$1:C1047,C1047,$I$1:I1047,I1047)&gt;1,0,1))</f>
        <v>0</v>
      </c>
      <c r="L1047" s="504">
        <f>IF(I1047="na",0,IF(COUNTIFS($D$1:D1047,D1047,$I$1:I1047,I1047)&gt;1,0,1))</f>
        <v>0</v>
      </c>
      <c r="M1047" s="504">
        <f>IF(S1047="",0,IF(VLOOKUP(R1047,[4]PARAMETROS!$P$1:$Q$13,2,0)=1,S1047-O1047,S1047-SUMIFS($S:$S,$R:$R,INDEX(meses,VLOOKUP(R1047,[4]PARAMETROS!$P$1:$Q$13,2,0)-1),D:D,D1047)))</f>
        <v>0</v>
      </c>
      <c r="N1047" s="520"/>
      <c r="O1047" s="501"/>
      <c r="P1047" s="509"/>
      <c r="Q1047" s="509"/>
      <c r="R1047" s="506" t="s">
        <v>211</v>
      </c>
      <c r="S1047" s="521"/>
      <c r="T1047" s="503"/>
      <c r="U1047" s="508"/>
      <c r="V1047" s="508"/>
      <c r="W1047" s="508"/>
      <c r="X1047" s="509" t="s">
        <v>2415</v>
      </c>
      <c r="Y1047" s="501" t="s">
        <v>2416</v>
      </c>
      <c r="Z1047" s="509"/>
      <c r="AA1047" s="510"/>
      <c r="AB1047" s="533"/>
      <c r="AC1047" s="533"/>
      <c r="AD1047" s="509"/>
      <c r="AE1047" s="501"/>
      <c r="AF1047" s="508"/>
      <c r="AG1047" s="48"/>
      <c r="AH1047" s="508"/>
      <c r="AI1047" s="508"/>
      <c r="AJ1047" s="508"/>
      <c r="AK1047" s="501" t="s">
        <v>2248</v>
      </c>
      <c r="AL1047" s="512" t="s">
        <v>55</v>
      </c>
      <c r="AM1047" s="512">
        <v>2202</v>
      </c>
      <c r="AN1047" s="512" t="s">
        <v>56</v>
      </c>
      <c r="AO1047" s="512" t="s">
        <v>2361</v>
      </c>
      <c r="AP1047" s="501" t="s">
        <v>2321</v>
      </c>
      <c r="AQ1047" s="501" t="s">
        <v>2322</v>
      </c>
      <c r="AR1047" s="513" t="s">
        <v>2395</v>
      </c>
      <c r="AS1047" s="536">
        <v>1227</v>
      </c>
      <c r="AT1047" s="515" t="s">
        <v>2418</v>
      </c>
      <c r="AU1047" s="516"/>
      <c r="AV1047" s="517" t="s">
        <v>63</v>
      </c>
      <c r="AW1047" s="517" t="s">
        <v>64</v>
      </c>
      <c r="AX1047" s="517"/>
      <c r="AY1047" s="517"/>
      <c r="AZ1047" s="517" t="s">
        <v>2324</v>
      </c>
      <c r="BA1047" s="517" t="s">
        <v>125</v>
      </c>
      <c r="BB1047" s="517" t="s">
        <v>2254</v>
      </c>
      <c r="BC1047" s="518">
        <v>57000000</v>
      </c>
      <c r="BD1047" s="519">
        <f t="shared" si="32"/>
        <v>57000000</v>
      </c>
    </row>
    <row r="1048" spans="1:56" s="73" customFormat="1" ht="105">
      <c r="A1048" s="500">
        <v>1031</v>
      </c>
      <c r="B1048" s="501" t="s">
        <v>1908</v>
      </c>
      <c r="C1048" s="501" t="s">
        <v>2239</v>
      </c>
      <c r="D1048" s="501" t="s">
        <v>2357</v>
      </c>
      <c r="E1048" s="501" t="s">
        <v>213</v>
      </c>
      <c r="F1048" s="502" t="s">
        <v>930</v>
      </c>
      <c r="G1048" s="502" t="s">
        <v>2241</v>
      </c>
      <c r="H1048" s="503" t="s">
        <v>2242</v>
      </c>
      <c r="I1048" s="522" t="s">
        <v>2373</v>
      </c>
      <c r="J1048" s="501" t="s">
        <v>934</v>
      </c>
      <c r="K1048" s="504">
        <f>IF(I1048="na",0,IF(COUNTIFS($C$1:C1048,C1048,$I$1:I1048,I1048)&gt;1,0,1))</f>
        <v>0</v>
      </c>
      <c r="L1048" s="504">
        <f>IF(I1048="na",0,IF(COUNTIFS($D$1:D1048,D1048,$I$1:I1048,I1048)&gt;1,0,1))</f>
        <v>0</v>
      </c>
      <c r="M1048" s="504">
        <f>IF(S1048="",0,IF(VLOOKUP(R1048,[4]PARAMETROS!$P$1:$Q$13,2,0)=1,S1048-O1048,S1048-SUMIFS($S:$S,$R:$R,INDEX(meses,VLOOKUP(R1048,[4]PARAMETROS!$P$1:$Q$13,2,0)-1),D:D,D1048)))</f>
        <v>0</v>
      </c>
      <c r="N1048" s="520"/>
      <c r="O1048" s="501"/>
      <c r="P1048" s="509"/>
      <c r="Q1048" s="509"/>
      <c r="R1048" s="506" t="s">
        <v>211</v>
      </c>
      <c r="S1048" s="521"/>
      <c r="T1048" s="503"/>
      <c r="U1048" s="508"/>
      <c r="V1048" s="508"/>
      <c r="W1048" s="508"/>
      <c r="X1048" s="509" t="s">
        <v>2374</v>
      </c>
      <c r="Y1048" s="501" t="s">
        <v>2375</v>
      </c>
      <c r="Z1048" s="509" t="s">
        <v>2246</v>
      </c>
      <c r="AA1048" s="510"/>
      <c r="AB1048" s="510"/>
      <c r="AC1048" s="55"/>
      <c r="AD1048" s="509"/>
      <c r="AE1048" s="509"/>
      <c r="AF1048" s="508"/>
      <c r="AG1048" s="48"/>
      <c r="AH1048" s="508"/>
      <c r="AI1048" s="508"/>
      <c r="AJ1048" s="508"/>
      <c r="AK1048" s="501" t="s">
        <v>2248</v>
      </c>
      <c r="AL1048" s="512" t="s">
        <v>55</v>
      </c>
      <c r="AM1048" s="512">
        <v>2202</v>
      </c>
      <c r="AN1048" s="512" t="s">
        <v>56</v>
      </c>
      <c r="AO1048" s="512" t="s">
        <v>2361</v>
      </c>
      <c r="AP1048" s="501" t="s">
        <v>2321</v>
      </c>
      <c r="AQ1048" s="501" t="s">
        <v>2322</v>
      </c>
      <c r="AR1048" s="513" t="s">
        <v>2395</v>
      </c>
      <c r="AS1048" s="536" t="s">
        <v>2419</v>
      </c>
      <c r="AT1048" s="515" t="s">
        <v>2420</v>
      </c>
      <c r="AU1048" s="516"/>
      <c r="AV1048" s="517" t="s">
        <v>63</v>
      </c>
      <c r="AW1048" s="517" t="s">
        <v>64</v>
      </c>
      <c r="AX1048" s="517"/>
      <c r="AY1048" s="517"/>
      <c r="AZ1048" s="517" t="s">
        <v>2324</v>
      </c>
      <c r="BA1048" s="517" t="s">
        <v>125</v>
      </c>
      <c r="BB1048" s="517" t="s">
        <v>2254</v>
      </c>
      <c r="BC1048" s="518">
        <v>144000000</v>
      </c>
      <c r="BD1048" s="519">
        <f t="shared" si="32"/>
        <v>144000000</v>
      </c>
    </row>
    <row r="1049" spans="1:56" s="73" customFormat="1" ht="105">
      <c r="A1049" s="500">
        <v>1032</v>
      </c>
      <c r="B1049" s="501" t="s">
        <v>1908</v>
      </c>
      <c r="C1049" s="501" t="s">
        <v>2239</v>
      </c>
      <c r="D1049" s="501" t="s">
        <v>2357</v>
      </c>
      <c r="E1049" s="501" t="s">
        <v>213</v>
      </c>
      <c r="F1049" s="502" t="s">
        <v>930</v>
      </c>
      <c r="G1049" s="502" t="s">
        <v>2241</v>
      </c>
      <c r="H1049" s="503" t="s">
        <v>2242</v>
      </c>
      <c r="I1049" s="501" t="s">
        <v>2243</v>
      </c>
      <c r="J1049" s="501"/>
      <c r="K1049" s="504">
        <f>IF(I1049="na",0,IF(COUNTIFS($C$1:C1049,C1049,$I$1:I1049,I1049)&gt;1,0,1))</f>
        <v>0</v>
      </c>
      <c r="L1049" s="504">
        <f>IF(I1049="na",0,IF(COUNTIFS($D$1:D1049,D1049,$I$1:I1049,I1049)&gt;1,0,1))</f>
        <v>0</v>
      </c>
      <c r="M1049" s="504">
        <f>IF(S1049="",0,IF(VLOOKUP(R1049,[4]PARAMETROS!$P$1:$Q$13,2,0)=1,S1049-O1049,S1049-SUMIFS($S:$S,$R:$R,INDEX(meses,VLOOKUP(R1049,[4]PARAMETROS!$P$1:$Q$13,2,0)-1),D:D,D1049)))</f>
        <v>0</v>
      </c>
      <c r="N1049" s="520"/>
      <c r="O1049" s="501"/>
      <c r="P1049" s="509"/>
      <c r="Q1049" s="509"/>
      <c r="R1049" s="506" t="s">
        <v>211</v>
      </c>
      <c r="S1049" s="521"/>
      <c r="T1049" s="503"/>
      <c r="U1049" s="508"/>
      <c r="V1049" s="508"/>
      <c r="W1049" s="508"/>
      <c r="X1049" s="509" t="s">
        <v>2244</v>
      </c>
      <c r="Y1049" s="501" t="s">
        <v>2379</v>
      </c>
      <c r="Z1049" s="509" t="s">
        <v>2380</v>
      </c>
      <c r="AA1049" s="510"/>
      <c r="AB1049" s="501"/>
      <c r="AC1049" s="55"/>
      <c r="AD1049" s="509"/>
      <c r="AE1049" s="509"/>
      <c r="AF1049" s="508"/>
      <c r="AG1049" s="48"/>
      <c r="AH1049" s="508"/>
      <c r="AI1049" s="508"/>
      <c r="AJ1049" s="508"/>
      <c r="AK1049" s="501" t="s">
        <v>2248</v>
      </c>
      <c r="AL1049" s="512" t="s">
        <v>55</v>
      </c>
      <c r="AM1049" s="512">
        <v>2202</v>
      </c>
      <c r="AN1049" s="512" t="s">
        <v>56</v>
      </c>
      <c r="AO1049" s="512" t="s">
        <v>2361</v>
      </c>
      <c r="AP1049" s="501" t="s">
        <v>2321</v>
      </c>
      <c r="AQ1049" s="501" t="s">
        <v>2322</v>
      </c>
      <c r="AR1049" s="513" t="s">
        <v>2395</v>
      </c>
      <c r="AS1049" s="536" t="s">
        <v>2421</v>
      </c>
      <c r="AT1049" s="515" t="s">
        <v>2422</v>
      </c>
      <c r="AU1049" s="516"/>
      <c r="AV1049" s="517" t="s">
        <v>63</v>
      </c>
      <c r="AW1049" s="517" t="s">
        <v>64</v>
      </c>
      <c r="AX1049" s="517"/>
      <c r="AY1049" s="517"/>
      <c r="AZ1049" s="517" t="s">
        <v>2324</v>
      </c>
      <c r="BA1049" s="517" t="s">
        <v>125</v>
      </c>
      <c r="BB1049" s="517" t="s">
        <v>2254</v>
      </c>
      <c r="BC1049" s="518">
        <v>69615000</v>
      </c>
      <c r="BD1049" s="519">
        <f t="shared" si="32"/>
        <v>69615000</v>
      </c>
    </row>
    <row r="1050" spans="1:56" s="73" customFormat="1" ht="150">
      <c r="A1050" s="500">
        <v>1033</v>
      </c>
      <c r="B1050" s="501" t="s">
        <v>1908</v>
      </c>
      <c r="C1050" s="501" t="s">
        <v>2239</v>
      </c>
      <c r="D1050" s="501" t="s">
        <v>2357</v>
      </c>
      <c r="E1050" s="501" t="s">
        <v>213</v>
      </c>
      <c r="F1050" s="502" t="s">
        <v>930</v>
      </c>
      <c r="G1050" s="502" t="s">
        <v>2241</v>
      </c>
      <c r="H1050" s="503" t="s">
        <v>2242</v>
      </c>
      <c r="I1050" s="522" t="s">
        <v>2373</v>
      </c>
      <c r="J1050" s="501" t="s">
        <v>934</v>
      </c>
      <c r="K1050" s="504">
        <f>IF(I1050="na",0,IF(COUNTIFS($C$1:C1050,C1050,$I$1:I1050,I1050)&gt;1,0,1))</f>
        <v>0</v>
      </c>
      <c r="L1050" s="504">
        <f>IF(I1050="na",0,IF(COUNTIFS($D$1:D1050,D1050,$I$1:I1050,I1050)&gt;1,0,1))</f>
        <v>0</v>
      </c>
      <c r="M1050" s="504">
        <f>IF(S1050="",0,IF(VLOOKUP(R1050,[4]PARAMETROS!$P$1:$Q$13,2,0)=1,S1050-O1050,S1050-SUMIFS($S:$S,$R:$R,INDEX(meses,VLOOKUP(R1050,[4]PARAMETROS!$P$1:$Q$13,2,0)-1),D:D,D1050)))</f>
        <v>0</v>
      </c>
      <c r="N1050" s="520"/>
      <c r="O1050" s="501"/>
      <c r="P1050" s="509"/>
      <c r="Q1050" s="509"/>
      <c r="R1050" s="506" t="s">
        <v>211</v>
      </c>
      <c r="S1050" s="521"/>
      <c r="T1050" s="503"/>
      <c r="U1050" s="508"/>
      <c r="V1050" s="508"/>
      <c r="W1050" s="508"/>
      <c r="X1050" s="509" t="s">
        <v>2374</v>
      </c>
      <c r="Y1050" s="501" t="s">
        <v>2423</v>
      </c>
      <c r="Z1050" s="509" t="s">
        <v>2246</v>
      </c>
      <c r="AA1050" s="510"/>
      <c r="AB1050" s="510">
        <v>25</v>
      </c>
      <c r="AC1050" s="510"/>
      <c r="AD1050" s="509"/>
      <c r="AE1050" s="509" t="s">
        <v>2424</v>
      </c>
      <c r="AF1050" s="508"/>
      <c r="AG1050" s="104">
        <f>(AF1050-AA1050)/(AB1050-AA1050)</f>
        <v>0</v>
      </c>
      <c r="AH1050" s="508"/>
      <c r="AI1050" s="508"/>
      <c r="AJ1050" s="508"/>
      <c r="AK1050" s="501" t="s">
        <v>2248</v>
      </c>
      <c r="AL1050" s="512" t="s">
        <v>55</v>
      </c>
      <c r="AM1050" s="512">
        <v>2202</v>
      </c>
      <c r="AN1050" s="512" t="s">
        <v>56</v>
      </c>
      <c r="AO1050" s="512" t="s">
        <v>2361</v>
      </c>
      <c r="AP1050" s="501" t="s">
        <v>2425</v>
      </c>
      <c r="AQ1050" s="501" t="s">
        <v>2322</v>
      </c>
      <c r="AR1050" s="513" t="s">
        <v>2395</v>
      </c>
      <c r="AS1050" s="536">
        <v>1164</v>
      </c>
      <c r="AT1050" s="515" t="s">
        <v>2426</v>
      </c>
      <c r="AU1050" s="516"/>
      <c r="AV1050" s="517" t="s">
        <v>63</v>
      </c>
      <c r="AW1050" s="517" t="s">
        <v>64</v>
      </c>
      <c r="AX1050" s="517"/>
      <c r="AY1050" s="517"/>
      <c r="AZ1050" s="517" t="s">
        <v>2324</v>
      </c>
      <c r="BA1050" s="517" t="s">
        <v>125</v>
      </c>
      <c r="BB1050" s="517" t="s">
        <v>2254</v>
      </c>
      <c r="BC1050" s="518">
        <v>0</v>
      </c>
      <c r="BD1050" s="519">
        <f t="shared" si="32"/>
        <v>0</v>
      </c>
    </row>
    <row r="1051" spans="1:56" s="73" customFormat="1" ht="150">
      <c r="A1051" s="500">
        <v>1034</v>
      </c>
      <c r="B1051" s="501" t="s">
        <v>1908</v>
      </c>
      <c r="C1051" s="501" t="s">
        <v>2239</v>
      </c>
      <c r="D1051" s="501" t="s">
        <v>2357</v>
      </c>
      <c r="E1051" s="501" t="s">
        <v>213</v>
      </c>
      <c r="F1051" s="502" t="s">
        <v>930</v>
      </c>
      <c r="G1051" s="502" t="s">
        <v>2241</v>
      </c>
      <c r="H1051" s="503" t="s">
        <v>2242</v>
      </c>
      <c r="I1051" s="522" t="s">
        <v>2373</v>
      </c>
      <c r="J1051" s="501" t="s">
        <v>934</v>
      </c>
      <c r="K1051" s="504">
        <f>IF(I1051="na",0,IF(COUNTIFS($C$1:C1051,C1051,$I$1:I1051,I1051)&gt;1,0,1))</f>
        <v>0</v>
      </c>
      <c r="L1051" s="504">
        <f>IF(I1051="na",0,IF(COUNTIFS($D$1:D1051,D1051,$I$1:I1051,I1051)&gt;1,0,1))</f>
        <v>0</v>
      </c>
      <c r="M1051" s="504">
        <f>IF(S1051="",0,IF(VLOOKUP(R1051,[4]PARAMETROS!$P$1:$Q$13,2,0)=1,S1051-O1051,S1051-SUMIFS($S:$S,$R:$R,INDEX(meses,VLOOKUP(R1051,[4]PARAMETROS!$P$1:$Q$13,2,0)-1),D:D,D1051)))</f>
        <v>0</v>
      </c>
      <c r="N1051" s="520"/>
      <c r="O1051" s="501"/>
      <c r="P1051" s="509"/>
      <c r="Q1051" s="509"/>
      <c r="R1051" s="506" t="s">
        <v>211</v>
      </c>
      <c r="S1051" s="521"/>
      <c r="T1051" s="503"/>
      <c r="U1051" s="508"/>
      <c r="V1051" s="508"/>
      <c r="W1051" s="508"/>
      <c r="X1051" s="509" t="s">
        <v>2374</v>
      </c>
      <c r="Y1051" s="501" t="s">
        <v>2409</v>
      </c>
      <c r="Z1051" s="509"/>
      <c r="AA1051" s="510"/>
      <c r="AB1051" s="526"/>
      <c r="AC1051" s="533"/>
      <c r="AD1051" s="509"/>
      <c r="AE1051" s="509"/>
      <c r="AF1051" s="508"/>
      <c r="AG1051" s="48"/>
      <c r="AH1051" s="508"/>
      <c r="AI1051" s="508"/>
      <c r="AJ1051" s="508"/>
      <c r="AK1051" s="501" t="s">
        <v>2248</v>
      </c>
      <c r="AL1051" s="512" t="s">
        <v>55</v>
      </c>
      <c r="AM1051" s="512">
        <v>2202</v>
      </c>
      <c r="AN1051" s="512" t="s">
        <v>56</v>
      </c>
      <c r="AO1051" s="512" t="s">
        <v>2361</v>
      </c>
      <c r="AP1051" s="501" t="s">
        <v>2425</v>
      </c>
      <c r="AQ1051" s="501" t="s">
        <v>2322</v>
      </c>
      <c r="AR1051" s="513" t="s">
        <v>2395</v>
      </c>
      <c r="AS1051" s="536">
        <v>1190</v>
      </c>
      <c r="AT1051" s="515" t="s">
        <v>2427</v>
      </c>
      <c r="AU1051" s="516"/>
      <c r="AV1051" s="517" t="s">
        <v>63</v>
      </c>
      <c r="AW1051" s="517" t="s">
        <v>64</v>
      </c>
      <c r="AX1051" s="517"/>
      <c r="AY1051" s="517"/>
      <c r="AZ1051" s="517" t="s">
        <v>2324</v>
      </c>
      <c r="BA1051" s="517" t="s">
        <v>125</v>
      </c>
      <c r="BB1051" s="517" t="s">
        <v>2254</v>
      </c>
      <c r="BC1051" s="518">
        <v>601000000</v>
      </c>
      <c r="BD1051" s="519">
        <f t="shared" si="32"/>
        <v>601000000</v>
      </c>
    </row>
    <row r="1052" spans="1:56" s="73" customFormat="1" ht="120">
      <c r="A1052" s="500">
        <v>1035</v>
      </c>
      <c r="B1052" s="501" t="s">
        <v>1908</v>
      </c>
      <c r="C1052" s="501" t="s">
        <v>2239</v>
      </c>
      <c r="D1052" s="501" t="s">
        <v>2357</v>
      </c>
      <c r="E1052" s="501" t="s">
        <v>213</v>
      </c>
      <c r="F1052" s="502" t="s">
        <v>930</v>
      </c>
      <c r="G1052" s="502" t="s">
        <v>2241</v>
      </c>
      <c r="H1052" s="503" t="s">
        <v>2242</v>
      </c>
      <c r="I1052" s="501" t="s">
        <v>2243</v>
      </c>
      <c r="J1052" s="501"/>
      <c r="K1052" s="504">
        <f>IF(I1052="na",0,IF(COUNTIFS($C$1:C1052,C1052,$I$1:I1052,I1052)&gt;1,0,1))</f>
        <v>0</v>
      </c>
      <c r="L1052" s="504">
        <f>IF(I1052="na",0,IF(COUNTIFS($D$1:D1052,D1052,$I$1:I1052,I1052)&gt;1,0,1))</f>
        <v>0</v>
      </c>
      <c r="M1052" s="504">
        <f>IF(S1052="",0,IF(VLOOKUP(R1052,[4]PARAMETROS!$P$1:$Q$13,2,0)=1,S1052-O1052,S1052-SUMIFS($S:$S,$R:$R,INDEX(meses,VLOOKUP(R1052,[4]PARAMETROS!$P$1:$Q$13,2,0)-1),D:D,D1052)))</f>
        <v>0</v>
      </c>
      <c r="N1052" s="520"/>
      <c r="O1052" s="501"/>
      <c r="P1052" s="509"/>
      <c r="Q1052" s="509"/>
      <c r="R1052" s="506" t="s">
        <v>211</v>
      </c>
      <c r="S1052" s="521"/>
      <c r="T1052" s="503"/>
      <c r="U1052" s="508"/>
      <c r="V1052" s="508"/>
      <c r="W1052" s="508"/>
      <c r="X1052" s="509" t="s">
        <v>2428</v>
      </c>
      <c r="Y1052" s="501" t="s">
        <v>2429</v>
      </c>
      <c r="Z1052" s="509" t="s">
        <v>2246</v>
      </c>
      <c r="AA1052" s="510"/>
      <c r="AB1052" s="533">
        <v>1</v>
      </c>
      <c r="AC1052" s="533"/>
      <c r="AD1052" s="509"/>
      <c r="AE1052" s="509" t="s">
        <v>2386</v>
      </c>
      <c r="AF1052" s="508"/>
      <c r="AG1052" s="104">
        <f>(AF1052-AA1052)/(AB1052-AA1052)</f>
        <v>0</v>
      </c>
      <c r="AH1052" s="508"/>
      <c r="AI1052" s="508"/>
      <c r="AJ1052" s="508"/>
      <c r="AK1052" s="501" t="s">
        <v>2248</v>
      </c>
      <c r="AL1052" s="512" t="s">
        <v>55</v>
      </c>
      <c r="AM1052" s="512">
        <v>2202</v>
      </c>
      <c r="AN1052" s="512" t="s">
        <v>56</v>
      </c>
      <c r="AO1052" s="512" t="s">
        <v>2361</v>
      </c>
      <c r="AP1052" s="501" t="s">
        <v>2430</v>
      </c>
      <c r="AQ1052" s="501" t="s">
        <v>2333</v>
      </c>
      <c r="AR1052" s="513">
        <v>2202015</v>
      </c>
      <c r="AS1052" s="514">
        <v>1129</v>
      </c>
      <c r="AT1052" s="538" t="s">
        <v>2431</v>
      </c>
      <c r="AU1052" s="516"/>
      <c r="AV1052" s="517" t="s">
        <v>948</v>
      </c>
      <c r="AW1052" s="517" t="s">
        <v>64</v>
      </c>
      <c r="AX1052" s="517"/>
      <c r="AY1052" s="517"/>
      <c r="AZ1052" s="517" t="s">
        <v>2335</v>
      </c>
      <c r="BA1052" s="517" t="s">
        <v>125</v>
      </c>
      <c r="BB1052" s="517" t="s">
        <v>2254</v>
      </c>
      <c r="BC1052" s="518">
        <v>2082459000</v>
      </c>
      <c r="BD1052" s="519">
        <f t="shared" si="32"/>
        <v>2082459000</v>
      </c>
    </row>
    <row r="1053" spans="1:56" s="73" customFormat="1" ht="120">
      <c r="A1053" s="500">
        <v>1036</v>
      </c>
      <c r="B1053" s="501" t="s">
        <v>1908</v>
      </c>
      <c r="C1053" s="501" t="s">
        <v>2239</v>
      </c>
      <c r="D1053" s="501" t="s">
        <v>2357</v>
      </c>
      <c r="E1053" s="501" t="s">
        <v>213</v>
      </c>
      <c r="F1053" s="502" t="s">
        <v>930</v>
      </c>
      <c r="G1053" s="502" t="s">
        <v>2241</v>
      </c>
      <c r="H1053" s="503" t="s">
        <v>2242</v>
      </c>
      <c r="I1053" s="539" t="s">
        <v>2373</v>
      </c>
      <c r="J1053" s="501"/>
      <c r="K1053" s="504">
        <f>IF(I1053="na",0,IF(COUNTIFS($C$1:C1053,C1053,$I$1:I1053,I1053)&gt;1,0,1))</f>
        <v>0</v>
      </c>
      <c r="L1053" s="504">
        <f>IF(I1053="na",0,IF(COUNTIFS($D$1:D1053,D1053,$I$1:I1053,I1053)&gt;1,0,1))</f>
        <v>0</v>
      </c>
      <c r="M1053" s="504">
        <f>IF(S1053="",0,IF(VLOOKUP(R1053,[4]PARAMETROS!$P$1:$Q$13,2,0)=1,S1053-O1053,S1053-SUMIFS($S:$S,$R:$R,INDEX(meses,VLOOKUP(R1053,[4]PARAMETROS!$P$1:$Q$13,2,0)-1),D:D,D1053)))</f>
        <v>0</v>
      </c>
      <c r="N1053" s="520"/>
      <c r="O1053" s="501"/>
      <c r="P1053" s="509"/>
      <c r="Q1053" s="509"/>
      <c r="R1053" s="506" t="s">
        <v>211</v>
      </c>
      <c r="S1053" s="521"/>
      <c r="T1053" s="503"/>
      <c r="U1053" s="508"/>
      <c r="V1053" s="508"/>
      <c r="W1053" s="508"/>
      <c r="X1053" s="509" t="s">
        <v>2374</v>
      </c>
      <c r="Y1053" s="501" t="s">
        <v>2409</v>
      </c>
      <c r="Z1053" s="509"/>
      <c r="AA1053" s="510"/>
      <c r="AB1053" s="526"/>
      <c r="AC1053" s="533"/>
      <c r="AD1053" s="509"/>
      <c r="AE1053" s="509"/>
      <c r="AF1053" s="508"/>
      <c r="AG1053" s="48"/>
      <c r="AH1053" s="508"/>
      <c r="AI1053" s="508"/>
      <c r="AJ1053" s="508"/>
      <c r="AK1053" s="501" t="s">
        <v>2248</v>
      </c>
      <c r="AL1053" s="512" t="s">
        <v>55</v>
      </c>
      <c r="AM1053" s="512">
        <v>2202</v>
      </c>
      <c r="AN1053" s="512" t="s">
        <v>56</v>
      </c>
      <c r="AO1053" s="512" t="s">
        <v>2361</v>
      </c>
      <c r="AP1053" s="509" t="s">
        <v>2432</v>
      </c>
      <c r="AQ1053" s="501" t="s">
        <v>2322</v>
      </c>
      <c r="AR1053" s="513" t="s">
        <v>2395</v>
      </c>
      <c r="AS1053" s="536" t="s">
        <v>2433</v>
      </c>
      <c r="AT1053" s="515" t="s">
        <v>2434</v>
      </c>
      <c r="AU1053" s="516"/>
      <c r="AV1053" s="517" t="s">
        <v>63</v>
      </c>
      <c r="AW1053" s="517" t="s">
        <v>64</v>
      </c>
      <c r="AX1053" s="517"/>
      <c r="AY1053" s="517"/>
      <c r="AZ1053" s="517" t="s">
        <v>2324</v>
      </c>
      <c r="BA1053" s="517" t="s">
        <v>125</v>
      </c>
      <c r="BB1053" s="517" t="s">
        <v>2254</v>
      </c>
      <c r="BC1053" s="518">
        <v>150000000</v>
      </c>
      <c r="BD1053" s="519">
        <f t="shared" si="32"/>
        <v>150000000</v>
      </c>
    </row>
    <row r="1054" spans="1:56" s="35" customFormat="1" ht="86.25" customHeight="1">
      <c r="A1054" s="132">
        <v>996</v>
      </c>
      <c r="B1054" s="10" t="s">
        <v>1908</v>
      </c>
      <c r="C1054" s="10" t="s">
        <v>2239</v>
      </c>
      <c r="D1054" s="10" t="s">
        <v>2435</v>
      </c>
      <c r="E1054" s="10" t="s">
        <v>213</v>
      </c>
      <c r="F1054" s="10" t="s">
        <v>930</v>
      </c>
      <c r="G1054" s="10" t="s">
        <v>2241</v>
      </c>
      <c r="H1054" s="10" t="s">
        <v>2242</v>
      </c>
      <c r="I1054" s="10" t="s">
        <v>2243</v>
      </c>
      <c r="J1054" s="14" t="s">
        <v>934</v>
      </c>
      <c r="K1054" s="14"/>
      <c r="L1054" s="14"/>
      <c r="M1054" s="14"/>
      <c r="N1054" s="14">
        <v>0.6</v>
      </c>
      <c r="O1054" s="14">
        <v>0.52800000000000002</v>
      </c>
      <c r="P1054" s="14">
        <v>0.55600000000000005</v>
      </c>
      <c r="Q1054" s="14"/>
      <c r="R1054" s="14" t="s">
        <v>186</v>
      </c>
      <c r="S1054" s="14"/>
      <c r="T1054" s="540">
        <f>S1054-O1054/P1054-O1054</f>
        <v>-1.4776402877697841</v>
      </c>
      <c r="U1054" s="14"/>
      <c r="V1054" s="14"/>
      <c r="W1054" s="14"/>
      <c r="X1054" s="10" t="s">
        <v>2244</v>
      </c>
      <c r="Y1054" s="10" t="s">
        <v>2436</v>
      </c>
      <c r="Z1054" s="10" t="s">
        <v>2437</v>
      </c>
      <c r="AA1054" s="541">
        <v>0</v>
      </c>
      <c r="AB1054" s="541">
        <v>1</v>
      </c>
      <c r="AC1054" s="541"/>
      <c r="AD1054" s="10"/>
      <c r="AE1054" s="10" t="s">
        <v>2438</v>
      </c>
      <c r="AF1054" s="542"/>
      <c r="AG1054" s="540">
        <f>(AF1054-AA1054)/(AB1054-AA1054)</f>
        <v>0</v>
      </c>
      <c r="AH1054" s="14"/>
      <c r="AI1054" s="13"/>
      <c r="AJ1054" s="13"/>
      <c r="AK1054" s="10" t="s">
        <v>2248</v>
      </c>
      <c r="AL1054" s="512" t="s">
        <v>55</v>
      </c>
      <c r="AM1054" s="512">
        <v>2202</v>
      </c>
      <c r="AN1054" s="512" t="s">
        <v>56</v>
      </c>
      <c r="AO1054" s="512" t="s">
        <v>2361</v>
      </c>
      <c r="AP1054" s="10" t="s">
        <v>2249</v>
      </c>
      <c r="AQ1054" s="10" t="s">
        <v>2250</v>
      </c>
      <c r="AR1054" s="513" t="s">
        <v>2377</v>
      </c>
      <c r="AS1054" s="14" t="s">
        <v>2439</v>
      </c>
      <c r="AT1054" s="543" t="s">
        <v>2440</v>
      </c>
      <c r="AU1054" s="10"/>
      <c r="AV1054" s="10" t="s">
        <v>63</v>
      </c>
      <c r="AW1054" s="14" t="s">
        <v>64</v>
      </c>
      <c r="AX1054" s="41"/>
      <c r="AY1054" s="39"/>
      <c r="AZ1054" s="39" t="s">
        <v>2441</v>
      </c>
      <c r="BA1054" s="39" t="s">
        <v>125</v>
      </c>
      <c r="BB1054" s="39" t="s">
        <v>2442</v>
      </c>
      <c r="BC1054" s="40">
        <v>68502423</v>
      </c>
      <c r="BD1054" s="40">
        <v>68502423</v>
      </c>
    </row>
    <row r="1055" spans="1:56" s="35" customFormat="1" ht="86.25" customHeight="1">
      <c r="A1055" s="132">
        <v>997</v>
      </c>
      <c r="B1055" s="10" t="s">
        <v>1908</v>
      </c>
      <c r="C1055" s="10" t="s">
        <v>2239</v>
      </c>
      <c r="D1055" s="10" t="s">
        <v>2435</v>
      </c>
      <c r="E1055" s="10" t="s">
        <v>213</v>
      </c>
      <c r="F1055" s="10" t="s">
        <v>930</v>
      </c>
      <c r="G1055" s="10" t="s">
        <v>2241</v>
      </c>
      <c r="H1055" s="10" t="s">
        <v>2242</v>
      </c>
      <c r="I1055" s="10" t="s">
        <v>2243</v>
      </c>
      <c r="J1055" s="14" t="s">
        <v>934</v>
      </c>
      <c r="K1055" s="14"/>
      <c r="L1055" s="14"/>
      <c r="M1055" s="14"/>
      <c r="N1055" s="14"/>
      <c r="O1055" s="14"/>
      <c r="P1055" s="14"/>
      <c r="Q1055" s="14"/>
      <c r="R1055" s="14" t="s">
        <v>186</v>
      </c>
      <c r="S1055" s="14"/>
      <c r="T1055" s="14"/>
      <c r="U1055" s="14"/>
      <c r="V1055" s="14"/>
      <c r="W1055" s="14"/>
      <c r="X1055" s="10" t="s">
        <v>2244</v>
      </c>
      <c r="Y1055" s="10" t="s">
        <v>2436</v>
      </c>
      <c r="Z1055" s="10"/>
      <c r="AA1055" s="541"/>
      <c r="AB1055" s="541"/>
      <c r="AC1055" s="541"/>
      <c r="AD1055" s="10"/>
      <c r="AE1055" s="10"/>
      <c r="AF1055" s="13"/>
      <c r="AG1055" s="13"/>
      <c r="AH1055" s="14"/>
      <c r="AI1055" s="13"/>
      <c r="AJ1055" s="13"/>
      <c r="AK1055" s="10" t="s">
        <v>2248</v>
      </c>
      <c r="AL1055" s="512" t="s">
        <v>55</v>
      </c>
      <c r="AM1055" s="512">
        <v>2202</v>
      </c>
      <c r="AN1055" s="512" t="s">
        <v>56</v>
      </c>
      <c r="AO1055" s="512" t="s">
        <v>2361</v>
      </c>
      <c r="AP1055" s="10" t="s">
        <v>2249</v>
      </c>
      <c r="AQ1055" s="10" t="s">
        <v>2250</v>
      </c>
      <c r="AR1055" s="513" t="s">
        <v>2377</v>
      </c>
      <c r="AS1055" s="14" t="s">
        <v>2443</v>
      </c>
      <c r="AT1055" s="543" t="s">
        <v>2444</v>
      </c>
      <c r="AU1055" s="10"/>
      <c r="AV1055" s="10" t="s">
        <v>63</v>
      </c>
      <c r="AW1055" s="14" t="s">
        <v>64</v>
      </c>
      <c r="AX1055" s="41"/>
      <c r="AY1055" s="39"/>
      <c r="AZ1055" s="39" t="s">
        <v>2445</v>
      </c>
      <c r="BA1055" s="39" t="s">
        <v>125</v>
      </c>
      <c r="BB1055" s="39" t="s">
        <v>2442</v>
      </c>
      <c r="BC1055" s="40">
        <v>86182217</v>
      </c>
      <c r="BD1055" s="40">
        <v>86182217</v>
      </c>
    </row>
    <row r="1056" spans="1:56" s="35" customFormat="1" ht="86.25" customHeight="1">
      <c r="A1056" s="132">
        <v>998</v>
      </c>
      <c r="B1056" s="10" t="s">
        <v>1908</v>
      </c>
      <c r="C1056" s="10" t="s">
        <v>2239</v>
      </c>
      <c r="D1056" s="10" t="s">
        <v>2435</v>
      </c>
      <c r="E1056" s="10" t="s">
        <v>213</v>
      </c>
      <c r="F1056" s="10" t="s">
        <v>930</v>
      </c>
      <c r="G1056" s="10" t="s">
        <v>2241</v>
      </c>
      <c r="H1056" s="10" t="s">
        <v>2242</v>
      </c>
      <c r="I1056" s="10" t="s">
        <v>2243</v>
      </c>
      <c r="J1056" s="14" t="s">
        <v>934</v>
      </c>
      <c r="K1056" s="14"/>
      <c r="L1056" s="14"/>
      <c r="M1056" s="14"/>
      <c r="N1056" s="14"/>
      <c r="O1056" s="14"/>
      <c r="P1056" s="14"/>
      <c r="Q1056" s="14"/>
      <c r="R1056" s="14" t="s">
        <v>186</v>
      </c>
      <c r="S1056" s="14"/>
      <c r="T1056" s="14"/>
      <c r="U1056" s="14"/>
      <c r="V1056" s="14"/>
      <c r="W1056" s="14"/>
      <c r="X1056" s="10" t="s">
        <v>2446</v>
      </c>
      <c r="Y1056" s="10" t="s">
        <v>2447</v>
      </c>
      <c r="Z1056" s="10" t="s">
        <v>2448</v>
      </c>
      <c r="AA1056" s="541">
        <v>0</v>
      </c>
      <c r="AB1056" s="541">
        <v>1</v>
      </c>
      <c r="AC1056" s="541"/>
      <c r="AD1056" s="10"/>
      <c r="AE1056" s="10" t="s">
        <v>2449</v>
      </c>
      <c r="AF1056" s="542"/>
      <c r="AG1056" s="540">
        <f>(AF1056-AA1056)/(AB1056-AA1056)</f>
        <v>0</v>
      </c>
      <c r="AH1056" s="14"/>
      <c r="AI1056" s="13"/>
      <c r="AJ1056" s="13"/>
      <c r="AK1056" s="10" t="s">
        <v>2248</v>
      </c>
      <c r="AL1056" s="512" t="s">
        <v>55</v>
      </c>
      <c r="AM1056" s="512">
        <v>2202</v>
      </c>
      <c r="AN1056" s="512" t="s">
        <v>56</v>
      </c>
      <c r="AO1056" s="512" t="s">
        <v>2361</v>
      </c>
      <c r="AP1056" s="10" t="s">
        <v>2450</v>
      </c>
      <c r="AQ1056" s="10" t="s">
        <v>2339</v>
      </c>
      <c r="AR1056" s="473">
        <v>2202043</v>
      </c>
      <c r="AS1056" s="14">
        <v>285</v>
      </c>
      <c r="AT1056" s="543" t="s">
        <v>2451</v>
      </c>
      <c r="AU1056" s="10"/>
      <c r="AV1056" s="10" t="s">
        <v>63</v>
      </c>
      <c r="AW1056" s="14" t="s">
        <v>64</v>
      </c>
      <c r="AX1056" s="41"/>
      <c r="AY1056" s="39"/>
      <c r="AZ1056" s="39" t="s">
        <v>2452</v>
      </c>
      <c r="BA1056" s="39" t="s">
        <v>125</v>
      </c>
      <c r="BB1056" s="39" t="s">
        <v>2442</v>
      </c>
      <c r="BC1056" s="40">
        <v>56400000</v>
      </c>
      <c r="BD1056" s="40">
        <v>56400000</v>
      </c>
    </row>
    <row r="1057" spans="1:63" s="35" customFormat="1" ht="86.25" customHeight="1">
      <c r="A1057" s="132">
        <v>999</v>
      </c>
      <c r="B1057" s="10" t="s">
        <v>1908</v>
      </c>
      <c r="C1057" s="10" t="s">
        <v>2239</v>
      </c>
      <c r="D1057" s="10" t="s">
        <v>2435</v>
      </c>
      <c r="E1057" s="10" t="s">
        <v>213</v>
      </c>
      <c r="F1057" s="10" t="s">
        <v>930</v>
      </c>
      <c r="G1057" s="10" t="s">
        <v>2241</v>
      </c>
      <c r="H1057" s="10" t="s">
        <v>2242</v>
      </c>
      <c r="I1057" s="10" t="s">
        <v>2243</v>
      </c>
      <c r="J1057" s="14" t="s">
        <v>934</v>
      </c>
      <c r="K1057" s="14"/>
      <c r="L1057" s="14"/>
      <c r="M1057" s="14"/>
      <c r="N1057" s="14"/>
      <c r="O1057" s="14"/>
      <c r="P1057" s="14"/>
      <c r="Q1057" s="14"/>
      <c r="R1057" s="14" t="s">
        <v>186</v>
      </c>
      <c r="S1057" s="14"/>
      <c r="T1057" s="14"/>
      <c r="U1057" s="14"/>
      <c r="V1057" s="14"/>
      <c r="W1057" s="14"/>
      <c r="X1057" s="10" t="s">
        <v>2446</v>
      </c>
      <c r="Y1057" s="10" t="s">
        <v>2447</v>
      </c>
      <c r="Z1057" s="10"/>
      <c r="AA1057" s="541"/>
      <c r="AB1057" s="541"/>
      <c r="AC1057" s="541"/>
      <c r="AD1057" s="10"/>
      <c r="AE1057" s="10"/>
      <c r="AF1057" s="13"/>
      <c r="AG1057" s="13"/>
      <c r="AH1057" s="14"/>
      <c r="AI1057" s="13"/>
      <c r="AJ1057" s="13"/>
      <c r="AK1057" s="10" t="s">
        <v>2248</v>
      </c>
      <c r="AL1057" s="512" t="s">
        <v>55</v>
      </c>
      <c r="AM1057" s="512">
        <v>2202</v>
      </c>
      <c r="AN1057" s="512" t="s">
        <v>56</v>
      </c>
      <c r="AO1057" s="512" t="s">
        <v>2361</v>
      </c>
      <c r="AP1057" s="10" t="s">
        <v>2450</v>
      </c>
      <c r="AQ1057" s="10" t="s">
        <v>2339</v>
      </c>
      <c r="AR1057" s="473">
        <v>2202043</v>
      </c>
      <c r="AS1057" s="14">
        <v>770</v>
      </c>
      <c r="AT1057" s="543" t="s">
        <v>2453</v>
      </c>
      <c r="AU1057" s="10"/>
      <c r="AV1057" s="10" t="s">
        <v>63</v>
      </c>
      <c r="AW1057" s="14" t="s">
        <v>64</v>
      </c>
      <c r="AX1057" s="41"/>
      <c r="AY1057" s="39"/>
      <c r="AZ1057" s="39" t="s">
        <v>2454</v>
      </c>
      <c r="BA1057" s="39" t="s">
        <v>125</v>
      </c>
      <c r="BB1057" s="39" t="s">
        <v>2442</v>
      </c>
      <c r="BC1057" s="40">
        <v>60450082</v>
      </c>
      <c r="BD1057" s="40">
        <v>60450082</v>
      </c>
    </row>
    <row r="1058" spans="1:63" s="35" customFormat="1" ht="86.25" customHeight="1">
      <c r="A1058" s="132">
        <v>1000</v>
      </c>
      <c r="B1058" s="10" t="s">
        <v>1908</v>
      </c>
      <c r="C1058" s="10" t="s">
        <v>2239</v>
      </c>
      <c r="D1058" s="10" t="s">
        <v>2435</v>
      </c>
      <c r="E1058" s="10" t="s">
        <v>213</v>
      </c>
      <c r="F1058" s="10" t="s">
        <v>930</v>
      </c>
      <c r="G1058" s="10" t="s">
        <v>2241</v>
      </c>
      <c r="H1058" s="10" t="s">
        <v>2242</v>
      </c>
      <c r="I1058" s="10" t="s">
        <v>2243</v>
      </c>
      <c r="J1058" s="14" t="s">
        <v>934</v>
      </c>
      <c r="K1058" s="14"/>
      <c r="L1058" s="14"/>
      <c r="M1058" s="14"/>
      <c r="N1058" s="14"/>
      <c r="O1058" s="14"/>
      <c r="P1058" s="14"/>
      <c r="Q1058" s="14"/>
      <c r="R1058" s="14" t="s">
        <v>186</v>
      </c>
      <c r="S1058" s="14"/>
      <c r="T1058" s="14"/>
      <c r="U1058" s="14"/>
      <c r="V1058" s="14"/>
      <c r="W1058" s="14"/>
      <c r="X1058" s="10" t="s">
        <v>2446</v>
      </c>
      <c r="Y1058" s="10" t="s">
        <v>2447</v>
      </c>
      <c r="Z1058" s="10"/>
      <c r="AA1058" s="541"/>
      <c r="AB1058" s="541"/>
      <c r="AC1058" s="541"/>
      <c r="AD1058" s="10"/>
      <c r="AE1058" s="10"/>
      <c r="AF1058" s="13"/>
      <c r="AG1058" s="13"/>
      <c r="AH1058" s="14"/>
      <c r="AI1058" s="13"/>
      <c r="AJ1058" s="13"/>
      <c r="AK1058" s="10" t="s">
        <v>2248</v>
      </c>
      <c r="AL1058" s="512" t="s">
        <v>55</v>
      </c>
      <c r="AM1058" s="512">
        <v>2202</v>
      </c>
      <c r="AN1058" s="512" t="s">
        <v>56</v>
      </c>
      <c r="AO1058" s="512" t="s">
        <v>2361</v>
      </c>
      <c r="AP1058" s="10" t="s">
        <v>2450</v>
      </c>
      <c r="AQ1058" s="10" t="s">
        <v>2339</v>
      </c>
      <c r="AR1058" s="473">
        <v>2202043</v>
      </c>
      <c r="AS1058" s="14" t="s">
        <v>2455</v>
      </c>
      <c r="AT1058" s="543" t="s">
        <v>2456</v>
      </c>
      <c r="AU1058" s="10"/>
      <c r="AV1058" s="10" t="s">
        <v>63</v>
      </c>
      <c r="AW1058" s="14" t="s">
        <v>64</v>
      </c>
      <c r="AX1058" s="41"/>
      <c r="AY1058" s="39"/>
      <c r="AZ1058" s="39" t="s">
        <v>2457</v>
      </c>
      <c r="BA1058" s="39" t="s">
        <v>125</v>
      </c>
      <c r="BB1058" s="39" t="s">
        <v>2442</v>
      </c>
      <c r="BC1058" s="40">
        <v>60450082</v>
      </c>
      <c r="BD1058" s="40">
        <v>60450082</v>
      </c>
    </row>
    <row r="1059" spans="1:63" s="35" customFormat="1" ht="86.25" customHeight="1">
      <c r="A1059" s="132">
        <v>1001</v>
      </c>
      <c r="B1059" s="10" t="s">
        <v>1908</v>
      </c>
      <c r="C1059" s="10" t="s">
        <v>2239</v>
      </c>
      <c r="D1059" s="10" t="s">
        <v>2435</v>
      </c>
      <c r="E1059" s="10" t="s">
        <v>213</v>
      </c>
      <c r="F1059" s="10" t="s">
        <v>930</v>
      </c>
      <c r="G1059" s="10" t="s">
        <v>2241</v>
      </c>
      <c r="H1059" s="10" t="s">
        <v>2242</v>
      </c>
      <c r="I1059" s="10" t="s">
        <v>2243</v>
      </c>
      <c r="J1059" s="14" t="s">
        <v>934</v>
      </c>
      <c r="K1059" s="14"/>
      <c r="L1059" s="14"/>
      <c r="M1059" s="14"/>
      <c r="N1059" s="14"/>
      <c r="O1059" s="14"/>
      <c r="P1059" s="14"/>
      <c r="Q1059" s="14"/>
      <c r="R1059" s="14" t="s">
        <v>186</v>
      </c>
      <c r="S1059" s="14"/>
      <c r="T1059" s="14"/>
      <c r="U1059" s="14"/>
      <c r="V1059" s="14"/>
      <c r="W1059" s="14"/>
      <c r="X1059" s="10" t="s">
        <v>2446</v>
      </c>
      <c r="Y1059" s="10" t="s">
        <v>2447</v>
      </c>
      <c r="Z1059" s="10"/>
      <c r="AA1059" s="541"/>
      <c r="AB1059" s="541"/>
      <c r="AC1059" s="541"/>
      <c r="AD1059" s="10"/>
      <c r="AE1059" s="10"/>
      <c r="AF1059" s="13"/>
      <c r="AG1059" s="13"/>
      <c r="AH1059" s="14"/>
      <c r="AI1059" s="13"/>
      <c r="AJ1059" s="13"/>
      <c r="AK1059" s="10" t="s">
        <v>2248</v>
      </c>
      <c r="AL1059" s="512" t="s">
        <v>55</v>
      </c>
      <c r="AM1059" s="512">
        <v>2202</v>
      </c>
      <c r="AN1059" s="512" t="s">
        <v>56</v>
      </c>
      <c r="AO1059" s="512" t="s">
        <v>2361</v>
      </c>
      <c r="AP1059" s="10" t="s">
        <v>2450</v>
      </c>
      <c r="AQ1059" s="10" t="s">
        <v>2339</v>
      </c>
      <c r="AR1059" s="473">
        <v>2202043</v>
      </c>
      <c r="AS1059" s="14" t="s">
        <v>2458</v>
      </c>
      <c r="AT1059" s="543" t="s">
        <v>2459</v>
      </c>
      <c r="AU1059" s="10"/>
      <c r="AV1059" s="10" t="s">
        <v>63</v>
      </c>
      <c r="AW1059" s="14" t="s">
        <v>64</v>
      </c>
      <c r="AX1059" s="41"/>
      <c r="AY1059" s="39"/>
      <c r="AZ1059" s="39" t="s">
        <v>2460</v>
      </c>
      <c r="BA1059" s="39" t="s">
        <v>125</v>
      </c>
      <c r="BB1059" s="39" t="s">
        <v>2442</v>
      </c>
      <c r="BC1059" s="40">
        <v>86175980</v>
      </c>
      <c r="BD1059" s="40">
        <v>86175980</v>
      </c>
    </row>
    <row r="1060" spans="1:63" s="35" customFormat="1" ht="86.25" customHeight="1">
      <c r="A1060" s="132">
        <v>1002</v>
      </c>
      <c r="B1060" s="10" t="s">
        <v>1908</v>
      </c>
      <c r="C1060" s="10" t="s">
        <v>2239</v>
      </c>
      <c r="D1060" s="10" t="s">
        <v>2435</v>
      </c>
      <c r="E1060" s="10" t="s">
        <v>213</v>
      </c>
      <c r="F1060" s="10" t="s">
        <v>930</v>
      </c>
      <c r="G1060" s="10" t="s">
        <v>2241</v>
      </c>
      <c r="H1060" s="10" t="s">
        <v>2242</v>
      </c>
      <c r="I1060" s="10" t="s">
        <v>2243</v>
      </c>
      <c r="J1060" s="14" t="s">
        <v>934</v>
      </c>
      <c r="K1060" s="14"/>
      <c r="L1060" s="14"/>
      <c r="M1060" s="14"/>
      <c r="N1060" s="14"/>
      <c r="O1060" s="14"/>
      <c r="P1060" s="14"/>
      <c r="Q1060" s="14"/>
      <c r="R1060" s="14" t="s">
        <v>186</v>
      </c>
      <c r="S1060" s="14"/>
      <c r="T1060" s="14"/>
      <c r="U1060" s="14"/>
      <c r="V1060" s="14"/>
      <c r="W1060" s="14"/>
      <c r="X1060" s="10" t="s">
        <v>2446</v>
      </c>
      <c r="Y1060" s="10" t="s">
        <v>2447</v>
      </c>
      <c r="Z1060" s="10"/>
      <c r="AA1060" s="541"/>
      <c r="AB1060" s="541"/>
      <c r="AC1060" s="541"/>
      <c r="AD1060" s="10"/>
      <c r="AE1060" s="10"/>
      <c r="AF1060" s="13"/>
      <c r="AG1060" s="13"/>
      <c r="AH1060" s="14"/>
      <c r="AI1060" s="13"/>
      <c r="AJ1060" s="13"/>
      <c r="AK1060" s="10" t="s">
        <v>2248</v>
      </c>
      <c r="AL1060" s="512" t="s">
        <v>55</v>
      </c>
      <c r="AM1060" s="512">
        <v>2202</v>
      </c>
      <c r="AN1060" s="512" t="s">
        <v>56</v>
      </c>
      <c r="AO1060" s="512" t="s">
        <v>2361</v>
      </c>
      <c r="AP1060" s="10" t="s">
        <v>2450</v>
      </c>
      <c r="AQ1060" s="10" t="s">
        <v>2339</v>
      </c>
      <c r="AR1060" s="473">
        <v>2202043</v>
      </c>
      <c r="AS1060" s="14" t="s">
        <v>2461</v>
      </c>
      <c r="AT1060" s="543" t="s">
        <v>2462</v>
      </c>
      <c r="AU1060" s="10"/>
      <c r="AV1060" s="10" t="s">
        <v>63</v>
      </c>
      <c r="AW1060" s="14" t="s">
        <v>64</v>
      </c>
      <c r="AX1060" s="41"/>
      <c r="AY1060" s="39"/>
      <c r="AZ1060" s="39" t="s">
        <v>2463</v>
      </c>
      <c r="BA1060" s="39" t="s">
        <v>125</v>
      </c>
      <c r="BB1060" s="39" t="s">
        <v>2442</v>
      </c>
      <c r="BC1060" s="40">
        <v>60450082</v>
      </c>
      <c r="BD1060" s="40">
        <v>60450082</v>
      </c>
    </row>
    <row r="1061" spans="1:63" s="35" customFormat="1" ht="86.25" customHeight="1">
      <c r="A1061" s="132">
        <v>1003</v>
      </c>
      <c r="B1061" s="10" t="s">
        <v>1908</v>
      </c>
      <c r="C1061" s="10" t="s">
        <v>2239</v>
      </c>
      <c r="D1061" s="10" t="s">
        <v>2435</v>
      </c>
      <c r="E1061" s="10" t="s">
        <v>213</v>
      </c>
      <c r="F1061" s="10" t="s">
        <v>930</v>
      </c>
      <c r="G1061" s="10" t="s">
        <v>2241</v>
      </c>
      <c r="H1061" s="10" t="s">
        <v>2242</v>
      </c>
      <c r="I1061" s="10" t="s">
        <v>2243</v>
      </c>
      <c r="J1061" s="14" t="s">
        <v>934</v>
      </c>
      <c r="K1061" s="14"/>
      <c r="L1061" s="14"/>
      <c r="M1061" s="14"/>
      <c r="N1061" s="14"/>
      <c r="O1061" s="14"/>
      <c r="P1061" s="14"/>
      <c r="Q1061" s="14"/>
      <c r="R1061" s="14" t="s">
        <v>186</v>
      </c>
      <c r="S1061" s="14"/>
      <c r="T1061" s="14"/>
      <c r="U1061" s="14"/>
      <c r="V1061" s="14"/>
      <c r="W1061" s="14"/>
      <c r="X1061" s="10" t="s">
        <v>2446</v>
      </c>
      <c r="Y1061" s="10" t="s">
        <v>2464</v>
      </c>
      <c r="Z1061" s="10" t="s">
        <v>2448</v>
      </c>
      <c r="AA1061" s="541">
        <v>0</v>
      </c>
      <c r="AB1061" s="541">
        <v>1</v>
      </c>
      <c r="AC1061" s="541"/>
      <c r="AD1061" s="10"/>
      <c r="AE1061" s="10" t="s">
        <v>2465</v>
      </c>
      <c r="AF1061" s="542"/>
      <c r="AG1061" s="540">
        <f t="shared" ref="AG1061:AG1064" si="35">(AF1061-AA1061)/(AB1061-AA1061)</f>
        <v>0</v>
      </c>
      <c r="AH1061" s="14"/>
      <c r="AI1061" s="13"/>
      <c r="AJ1061" s="13"/>
      <c r="AK1061" s="10" t="s">
        <v>2248</v>
      </c>
      <c r="AL1061" s="512" t="s">
        <v>55</v>
      </c>
      <c r="AM1061" s="512">
        <v>2202</v>
      </c>
      <c r="AN1061" s="512" t="s">
        <v>56</v>
      </c>
      <c r="AO1061" s="512" t="s">
        <v>2361</v>
      </c>
      <c r="AP1061" s="10" t="s">
        <v>2466</v>
      </c>
      <c r="AQ1061" s="10" t="s">
        <v>2339</v>
      </c>
      <c r="AR1061" s="473">
        <v>2202043</v>
      </c>
      <c r="AS1061" s="14">
        <v>1098</v>
      </c>
      <c r="AT1061" s="543" t="s">
        <v>2467</v>
      </c>
      <c r="AU1061" s="10"/>
      <c r="AV1061" s="10" t="s">
        <v>948</v>
      </c>
      <c r="AW1061" s="14" t="s">
        <v>64</v>
      </c>
      <c r="AX1061" s="41"/>
      <c r="AY1061" s="39"/>
      <c r="AZ1061" s="39" t="s">
        <v>2468</v>
      </c>
      <c r="BA1061" s="39" t="s">
        <v>125</v>
      </c>
      <c r="BB1061" s="39" t="s">
        <v>2442</v>
      </c>
      <c r="BC1061" s="40">
        <v>55000000</v>
      </c>
      <c r="BD1061" s="40">
        <v>55000000</v>
      </c>
    </row>
    <row r="1062" spans="1:63" s="35" customFormat="1" ht="86.25" customHeight="1">
      <c r="A1062" s="132">
        <v>1004</v>
      </c>
      <c r="B1062" s="10" t="s">
        <v>1908</v>
      </c>
      <c r="C1062" s="10" t="s">
        <v>2239</v>
      </c>
      <c r="D1062" s="10" t="s">
        <v>2435</v>
      </c>
      <c r="E1062" s="10" t="s">
        <v>213</v>
      </c>
      <c r="F1062" s="10" t="s">
        <v>930</v>
      </c>
      <c r="G1062" s="10" t="s">
        <v>2241</v>
      </c>
      <c r="H1062" s="10" t="s">
        <v>2242</v>
      </c>
      <c r="I1062" s="10" t="s">
        <v>2243</v>
      </c>
      <c r="J1062" s="14" t="s">
        <v>934</v>
      </c>
      <c r="K1062" s="14"/>
      <c r="L1062" s="14"/>
      <c r="M1062" s="14"/>
      <c r="N1062" s="14"/>
      <c r="O1062" s="14"/>
      <c r="P1062" s="14"/>
      <c r="Q1062" s="14"/>
      <c r="R1062" s="14" t="s">
        <v>186</v>
      </c>
      <c r="S1062" s="14"/>
      <c r="T1062" s="14"/>
      <c r="U1062" s="14"/>
      <c r="V1062" s="14"/>
      <c r="W1062" s="14"/>
      <c r="X1062" s="10" t="s">
        <v>2446</v>
      </c>
      <c r="Y1062" s="10" t="s">
        <v>2469</v>
      </c>
      <c r="Z1062" s="10" t="s">
        <v>2448</v>
      </c>
      <c r="AA1062" s="541">
        <v>0</v>
      </c>
      <c r="AB1062" s="541">
        <v>1</v>
      </c>
      <c r="AC1062" s="541"/>
      <c r="AD1062" s="10"/>
      <c r="AE1062" s="10" t="s">
        <v>2470</v>
      </c>
      <c r="AF1062" s="542"/>
      <c r="AG1062" s="540">
        <f t="shared" si="35"/>
        <v>0</v>
      </c>
      <c r="AH1062" s="14"/>
      <c r="AI1062" s="13"/>
      <c r="AJ1062" s="13"/>
      <c r="AK1062" s="10" t="s">
        <v>2248</v>
      </c>
      <c r="AL1062" s="512" t="s">
        <v>55</v>
      </c>
      <c r="AM1062" s="512">
        <v>2202</v>
      </c>
      <c r="AN1062" s="512" t="s">
        <v>56</v>
      </c>
      <c r="AO1062" s="512" t="s">
        <v>2361</v>
      </c>
      <c r="AP1062" s="10" t="s">
        <v>2471</v>
      </c>
      <c r="AQ1062" s="10" t="s">
        <v>2339</v>
      </c>
      <c r="AR1062" s="473">
        <v>2202043</v>
      </c>
      <c r="AS1062" s="14">
        <v>1165</v>
      </c>
      <c r="AT1062" s="543" t="s">
        <v>2472</v>
      </c>
      <c r="AU1062" s="10"/>
      <c r="AV1062" s="10" t="s">
        <v>948</v>
      </c>
      <c r="AW1062" s="14" t="s">
        <v>64</v>
      </c>
      <c r="AX1062" s="41"/>
      <c r="AY1062" s="39"/>
      <c r="AZ1062" s="39" t="s">
        <v>2473</v>
      </c>
      <c r="BA1062" s="39" t="s">
        <v>125</v>
      </c>
      <c r="BB1062" s="39" t="s">
        <v>2442</v>
      </c>
      <c r="BC1062" s="40">
        <v>1200000000</v>
      </c>
      <c r="BD1062" s="40">
        <v>1200000000</v>
      </c>
    </row>
    <row r="1063" spans="1:63" s="35" customFormat="1" ht="86.25" customHeight="1">
      <c r="A1063" s="132">
        <v>1005</v>
      </c>
      <c r="B1063" s="10" t="s">
        <v>1908</v>
      </c>
      <c r="C1063" s="10" t="s">
        <v>2239</v>
      </c>
      <c r="D1063" s="10" t="s">
        <v>2435</v>
      </c>
      <c r="E1063" s="10" t="s">
        <v>213</v>
      </c>
      <c r="F1063" s="10" t="s">
        <v>930</v>
      </c>
      <c r="G1063" s="10" t="s">
        <v>2241</v>
      </c>
      <c r="H1063" s="10" t="s">
        <v>2242</v>
      </c>
      <c r="I1063" s="10" t="s">
        <v>2243</v>
      </c>
      <c r="J1063" s="14" t="s">
        <v>934</v>
      </c>
      <c r="K1063" s="14"/>
      <c r="L1063" s="14"/>
      <c r="M1063" s="14"/>
      <c r="N1063" s="14"/>
      <c r="O1063" s="14"/>
      <c r="P1063" s="14"/>
      <c r="Q1063" s="14"/>
      <c r="R1063" s="14" t="s">
        <v>186</v>
      </c>
      <c r="S1063" s="14"/>
      <c r="T1063" s="14"/>
      <c r="U1063" s="14"/>
      <c r="V1063" s="14"/>
      <c r="W1063" s="14"/>
      <c r="X1063" s="10" t="s">
        <v>2446</v>
      </c>
      <c r="Y1063" s="10" t="s">
        <v>2474</v>
      </c>
      <c r="Z1063" s="10" t="s">
        <v>2448</v>
      </c>
      <c r="AA1063" s="541">
        <v>0</v>
      </c>
      <c r="AB1063" s="541">
        <v>1</v>
      </c>
      <c r="AC1063" s="541"/>
      <c r="AD1063" s="10"/>
      <c r="AE1063" s="10" t="s">
        <v>2475</v>
      </c>
      <c r="AF1063" s="542"/>
      <c r="AG1063" s="540">
        <f t="shared" si="35"/>
        <v>0</v>
      </c>
      <c r="AH1063" s="14"/>
      <c r="AI1063" s="13"/>
      <c r="AJ1063" s="13"/>
      <c r="AK1063" s="10" t="s">
        <v>2248</v>
      </c>
      <c r="AL1063" s="512" t="s">
        <v>55</v>
      </c>
      <c r="AM1063" s="512">
        <v>2202</v>
      </c>
      <c r="AN1063" s="512" t="s">
        <v>56</v>
      </c>
      <c r="AO1063" s="512" t="s">
        <v>2361</v>
      </c>
      <c r="AP1063" s="10" t="s">
        <v>2476</v>
      </c>
      <c r="AQ1063" s="10" t="s">
        <v>2339</v>
      </c>
      <c r="AR1063" s="473">
        <v>2202043</v>
      </c>
      <c r="AS1063" s="14">
        <v>1114</v>
      </c>
      <c r="AT1063" s="543" t="s">
        <v>2477</v>
      </c>
      <c r="AU1063" s="10"/>
      <c r="AV1063" s="10" t="s">
        <v>948</v>
      </c>
      <c r="AW1063" s="14" t="s">
        <v>64</v>
      </c>
      <c r="AX1063" s="41"/>
      <c r="AY1063" s="39"/>
      <c r="AZ1063" s="39" t="s">
        <v>2478</v>
      </c>
      <c r="BA1063" s="39" t="s">
        <v>125</v>
      </c>
      <c r="BB1063" s="39" t="s">
        <v>2479</v>
      </c>
      <c r="BC1063" s="40">
        <v>800000000</v>
      </c>
      <c r="BD1063" s="40">
        <v>800000000</v>
      </c>
    </row>
    <row r="1064" spans="1:63" s="35" customFormat="1" ht="86.25" customHeight="1">
      <c r="A1064" s="132">
        <v>1006</v>
      </c>
      <c r="B1064" s="10" t="s">
        <v>1908</v>
      </c>
      <c r="C1064" s="10" t="s">
        <v>2239</v>
      </c>
      <c r="D1064" s="10" t="s">
        <v>2435</v>
      </c>
      <c r="E1064" s="10" t="s">
        <v>213</v>
      </c>
      <c r="F1064" s="10" t="s">
        <v>930</v>
      </c>
      <c r="G1064" s="10" t="s">
        <v>2241</v>
      </c>
      <c r="H1064" s="10" t="s">
        <v>2242</v>
      </c>
      <c r="I1064" s="10" t="s">
        <v>2243</v>
      </c>
      <c r="J1064" s="14" t="s">
        <v>934</v>
      </c>
      <c r="K1064" s="14"/>
      <c r="L1064" s="14"/>
      <c r="M1064" s="14"/>
      <c r="N1064" s="14"/>
      <c r="O1064" s="14"/>
      <c r="P1064" s="14"/>
      <c r="Q1064" s="14"/>
      <c r="R1064" s="14" t="s">
        <v>186</v>
      </c>
      <c r="S1064" s="14"/>
      <c r="T1064" s="14"/>
      <c r="U1064" s="14"/>
      <c r="V1064" s="14"/>
      <c r="W1064" s="14"/>
      <c r="X1064" s="10" t="s">
        <v>2446</v>
      </c>
      <c r="Y1064" s="10" t="s">
        <v>2480</v>
      </c>
      <c r="Z1064" s="10" t="s">
        <v>2448</v>
      </c>
      <c r="AA1064" s="541">
        <v>0</v>
      </c>
      <c r="AB1064" s="541">
        <v>100</v>
      </c>
      <c r="AC1064" s="541"/>
      <c r="AD1064" s="10"/>
      <c r="AE1064" s="10" t="s">
        <v>2481</v>
      </c>
      <c r="AF1064" s="13"/>
      <c r="AG1064" s="540">
        <f t="shared" si="35"/>
        <v>0</v>
      </c>
      <c r="AH1064" s="14"/>
      <c r="AI1064" s="13"/>
      <c r="AJ1064" s="13"/>
      <c r="AK1064" s="10" t="s">
        <v>2248</v>
      </c>
      <c r="AL1064" s="512" t="s">
        <v>55</v>
      </c>
      <c r="AM1064" s="512">
        <v>2202</v>
      </c>
      <c r="AN1064" s="512" t="s">
        <v>56</v>
      </c>
      <c r="AO1064" s="512" t="s">
        <v>2361</v>
      </c>
      <c r="AP1064" s="10" t="s">
        <v>2450</v>
      </c>
      <c r="AQ1064" s="10" t="s">
        <v>2339</v>
      </c>
      <c r="AR1064" s="473">
        <v>2202043</v>
      </c>
      <c r="AS1064" s="14">
        <v>283</v>
      </c>
      <c r="AT1064" s="543" t="s">
        <v>2482</v>
      </c>
      <c r="AU1064" s="10"/>
      <c r="AV1064" s="10" t="s">
        <v>63</v>
      </c>
      <c r="AW1064" s="14" t="s">
        <v>64</v>
      </c>
      <c r="AX1064" s="41"/>
      <c r="AY1064" s="39"/>
      <c r="AZ1064" s="39" t="s">
        <v>2483</v>
      </c>
      <c r="BA1064" s="39" t="s">
        <v>125</v>
      </c>
      <c r="BB1064" s="39" t="s">
        <v>2442</v>
      </c>
      <c r="BC1064" s="40">
        <v>60450082</v>
      </c>
      <c r="BD1064" s="40">
        <v>60450082</v>
      </c>
    </row>
    <row r="1065" spans="1:63" s="35" customFormat="1" ht="86.25" customHeight="1">
      <c r="A1065" s="132">
        <v>1007</v>
      </c>
      <c r="B1065" s="10" t="s">
        <v>1908</v>
      </c>
      <c r="C1065" s="10" t="s">
        <v>2239</v>
      </c>
      <c r="D1065" s="10" t="s">
        <v>2435</v>
      </c>
      <c r="E1065" s="10" t="s">
        <v>213</v>
      </c>
      <c r="F1065" s="10" t="s">
        <v>930</v>
      </c>
      <c r="G1065" s="10" t="s">
        <v>2241</v>
      </c>
      <c r="H1065" s="10" t="s">
        <v>2242</v>
      </c>
      <c r="I1065" s="10" t="s">
        <v>2243</v>
      </c>
      <c r="J1065" s="14" t="s">
        <v>934</v>
      </c>
      <c r="K1065" s="14"/>
      <c r="L1065" s="14"/>
      <c r="M1065" s="14"/>
      <c r="N1065" s="14"/>
      <c r="O1065" s="14"/>
      <c r="P1065" s="14"/>
      <c r="Q1065" s="14"/>
      <c r="R1065" s="14" t="s">
        <v>186</v>
      </c>
      <c r="S1065" s="14"/>
      <c r="T1065" s="14"/>
      <c r="U1065" s="14"/>
      <c r="V1065" s="14"/>
      <c r="W1065" s="14"/>
      <c r="X1065" s="10" t="s">
        <v>2446</v>
      </c>
      <c r="Y1065" s="10" t="s">
        <v>2480</v>
      </c>
      <c r="Z1065" s="10"/>
      <c r="AA1065" s="541"/>
      <c r="AB1065" s="541"/>
      <c r="AC1065" s="541"/>
      <c r="AD1065" s="10"/>
      <c r="AE1065" s="10"/>
      <c r="AF1065" s="13"/>
      <c r="AG1065" s="13"/>
      <c r="AH1065" s="14"/>
      <c r="AI1065" s="13"/>
      <c r="AJ1065" s="13"/>
      <c r="AK1065" s="10" t="s">
        <v>2248</v>
      </c>
      <c r="AL1065" s="512" t="s">
        <v>55</v>
      </c>
      <c r="AM1065" s="512">
        <v>2202</v>
      </c>
      <c r="AN1065" s="512" t="s">
        <v>56</v>
      </c>
      <c r="AO1065" s="512" t="s">
        <v>2361</v>
      </c>
      <c r="AP1065" s="10" t="s">
        <v>2450</v>
      </c>
      <c r="AQ1065" s="10" t="s">
        <v>2339</v>
      </c>
      <c r="AR1065" s="473">
        <v>2202043</v>
      </c>
      <c r="AS1065" s="14">
        <v>773</v>
      </c>
      <c r="AT1065" s="543" t="s">
        <v>2484</v>
      </c>
      <c r="AU1065" s="10"/>
      <c r="AV1065" s="10" t="s">
        <v>63</v>
      </c>
      <c r="AW1065" s="14" t="s">
        <v>64</v>
      </c>
      <c r="AX1065" s="41"/>
      <c r="AY1065" s="39"/>
      <c r="AZ1065" s="39" t="s">
        <v>2485</v>
      </c>
      <c r="BA1065" s="39" t="s">
        <v>125</v>
      </c>
      <c r="BB1065" s="39" t="s">
        <v>2442</v>
      </c>
      <c r="BC1065" s="40">
        <v>60450082</v>
      </c>
      <c r="BD1065" s="40">
        <v>60450082</v>
      </c>
    </row>
    <row r="1066" spans="1:63" s="35" customFormat="1" ht="86.25" customHeight="1">
      <c r="A1066" s="132">
        <v>1008</v>
      </c>
      <c r="B1066" s="10" t="s">
        <v>1908</v>
      </c>
      <c r="C1066" s="10" t="s">
        <v>2239</v>
      </c>
      <c r="D1066" s="10" t="s">
        <v>2435</v>
      </c>
      <c r="E1066" s="10" t="s">
        <v>213</v>
      </c>
      <c r="F1066" s="10" t="s">
        <v>930</v>
      </c>
      <c r="G1066" s="10" t="s">
        <v>2241</v>
      </c>
      <c r="H1066" s="10" t="s">
        <v>2242</v>
      </c>
      <c r="I1066" s="10" t="s">
        <v>2243</v>
      </c>
      <c r="J1066" s="14" t="s">
        <v>934</v>
      </c>
      <c r="K1066" s="14"/>
      <c r="L1066" s="14"/>
      <c r="M1066" s="14"/>
      <c r="N1066" s="14"/>
      <c r="O1066" s="14"/>
      <c r="P1066" s="14"/>
      <c r="Q1066" s="14"/>
      <c r="R1066" s="14" t="s">
        <v>186</v>
      </c>
      <c r="S1066" s="14"/>
      <c r="T1066" s="14"/>
      <c r="U1066" s="14"/>
      <c r="V1066" s="14"/>
      <c r="W1066" s="14"/>
      <c r="X1066" s="10" t="s">
        <v>2446</v>
      </c>
      <c r="Y1066" s="10" t="s">
        <v>2480</v>
      </c>
      <c r="Z1066" s="10"/>
      <c r="AA1066" s="541"/>
      <c r="AB1066" s="541"/>
      <c r="AC1066" s="541"/>
      <c r="AD1066" s="10"/>
      <c r="AE1066" s="10"/>
      <c r="AF1066" s="13"/>
      <c r="AG1066" s="13"/>
      <c r="AH1066" s="14"/>
      <c r="AI1066" s="13"/>
      <c r="AJ1066" s="13"/>
      <c r="AK1066" s="10" t="s">
        <v>2248</v>
      </c>
      <c r="AL1066" s="512" t="s">
        <v>55</v>
      </c>
      <c r="AM1066" s="512">
        <v>2202</v>
      </c>
      <c r="AN1066" s="512" t="s">
        <v>56</v>
      </c>
      <c r="AO1066" s="512" t="s">
        <v>2361</v>
      </c>
      <c r="AP1066" s="10" t="s">
        <v>2450</v>
      </c>
      <c r="AQ1066" s="10" t="s">
        <v>2339</v>
      </c>
      <c r="AR1066" s="473">
        <v>2202043</v>
      </c>
      <c r="AS1066" s="14" t="s">
        <v>210</v>
      </c>
      <c r="AT1066" s="543" t="s">
        <v>2486</v>
      </c>
      <c r="AU1066" s="10"/>
      <c r="AV1066" s="10" t="s">
        <v>63</v>
      </c>
      <c r="AW1066" s="14" t="s">
        <v>64</v>
      </c>
      <c r="AX1066" s="41"/>
      <c r="AY1066" s="39"/>
      <c r="AZ1066" s="39" t="s">
        <v>2487</v>
      </c>
      <c r="BA1066" s="39" t="s">
        <v>125</v>
      </c>
      <c r="BB1066" s="39" t="s">
        <v>2442</v>
      </c>
      <c r="BC1066" s="40">
        <v>80000000</v>
      </c>
      <c r="BD1066" s="40">
        <v>80000000</v>
      </c>
    </row>
    <row r="1067" spans="1:63" s="35" customFormat="1" ht="86.25" customHeight="1">
      <c r="A1067" s="132">
        <v>1009</v>
      </c>
      <c r="B1067" s="10" t="s">
        <v>1908</v>
      </c>
      <c r="C1067" s="10" t="s">
        <v>2239</v>
      </c>
      <c r="D1067" s="10" t="s">
        <v>2435</v>
      </c>
      <c r="E1067" s="10" t="s">
        <v>213</v>
      </c>
      <c r="F1067" s="10" t="s">
        <v>930</v>
      </c>
      <c r="G1067" s="10" t="s">
        <v>2241</v>
      </c>
      <c r="H1067" s="10" t="s">
        <v>2242</v>
      </c>
      <c r="I1067" s="10" t="s">
        <v>2243</v>
      </c>
      <c r="J1067" s="14" t="s">
        <v>934</v>
      </c>
      <c r="K1067" s="14"/>
      <c r="L1067" s="14"/>
      <c r="M1067" s="14"/>
      <c r="N1067" s="14"/>
      <c r="O1067" s="14"/>
      <c r="P1067" s="14"/>
      <c r="Q1067" s="14"/>
      <c r="R1067" s="14" t="s">
        <v>186</v>
      </c>
      <c r="S1067" s="14"/>
      <c r="T1067" s="14"/>
      <c r="U1067" s="14"/>
      <c r="V1067" s="14"/>
      <c r="W1067" s="14"/>
      <c r="X1067" s="10" t="s">
        <v>2446</v>
      </c>
      <c r="Y1067" s="10" t="s">
        <v>2480</v>
      </c>
      <c r="Z1067" s="10"/>
      <c r="AA1067" s="541"/>
      <c r="AB1067" s="541"/>
      <c r="AC1067" s="541"/>
      <c r="AD1067" s="10"/>
      <c r="AE1067" s="10"/>
      <c r="AF1067" s="13"/>
      <c r="AG1067" s="13"/>
      <c r="AH1067" s="14"/>
      <c r="AI1067" s="13"/>
      <c r="AJ1067" s="13"/>
      <c r="AK1067" s="10" t="s">
        <v>2248</v>
      </c>
      <c r="AL1067" s="512" t="s">
        <v>55</v>
      </c>
      <c r="AM1067" s="512">
        <v>2202</v>
      </c>
      <c r="AN1067" s="512" t="s">
        <v>56</v>
      </c>
      <c r="AO1067" s="512" t="s">
        <v>2361</v>
      </c>
      <c r="AP1067" s="10" t="s">
        <v>2450</v>
      </c>
      <c r="AQ1067" s="10" t="s">
        <v>2339</v>
      </c>
      <c r="AR1067" s="473">
        <v>2202043</v>
      </c>
      <c r="AS1067" s="14" t="s">
        <v>2488</v>
      </c>
      <c r="AT1067" s="543" t="s">
        <v>2489</v>
      </c>
      <c r="AU1067" s="10"/>
      <c r="AV1067" s="10" t="s">
        <v>63</v>
      </c>
      <c r="AW1067" s="14" t="s">
        <v>64</v>
      </c>
      <c r="AX1067" s="41"/>
      <c r="AY1067" s="39"/>
      <c r="AZ1067" s="39" t="s">
        <v>2490</v>
      </c>
      <c r="BA1067" s="39" t="s">
        <v>125</v>
      </c>
      <c r="BB1067" s="39" t="s">
        <v>2442</v>
      </c>
      <c r="BC1067" s="40">
        <v>68502426.299999997</v>
      </c>
      <c r="BD1067" s="40">
        <v>68502426.299999997</v>
      </c>
    </row>
    <row r="1068" spans="1:63" s="35" customFormat="1" ht="86.25" customHeight="1">
      <c r="A1068" s="132">
        <v>1010</v>
      </c>
      <c r="B1068" s="10" t="s">
        <v>1908</v>
      </c>
      <c r="C1068" s="10" t="s">
        <v>2239</v>
      </c>
      <c r="D1068" s="10" t="s">
        <v>2435</v>
      </c>
      <c r="E1068" s="10" t="s">
        <v>213</v>
      </c>
      <c r="F1068" s="10" t="s">
        <v>930</v>
      </c>
      <c r="G1068" s="10" t="s">
        <v>2241</v>
      </c>
      <c r="H1068" s="10" t="s">
        <v>2242</v>
      </c>
      <c r="I1068" s="10" t="s">
        <v>2243</v>
      </c>
      <c r="J1068" s="14" t="s">
        <v>934</v>
      </c>
      <c r="K1068" s="14"/>
      <c r="L1068" s="14"/>
      <c r="M1068" s="14"/>
      <c r="N1068" s="14"/>
      <c r="O1068" s="14"/>
      <c r="P1068" s="14"/>
      <c r="Q1068" s="14"/>
      <c r="R1068" s="14" t="s">
        <v>186</v>
      </c>
      <c r="S1068" s="14"/>
      <c r="T1068" s="14"/>
      <c r="U1068" s="14"/>
      <c r="V1068" s="14"/>
      <c r="W1068" s="14"/>
      <c r="X1068" s="10" t="s">
        <v>2446</v>
      </c>
      <c r="Y1068" s="10" t="s">
        <v>2480</v>
      </c>
      <c r="Z1068" s="10"/>
      <c r="AA1068" s="541"/>
      <c r="AB1068" s="541"/>
      <c r="AC1068" s="541"/>
      <c r="AD1068" s="10"/>
      <c r="AE1068" s="10"/>
      <c r="AF1068" s="13"/>
      <c r="AG1068" s="13"/>
      <c r="AH1068" s="14"/>
      <c r="AI1068" s="13"/>
      <c r="AJ1068" s="13"/>
      <c r="AK1068" s="10" t="s">
        <v>2248</v>
      </c>
      <c r="AL1068" s="512" t="s">
        <v>55</v>
      </c>
      <c r="AM1068" s="512">
        <v>2202</v>
      </c>
      <c r="AN1068" s="512" t="s">
        <v>56</v>
      </c>
      <c r="AO1068" s="512" t="s">
        <v>2361</v>
      </c>
      <c r="AP1068" s="10" t="s">
        <v>2450</v>
      </c>
      <c r="AQ1068" s="10" t="s">
        <v>2339</v>
      </c>
      <c r="AR1068" s="473">
        <v>2202043</v>
      </c>
      <c r="AS1068" s="14" t="s">
        <v>2491</v>
      </c>
      <c r="AT1068" s="543" t="s">
        <v>2492</v>
      </c>
      <c r="AU1068" s="10"/>
      <c r="AV1068" s="10" t="s">
        <v>63</v>
      </c>
      <c r="AW1068" s="14" t="s">
        <v>64</v>
      </c>
      <c r="AX1068" s="41"/>
      <c r="AY1068" s="39"/>
      <c r="AZ1068" s="39" t="s">
        <v>2493</v>
      </c>
      <c r="BA1068" s="39" t="s">
        <v>125</v>
      </c>
      <c r="BB1068" s="39" t="s">
        <v>2442</v>
      </c>
      <c r="BC1068" s="40">
        <v>60450082</v>
      </c>
      <c r="BD1068" s="40">
        <v>60450082</v>
      </c>
    </row>
    <row r="1069" spans="1:63" s="35" customFormat="1" ht="86.25" customHeight="1">
      <c r="A1069" s="132">
        <v>1011</v>
      </c>
      <c r="B1069" s="10" t="s">
        <v>1908</v>
      </c>
      <c r="C1069" s="10" t="s">
        <v>2239</v>
      </c>
      <c r="D1069" s="10" t="s">
        <v>2435</v>
      </c>
      <c r="E1069" s="10" t="s">
        <v>213</v>
      </c>
      <c r="F1069" s="10" t="s">
        <v>930</v>
      </c>
      <c r="G1069" s="10" t="s">
        <v>2241</v>
      </c>
      <c r="H1069" s="10" t="s">
        <v>2242</v>
      </c>
      <c r="I1069" s="10" t="s">
        <v>2243</v>
      </c>
      <c r="J1069" s="14" t="s">
        <v>934</v>
      </c>
      <c r="K1069" s="14"/>
      <c r="L1069" s="14"/>
      <c r="M1069" s="14"/>
      <c r="N1069" s="14"/>
      <c r="O1069" s="14"/>
      <c r="P1069" s="14"/>
      <c r="Q1069" s="14"/>
      <c r="R1069" s="14" t="s">
        <v>186</v>
      </c>
      <c r="S1069" s="14"/>
      <c r="T1069" s="14"/>
      <c r="U1069" s="14"/>
      <c r="V1069" s="14"/>
      <c r="W1069" s="14"/>
      <c r="X1069" s="10" t="s">
        <v>2446</v>
      </c>
      <c r="Y1069" s="10" t="s">
        <v>2480</v>
      </c>
      <c r="Z1069" s="10"/>
      <c r="AA1069" s="541"/>
      <c r="AB1069" s="541"/>
      <c r="AC1069" s="541"/>
      <c r="AD1069" s="10"/>
      <c r="AE1069" s="10"/>
      <c r="AF1069" s="13"/>
      <c r="AG1069" s="13"/>
      <c r="AH1069" s="14"/>
      <c r="AI1069" s="13"/>
      <c r="AJ1069" s="13"/>
      <c r="AK1069" s="10" t="s">
        <v>2248</v>
      </c>
      <c r="AL1069" s="512" t="s">
        <v>55</v>
      </c>
      <c r="AM1069" s="512">
        <v>2202</v>
      </c>
      <c r="AN1069" s="512" t="s">
        <v>56</v>
      </c>
      <c r="AO1069" s="512" t="s">
        <v>2361</v>
      </c>
      <c r="AP1069" s="10" t="s">
        <v>2450</v>
      </c>
      <c r="AQ1069" s="10" t="s">
        <v>2339</v>
      </c>
      <c r="AR1069" s="473">
        <v>2202043</v>
      </c>
      <c r="AS1069" s="14" t="s">
        <v>2494</v>
      </c>
      <c r="AT1069" s="543" t="s">
        <v>2495</v>
      </c>
      <c r="AU1069" s="10"/>
      <c r="AV1069" s="10" t="s">
        <v>63</v>
      </c>
      <c r="AW1069" s="14" t="s">
        <v>64</v>
      </c>
      <c r="AX1069" s="41"/>
      <c r="AY1069" s="39"/>
      <c r="AZ1069" s="39" t="s">
        <v>2496</v>
      </c>
      <c r="BA1069" s="39" t="s">
        <v>125</v>
      </c>
      <c r="BB1069" s="39" t="s">
        <v>2442</v>
      </c>
      <c r="BC1069" s="40">
        <v>86182211.5</v>
      </c>
      <c r="BD1069" s="40">
        <v>86182211.5</v>
      </c>
    </row>
    <row r="1070" spans="1:63" s="359" customFormat="1" ht="69" customHeight="1">
      <c r="A1070" s="352">
        <v>1037</v>
      </c>
      <c r="B1070" s="274" t="s">
        <v>927</v>
      </c>
      <c r="C1070" s="274" t="s">
        <v>2499</v>
      </c>
      <c r="D1070" s="274" t="s">
        <v>2500</v>
      </c>
      <c r="E1070" s="274" t="s">
        <v>249</v>
      </c>
      <c r="F1070" s="274"/>
      <c r="G1070" s="274" t="s">
        <v>2501</v>
      </c>
      <c r="H1070" s="274" t="s">
        <v>149</v>
      </c>
      <c r="I1070" s="274" t="s">
        <v>2502</v>
      </c>
      <c r="J1070" s="352" t="s">
        <v>934</v>
      </c>
      <c r="K1070" s="352">
        <v>0</v>
      </c>
      <c r="L1070" s="352">
        <v>0</v>
      </c>
      <c r="M1070" s="352">
        <v>0</v>
      </c>
      <c r="N1070" s="352">
        <v>10</v>
      </c>
      <c r="O1070" s="352">
        <v>39</v>
      </c>
      <c r="P1070" s="352">
        <v>30</v>
      </c>
      <c r="Q1070" s="352">
        <v>-9</v>
      </c>
      <c r="R1070" s="352" t="s">
        <v>211</v>
      </c>
      <c r="S1070" s="158"/>
      <c r="T1070" s="274">
        <v>0</v>
      </c>
      <c r="U1070" s="546"/>
      <c r="V1070" s="546"/>
      <c r="W1070" s="546"/>
      <c r="X1070" s="274" t="s">
        <v>2503</v>
      </c>
      <c r="Y1070" s="274" t="s">
        <v>2504</v>
      </c>
      <c r="Z1070" s="274" t="s">
        <v>750</v>
      </c>
      <c r="AA1070" s="299">
        <v>0</v>
      </c>
      <c r="AB1070" s="299">
        <v>1</v>
      </c>
      <c r="AC1070" s="547">
        <v>1</v>
      </c>
      <c r="AD1070" s="274" t="s">
        <v>48</v>
      </c>
      <c r="AE1070" s="274" t="s">
        <v>2505</v>
      </c>
      <c r="AF1070" s="548"/>
      <c r="AG1070" s="274">
        <v>0</v>
      </c>
      <c r="AH1070" s="354"/>
      <c r="AI1070" s="549"/>
      <c r="AJ1070" s="354"/>
      <c r="AK1070" s="274" t="s">
        <v>2506</v>
      </c>
      <c r="AL1070" s="352" t="s">
        <v>55</v>
      </c>
      <c r="AM1070" s="352" t="s">
        <v>942</v>
      </c>
      <c r="AN1070" s="352" t="s">
        <v>56</v>
      </c>
      <c r="AO1070" s="352" t="s">
        <v>2507</v>
      </c>
      <c r="AP1070" s="274" t="s">
        <v>2508</v>
      </c>
      <c r="AQ1070" s="274" t="s">
        <v>986</v>
      </c>
      <c r="AR1070" s="352">
        <v>2201006</v>
      </c>
      <c r="AS1070" s="352"/>
      <c r="AT1070" s="274" t="s">
        <v>2509</v>
      </c>
      <c r="AU1070" s="274"/>
      <c r="AV1070" s="274" t="s">
        <v>74</v>
      </c>
      <c r="AW1070" s="352" t="s">
        <v>585</v>
      </c>
      <c r="AX1070" s="550"/>
      <c r="AY1070" s="551"/>
      <c r="AZ1070" s="551" t="s">
        <v>2510</v>
      </c>
      <c r="BA1070" s="551" t="s">
        <v>125</v>
      </c>
      <c r="BB1070" s="551" t="s">
        <v>67</v>
      </c>
      <c r="BC1070" s="552">
        <v>81443328</v>
      </c>
      <c r="BD1070" s="552">
        <v>81443328</v>
      </c>
    </row>
    <row r="1071" spans="1:63" s="359" customFormat="1" ht="78" customHeight="1">
      <c r="A1071" s="352">
        <v>1038</v>
      </c>
      <c r="B1071" s="274" t="s">
        <v>927</v>
      </c>
      <c r="C1071" s="274" t="s">
        <v>2499</v>
      </c>
      <c r="D1071" s="274" t="s">
        <v>2500</v>
      </c>
      <c r="E1071" s="274" t="s">
        <v>249</v>
      </c>
      <c r="F1071" s="274"/>
      <c r="G1071" s="274" t="s">
        <v>2501</v>
      </c>
      <c r="H1071" s="274" t="s">
        <v>149</v>
      </c>
      <c r="I1071" s="274" t="s">
        <v>2502</v>
      </c>
      <c r="J1071" s="352" t="s">
        <v>934</v>
      </c>
      <c r="K1071" s="352">
        <v>0</v>
      </c>
      <c r="L1071" s="352">
        <v>0</v>
      </c>
      <c r="M1071" s="352">
        <v>0</v>
      </c>
      <c r="N1071" s="352"/>
      <c r="O1071" s="352"/>
      <c r="P1071" s="352"/>
      <c r="Q1071" s="352"/>
      <c r="R1071" s="352" t="s">
        <v>211</v>
      </c>
      <c r="S1071" s="553"/>
      <c r="T1071" s="274"/>
      <c r="U1071" s="546"/>
      <c r="V1071" s="546"/>
      <c r="W1071" s="546"/>
      <c r="X1071" s="274" t="s">
        <v>2503</v>
      </c>
      <c r="Y1071" s="274" t="s">
        <v>2504</v>
      </c>
      <c r="Z1071" s="274"/>
      <c r="AA1071" s="299"/>
      <c r="AB1071" s="299"/>
      <c r="AC1071" s="299"/>
      <c r="AD1071" s="274"/>
      <c r="AE1071" s="274"/>
      <c r="AF1071" s="546"/>
      <c r="AG1071" s="274"/>
      <c r="AH1071" s="546"/>
      <c r="AI1071" s="546"/>
      <c r="AJ1071" s="546"/>
      <c r="AK1071" s="274" t="s">
        <v>2506</v>
      </c>
      <c r="AL1071" s="352" t="s">
        <v>55</v>
      </c>
      <c r="AM1071" s="352" t="s">
        <v>942</v>
      </c>
      <c r="AN1071" s="352" t="s">
        <v>56</v>
      </c>
      <c r="AO1071" s="352" t="s">
        <v>2507</v>
      </c>
      <c r="AP1071" s="274" t="s">
        <v>2511</v>
      </c>
      <c r="AQ1071" s="274" t="s">
        <v>986</v>
      </c>
      <c r="AR1071" s="352">
        <v>2201006</v>
      </c>
      <c r="AS1071" s="352"/>
      <c r="AT1071" s="274" t="s">
        <v>2509</v>
      </c>
      <c r="AU1071" s="274"/>
      <c r="AV1071" s="274" t="s">
        <v>74</v>
      </c>
      <c r="AW1071" s="352" t="s">
        <v>585</v>
      </c>
      <c r="AX1071" s="550"/>
      <c r="AY1071" s="551"/>
      <c r="AZ1071" s="551" t="s">
        <v>2510</v>
      </c>
      <c r="BA1071" s="551" t="s">
        <v>125</v>
      </c>
      <c r="BB1071" s="551" t="s">
        <v>67</v>
      </c>
      <c r="BC1071" s="552">
        <v>699852899</v>
      </c>
      <c r="BD1071" s="552">
        <v>699852899</v>
      </c>
    </row>
    <row r="1072" spans="1:63" s="359" customFormat="1" ht="63" customHeight="1">
      <c r="A1072" s="352">
        <v>1039</v>
      </c>
      <c r="B1072" s="274" t="s">
        <v>927</v>
      </c>
      <c r="C1072" s="274" t="s">
        <v>2499</v>
      </c>
      <c r="D1072" s="274" t="s">
        <v>2500</v>
      </c>
      <c r="E1072" s="274" t="s">
        <v>249</v>
      </c>
      <c r="F1072" s="274"/>
      <c r="G1072" s="274" t="s">
        <v>2501</v>
      </c>
      <c r="H1072" s="274" t="s">
        <v>149</v>
      </c>
      <c r="I1072" s="274" t="s">
        <v>2502</v>
      </c>
      <c r="J1072" s="352" t="s">
        <v>934</v>
      </c>
      <c r="K1072" s="352">
        <v>0</v>
      </c>
      <c r="L1072" s="352">
        <v>0</v>
      </c>
      <c r="M1072" s="352">
        <v>0</v>
      </c>
      <c r="N1072" s="352"/>
      <c r="O1072" s="352"/>
      <c r="P1072" s="352"/>
      <c r="Q1072" s="352"/>
      <c r="R1072" s="352" t="s">
        <v>211</v>
      </c>
      <c r="S1072" s="553"/>
      <c r="T1072" s="274"/>
      <c r="U1072" s="546"/>
      <c r="V1072" s="546"/>
      <c r="W1072" s="546"/>
      <c r="X1072" s="274" t="s">
        <v>2503</v>
      </c>
      <c r="Y1072" s="274" t="s">
        <v>2504</v>
      </c>
      <c r="Z1072" s="274"/>
      <c r="AA1072" s="299"/>
      <c r="AB1072" s="299"/>
      <c r="AC1072" s="299"/>
      <c r="AD1072" s="274"/>
      <c r="AE1072" s="274"/>
      <c r="AF1072" s="546"/>
      <c r="AG1072" s="274"/>
      <c r="AH1072" s="546"/>
      <c r="AI1072" s="546"/>
      <c r="AJ1072" s="546"/>
      <c r="AK1072" s="274" t="s">
        <v>2506</v>
      </c>
      <c r="AL1072" s="352" t="s">
        <v>55</v>
      </c>
      <c r="AM1072" s="352" t="s">
        <v>942</v>
      </c>
      <c r="AN1072" s="352" t="s">
        <v>56</v>
      </c>
      <c r="AO1072" s="352" t="s">
        <v>2507</v>
      </c>
      <c r="AP1072" s="274" t="s">
        <v>2512</v>
      </c>
      <c r="AQ1072" s="274" t="s">
        <v>986</v>
      </c>
      <c r="AR1072" s="352">
        <v>2201006</v>
      </c>
      <c r="AS1072" s="352"/>
      <c r="AT1072" s="274" t="s">
        <v>2509</v>
      </c>
      <c r="AU1072" s="274"/>
      <c r="AV1072" s="274" t="s">
        <v>74</v>
      </c>
      <c r="AW1072" s="352" t="s">
        <v>585</v>
      </c>
      <c r="AX1072" s="550"/>
      <c r="AY1072" s="551"/>
      <c r="AZ1072" s="551" t="s">
        <v>2510</v>
      </c>
      <c r="BA1072" s="551" t="s">
        <v>125</v>
      </c>
      <c r="BB1072" s="551" t="s">
        <v>67</v>
      </c>
      <c r="BC1072" s="552">
        <v>3541245</v>
      </c>
      <c r="BD1072" s="552">
        <v>3541245</v>
      </c>
      <c r="BK1072" s="554"/>
    </row>
    <row r="1073" spans="1:63" s="359" customFormat="1" ht="63" customHeight="1">
      <c r="A1073" s="352">
        <v>1040</v>
      </c>
      <c r="B1073" s="274" t="s">
        <v>927</v>
      </c>
      <c r="C1073" s="274" t="s">
        <v>2499</v>
      </c>
      <c r="D1073" s="274" t="s">
        <v>2500</v>
      </c>
      <c r="E1073" s="274" t="s">
        <v>249</v>
      </c>
      <c r="F1073" s="274"/>
      <c r="G1073" s="274" t="s">
        <v>2501</v>
      </c>
      <c r="H1073" s="274" t="s">
        <v>149</v>
      </c>
      <c r="I1073" s="274" t="s">
        <v>2502</v>
      </c>
      <c r="J1073" s="352" t="s">
        <v>934</v>
      </c>
      <c r="K1073" s="352">
        <v>0</v>
      </c>
      <c r="L1073" s="352">
        <v>0</v>
      </c>
      <c r="M1073" s="352">
        <v>0</v>
      </c>
      <c r="N1073" s="352"/>
      <c r="O1073" s="352"/>
      <c r="P1073" s="352"/>
      <c r="Q1073" s="352"/>
      <c r="R1073" s="352" t="s">
        <v>211</v>
      </c>
      <c r="S1073" s="553"/>
      <c r="T1073" s="274"/>
      <c r="U1073" s="546"/>
      <c r="V1073" s="546"/>
      <c r="W1073" s="546"/>
      <c r="X1073" s="274" t="s">
        <v>2503</v>
      </c>
      <c r="Y1073" s="274" t="s">
        <v>2504</v>
      </c>
      <c r="Z1073" s="274"/>
      <c r="AA1073" s="299"/>
      <c r="AB1073" s="299"/>
      <c r="AC1073" s="299"/>
      <c r="AD1073" s="274"/>
      <c r="AE1073" s="274"/>
      <c r="AF1073" s="546"/>
      <c r="AG1073" s="274"/>
      <c r="AH1073" s="546"/>
      <c r="AI1073" s="546"/>
      <c r="AJ1073" s="546"/>
      <c r="AK1073" s="274" t="s">
        <v>2506</v>
      </c>
      <c r="AL1073" s="352" t="s">
        <v>55</v>
      </c>
      <c r="AM1073" s="352" t="s">
        <v>942</v>
      </c>
      <c r="AN1073" s="352" t="s">
        <v>56</v>
      </c>
      <c r="AO1073" s="352" t="s">
        <v>2507</v>
      </c>
      <c r="AP1073" s="274" t="s">
        <v>2513</v>
      </c>
      <c r="AQ1073" s="274" t="s">
        <v>1038</v>
      </c>
      <c r="AR1073" s="352">
        <v>2201048</v>
      </c>
      <c r="AS1073" s="352"/>
      <c r="AT1073" s="274" t="s">
        <v>2509</v>
      </c>
      <c r="AU1073" s="274"/>
      <c r="AV1073" s="274" t="s">
        <v>74</v>
      </c>
      <c r="AW1073" s="352" t="s">
        <v>585</v>
      </c>
      <c r="AX1073" s="550"/>
      <c r="AY1073" s="551"/>
      <c r="AZ1073" s="551" t="s">
        <v>2514</v>
      </c>
      <c r="BA1073" s="551" t="s">
        <v>125</v>
      </c>
      <c r="BB1073" s="551" t="s">
        <v>67</v>
      </c>
      <c r="BC1073" s="552">
        <v>181004568</v>
      </c>
      <c r="BD1073" s="552">
        <v>181004568</v>
      </c>
    </row>
    <row r="1074" spans="1:63" s="359" customFormat="1" ht="63" customHeight="1">
      <c r="A1074" s="352">
        <v>1041</v>
      </c>
      <c r="B1074" s="274" t="s">
        <v>927</v>
      </c>
      <c r="C1074" s="274" t="s">
        <v>2499</v>
      </c>
      <c r="D1074" s="274" t="s">
        <v>2500</v>
      </c>
      <c r="E1074" s="274" t="s">
        <v>249</v>
      </c>
      <c r="F1074" s="274"/>
      <c r="G1074" s="274" t="s">
        <v>2501</v>
      </c>
      <c r="H1074" s="274" t="s">
        <v>149</v>
      </c>
      <c r="I1074" s="274" t="s">
        <v>2502</v>
      </c>
      <c r="J1074" s="352" t="s">
        <v>934</v>
      </c>
      <c r="K1074" s="352">
        <v>0</v>
      </c>
      <c r="L1074" s="352">
        <v>0</v>
      </c>
      <c r="M1074" s="352">
        <v>0</v>
      </c>
      <c r="N1074" s="352"/>
      <c r="O1074" s="352"/>
      <c r="P1074" s="352"/>
      <c r="Q1074" s="352"/>
      <c r="R1074" s="352" t="s">
        <v>211</v>
      </c>
      <c r="S1074" s="553"/>
      <c r="T1074" s="274"/>
      <c r="U1074" s="546"/>
      <c r="V1074" s="546"/>
      <c r="W1074" s="546"/>
      <c r="X1074" s="274" t="s">
        <v>2503</v>
      </c>
      <c r="Y1074" s="274" t="s">
        <v>2504</v>
      </c>
      <c r="Z1074" s="274"/>
      <c r="AA1074" s="299"/>
      <c r="AB1074" s="299"/>
      <c r="AC1074" s="299"/>
      <c r="AD1074" s="274"/>
      <c r="AE1074" s="274"/>
      <c r="AF1074" s="546"/>
      <c r="AG1074" s="274"/>
      <c r="AH1074" s="546"/>
      <c r="AI1074" s="546"/>
      <c r="AJ1074" s="546"/>
      <c r="AK1074" s="274" t="s">
        <v>2506</v>
      </c>
      <c r="AL1074" s="352" t="s">
        <v>55</v>
      </c>
      <c r="AM1074" s="352" t="s">
        <v>942</v>
      </c>
      <c r="AN1074" s="352" t="s">
        <v>56</v>
      </c>
      <c r="AO1074" s="352" t="s">
        <v>2507</v>
      </c>
      <c r="AP1074" s="274" t="s">
        <v>2511</v>
      </c>
      <c r="AQ1074" s="274" t="s">
        <v>986</v>
      </c>
      <c r="AR1074" s="352">
        <v>2201006</v>
      </c>
      <c r="AS1074" s="352"/>
      <c r="AT1074" s="274" t="s">
        <v>2515</v>
      </c>
      <c r="AU1074" s="274"/>
      <c r="AV1074" s="274" t="s">
        <v>74</v>
      </c>
      <c r="AW1074" s="352" t="s">
        <v>585</v>
      </c>
      <c r="AX1074" s="550"/>
      <c r="AY1074" s="551"/>
      <c r="AZ1074" s="551" t="s">
        <v>2510</v>
      </c>
      <c r="BA1074" s="551" t="s">
        <v>125</v>
      </c>
      <c r="BB1074" s="551" t="s">
        <v>67</v>
      </c>
      <c r="BC1074" s="552">
        <v>52725924.333333015</v>
      </c>
      <c r="BD1074" s="552">
        <v>52725924.333333015</v>
      </c>
    </row>
    <row r="1075" spans="1:63" s="359" customFormat="1" ht="63" customHeight="1">
      <c r="A1075" s="352">
        <v>1042</v>
      </c>
      <c r="B1075" s="274" t="s">
        <v>927</v>
      </c>
      <c r="C1075" s="274" t="s">
        <v>2499</v>
      </c>
      <c r="D1075" s="274" t="s">
        <v>2500</v>
      </c>
      <c r="E1075" s="274" t="s">
        <v>249</v>
      </c>
      <c r="F1075" s="274"/>
      <c r="G1075" s="274" t="s">
        <v>2501</v>
      </c>
      <c r="H1075" s="274" t="s">
        <v>149</v>
      </c>
      <c r="I1075" s="274" t="s">
        <v>2502</v>
      </c>
      <c r="J1075" s="352" t="s">
        <v>934</v>
      </c>
      <c r="K1075" s="352">
        <v>0</v>
      </c>
      <c r="L1075" s="352">
        <v>0</v>
      </c>
      <c r="M1075" s="352">
        <v>0</v>
      </c>
      <c r="N1075" s="352"/>
      <c r="O1075" s="352"/>
      <c r="P1075" s="352"/>
      <c r="Q1075" s="352"/>
      <c r="R1075" s="352" t="s">
        <v>211</v>
      </c>
      <c r="S1075" s="553"/>
      <c r="T1075" s="274"/>
      <c r="U1075" s="546"/>
      <c r="V1075" s="546"/>
      <c r="W1075" s="546"/>
      <c r="X1075" s="274" t="s">
        <v>2503</v>
      </c>
      <c r="Y1075" s="274" t="s">
        <v>2504</v>
      </c>
      <c r="Z1075" s="274"/>
      <c r="AA1075" s="299"/>
      <c r="AB1075" s="299"/>
      <c r="AC1075" s="299"/>
      <c r="AD1075" s="274"/>
      <c r="AE1075" s="274"/>
      <c r="AF1075" s="546"/>
      <c r="AG1075" s="274"/>
      <c r="AH1075" s="546"/>
      <c r="AI1075" s="546"/>
      <c r="AJ1075" s="546"/>
      <c r="AK1075" s="274" t="s">
        <v>2506</v>
      </c>
      <c r="AL1075" s="352" t="s">
        <v>55</v>
      </c>
      <c r="AM1075" s="352" t="s">
        <v>942</v>
      </c>
      <c r="AN1075" s="352" t="s">
        <v>56</v>
      </c>
      <c r="AO1075" s="352" t="s">
        <v>2507</v>
      </c>
      <c r="AP1075" s="274" t="s">
        <v>2516</v>
      </c>
      <c r="AQ1075" s="274" t="s">
        <v>551</v>
      </c>
      <c r="AR1075" s="352">
        <v>2201015</v>
      </c>
      <c r="AS1075" s="352"/>
      <c r="AT1075" s="274" t="s">
        <v>2515</v>
      </c>
      <c r="AU1075" s="274"/>
      <c r="AV1075" s="274" t="s">
        <v>74</v>
      </c>
      <c r="AW1075" s="352" t="s">
        <v>585</v>
      </c>
      <c r="AX1075" s="550"/>
      <c r="AY1075" s="551"/>
      <c r="AZ1075" s="551" t="s">
        <v>2517</v>
      </c>
      <c r="BA1075" s="551" t="s">
        <v>125</v>
      </c>
      <c r="BB1075" s="551" t="s">
        <v>67</v>
      </c>
      <c r="BC1075" s="552">
        <v>368343755.66666698</v>
      </c>
      <c r="BD1075" s="552">
        <v>368343755.66666698</v>
      </c>
    </row>
    <row r="1076" spans="1:63" s="359" customFormat="1" ht="63" customHeight="1">
      <c r="A1076" s="352">
        <v>1043</v>
      </c>
      <c r="B1076" s="274" t="s">
        <v>927</v>
      </c>
      <c r="C1076" s="274" t="s">
        <v>2499</v>
      </c>
      <c r="D1076" s="274" t="s">
        <v>2500</v>
      </c>
      <c r="E1076" s="274" t="s">
        <v>249</v>
      </c>
      <c r="F1076" s="274"/>
      <c r="G1076" s="274" t="s">
        <v>2501</v>
      </c>
      <c r="H1076" s="274" t="s">
        <v>149</v>
      </c>
      <c r="I1076" s="274" t="s">
        <v>2502</v>
      </c>
      <c r="J1076" s="352" t="s">
        <v>934</v>
      </c>
      <c r="K1076" s="352">
        <v>0</v>
      </c>
      <c r="L1076" s="352">
        <v>0</v>
      </c>
      <c r="M1076" s="352">
        <v>0</v>
      </c>
      <c r="N1076" s="352"/>
      <c r="O1076" s="352"/>
      <c r="P1076" s="352"/>
      <c r="Q1076" s="352"/>
      <c r="R1076" s="352" t="s">
        <v>211</v>
      </c>
      <c r="S1076" s="553"/>
      <c r="T1076" s="274"/>
      <c r="U1076" s="546"/>
      <c r="V1076" s="546"/>
      <c r="W1076" s="546"/>
      <c r="X1076" s="274" t="s">
        <v>2518</v>
      </c>
      <c r="Y1076" s="274" t="s">
        <v>2504</v>
      </c>
      <c r="Z1076" s="274"/>
      <c r="AA1076" s="299"/>
      <c r="AB1076" s="299"/>
      <c r="AC1076" s="299"/>
      <c r="AD1076" s="274"/>
      <c r="AE1076" s="274"/>
      <c r="AF1076" s="546"/>
      <c r="AG1076" s="274"/>
      <c r="AH1076" s="546"/>
      <c r="AI1076" s="546"/>
      <c r="AJ1076" s="546"/>
      <c r="AK1076" s="274" t="s">
        <v>2506</v>
      </c>
      <c r="AL1076" s="352" t="s">
        <v>55</v>
      </c>
      <c r="AM1076" s="352" t="s">
        <v>942</v>
      </c>
      <c r="AN1076" s="352" t="s">
        <v>56</v>
      </c>
      <c r="AO1076" s="352" t="s">
        <v>2507</v>
      </c>
      <c r="AP1076" s="274" t="s">
        <v>2519</v>
      </c>
      <c r="AQ1076" s="274" t="s">
        <v>1038</v>
      </c>
      <c r="AR1076" s="352">
        <v>2201048</v>
      </c>
      <c r="AS1076" s="352"/>
      <c r="AT1076" s="274" t="s">
        <v>2515</v>
      </c>
      <c r="AU1076" s="274"/>
      <c r="AV1076" s="274" t="s">
        <v>74</v>
      </c>
      <c r="AW1076" s="352" t="s">
        <v>585</v>
      </c>
      <c r="AX1076" s="550"/>
      <c r="AY1076" s="551"/>
      <c r="AZ1076" s="551" t="s">
        <v>2514</v>
      </c>
      <c r="BA1076" s="551" t="s">
        <v>125</v>
      </c>
      <c r="BB1076" s="551" t="s">
        <v>67</v>
      </c>
      <c r="BC1076" s="552">
        <v>11371200</v>
      </c>
      <c r="BD1076" s="552">
        <v>11371200</v>
      </c>
    </row>
    <row r="1077" spans="1:63" s="359" customFormat="1" ht="63" customHeight="1">
      <c r="A1077" s="352">
        <v>1044</v>
      </c>
      <c r="B1077" s="274" t="s">
        <v>927</v>
      </c>
      <c r="C1077" s="274" t="s">
        <v>2499</v>
      </c>
      <c r="D1077" s="274" t="s">
        <v>2500</v>
      </c>
      <c r="E1077" s="274" t="s">
        <v>249</v>
      </c>
      <c r="F1077" s="274"/>
      <c r="G1077" s="274" t="s">
        <v>2501</v>
      </c>
      <c r="H1077" s="274" t="s">
        <v>149</v>
      </c>
      <c r="I1077" s="274" t="s">
        <v>2502</v>
      </c>
      <c r="J1077" s="352" t="s">
        <v>934</v>
      </c>
      <c r="K1077" s="352">
        <v>0</v>
      </c>
      <c r="L1077" s="352">
        <v>0</v>
      </c>
      <c r="M1077" s="352">
        <v>0</v>
      </c>
      <c r="N1077" s="352"/>
      <c r="O1077" s="352"/>
      <c r="P1077" s="352"/>
      <c r="Q1077" s="352"/>
      <c r="R1077" s="352" t="s">
        <v>211</v>
      </c>
      <c r="S1077" s="553"/>
      <c r="T1077" s="274"/>
      <c r="U1077" s="546"/>
      <c r="V1077" s="546"/>
      <c r="W1077" s="546"/>
      <c r="X1077" s="274" t="s">
        <v>2520</v>
      </c>
      <c r="Y1077" s="274" t="s">
        <v>2504</v>
      </c>
      <c r="Z1077" s="274"/>
      <c r="AA1077" s="299"/>
      <c r="AB1077" s="299"/>
      <c r="AC1077" s="299"/>
      <c r="AD1077" s="274"/>
      <c r="AE1077" s="274"/>
      <c r="AF1077" s="546"/>
      <c r="AG1077" s="274"/>
      <c r="AH1077" s="546"/>
      <c r="AI1077" s="546"/>
      <c r="AJ1077" s="546"/>
      <c r="AK1077" s="274" t="s">
        <v>2506</v>
      </c>
      <c r="AL1077" s="352" t="s">
        <v>55</v>
      </c>
      <c r="AM1077" s="352" t="s">
        <v>942</v>
      </c>
      <c r="AN1077" s="352" t="s">
        <v>56</v>
      </c>
      <c r="AO1077" s="352" t="s">
        <v>2507</v>
      </c>
      <c r="AP1077" s="274" t="s">
        <v>2521</v>
      </c>
      <c r="AQ1077" s="274" t="s">
        <v>2522</v>
      </c>
      <c r="AR1077" s="352">
        <v>2201016</v>
      </c>
      <c r="AS1077" s="352"/>
      <c r="AT1077" s="274" t="s">
        <v>2515</v>
      </c>
      <c r="AU1077" s="274"/>
      <c r="AV1077" s="274" t="s">
        <v>74</v>
      </c>
      <c r="AW1077" s="352" t="s">
        <v>585</v>
      </c>
      <c r="AX1077" s="550"/>
      <c r="AY1077" s="551"/>
      <c r="AZ1077" s="551" t="s">
        <v>2523</v>
      </c>
      <c r="BA1077" s="551" t="s">
        <v>125</v>
      </c>
      <c r="BB1077" s="551" t="s">
        <v>67</v>
      </c>
      <c r="BC1077" s="552">
        <v>24086035</v>
      </c>
      <c r="BD1077" s="552">
        <v>24086035</v>
      </c>
    </row>
    <row r="1078" spans="1:63" s="359" customFormat="1" ht="63" customHeight="1">
      <c r="A1078" s="352">
        <v>1045</v>
      </c>
      <c r="B1078" s="274" t="s">
        <v>927</v>
      </c>
      <c r="C1078" s="274" t="s">
        <v>2499</v>
      </c>
      <c r="D1078" s="274" t="s">
        <v>2500</v>
      </c>
      <c r="E1078" s="274" t="s">
        <v>249</v>
      </c>
      <c r="F1078" s="274"/>
      <c r="G1078" s="274" t="s">
        <v>1164</v>
      </c>
      <c r="H1078" s="274" t="s">
        <v>149</v>
      </c>
      <c r="I1078" s="274" t="s">
        <v>2502</v>
      </c>
      <c r="J1078" s="352" t="s">
        <v>934</v>
      </c>
      <c r="K1078" s="352">
        <v>0</v>
      </c>
      <c r="L1078" s="352">
        <v>0</v>
      </c>
      <c r="M1078" s="352">
        <v>0</v>
      </c>
      <c r="N1078" s="352"/>
      <c r="O1078" s="352"/>
      <c r="P1078" s="352"/>
      <c r="Q1078" s="352"/>
      <c r="R1078" s="352" t="s">
        <v>211</v>
      </c>
      <c r="S1078" s="553"/>
      <c r="T1078" s="274"/>
      <c r="U1078" s="546"/>
      <c r="V1078" s="546"/>
      <c r="W1078" s="546"/>
      <c r="X1078" s="274" t="s">
        <v>2503</v>
      </c>
      <c r="Y1078" s="274" t="s">
        <v>2504</v>
      </c>
      <c r="Z1078" s="274"/>
      <c r="AA1078" s="299"/>
      <c r="AB1078" s="299"/>
      <c r="AC1078" s="299"/>
      <c r="AD1078" s="274"/>
      <c r="AE1078" s="274"/>
      <c r="AF1078" s="546"/>
      <c r="AG1078" s="274"/>
      <c r="AH1078" s="546"/>
      <c r="AI1078" s="546"/>
      <c r="AJ1078" s="546"/>
      <c r="AK1078" s="274" t="s">
        <v>2506</v>
      </c>
      <c r="AL1078" s="352" t="s">
        <v>55</v>
      </c>
      <c r="AM1078" s="352" t="s">
        <v>942</v>
      </c>
      <c r="AN1078" s="352" t="s">
        <v>56</v>
      </c>
      <c r="AO1078" s="352" t="s">
        <v>2507</v>
      </c>
      <c r="AP1078" s="274" t="s">
        <v>2524</v>
      </c>
      <c r="AQ1078" s="274" t="s">
        <v>986</v>
      </c>
      <c r="AR1078" s="352">
        <v>2201006</v>
      </c>
      <c r="AS1078" s="352"/>
      <c r="AT1078" s="274" t="s">
        <v>2515</v>
      </c>
      <c r="AU1078" s="274"/>
      <c r="AV1078" s="274" t="s">
        <v>74</v>
      </c>
      <c r="AW1078" s="352" t="s">
        <v>585</v>
      </c>
      <c r="AX1078" s="550"/>
      <c r="AY1078" s="551"/>
      <c r="AZ1078" s="551" t="s">
        <v>2510</v>
      </c>
      <c r="BA1078" s="551" t="s">
        <v>125</v>
      </c>
      <c r="BB1078" s="551" t="s">
        <v>67</v>
      </c>
      <c r="BC1078" s="552">
        <v>203721961</v>
      </c>
      <c r="BD1078" s="552">
        <v>203721961</v>
      </c>
    </row>
    <row r="1079" spans="1:63" s="359" customFormat="1" ht="63" customHeight="1">
      <c r="A1079" s="352">
        <v>1046</v>
      </c>
      <c r="B1079" s="274" t="s">
        <v>927</v>
      </c>
      <c r="C1079" s="274" t="s">
        <v>2499</v>
      </c>
      <c r="D1079" s="274" t="s">
        <v>2500</v>
      </c>
      <c r="E1079" s="274" t="s">
        <v>249</v>
      </c>
      <c r="F1079" s="274"/>
      <c r="G1079" s="274" t="s">
        <v>1164</v>
      </c>
      <c r="H1079" s="274" t="s">
        <v>149</v>
      </c>
      <c r="I1079" s="274" t="s">
        <v>2502</v>
      </c>
      <c r="J1079" s="352" t="s">
        <v>934</v>
      </c>
      <c r="K1079" s="352">
        <v>0</v>
      </c>
      <c r="L1079" s="352">
        <v>0</v>
      </c>
      <c r="M1079" s="352">
        <v>0</v>
      </c>
      <c r="N1079" s="352"/>
      <c r="O1079" s="352"/>
      <c r="P1079" s="352"/>
      <c r="Q1079" s="352"/>
      <c r="R1079" s="352" t="s">
        <v>211</v>
      </c>
      <c r="S1079" s="553"/>
      <c r="T1079" s="274"/>
      <c r="U1079" s="546"/>
      <c r="V1079" s="546"/>
      <c r="W1079" s="546"/>
      <c r="X1079" s="274" t="s">
        <v>2520</v>
      </c>
      <c r="Y1079" s="274" t="s">
        <v>2504</v>
      </c>
      <c r="Z1079" s="274"/>
      <c r="AA1079" s="299"/>
      <c r="AB1079" s="299"/>
      <c r="AC1079" s="299"/>
      <c r="AD1079" s="274"/>
      <c r="AE1079" s="274"/>
      <c r="AF1079" s="546"/>
      <c r="AG1079" s="274"/>
      <c r="AH1079" s="546"/>
      <c r="AI1079" s="546"/>
      <c r="AJ1079" s="546"/>
      <c r="AK1079" s="274" t="s">
        <v>2506</v>
      </c>
      <c r="AL1079" s="352" t="s">
        <v>55</v>
      </c>
      <c r="AM1079" s="352" t="s">
        <v>942</v>
      </c>
      <c r="AN1079" s="352" t="s">
        <v>56</v>
      </c>
      <c r="AO1079" s="352" t="s">
        <v>2507</v>
      </c>
      <c r="AP1079" s="274" t="s">
        <v>2525</v>
      </c>
      <c r="AQ1079" s="274" t="s">
        <v>2522</v>
      </c>
      <c r="AR1079" s="352">
        <v>2201016</v>
      </c>
      <c r="AS1079" s="352"/>
      <c r="AT1079" s="274" t="s">
        <v>2515</v>
      </c>
      <c r="AU1079" s="274"/>
      <c r="AV1079" s="274" t="s">
        <v>74</v>
      </c>
      <c r="AW1079" s="352" t="s">
        <v>585</v>
      </c>
      <c r="AX1079" s="550"/>
      <c r="AY1079" s="551"/>
      <c r="AZ1079" s="551" t="s">
        <v>2523</v>
      </c>
      <c r="BA1079" s="551" t="s">
        <v>125</v>
      </c>
      <c r="BB1079" s="551" t="s">
        <v>67</v>
      </c>
      <c r="BC1079" s="552">
        <v>27077268</v>
      </c>
      <c r="BD1079" s="552">
        <v>27077268</v>
      </c>
    </row>
    <row r="1080" spans="1:63" s="359" customFormat="1" ht="63" customHeight="1">
      <c r="A1080" s="352">
        <v>1047</v>
      </c>
      <c r="B1080" s="274" t="s">
        <v>927</v>
      </c>
      <c r="C1080" s="274" t="s">
        <v>2499</v>
      </c>
      <c r="D1080" s="274" t="s">
        <v>2500</v>
      </c>
      <c r="E1080" s="274" t="s">
        <v>249</v>
      </c>
      <c r="F1080" s="274"/>
      <c r="G1080" s="274" t="s">
        <v>1164</v>
      </c>
      <c r="H1080" s="274" t="s">
        <v>149</v>
      </c>
      <c r="I1080" s="274" t="s">
        <v>2502</v>
      </c>
      <c r="J1080" s="352" t="s">
        <v>934</v>
      </c>
      <c r="K1080" s="352">
        <v>0</v>
      </c>
      <c r="L1080" s="352">
        <v>0</v>
      </c>
      <c r="M1080" s="352">
        <v>0</v>
      </c>
      <c r="N1080" s="352"/>
      <c r="O1080" s="352"/>
      <c r="P1080" s="352"/>
      <c r="Q1080" s="352"/>
      <c r="R1080" s="352" t="s">
        <v>211</v>
      </c>
      <c r="S1080" s="553"/>
      <c r="T1080" s="274"/>
      <c r="U1080" s="546"/>
      <c r="V1080" s="546"/>
      <c r="W1080" s="546"/>
      <c r="X1080" s="274" t="s">
        <v>2520</v>
      </c>
      <c r="Y1080" s="274" t="s">
        <v>2504</v>
      </c>
      <c r="Z1080" s="274"/>
      <c r="AA1080" s="299"/>
      <c r="AB1080" s="299"/>
      <c r="AC1080" s="299"/>
      <c r="AD1080" s="274"/>
      <c r="AE1080" s="274"/>
      <c r="AF1080" s="546"/>
      <c r="AG1080" s="274"/>
      <c r="AH1080" s="546"/>
      <c r="AI1080" s="546"/>
      <c r="AJ1080" s="546"/>
      <c r="AK1080" s="274" t="s">
        <v>2506</v>
      </c>
      <c r="AL1080" s="352" t="s">
        <v>55</v>
      </c>
      <c r="AM1080" s="352" t="s">
        <v>942</v>
      </c>
      <c r="AN1080" s="352" t="s">
        <v>56</v>
      </c>
      <c r="AO1080" s="352" t="s">
        <v>2507</v>
      </c>
      <c r="AP1080" s="274" t="s">
        <v>2526</v>
      </c>
      <c r="AQ1080" s="274" t="s">
        <v>1038</v>
      </c>
      <c r="AR1080" s="352">
        <v>2201048</v>
      </c>
      <c r="AS1080" s="352"/>
      <c r="AT1080" s="274" t="s">
        <v>2515</v>
      </c>
      <c r="AU1080" s="274"/>
      <c r="AV1080" s="274" t="s">
        <v>74</v>
      </c>
      <c r="AW1080" s="352" t="s">
        <v>585</v>
      </c>
      <c r="AX1080" s="550"/>
      <c r="AY1080" s="551"/>
      <c r="AZ1080" s="551" t="s">
        <v>2514</v>
      </c>
      <c r="BA1080" s="551" t="s">
        <v>125</v>
      </c>
      <c r="BB1080" s="551" t="s">
        <v>67</v>
      </c>
      <c r="BC1080" s="552">
        <v>3427325</v>
      </c>
      <c r="BD1080" s="552">
        <v>3427325</v>
      </c>
    </row>
    <row r="1081" spans="1:63" s="359" customFormat="1" ht="63" customHeight="1">
      <c r="A1081" s="352">
        <v>1048</v>
      </c>
      <c r="B1081" s="274" t="s">
        <v>927</v>
      </c>
      <c r="C1081" s="274" t="s">
        <v>2499</v>
      </c>
      <c r="D1081" s="274" t="s">
        <v>2500</v>
      </c>
      <c r="E1081" s="274" t="s">
        <v>249</v>
      </c>
      <c r="F1081" s="274"/>
      <c r="G1081" s="274" t="s">
        <v>1164</v>
      </c>
      <c r="H1081" s="274" t="s">
        <v>149</v>
      </c>
      <c r="I1081" s="274" t="s">
        <v>2502</v>
      </c>
      <c r="J1081" s="352" t="s">
        <v>934</v>
      </c>
      <c r="K1081" s="352">
        <v>0</v>
      </c>
      <c r="L1081" s="352">
        <v>0</v>
      </c>
      <c r="M1081" s="352">
        <v>0</v>
      </c>
      <c r="N1081" s="352"/>
      <c r="O1081" s="352"/>
      <c r="P1081" s="352"/>
      <c r="Q1081" s="352"/>
      <c r="R1081" s="352" t="s">
        <v>211</v>
      </c>
      <c r="S1081" s="553"/>
      <c r="T1081" s="274"/>
      <c r="U1081" s="546"/>
      <c r="V1081" s="546"/>
      <c r="W1081" s="546"/>
      <c r="X1081" s="274" t="s">
        <v>2520</v>
      </c>
      <c r="Y1081" s="274" t="s">
        <v>2504</v>
      </c>
      <c r="Z1081" s="274"/>
      <c r="AA1081" s="299"/>
      <c r="AB1081" s="299"/>
      <c r="AC1081" s="299"/>
      <c r="AD1081" s="274"/>
      <c r="AE1081" s="274"/>
      <c r="AF1081" s="546"/>
      <c r="AG1081" s="274"/>
      <c r="AH1081" s="546"/>
      <c r="AI1081" s="546"/>
      <c r="AJ1081" s="546"/>
      <c r="AK1081" s="274" t="s">
        <v>2506</v>
      </c>
      <c r="AL1081" s="352" t="s">
        <v>55</v>
      </c>
      <c r="AM1081" s="352" t="s">
        <v>942</v>
      </c>
      <c r="AN1081" s="352" t="s">
        <v>56</v>
      </c>
      <c r="AO1081" s="352" t="s">
        <v>2507</v>
      </c>
      <c r="AP1081" s="274" t="s">
        <v>2524</v>
      </c>
      <c r="AQ1081" s="274" t="s">
        <v>986</v>
      </c>
      <c r="AR1081" s="352">
        <v>2201006</v>
      </c>
      <c r="AS1081" s="352"/>
      <c r="AT1081" s="274" t="s">
        <v>2515</v>
      </c>
      <c r="AU1081" s="274"/>
      <c r="AV1081" s="274" t="s">
        <v>74</v>
      </c>
      <c r="AW1081" s="352" t="s">
        <v>585</v>
      </c>
      <c r="AX1081" s="550"/>
      <c r="AY1081" s="551"/>
      <c r="AZ1081" s="551" t="s">
        <v>2510</v>
      </c>
      <c r="BA1081" s="551" t="s">
        <v>125</v>
      </c>
      <c r="BB1081" s="551" t="s">
        <v>67</v>
      </c>
      <c r="BC1081" s="552">
        <v>8699852</v>
      </c>
      <c r="BD1081" s="552">
        <v>8699852</v>
      </c>
    </row>
    <row r="1082" spans="1:63" s="359" customFormat="1" ht="63" customHeight="1">
      <c r="A1082" s="352">
        <v>1049</v>
      </c>
      <c r="B1082" s="274" t="s">
        <v>927</v>
      </c>
      <c r="C1082" s="274" t="s">
        <v>2499</v>
      </c>
      <c r="D1082" s="274" t="s">
        <v>2500</v>
      </c>
      <c r="E1082" s="274" t="s">
        <v>249</v>
      </c>
      <c r="F1082" s="274"/>
      <c r="G1082" s="274" t="s">
        <v>1164</v>
      </c>
      <c r="H1082" s="274" t="s">
        <v>149</v>
      </c>
      <c r="I1082" s="274" t="s">
        <v>2502</v>
      </c>
      <c r="J1082" s="352" t="s">
        <v>934</v>
      </c>
      <c r="K1082" s="352">
        <v>0</v>
      </c>
      <c r="L1082" s="352">
        <v>0</v>
      </c>
      <c r="M1082" s="352">
        <v>0</v>
      </c>
      <c r="N1082" s="352"/>
      <c r="O1082" s="352"/>
      <c r="P1082" s="352"/>
      <c r="Q1082" s="352"/>
      <c r="R1082" s="352" t="s">
        <v>211</v>
      </c>
      <c r="S1082" s="553"/>
      <c r="T1082" s="274"/>
      <c r="U1082" s="546"/>
      <c r="V1082" s="546"/>
      <c r="W1082" s="546"/>
      <c r="X1082" s="274" t="s">
        <v>2520</v>
      </c>
      <c r="Y1082" s="274" t="s">
        <v>2504</v>
      </c>
      <c r="Z1082" s="274"/>
      <c r="AA1082" s="299"/>
      <c r="AB1082" s="299"/>
      <c r="AC1082" s="299"/>
      <c r="AD1082" s="274"/>
      <c r="AE1082" s="274"/>
      <c r="AF1082" s="546"/>
      <c r="AG1082" s="274"/>
      <c r="AH1082" s="546"/>
      <c r="AI1082" s="546"/>
      <c r="AJ1082" s="546"/>
      <c r="AK1082" s="274" t="s">
        <v>2506</v>
      </c>
      <c r="AL1082" s="352" t="s">
        <v>55</v>
      </c>
      <c r="AM1082" s="352" t="s">
        <v>942</v>
      </c>
      <c r="AN1082" s="352" t="s">
        <v>56</v>
      </c>
      <c r="AO1082" s="352" t="s">
        <v>2507</v>
      </c>
      <c r="AP1082" s="274" t="s">
        <v>2524</v>
      </c>
      <c r="AQ1082" s="274" t="s">
        <v>986</v>
      </c>
      <c r="AR1082" s="352">
        <v>2201006</v>
      </c>
      <c r="AS1082" s="352"/>
      <c r="AT1082" s="274" t="s">
        <v>2515</v>
      </c>
      <c r="AU1082" s="274"/>
      <c r="AV1082" s="274" t="s">
        <v>74</v>
      </c>
      <c r="AW1082" s="352" t="s">
        <v>585</v>
      </c>
      <c r="AX1082" s="550"/>
      <c r="AY1082" s="551"/>
      <c r="AZ1082" s="551" t="s">
        <v>2510</v>
      </c>
      <c r="BA1082" s="551" t="s">
        <v>125</v>
      </c>
      <c r="BB1082" s="551" t="s">
        <v>67</v>
      </c>
      <c r="BC1082" s="552">
        <v>4500000</v>
      </c>
      <c r="BD1082" s="552">
        <v>4500000</v>
      </c>
    </row>
    <row r="1083" spans="1:63" s="359" customFormat="1" ht="63" customHeight="1">
      <c r="A1083" s="352">
        <v>1050</v>
      </c>
      <c r="B1083" s="274" t="s">
        <v>927</v>
      </c>
      <c r="C1083" s="274" t="s">
        <v>2499</v>
      </c>
      <c r="D1083" s="274" t="s">
        <v>2500</v>
      </c>
      <c r="E1083" s="274" t="s">
        <v>249</v>
      </c>
      <c r="F1083" s="274"/>
      <c r="G1083" s="274" t="s">
        <v>1164</v>
      </c>
      <c r="H1083" s="274" t="s">
        <v>149</v>
      </c>
      <c r="I1083" s="274" t="s">
        <v>2502</v>
      </c>
      <c r="J1083" s="352" t="s">
        <v>934</v>
      </c>
      <c r="K1083" s="352">
        <v>0</v>
      </c>
      <c r="L1083" s="352">
        <v>0</v>
      </c>
      <c r="M1083" s="352">
        <v>0</v>
      </c>
      <c r="N1083" s="352"/>
      <c r="O1083" s="352"/>
      <c r="P1083" s="352"/>
      <c r="Q1083" s="352"/>
      <c r="R1083" s="352" t="s">
        <v>211</v>
      </c>
      <c r="S1083" s="553"/>
      <c r="T1083" s="274"/>
      <c r="U1083" s="546"/>
      <c r="V1083" s="546"/>
      <c r="W1083" s="546"/>
      <c r="X1083" s="274" t="s">
        <v>2520</v>
      </c>
      <c r="Y1083" s="274" t="s">
        <v>2504</v>
      </c>
      <c r="Z1083" s="274"/>
      <c r="AA1083" s="299"/>
      <c r="AB1083" s="299"/>
      <c r="AC1083" s="299"/>
      <c r="AD1083" s="274"/>
      <c r="AE1083" s="274"/>
      <c r="AF1083" s="546"/>
      <c r="AG1083" s="274"/>
      <c r="AH1083" s="546"/>
      <c r="AI1083" s="546"/>
      <c r="AJ1083" s="546"/>
      <c r="AK1083" s="274" t="s">
        <v>2506</v>
      </c>
      <c r="AL1083" s="352" t="s">
        <v>55</v>
      </c>
      <c r="AM1083" s="352" t="s">
        <v>942</v>
      </c>
      <c r="AN1083" s="352" t="s">
        <v>56</v>
      </c>
      <c r="AO1083" s="352" t="s">
        <v>2507</v>
      </c>
      <c r="AP1083" s="274" t="s">
        <v>2512</v>
      </c>
      <c r="AQ1083" s="274" t="s">
        <v>986</v>
      </c>
      <c r="AR1083" s="352">
        <v>2201006</v>
      </c>
      <c r="AS1083" s="352"/>
      <c r="AT1083" s="274" t="s">
        <v>2515</v>
      </c>
      <c r="AU1083" s="274"/>
      <c r="AV1083" s="274" t="s">
        <v>74</v>
      </c>
      <c r="AW1083" s="352" t="s">
        <v>585</v>
      </c>
      <c r="AX1083" s="550"/>
      <c r="AY1083" s="551"/>
      <c r="AZ1083" s="551" t="s">
        <v>2510</v>
      </c>
      <c r="BA1083" s="551" t="s">
        <v>125</v>
      </c>
      <c r="BB1083" s="551" t="s">
        <v>67</v>
      </c>
      <c r="BC1083" s="552">
        <v>1362775</v>
      </c>
      <c r="BD1083" s="552">
        <v>1362775</v>
      </c>
    </row>
    <row r="1084" spans="1:63" s="359" customFormat="1" ht="63" customHeight="1">
      <c r="A1084" s="352">
        <v>1051</v>
      </c>
      <c r="B1084" s="274" t="s">
        <v>927</v>
      </c>
      <c r="C1084" s="274" t="s">
        <v>2499</v>
      </c>
      <c r="D1084" s="274" t="s">
        <v>2500</v>
      </c>
      <c r="E1084" s="274" t="s">
        <v>249</v>
      </c>
      <c r="F1084" s="274"/>
      <c r="G1084" s="274" t="s">
        <v>1164</v>
      </c>
      <c r="H1084" s="274" t="s">
        <v>149</v>
      </c>
      <c r="I1084" s="274" t="s">
        <v>2502</v>
      </c>
      <c r="J1084" s="352" t="s">
        <v>934</v>
      </c>
      <c r="K1084" s="352">
        <v>0</v>
      </c>
      <c r="L1084" s="352">
        <v>0</v>
      </c>
      <c r="M1084" s="352">
        <v>0</v>
      </c>
      <c r="N1084" s="352"/>
      <c r="O1084" s="352"/>
      <c r="P1084" s="352"/>
      <c r="Q1084" s="352"/>
      <c r="R1084" s="352" t="s">
        <v>211</v>
      </c>
      <c r="S1084" s="553"/>
      <c r="T1084" s="274"/>
      <c r="U1084" s="546"/>
      <c r="V1084" s="546"/>
      <c r="W1084" s="546"/>
      <c r="X1084" s="274" t="s">
        <v>2527</v>
      </c>
      <c r="Y1084" s="274" t="s">
        <v>2504</v>
      </c>
      <c r="Z1084" s="274"/>
      <c r="AA1084" s="299"/>
      <c r="AB1084" s="299"/>
      <c r="AC1084" s="299"/>
      <c r="AD1084" s="274"/>
      <c r="AE1084" s="274"/>
      <c r="AF1084" s="546"/>
      <c r="AG1084" s="274"/>
      <c r="AH1084" s="546"/>
      <c r="AI1084" s="546"/>
      <c r="AJ1084" s="546"/>
      <c r="AK1084" s="274" t="s">
        <v>2506</v>
      </c>
      <c r="AL1084" s="352" t="s">
        <v>55</v>
      </c>
      <c r="AM1084" s="352" t="s">
        <v>942</v>
      </c>
      <c r="AN1084" s="352" t="s">
        <v>56</v>
      </c>
      <c r="AO1084" s="352" t="s">
        <v>2507</v>
      </c>
      <c r="AP1084" s="274" t="s">
        <v>2508</v>
      </c>
      <c r="AQ1084" s="274" t="s">
        <v>986</v>
      </c>
      <c r="AR1084" s="352">
        <v>2201006</v>
      </c>
      <c r="AS1084" s="352"/>
      <c r="AT1084" s="274" t="s">
        <v>2515</v>
      </c>
      <c r="AU1084" s="274"/>
      <c r="AV1084" s="274" t="s">
        <v>74</v>
      </c>
      <c r="AW1084" s="352" t="s">
        <v>585</v>
      </c>
      <c r="AX1084" s="550"/>
      <c r="AY1084" s="551"/>
      <c r="AZ1084" s="551" t="s">
        <v>2510</v>
      </c>
      <c r="BA1084" s="551" t="s">
        <v>125</v>
      </c>
      <c r="BB1084" s="551" t="s">
        <v>67</v>
      </c>
      <c r="BC1084" s="552">
        <v>294683904</v>
      </c>
      <c r="BD1084" s="552">
        <v>294683904</v>
      </c>
    </row>
    <row r="1085" spans="1:63" s="359" customFormat="1" ht="63" customHeight="1">
      <c r="A1085" s="352">
        <v>1052</v>
      </c>
      <c r="B1085" s="274" t="s">
        <v>927</v>
      </c>
      <c r="C1085" s="274" t="s">
        <v>2499</v>
      </c>
      <c r="D1085" s="274" t="s">
        <v>2500</v>
      </c>
      <c r="E1085" s="274" t="s">
        <v>249</v>
      </c>
      <c r="F1085" s="274"/>
      <c r="G1085" s="274" t="s">
        <v>2501</v>
      </c>
      <c r="H1085" s="274" t="s">
        <v>149</v>
      </c>
      <c r="I1085" s="274" t="s">
        <v>2502</v>
      </c>
      <c r="J1085" s="352" t="s">
        <v>934</v>
      </c>
      <c r="K1085" s="352">
        <v>0</v>
      </c>
      <c r="L1085" s="352">
        <v>0</v>
      </c>
      <c r="M1085" s="352">
        <v>0</v>
      </c>
      <c r="N1085" s="352"/>
      <c r="O1085" s="352"/>
      <c r="P1085" s="352"/>
      <c r="Q1085" s="352"/>
      <c r="R1085" s="352" t="s">
        <v>211</v>
      </c>
      <c r="S1085" s="553"/>
      <c r="T1085" s="274"/>
      <c r="U1085" s="546"/>
      <c r="V1085" s="546"/>
      <c r="W1085" s="546"/>
      <c r="X1085" s="274" t="s">
        <v>2503</v>
      </c>
      <c r="Y1085" s="274" t="s">
        <v>2528</v>
      </c>
      <c r="Z1085" s="274" t="s">
        <v>2529</v>
      </c>
      <c r="AA1085" s="299">
        <v>0</v>
      </c>
      <c r="AB1085" s="299">
        <v>1</v>
      </c>
      <c r="AC1085" s="547">
        <v>1</v>
      </c>
      <c r="AD1085" s="274" t="s">
        <v>705</v>
      </c>
      <c r="AE1085" s="274" t="s">
        <v>2530</v>
      </c>
      <c r="AF1085" s="548"/>
      <c r="AG1085" s="274">
        <v>0</v>
      </c>
      <c r="AH1085" s="360"/>
      <c r="AI1085" s="549"/>
      <c r="AJ1085" s="354"/>
      <c r="AK1085" s="274" t="s">
        <v>2506</v>
      </c>
      <c r="AL1085" s="352" t="s">
        <v>55</v>
      </c>
      <c r="AM1085" s="352" t="s">
        <v>942</v>
      </c>
      <c r="AN1085" s="352" t="s">
        <v>56</v>
      </c>
      <c r="AO1085" s="352" t="s">
        <v>2507</v>
      </c>
      <c r="AP1085" s="274" t="s">
        <v>2508</v>
      </c>
      <c r="AQ1085" s="274" t="s">
        <v>986</v>
      </c>
      <c r="AR1085" s="352">
        <v>2201006</v>
      </c>
      <c r="AS1085" s="352"/>
      <c r="AT1085" s="274" t="s">
        <v>2531</v>
      </c>
      <c r="AU1085" s="274"/>
      <c r="AV1085" s="274" t="s">
        <v>2532</v>
      </c>
      <c r="AW1085" s="352" t="s">
        <v>585</v>
      </c>
      <c r="AX1085" s="550"/>
      <c r="AY1085" s="551"/>
      <c r="AZ1085" s="551" t="s">
        <v>2510</v>
      </c>
      <c r="BA1085" s="551">
        <v>0</v>
      </c>
      <c r="BB1085" s="551" t="s">
        <v>2533</v>
      </c>
      <c r="BC1085" s="552">
        <v>50000000</v>
      </c>
      <c r="BD1085" s="552">
        <v>50000000</v>
      </c>
      <c r="BK1085" s="555"/>
    </row>
    <row r="1086" spans="1:63" s="359" customFormat="1" ht="63" customHeight="1">
      <c r="A1086" s="352">
        <v>1053</v>
      </c>
      <c r="B1086" s="274" t="s">
        <v>927</v>
      </c>
      <c r="C1086" s="274" t="s">
        <v>2499</v>
      </c>
      <c r="D1086" s="274" t="s">
        <v>2500</v>
      </c>
      <c r="E1086" s="274" t="s">
        <v>249</v>
      </c>
      <c r="F1086" s="274"/>
      <c r="G1086" s="274" t="s">
        <v>2501</v>
      </c>
      <c r="H1086" s="274" t="s">
        <v>149</v>
      </c>
      <c r="I1086" s="274" t="s">
        <v>2502</v>
      </c>
      <c r="J1086" s="352" t="s">
        <v>934</v>
      </c>
      <c r="K1086" s="352">
        <v>0</v>
      </c>
      <c r="L1086" s="352">
        <v>0</v>
      </c>
      <c r="M1086" s="352">
        <v>0</v>
      </c>
      <c r="N1086" s="352"/>
      <c r="O1086" s="352"/>
      <c r="P1086" s="352"/>
      <c r="Q1086" s="352"/>
      <c r="R1086" s="352" t="s">
        <v>211</v>
      </c>
      <c r="S1086" s="553"/>
      <c r="T1086" s="274"/>
      <c r="U1086" s="546"/>
      <c r="V1086" s="546"/>
      <c r="W1086" s="546"/>
      <c r="X1086" s="274" t="s">
        <v>2503</v>
      </c>
      <c r="Y1086" s="274" t="s">
        <v>2528</v>
      </c>
      <c r="Z1086" s="274"/>
      <c r="AA1086" s="299"/>
      <c r="AB1086" s="299"/>
      <c r="AC1086" s="299"/>
      <c r="AD1086" s="274"/>
      <c r="AE1086" s="274"/>
      <c r="AF1086" s="546"/>
      <c r="AG1086" s="274"/>
      <c r="AH1086" s="546"/>
      <c r="AI1086" s="546"/>
      <c r="AJ1086" s="546"/>
      <c r="AK1086" s="274" t="s">
        <v>2506</v>
      </c>
      <c r="AL1086" s="352" t="s">
        <v>55</v>
      </c>
      <c r="AM1086" s="352" t="s">
        <v>942</v>
      </c>
      <c r="AN1086" s="352" t="s">
        <v>56</v>
      </c>
      <c r="AO1086" s="352" t="s">
        <v>2507</v>
      </c>
      <c r="AP1086" s="274" t="s">
        <v>2513</v>
      </c>
      <c r="AQ1086" s="274" t="s">
        <v>1038</v>
      </c>
      <c r="AR1086" s="352">
        <v>2201048</v>
      </c>
      <c r="AS1086" s="352"/>
      <c r="AT1086" s="274" t="s">
        <v>2534</v>
      </c>
      <c r="AU1086" s="274"/>
      <c r="AV1086" s="274" t="s">
        <v>63</v>
      </c>
      <c r="AW1086" s="352" t="s">
        <v>585</v>
      </c>
      <c r="AX1086" s="550"/>
      <c r="AY1086" s="551"/>
      <c r="AZ1086" s="551" t="s">
        <v>2514</v>
      </c>
      <c r="BA1086" s="551" t="s">
        <v>125</v>
      </c>
      <c r="BB1086" s="551" t="s">
        <v>67</v>
      </c>
      <c r="BC1086" s="552">
        <v>73600000</v>
      </c>
      <c r="BD1086" s="552">
        <v>73600000</v>
      </c>
    </row>
    <row r="1087" spans="1:63" s="359" customFormat="1" ht="63" customHeight="1">
      <c r="A1087" s="352">
        <v>1054</v>
      </c>
      <c r="B1087" s="274" t="s">
        <v>927</v>
      </c>
      <c r="C1087" s="274" t="s">
        <v>2499</v>
      </c>
      <c r="D1087" s="274" t="s">
        <v>2500</v>
      </c>
      <c r="E1087" s="274" t="s">
        <v>249</v>
      </c>
      <c r="F1087" s="274"/>
      <c r="G1087" s="274" t="s">
        <v>2501</v>
      </c>
      <c r="H1087" s="274" t="s">
        <v>149</v>
      </c>
      <c r="I1087" s="274" t="s">
        <v>2502</v>
      </c>
      <c r="J1087" s="352" t="s">
        <v>934</v>
      </c>
      <c r="K1087" s="352">
        <v>0</v>
      </c>
      <c r="L1087" s="352">
        <v>0</v>
      </c>
      <c r="M1087" s="352">
        <v>0</v>
      </c>
      <c r="N1087" s="352"/>
      <c r="O1087" s="352"/>
      <c r="P1087" s="352"/>
      <c r="Q1087" s="352"/>
      <c r="R1087" s="352" t="s">
        <v>211</v>
      </c>
      <c r="S1087" s="553"/>
      <c r="T1087" s="274"/>
      <c r="U1087" s="546"/>
      <c r="V1087" s="546"/>
      <c r="W1087" s="546"/>
      <c r="X1087" s="274" t="s">
        <v>2503</v>
      </c>
      <c r="Y1087" s="274" t="s">
        <v>2528</v>
      </c>
      <c r="Z1087" s="274"/>
      <c r="AA1087" s="299"/>
      <c r="AB1087" s="299"/>
      <c r="AC1087" s="299"/>
      <c r="AD1087" s="274"/>
      <c r="AE1087" s="274"/>
      <c r="AF1087" s="546"/>
      <c r="AG1087" s="274"/>
      <c r="AH1087" s="546"/>
      <c r="AI1087" s="546"/>
      <c r="AJ1087" s="546"/>
      <c r="AK1087" s="274" t="s">
        <v>2506</v>
      </c>
      <c r="AL1087" s="352" t="s">
        <v>55</v>
      </c>
      <c r="AM1087" s="352" t="s">
        <v>942</v>
      </c>
      <c r="AN1087" s="352" t="s">
        <v>56</v>
      </c>
      <c r="AO1087" s="352" t="s">
        <v>2507</v>
      </c>
      <c r="AP1087" s="274" t="s">
        <v>2513</v>
      </c>
      <c r="AQ1087" s="274" t="s">
        <v>1038</v>
      </c>
      <c r="AR1087" s="352">
        <v>2201048</v>
      </c>
      <c r="AS1087" s="352"/>
      <c r="AT1087" s="274" t="s">
        <v>2534</v>
      </c>
      <c r="AU1087" s="274"/>
      <c r="AV1087" s="274" t="s">
        <v>63</v>
      </c>
      <c r="AW1087" s="352" t="s">
        <v>585</v>
      </c>
      <c r="AX1087" s="550"/>
      <c r="AY1087" s="551"/>
      <c r="AZ1087" s="551" t="s">
        <v>2514</v>
      </c>
      <c r="BA1087" s="551" t="s">
        <v>125</v>
      </c>
      <c r="BB1087" s="551" t="s">
        <v>67</v>
      </c>
      <c r="BC1087" s="552">
        <v>27600000</v>
      </c>
      <c r="BD1087" s="552">
        <v>27600000</v>
      </c>
    </row>
    <row r="1088" spans="1:63" s="359" customFormat="1" ht="63" customHeight="1">
      <c r="A1088" s="352">
        <v>1055</v>
      </c>
      <c r="B1088" s="274" t="s">
        <v>927</v>
      </c>
      <c r="C1088" s="274" t="s">
        <v>2499</v>
      </c>
      <c r="D1088" s="274" t="s">
        <v>2500</v>
      </c>
      <c r="E1088" s="274" t="s">
        <v>249</v>
      </c>
      <c r="F1088" s="274"/>
      <c r="G1088" s="274" t="s">
        <v>2501</v>
      </c>
      <c r="H1088" s="274" t="s">
        <v>149</v>
      </c>
      <c r="I1088" s="274" t="s">
        <v>2502</v>
      </c>
      <c r="J1088" s="352" t="s">
        <v>934</v>
      </c>
      <c r="K1088" s="352">
        <v>0</v>
      </c>
      <c r="L1088" s="352">
        <v>0</v>
      </c>
      <c r="M1088" s="352">
        <v>0</v>
      </c>
      <c r="N1088" s="352"/>
      <c r="O1088" s="352"/>
      <c r="P1088" s="352"/>
      <c r="Q1088" s="352"/>
      <c r="R1088" s="352" t="s">
        <v>211</v>
      </c>
      <c r="S1088" s="553"/>
      <c r="T1088" s="274"/>
      <c r="U1088" s="546"/>
      <c r="V1088" s="546"/>
      <c r="W1088" s="546"/>
      <c r="X1088" s="274" t="s">
        <v>2503</v>
      </c>
      <c r="Y1088" s="274" t="s">
        <v>2528</v>
      </c>
      <c r="Z1088" s="274"/>
      <c r="AA1088" s="299"/>
      <c r="AB1088" s="299"/>
      <c r="AC1088" s="299"/>
      <c r="AD1088" s="274"/>
      <c r="AE1088" s="274"/>
      <c r="AF1088" s="546"/>
      <c r="AG1088" s="274"/>
      <c r="AH1088" s="546"/>
      <c r="AI1088" s="546"/>
      <c r="AJ1088" s="546"/>
      <c r="AK1088" s="274" t="s">
        <v>2506</v>
      </c>
      <c r="AL1088" s="352" t="s">
        <v>55</v>
      </c>
      <c r="AM1088" s="352" t="s">
        <v>942</v>
      </c>
      <c r="AN1088" s="352" t="s">
        <v>56</v>
      </c>
      <c r="AO1088" s="352" t="s">
        <v>2507</v>
      </c>
      <c r="AP1088" s="274" t="s">
        <v>2513</v>
      </c>
      <c r="AQ1088" s="274" t="s">
        <v>1038</v>
      </c>
      <c r="AR1088" s="352">
        <v>2201048</v>
      </c>
      <c r="AS1088" s="352"/>
      <c r="AT1088" s="274" t="s">
        <v>2535</v>
      </c>
      <c r="AU1088" s="274"/>
      <c r="AV1088" s="274" t="s">
        <v>63</v>
      </c>
      <c r="AW1088" s="352" t="s">
        <v>585</v>
      </c>
      <c r="AX1088" s="550"/>
      <c r="AY1088" s="551"/>
      <c r="AZ1088" s="551" t="s">
        <v>2514</v>
      </c>
      <c r="BA1088" s="551" t="s">
        <v>125</v>
      </c>
      <c r="BB1088" s="551" t="s">
        <v>67</v>
      </c>
      <c r="BC1088" s="552">
        <v>61200000</v>
      </c>
      <c r="BD1088" s="552">
        <v>61200000</v>
      </c>
    </row>
    <row r="1089" spans="1:56" s="359" customFormat="1" ht="63" customHeight="1">
      <c r="A1089" s="352">
        <v>1056</v>
      </c>
      <c r="B1089" s="274" t="s">
        <v>927</v>
      </c>
      <c r="C1089" s="274" t="s">
        <v>2499</v>
      </c>
      <c r="D1089" s="274" t="s">
        <v>2500</v>
      </c>
      <c r="E1089" s="274" t="s">
        <v>249</v>
      </c>
      <c r="F1089" s="274"/>
      <c r="G1089" s="274" t="s">
        <v>2501</v>
      </c>
      <c r="H1089" s="274" t="s">
        <v>149</v>
      </c>
      <c r="I1089" s="274" t="s">
        <v>2502</v>
      </c>
      <c r="J1089" s="352" t="s">
        <v>934</v>
      </c>
      <c r="K1089" s="352">
        <v>0</v>
      </c>
      <c r="L1089" s="352">
        <v>0</v>
      </c>
      <c r="M1089" s="352">
        <v>0</v>
      </c>
      <c r="N1089" s="352"/>
      <c r="O1089" s="352"/>
      <c r="P1089" s="352"/>
      <c r="Q1089" s="352"/>
      <c r="R1089" s="352" t="s">
        <v>211</v>
      </c>
      <c r="S1089" s="553"/>
      <c r="T1089" s="274"/>
      <c r="U1089" s="546"/>
      <c r="V1089" s="546"/>
      <c r="W1089" s="546"/>
      <c r="X1089" s="274" t="s">
        <v>2503</v>
      </c>
      <c r="Y1089" s="274" t="s">
        <v>2528</v>
      </c>
      <c r="Z1089" s="274"/>
      <c r="AA1089" s="299"/>
      <c r="AB1089" s="299"/>
      <c r="AC1089" s="299"/>
      <c r="AD1089" s="274"/>
      <c r="AE1089" s="274"/>
      <c r="AF1089" s="546"/>
      <c r="AG1089" s="274"/>
      <c r="AH1089" s="546"/>
      <c r="AI1089" s="546"/>
      <c r="AJ1089" s="546"/>
      <c r="AK1089" s="274" t="s">
        <v>2506</v>
      </c>
      <c r="AL1089" s="352" t="s">
        <v>55</v>
      </c>
      <c r="AM1089" s="352" t="s">
        <v>942</v>
      </c>
      <c r="AN1089" s="352" t="s">
        <v>56</v>
      </c>
      <c r="AO1089" s="352" t="s">
        <v>2507</v>
      </c>
      <c r="AP1089" s="274" t="s">
        <v>2513</v>
      </c>
      <c r="AQ1089" s="274" t="s">
        <v>1038</v>
      </c>
      <c r="AR1089" s="352">
        <v>2201048</v>
      </c>
      <c r="AS1089" s="352"/>
      <c r="AT1089" s="274" t="s">
        <v>2535</v>
      </c>
      <c r="AU1089" s="274"/>
      <c r="AV1089" s="274" t="s">
        <v>63</v>
      </c>
      <c r="AW1089" s="352" t="s">
        <v>585</v>
      </c>
      <c r="AX1089" s="550"/>
      <c r="AY1089" s="551"/>
      <c r="AZ1089" s="551" t="s">
        <v>2514</v>
      </c>
      <c r="BA1089" s="551" t="s">
        <v>125</v>
      </c>
      <c r="BB1089" s="551" t="s">
        <v>67</v>
      </c>
      <c r="BC1089" s="552">
        <v>13600000</v>
      </c>
      <c r="BD1089" s="552">
        <v>13600000</v>
      </c>
    </row>
    <row r="1090" spans="1:56" s="359" customFormat="1" ht="63" customHeight="1">
      <c r="A1090" s="352">
        <v>1057</v>
      </c>
      <c r="B1090" s="274" t="s">
        <v>927</v>
      </c>
      <c r="C1090" s="274" t="s">
        <v>2499</v>
      </c>
      <c r="D1090" s="274" t="s">
        <v>2500</v>
      </c>
      <c r="E1090" s="274" t="s">
        <v>249</v>
      </c>
      <c r="F1090" s="274"/>
      <c r="G1090" s="274" t="s">
        <v>2501</v>
      </c>
      <c r="H1090" s="274" t="s">
        <v>149</v>
      </c>
      <c r="I1090" s="274" t="s">
        <v>2502</v>
      </c>
      <c r="J1090" s="352" t="s">
        <v>934</v>
      </c>
      <c r="K1090" s="352">
        <v>0</v>
      </c>
      <c r="L1090" s="352">
        <v>0</v>
      </c>
      <c r="M1090" s="352">
        <v>0</v>
      </c>
      <c r="N1090" s="352"/>
      <c r="O1090" s="352"/>
      <c r="P1090" s="352"/>
      <c r="Q1090" s="352"/>
      <c r="R1090" s="352" t="s">
        <v>211</v>
      </c>
      <c r="S1090" s="553"/>
      <c r="T1090" s="274"/>
      <c r="U1090" s="546"/>
      <c r="V1090" s="546"/>
      <c r="W1090" s="546"/>
      <c r="X1090" s="274" t="s">
        <v>2503</v>
      </c>
      <c r="Y1090" s="274" t="s">
        <v>2528</v>
      </c>
      <c r="Z1090" s="274"/>
      <c r="AA1090" s="299"/>
      <c r="AB1090" s="299"/>
      <c r="AC1090" s="299"/>
      <c r="AD1090" s="274"/>
      <c r="AE1090" s="274"/>
      <c r="AF1090" s="546"/>
      <c r="AG1090" s="274"/>
      <c r="AH1090" s="546"/>
      <c r="AI1090" s="546"/>
      <c r="AJ1090" s="546"/>
      <c r="AK1090" s="274" t="s">
        <v>2506</v>
      </c>
      <c r="AL1090" s="352" t="s">
        <v>55</v>
      </c>
      <c r="AM1090" s="352" t="s">
        <v>942</v>
      </c>
      <c r="AN1090" s="352" t="s">
        <v>56</v>
      </c>
      <c r="AO1090" s="352" t="s">
        <v>2507</v>
      </c>
      <c r="AP1090" s="274" t="s">
        <v>2516</v>
      </c>
      <c r="AQ1090" s="274" t="s">
        <v>551</v>
      </c>
      <c r="AR1090" s="352">
        <v>2201015</v>
      </c>
      <c r="AS1090" s="352"/>
      <c r="AT1090" s="274" t="s">
        <v>2536</v>
      </c>
      <c r="AU1090" s="274"/>
      <c r="AV1090" s="274" t="s">
        <v>63</v>
      </c>
      <c r="AW1090" s="352" t="s">
        <v>585</v>
      </c>
      <c r="AX1090" s="550"/>
      <c r="AY1090" s="551"/>
      <c r="AZ1090" s="551" t="s">
        <v>2517</v>
      </c>
      <c r="BA1090" s="551" t="s">
        <v>125</v>
      </c>
      <c r="BB1090" s="551" t="s">
        <v>67</v>
      </c>
      <c r="BC1090" s="552">
        <v>13333333</v>
      </c>
      <c r="BD1090" s="552">
        <v>13333333</v>
      </c>
    </row>
    <row r="1091" spans="1:56" s="359" customFormat="1" ht="63" customHeight="1">
      <c r="A1091" s="352">
        <v>1058</v>
      </c>
      <c r="B1091" s="274" t="s">
        <v>927</v>
      </c>
      <c r="C1091" s="274" t="s">
        <v>2499</v>
      </c>
      <c r="D1091" s="274" t="s">
        <v>2500</v>
      </c>
      <c r="E1091" s="274" t="s">
        <v>249</v>
      </c>
      <c r="F1091" s="274"/>
      <c r="G1091" s="274" t="s">
        <v>2501</v>
      </c>
      <c r="H1091" s="274" t="s">
        <v>149</v>
      </c>
      <c r="I1091" s="274" t="s">
        <v>2502</v>
      </c>
      <c r="J1091" s="352" t="s">
        <v>934</v>
      </c>
      <c r="K1091" s="352">
        <v>0</v>
      </c>
      <c r="L1091" s="352">
        <v>0</v>
      </c>
      <c r="M1091" s="352">
        <v>0</v>
      </c>
      <c r="N1091" s="352"/>
      <c r="O1091" s="352"/>
      <c r="P1091" s="352"/>
      <c r="Q1091" s="352"/>
      <c r="R1091" s="352" t="s">
        <v>211</v>
      </c>
      <c r="S1091" s="553"/>
      <c r="T1091" s="274"/>
      <c r="U1091" s="546"/>
      <c r="V1091" s="546"/>
      <c r="W1091" s="546"/>
      <c r="X1091" s="274" t="s">
        <v>2503</v>
      </c>
      <c r="Y1091" s="274" t="s">
        <v>2528</v>
      </c>
      <c r="Z1091" s="274"/>
      <c r="AA1091" s="299"/>
      <c r="AB1091" s="299"/>
      <c r="AC1091" s="299"/>
      <c r="AD1091" s="274"/>
      <c r="AE1091" s="274"/>
      <c r="AF1091" s="546"/>
      <c r="AG1091" s="274"/>
      <c r="AH1091" s="546"/>
      <c r="AI1091" s="546"/>
      <c r="AJ1091" s="546"/>
      <c r="AK1091" s="274" t="s">
        <v>2506</v>
      </c>
      <c r="AL1091" s="352" t="s">
        <v>55</v>
      </c>
      <c r="AM1091" s="352" t="s">
        <v>942</v>
      </c>
      <c r="AN1091" s="352" t="s">
        <v>56</v>
      </c>
      <c r="AO1091" s="352" t="s">
        <v>2507</v>
      </c>
      <c r="AP1091" s="274" t="s">
        <v>2516</v>
      </c>
      <c r="AQ1091" s="274" t="s">
        <v>551</v>
      </c>
      <c r="AR1091" s="352">
        <v>2201015</v>
      </c>
      <c r="AS1091" s="352"/>
      <c r="AT1091" s="274"/>
      <c r="AU1091" s="274"/>
      <c r="AV1091" s="274" t="s">
        <v>2532</v>
      </c>
      <c r="AW1091" s="352" t="s">
        <v>585</v>
      </c>
      <c r="AX1091" s="550"/>
      <c r="AY1091" s="551"/>
      <c r="AZ1091" s="551" t="s">
        <v>2517</v>
      </c>
      <c r="BA1091" s="551">
        <v>0</v>
      </c>
      <c r="BB1091" s="551" t="s">
        <v>2533</v>
      </c>
      <c r="BC1091" s="552">
        <v>10000000</v>
      </c>
      <c r="BD1091" s="552">
        <v>10000000</v>
      </c>
    </row>
    <row r="1092" spans="1:56" s="359" customFormat="1" ht="63" customHeight="1">
      <c r="A1092" s="352">
        <v>1059</v>
      </c>
      <c r="B1092" s="274" t="s">
        <v>927</v>
      </c>
      <c r="C1092" s="274" t="s">
        <v>2499</v>
      </c>
      <c r="D1092" s="274" t="s">
        <v>2500</v>
      </c>
      <c r="E1092" s="274" t="s">
        <v>249</v>
      </c>
      <c r="F1092" s="274"/>
      <c r="G1092" s="274" t="s">
        <v>2501</v>
      </c>
      <c r="H1092" s="274" t="s">
        <v>149</v>
      </c>
      <c r="I1092" s="274" t="s">
        <v>2502</v>
      </c>
      <c r="J1092" s="352" t="s">
        <v>934</v>
      </c>
      <c r="K1092" s="352">
        <v>0</v>
      </c>
      <c r="L1092" s="352">
        <v>0</v>
      </c>
      <c r="M1092" s="352">
        <v>0</v>
      </c>
      <c r="N1092" s="352"/>
      <c r="O1092" s="352"/>
      <c r="P1092" s="352"/>
      <c r="Q1092" s="352"/>
      <c r="R1092" s="352" t="s">
        <v>211</v>
      </c>
      <c r="S1092" s="553"/>
      <c r="T1092" s="274"/>
      <c r="U1092" s="546"/>
      <c r="V1092" s="546"/>
      <c r="W1092" s="546"/>
      <c r="X1092" s="274" t="s">
        <v>2503</v>
      </c>
      <c r="Y1092" s="274" t="s">
        <v>2528</v>
      </c>
      <c r="Z1092" s="274"/>
      <c r="AA1092" s="299"/>
      <c r="AB1092" s="299"/>
      <c r="AC1092" s="299"/>
      <c r="AD1092" s="274"/>
      <c r="AE1092" s="274"/>
      <c r="AF1092" s="546"/>
      <c r="AG1092" s="274"/>
      <c r="AH1092" s="546"/>
      <c r="AI1092" s="546"/>
      <c r="AJ1092" s="546"/>
      <c r="AK1092" s="274" t="s">
        <v>2506</v>
      </c>
      <c r="AL1092" s="352" t="s">
        <v>55</v>
      </c>
      <c r="AM1092" s="352" t="s">
        <v>942</v>
      </c>
      <c r="AN1092" s="352" t="s">
        <v>56</v>
      </c>
      <c r="AO1092" s="352" t="s">
        <v>2507</v>
      </c>
      <c r="AP1092" s="274" t="s">
        <v>2511</v>
      </c>
      <c r="AQ1092" s="274" t="s">
        <v>986</v>
      </c>
      <c r="AR1092" s="352">
        <v>2201006</v>
      </c>
      <c r="AS1092" s="352"/>
      <c r="AT1092" s="274" t="s">
        <v>2537</v>
      </c>
      <c r="AU1092" s="274"/>
      <c r="AV1092" s="274" t="s">
        <v>63</v>
      </c>
      <c r="AW1092" s="352" t="s">
        <v>585</v>
      </c>
      <c r="AX1092" s="550"/>
      <c r="AY1092" s="551"/>
      <c r="AZ1092" s="551" t="s">
        <v>2510</v>
      </c>
      <c r="BA1092" s="551" t="s">
        <v>125</v>
      </c>
      <c r="BB1092" s="551" t="s">
        <v>67</v>
      </c>
      <c r="BC1092" s="552">
        <v>90584286</v>
      </c>
      <c r="BD1092" s="552">
        <v>90584286</v>
      </c>
    </row>
    <row r="1093" spans="1:56" s="359" customFormat="1" ht="63" customHeight="1">
      <c r="A1093" s="352">
        <v>1060</v>
      </c>
      <c r="B1093" s="274" t="s">
        <v>927</v>
      </c>
      <c r="C1093" s="274" t="s">
        <v>2499</v>
      </c>
      <c r="D1093" s="274" t="s">
        <v>2500</v>
      </c>
      <c r="E1093" s="274" t="s">
        <v>249</v>
      </c>
      <c r="F1093" s="274"/>
      <c r="G1093" s="274" t="s">
        <v>2501</v>
      </c>
      <c r="H1093" s="274" t="s">
        <v>149</v>
      </c>
      <c r="I1093" s="274" t="s">
        <v>2502</v>
      </c>
      <c r="J1093" s="352" t="s">
        <v>934</v>
      </c>
      <c r="K1093" s="352">
        <v>0</v>
      </c>
      <c r="L1093" s="352">
        <v>0</v>
      </c>
      <c r="M1093" s="352">
        <v>0</v>
      </c>
      <c r="N1093" s="352"/>
      <c r="O1093" s="352"/>
      <c r="P1093" s="352"/>
      <c r="Q1093" s="352"/>
      <c r="R1093" s="352" t="s">
        <v>211</v>
      </c>
      <c r="S1093" s="553"/>
      <c r="T1093" s="274"/>
      <c r="U1093" s="546"/>
      <c r="V1093" s="546"/>
      <c r="W1093" s="546"/>
      <c r="X1093" s="274" t="s">
        <v>2503</v>
      </c>
      <c r="Y1093" s="274" t="s">
        <v>2528</v>
      </c>
      <c r="Z1093" s="274"/>
      <c r="AA1093" s="299"/>
      <c r="AB1093" s="299"/>
      <c r="AC1093" s="299"/>
      <c r="AD1093" s="274"/>
      <c r="AE1093" s="274"/>
      <c r="AF1093" s="546"/>
      <c r="AG1093" s="274"/>
      <c r="AH1093" s="546"/>
      <c r="AI1093" s="546"/>
      <c r="AJ1093" s="546"/>
      <c r="AK1093" s="274" t="s">
        <v>2506</v>
      </c>
      <c r="AL1093" s="352" t="s">
        <v>55</v>
      </c>
      <c r="AM1093" s="352" t="s">
        <v>942</v>
      </c>
      <c r="AN1093" s="352" t="s">
        <v>56</v>
      </c>
      <c r="AO1093" s="352" t="s">
        <v>2507</v>
      </c>
      <c r="AP1093" s="274" t="s">
        <v>2511</v>
      </c>
      <c r="AQ1093" s="274" t="s">
        <v>986</v>
      </c>
      <c r="AR1093" s="352">
        <v>2201006</v>
      </c>
      <c r="AS1093" s="352"/>
      <c r="AT1093" s="274" t="s">
        <v>2538</v>
      </c>
      <c r="AU1093" s="274"/>
      <c r="AV1093" s="274" t="s">
        <v>2532</v>
      </c>
      <c r="AW1093" s="352" t="s">
        <v>585</v>
      </c>
      <c r="AX1093" s="550"/>
      <c r="AY1093" s="551"/>
      <c r="AZ1093" s="551" t="s">
        <v>2510</v>
      </c>
      <c r="BA1093" s="551">
        <v>0</v>
      </c>
      <c r="BB1093" s="551" t="s">
        <v>2533</v>
      </c>
      <c r="BC1093" s="552">
        <v>175000000</v>
      </c>
      <c r="BD1093" s="552">
        <v>175000000</v>
      </c>
    </row>
    <row r="1094" spans="1:56" s="359" customFormat="1" ht="63" customHeight="1">
      <c r="A1094" s="352">
        <v>1061</v>
      </c>
      <c r="B1094" s="274" t="s">
        <v>927</v>
      </c>
      <c r="C1094" s="274" t="s">
        <v>2499</v>
      </c>
      <c r="D1094" s="274" t="s">
        <v>2500</v>
      </c>
      <c r="E1094" s="274" t="s">
        <v>249</v>
      </c>
      <c r="F1094" s="274"/>
      <c r="G1094" s="274" t="s">
        <v>2501</v>
      </c>
      <c r="H1094" s="274" t="s">
        <v>149</v>
      </c>
      <c r="I1094" s="274" t="s">
        <v>2502</v>
      </c>
      <c r="J1094" s="352" t="s">
        <v>934</v>
      </c>
      <c r="K1094" s="352">
        <v>0</v>
      </c>
      <c r="L1094" s="352">
        <v>0</v>
      </c>
      <c r="M1094" s="352">
        <v>0</v>
      </c>
      <c r="N1094" s="352"/>
      <c r="O1094" s="352"/>
      <c r="P1094" s="352"/>
      <c r="Q1094" s="352"/>
      <c r="R1094" s="352" t="s">
        <v>211</v>
      </c>
      <c r="S1094" s="553"/>
      <c r="T1094" s="274"/>
      <c r="U1094" s="546"/>
      <c r="V1094" s="546"/>
      <c r="W1094" s="546"/>
      <c r="X1094" s="274" t="s">
        <v>2503</v>
      </c>
      <c r="Y1094" s="274" t="s">
        <v>2528</v>
      </c>
      <c r="Z1094" s="274"/>
      <c r="AA1094" s="299"/>
      <c r="AB1094" s="299"/>
      <c r="AC1094" s="299"/>
      <c r="AD1094" s="274"/>
      <c r="AE1094" s="274"/>
      <c r="AF1094" s="546"/>
      <c r="AG1094" s="274"/>
      <c r="AH1094" s="546"/>
      <c r="AI1094" s="546"/>
      <c r="AJ1094" s="546"/>
      <c r="AK1094" s="274" t="s">
        <v>2506</v>
      </c>
      <c r="AL1094" s="352" t="s">
        <v>55</v>
      </c>
      <c r="AM1094" s="352" t="s">
        <v>942</v>
      </c>
      <c r="AN1094" s="352" t="s">
        <v>56</v>
      </c>
      <c r="AO1094" s="352" t="s">
        <v>2507</v>
      </c>
      <c r="AP1094" s="274" t="s">
        <v>2511</v>
      </c>
      <c r="AQ1094" s="274" t="s">
        <v>986</v>
      </c>
      <c r="AR1094" s="352">
        <v>2201006</v>
      </c>
      <c r="AS1094" s="352"/>
      <c r="AT1094" s="274" t="s">
        <v>2538</v>
      </c>
      <c r="AU1094" s="274"/>
      <c r="AV1094" s="274" t="s">
        <v>2532</v>
      </c>
      <c r="AW1094" s="352" t="s">
        <v>585</v>
      </c>
      <c r="AX1094" s="550"/>
      <c r="AY1094" s="551"/>
      <c r="AZ1094" s="551" t="s">
        <v>2510</v>
      </c>
      <c r="BA1094" s="551">
        <v>0</v>
      </c>
      <c r="BB1094" s="551" t="s">
        <v>2533</v>
      </c>
      <c r="BC1094" s="552">
        <v>10000000</v>
      </c>
      <c r="BD1094" s="552">
        <v>10000000</v>
      </c>
    </row>
    <row r="1095" spans="1:56" s="359" customFormat="1" ht="63" customHeight="1">
      <c r="A1095" s="352">
        <v>1062</v>
      </c>
      <c r="B1095" s="274" t="s">
        <v>927</v>
      </c>
      <c r="C1095" s="274" t="s">
        <v>2499</v>
      </c>
      <c r="D1095" s="274" t="s">
        <v>2500</v>
      </c>
      <c r="E1095" s="274" t="s">
        <v>249</v>
      </c>
      <c r="F1095" s="274"/>
      <c r="G1095" s="274" t="s">
        <v>2501</v>
      </c>
      <c r="H1095" s="274" t="s">
        <v>149</v>
      </c>
      <c r="I1095" s="274" t="s">
        <v>2502</v>
      </c>
      <c r="J1095" s="352" t="s">
        <v>934</v>
      </c>
      <c r="K1095" s="352">
        <v>0</v>
      </c>
      <c r="L1095" s="352">
        <v>0</v>
      </c>
      <c r="M1095" s="352">
        <v>0</v>
      </c>
      <c r="N1095" s="352"/>
      <c r="O1095" s="352"/>
      <c r="P1095" s="352"/>
      <c r="Q1095" s="352"/>
      <c r="R1095" s="352" t="s">
        <v>211</v>
      </c>
      <c r="S1095" s="553"/>
      <c r="T1095" s="274"/>
      <c r="U1095" s="546"/>
      <c r="V1095" s="546"/>
      <c r="W1095" s="546"/>
      <c r="X1095" s="274" t="s">
        <v>2503</v>
      </c>
      <c r="Y1095" s="274" t="s">
        <v>2528</v>
      </c>
      <c r="Z1095" s="274"/>
      <c r="AA1095" s="299"/>
      <c r="AB1095" s="299"/>
      <c r="AC1095" s="299"/>
      <c r="AD1095" s="274"/>
      <c r="AE1095" s="274"/>
      <c r="AF1095" s="546"/>
      <c r="AG1095" s="274"/>
      <c r="AH1095" s="546"/>
      <c r="AI1095" s="546"/>
      <c r="AJ1095" s="546"/>
      <c r="AK1095" s="274" t="s">
        <v>2506</v>
      </c>
      <c r="AL1095" s="352" t="s">
        <v>55</v>
      </c>
      <c r="AM1095" s="352" t="s">
        <v>942</v>
      </c>
      <c r="AN1095" s="352" t="s">
        <v>56</v>
      </c>
      <c r="AO1095" s="352" t="s">
        <v>2507</v>
      </c>
      <c r="AP1095" s="274" t="s">
        <v>2511</v>
      </c>
      <c r="AQ1095" s="274" t="s">
        <v>986</v>
      </c>
      <c r="AR1095" s="352">
        <v>2201006</v>
      </c>
      <c r="AS1095" s="352"/>
      <c r="AT1095" s="274"/>
      <c r="AU1095" s="274"/>
      <c r="AV1095" s="274" t="s">
        <v>63</v>
      </c>
      <c r="AW1095" s="352" t="s">
        <v>585</v>
      </c>
      <c r="AX1095" s="550"/>
      <c r="AY1095" s="551"/>
      <c r="AZ1095" s="551" t="s">
        <v>2510</v>
      </c>
      <c r="BA1095" s="551" t="s">
        <v>125</v>
      </c>
      <c r="BB1095" s="551" t="s">
        <v>67</v>
      </c>
      <c r="BC1095" s="552">
        <v>10000000</v>
      </c>
      <c r="BD1095" s="552">
        <v>10000000</v>
      </c>
    </row>
    <row r="1096" spans="1:56" s="359" customFormat="1" ht="63" customHeight="1">
      <c r="A1096" s="352">
        <v>1063</v>
      </c>
      <c r="B1096" s="274" t="s">
        <v>927</v>
      </c>
      <c r="C1096" s="274" t="s">
        <v>2499</v>
      </c>
      <c r="D1096" s="274" t="s">
        <v>2500</v>
      </c>
      <c r="E1096" s="274" t="s">
        <v>249</v>
      </c>
      <c r="F1096" s="274"/>
      <c r="G1096" s="274" t="s">
        <v>2501</v>
      </c>
      <c r="H1096" s="274" t="s">
        <v>149</v>
      </c>
      <c r="I1096" s="274" t="s">
        <v>2502</v>
      </c>
      <c r="J1096" s="352" t="s">
        <v>934</v>
      </c>
      <c r="K1096" s="352">
        <v>0</v>
      </c>
      <c r="L1096" s="352">
        <v>0</v>
      </c>
      <c r="M1096" s="352">
        <v>0</v>
      </c>
      <c r="N1096" s="352"/>
      <c r="O1096" s="352"/>
      <c r="P1096" s="352"/>
      <c r="Q1096" s="352"/>
      <c r="R1096" s="352" t="s">
        <v>211</v>
      </c>
      <c r="S1096" s="553"/>
      <c r="T1096" s="274"/>
      <c r="U1096" s="546"/>
      <c r="V1096" s="546"/>
      <c r="W1096" s="546"/>
      <c r="X1096" s="274" t="s">
        <v>2503</v>
      </c>
      <c r="Y1096" s="274" t="s">
        <v>2528</v>
      </c>
      <c r="Z1096" s="274"/>
      <c r="AA1096" s="299"/>
      <c r="AB1096" s="299"/>
      <c r="AC1096" s="299"/>
      <c r="AD1096" s="274"/>
      <c r="AE1096" s="274"/>
      <c r="AF1096" s="546"/>
      <c r="AG1096" s="274"/>
      <c r="AH1096" s="546"/>
      <c r="AI1096" s="546"/>
      <c r="AJ1096" s="546"/>
      <c r="AK1096" s="274" t="s">
        <v>2506</v>
      </c>
      <c r="AL1096" s="352" t="s">
        <v>55</v>
      </c>
      <c r="AM1096" s="352" t="s">
        <v>942</v>
      </c>
      <c r="AN1096" s="352" t="s">
        <v>56</v>
      </c>
      <c r="AO1096" s="352" t="s">
        <v>2507</v>
      </c>
      <c r="AP1096" s="274" t="s">
        <v>2511</v>
      </c>
      <c r="AQ1096" s="274" t="s">
        <v>986</v>
      </c>
      <c r="AR1096" s="352">
        <v>2201006</v>
      </c>
      <c r="AS1096" s="352"/>
      <c r="AT1096" s="274" t="s">
        <v>2539</v>
      </c>
      <c r="AU1096" s="274"/>
      <c r="AV1096" s="274" t="s">
        <v>2532</v>
      </c>
      <c r="AW1096" s="352" t="s">
        <v>585</v>
      </c>
      <c r="AX1096" s="550"/>
      <c r="AY1096" s="551"/>
      <c r="AZ1096" s="551" t="s">
        <v>2510</v>
      </c>
      <c r="BA1096" s="551">
        <v>0</v>
      </c>
      <c r="BB1096" s="551" t="s">
        <v>2533</v>
      </c>
      <c r="BC1096" s="552">
        <v>142116237</v>
      </c>
      <c r="BD1096" s="552">
        <v>142116237</v>
      </c>
    </row>
    <row r="1097" spans="1:56" s="359" customFormat="1" ht="63" customHeight="1">
      <c r="A1097" s="352">
        <v>1064</v>
      </c>
      <c r="B1097" s="274" t="s">
        <v>927</v>
      </c>
      <c r="C1097" s="274" t="s">
        <v>2499</v>
      </c>
      <c r="D1097" s="274" t="s">
        <v>2500</v>
      </c>
      <c r="E1097" s="274" t="s">
        <v>249</v>
      </c>
      <c r="F1097" s="274"/>
      <c r="G1097" s="274" t="s">
        <v>2501</v>
      </c>
      <c r="H1097" s="274" t="s">
        <v>149</v>
      </c>
      <c r="I1097" s="274" t="s">
        <v>2502</v>
      </c>
      <c r="J1097" s="352" t="s">
        <v>934</v>
      </c>
      <c r="K1097" s="352">
        <v>0</v>
      </c>
      <c r="L1097" s="352">
        <v>0</v>
      </c>
      <c r="M1097" s="352">
        <v>0</v>
      </c>
      <c r="N1097" s="352"/>
      <c r="O1097" s="352"/>
      <c r="P1097" s="352"/>
      <c r="Q1097" s="352"/>
      <c r="R1097" s="352" t="s">
        <v>211</v>
      </c>
      <c r="S1097" s="553"/>
      <c r="T1097" s="274"/>
      <c r="U1097" s="546"/>
      <c r="V1097" s="546"/>
      <c r="W1097" s="546"/>
      <c r="X1097" s="274" t="s">
        <v>2503</v>
      </c>
      <c r="Y1097" s="274" t="s">
        <v>2528</v>
      </c>
      <c r="Z1097" s="274"/>
      <c r="AA1097" s="299"/>
      <c r="AB1097" s="299"/>
      <c r="AC1097" s="299"/>
      <c r="AD1097" s="274"/>
      <c r="AE1097" s="274"/>
      <c r="AF1097" s="546"/>
      <c r="AG1097" s="274"/>
      <c r="AH1097" s="546"/>
      <c r="AI1097" s="546"/>
      <c r="AJ1097" s="546"/>
      <c r="AK1097" s="274" t="s">
        <v>2506</v>
      </c>
      <c r="AL1097" s="352" t="s">
        <v>55</v>
      </c>
      <c r="AM1097" s="352" t="s">
        <v>942</v>
      </c>
      <c r="AN1097" s="352" t="s">
        <v>56</v>
      </c>
      <c r="AO1097" s="352" t="s">
        <v>2507</v>
      </c>
      <c r="AP1097" s="274" t="s">
        <v>2511</v>
      </c>
      <c r="AQ1097" s="274" t="s">
        <v>986</v>
      </c>
      <c r="AR1097" s="352">
        <v>2201006</v>
      </c>
      <c r="AS1097" s="352"/>
      <c r="AT1097" s="274" t="s">
        <v>2539</v>
      </c>
      <c r="AU1097" s="274"/>
      <c r="AV1097" s="274" t="s">
        <v>2532</v>
      </c>
      <c r="AW1097" s="352" t="s">
        <v>585</v>
      </c>
      <c r="AX1097" s="550"/>
      <c r="AY1097" s="551"/>
      <c r="AZ1097" s="551" t="s">
        <v>2510</v>
      </c>
      <c r="BA1097" s="551">
        <v>0</v>
      </c>
      <c r="BB1097" s="551" t="s">
        <v>2533</v>
      </c>
      <c r="BC1097" s="552">
        <v>30000000</v>
      </c>
      <c r="BD1097" s="552">
        <v>30000000</v>
      </c>
    </row>
    <row r="1098" spans="1:56" s="359" customFormat="1" ht="63" customHeight="1">
      <c r="A1098" s="352">
        <v>1065</v>
      </c>
      <c r="B1098" s="274" t="s">
        <v>927</v>
      </c>
      <c r="C1098" s="274" t="s">
        <v>2499</v>
      </c>
      <c r="D1098" s="274" t="s">
        <v>2500</v>
      </c>
      <c r="E1098" s="274" t="s">
        <v>249</v>
      </c>
      <c r="F1098" s="274"/>
      <c r="G1098" s="274" t="s">
        <v>2501</v>
      </c>
      <c r="H1098" s="274" t="s">
        <v>149</v>
      </c>
      <c r="I1098" s="274" t="s">
        <v>2502</v>
      </c>
      <c r="J1098" s="352" t="s">
        <v>934</v>
      </c>
      <c r="K1098" s="352">
        <v>0</v>
      </c>
      <c r="L1098" s="352">
        <v>0</v>
      </c>
      <c r="M1098" s="352">
        <v>0</v>
      </c>
      <c r="N1098" s="352"/>
      <c r="O1098" s="352"/>
      <c r="P1098" s="352"/>
      <c r="Q1098" s="352"/>
      <c r="R1098" s="352" t="s">
        <v>211</v>
      </c>
      <c r="S1098" s="553"/>
      <c r="T1098" s="274"/>
      <c r="U1098" s="546"/>
      <c r="V1098" s="546"/>
      <c r="W1098" s="546"/>
      <c r="X1098" s="274" t="s">
        <v>2503</v>
      </c>
      <c r="Y1098" s="274" t="s">
        <v>2528</v>
      </c>
      <c r="Z1098" s="274"/>
      <c r="AA1098" s="299"/>
      <c r="AB1098" s="299"/>
      <c r="AC1098" s="299"/>
      <c r="AD1098" s="274"/>
      <c r="AE1098" s="274"/>
      <c r="AF1098" s="546"/>
      <c r="AG1098" s="274"/>
      <c r="AH1098" s="546"/>
      <c r="AI1098" s="546"/>
      <c r="AJ1098" s="546"/>
      <c r="AK1098" s="274" t="s">
        <v>2506</v>
      </c>
      <c r="AL1098" s="352" t="s">
        <v>55</v>
      </c>
      <c r="AM1098" s="352" t="s">
        <v>942</v>
      </c>
      <c r="AN1098" s="352" t="s">
        <v>56</v>
      </c>
      <c r="AO1098" s="352" t="s">
        <v>2507</v>
      </c>
      <c r="AP1098" s="274" t="s">
        <v>2511</v>
      </c>
      <c r="AQ1098" s="274" t="s">
        <v>986</v>
      </c>
      <c r="AR1098" s="352">
        <v>2201006</v>
      </c>
      <c r="AS1098" s="352"/>
      <c r="AT1098" s="274" t="s">
        <v>2540</v>
      </c>
      <c r="AU1098" s="274"/>
      <c r="AV1098" s="274" t="s">
        <v>63</v>
      </c>
      <c r="AW1098" s="352" t="s">
        <v>585</v>
      </c>
      <c r="AX1098" s="550"/>
      <c r="AY1098" s="551"/>
      <c r="AZ1098" s="551" t="s">
        <v>2510</v>
      </c>
      <c r="BA1098" s="551" t="s">
        <v>125</v>
      </c>
      <c r="BB1098" s="551" t="s">
        <v>67</v>
      </c>
      <c r="BC1098" s="552">
        <v>73600000</v>
      </c>
      <c r="BD1098" s="552">
        <v>73600000</v>
      </c>
    </row>
    <row r="1099" spans="1:56" s="359" customFormat="1" ht="63" customHeight="1">
      <c r="A1099" s="352">
        <v>1066</v>
      </c>
      <c r="B1099" s="274" t="s">
        <v>927</v>
      </c>
      <c r="C1099" s="274" t="s">
        <v>2499</v>
      </c>
      <c r="D1099" s="274" t="s">
        <v>2500</v>
      </c>
      <c r="E1099" s="274" t="s">
        <v>249</v>
      </c>
      <c r="F1099" s="274"/>
      <c r="G1099" s="274" t="s">
        <v>2501</v>
      </c>
      <c r="H1099" s="274" t="s">
        <v>149</v>
      </c>
      <c r="I1099" s="274" t="s">
        <v>2502</v>
      </c>
      <c r="J1099" s="352" t="s">
        <v>934</v>
      </c>
      <c r="K1099" s="352">
        <v>0</v>
      </c>
      <c r="L1099" s="352">
        <v>0</v>
      </c>
      <c r="M1099" s="352">
        <v>0</v>
      </c>
      <c r="N1099" s="352"/>
      <c r="O1099" s="352"/>
      <c r="P1099" s="352"/>
      <c r="Q1099" s="352"/>
      <c r="R1099" s="352" t="s">
        <v>211</v>
      </c>
      <c r="S1099" s="553"/>
      <c r="T1099" s="274"/>
      <c r="U1099" s="546"/>
      <c r="V1099" s="546"/>
      <c r="W1099" s="546"/>
      <c r="X1099" s="274" t="s">
        <v>2503</v>
      </c>
      <c r="Y1099" s="274" t="s">
        <v>2528</v>
      </c>
      <c r="Z1099" s="274"/>
      <c r="AA1099" s="299"/>
      <c r="AB1099" s="299"/>
      <c r="AC1099" s="299"/>
      <c r="AD1099" s="274"/>
      <c r="AE1099" s="274"/>
      <c r="AF1099" s="546"/>
      <c r="AG1099" s="274"/>
      <c r="AH1099" s="546"/>
      <c r="AI1099" s="546"/>
      <c r="AJ1099" s="546"/>
      <c r="AK1099" s="274" t="s">
        <v>2506</v>
      </c>
      <c r="AL1099" s="352" t="s">
        <v>55</v>
      </c>
      <c r="AM1099" s="352" t="s">
        <v>942</v>
      </c>
      <c r="AN1099" s="352" t="s">
        <v>56</v>
      </c>
      <c r="AO1099" s="352" t="s">
        <v>2507</v>
      </c>
      <c r="AP1099" s="274" t="s">
        <v>2511</v>
      </c>
      <c r="AQ1099" s="274" t="s">
        <v>986</v>
      </c>
      <c r="AR1099" s="352">
        <v>2201006</v>
      </c>
      <c r="AS1099" s="352"/>
      <c r="AT1099" s="274" t="s">
        <v>2540</v>
      </c>
      <c r="AU1099" s="274"/>
      <c r="AV1099" s="274" t="s">
        <v>63</v>
      </c>
      <c r="AW1099" s="352" t="s">
        <v>585</v>
      </c>
      <c r="AX1099" s="550"/>
      <c r="AY1099" s="551"/>
      <c r="AZ1099" s="551" t="s">
        <v>2510</v>
      </c>
      <c r="BA1099" s="551" t="s">
        <v>125</v>
      </c>
      <c r="BB1099" s="551" t="s">
        <v>67</v>
      </c>
      <c r="BC1099" s="552">
        <v>27600000</v>
      </c>
      <c r="BD1099" s="552">
        <v>27600000</v>
      </c>
    </row>
    <row r="1100" spans="1:56" s="359" customFormat="1" ht="63" customHeight="1">
      <c r="A1100" s="352">
        <v>1067</v>
      </c>
      <c r="B1100" s="274" t="s">
        <v>927</v>
      </c>
      <c r="C1100" s="274" t="s">
        <v>2499</v>
      </c>
      <c r="D1100" s="274" t="s">
        <v>2500</v>
      </c>
      <c r="E1100" s="274" t="s">
        <v>249</v>
      </c>
      <c r="F1100" s="274"/>
      <c r="G1100" s="274" t="s">
        <v>2501</v>
      </c>
      <c r="H1100" s="274" t="s">
        <v>149</v>
      </c>
      <c r="I1100" s="274" t="s">
        <v>2502</v>
      </c>
      <c r="J1100" s="352" t="s">
        <v>934</v>
      </c>
      <c r="K1100" s="352">
        <v>0</v>
      </c>
      <c r="L1100" s="352">
        <v>0</v>
      </c>
      <c r="M1100" s="352">
        <v>0</v>
      </c>
      <c r="N1100" s="352"/>
      <c r="O1100" s="352"/>
      <c r="P1100" s="352"/>
      <c r="Q1100" s="352"/>
      <c r="R1100" s="352" t="s">
        <v>211</v>
      </c>
      <c r="S1100" s="553"/>
      <c r="T1100" s="274"/>
      <c r="U1100" s="546"/>
      <c r="V1100" s="546"/>
      <c r="W1100" s="546"/>
      <c r="X1100" s="274" t="s">
        <v>2503</v>
      </c>
      <c r="Y1100" s="274" t="s">
        <v>2528</v>
      </c>
      <c r="Z1100" s="274"/>
      <c r="AA1100" s="299"/>
      <c r="AB1100" s="299"/>
      <c r="AC1100" s="299"/>
      <c r="AD1100" s="274"/>
      <c r="AE1100" s="274"/>
      <c r="AF1100" s="546"/>
      <c r="AG1100" s="274"/>
      <c r="AH1100" s="546"/>
      <c r="AI1100" s="546"/>
      <c r="AJ1100" s="546"/>
      <c r="AK1100" s="274" t="s">
        <v>2506</v>
      </c>
      <c r="AL1100" s="352" t="s">
        <v>55</v>
      </c>
      <c r="AM1100" s="352" t="s">
        <v>942</v>
      </c>
      <c r="AN1100" s="352" t="s">
        <v>56</v>
      </c>
      <c r="AO1100" s="352" t="s">
        <v>2507</v>
      </c>
      <c r="AP1100" s="274" t="s">
        <v>2511</v>
      </c>
      <c r="AQ1100" s="274" t="s">
        <v>986</v>
      </c>
      <c r="AR1100" s="352">
        <v>2201006</v>
      </c>
      <c r="AS1100" s="352"/>
      <c r="AT1100" s="274" t="s">
        <v>2541</v>
      </c>
      <c r="AU1100" s="274"/>
      <c r="AV1100" s="274" t="s">
        <v>63</v>
      </c>
      <c r="AW1100" s="352" t="s">
        <v>585</v>
      </c>
      <c r="AX1100" s="550"/>
      <c r="AY1100" s="551"/>
      <c r="AZ1100" s="551" t="s">
        <v>2510</v>
      </c>
      <c r="BA1100" s="551" t="s">
        <v>125</v>
      </c>
      <c r="BB1100" s="551" t="s">
        <v>67</v>
      </c>
      <c r="BC1100" s="552">
        <v>26734680</v>
      </c>
      <c r="BD1100" s="552">
        <v>26734680</v>
      </c>
    </row>
    <row r="1101" spans="1:56" s="359" customFormat="1" ht="63" customHeight="1">
      <c r="A1101" s="352">
        <v>1068</v>
      </c>
      <c r="B1101" s="274" t="s">
        <v>927</v>
      </c>
      <c r="C1101" s="274" t="s">
        <v>2499</v>
      </c>
      <c r="D1101" s="274" t="s">
        <v>2500</v>
      </c>
      <c r="E1101" s="274" t="s">
        <v>249</v>
      </c>
      <c r="F1101" s="274"/>
      <c r="G1101" s="274" t="s">
        <v>2501</v>
      </c>
      <c r="H1101" s="274" t="s">
        <v>149</v>
      </c>
      <c r="I1101" s="274" t="s">
        <v>2502</v>
      </c>
      <c r="J1101" s="352" t="s">
        <v>934</v>
      </c>
      <c r="K1101" s="352">
        <v>0</v>
      </c>
      <c r="L1101" s="352">
        <v>0</v>
      </c>
      <c r="M1101" s="352">
        <v>0</v>
      </c>
      <c r="N1101" s="352"/>
      <c r="O1101" s="352"/>
      <c r="P1101" s="352"/>
      <c r="Q1101" s="352"/>
      <c r="R1101" s="352" t="s">
        <v>211</v>
      </c>
      <c r="S1101" s="553"/>
      <c r="T1101" s="274"/>
      <c r="U1101" s="546"/>
      <c r="V1101" s="546"/>
      <c r="W1101" s="546"/>
      <c r="X1101" s="274" t="s">
        <v>2503</v>
      </c>
      <c r="Y1101" s="274" t="s">
        <v>2528</v>
      </c>
      <c r="Z1101" s="274"/>
      <c r="AA1101" s="299"/>
      <c r="AB1101" s="299"/>
      <c r="AC1101" s="299"/>
      <c r="AD1101" s="274"/>
      <c r="AE1101" s="274"/>
      <c r="AF1101" s="546"/>
      <c r="AG1101" s="274"/>
      <c r="AH1101" s="546"/>
      <c r="AI1101" s="546"/>
      <c r="AJ1101" s="546"/>
      <c r="AK1101" s="274" t="s">
        <v>2506</v>
      </c>
      <c r="AL1101" s="352" t="s">
        <v>55</v>
      </c>
      <c r="AM1101" s="352" t="s">
        <v>942</v>
      </c>
      <c r="AN1101" s="352" t="s">
        <v>56</v>
      </c>
      <c r="AO1101" s="352" t="s">
        <v>2507</v>
      </c>
      <c r="AP1101" s="274" t="s">
        <v>2511</v>
      </c>
      <c r="AQ1101" s="274" t="s">
        <v>986</v>
      </c>
      <c r="AR1101" s="352">
        <v>2201006</v>
      </c>
      <c r="AS1101" s="352"/>
      <c r="AT1101" s="274" t="s">
        <v>2541</v>
      </c>
      <c r="AU1101" s="274"/>
      <c r="AV1101" s="274" t="s">
        <v>63</v>
      </c>
      <c r="AW1101" s="352" t="s">
        <v>585</v>
      </c>
      <c r="AX1101" s="550"/>
      <c r="AY1101" s="551"/>
      <c r="AZ1101" s="551" t="s">
        <v>2510</v>
      </c>
      <c r="BA1101" s="551" t="s">
        <v>125</v>
      </c>
      <c r="BB1101" s="551" t="s">
        <v>67</v>
      </c>
      <c r="BC1101" s="552">
        <v>80204040</v>
      </c>
      <c r="BD1101" s="552">
        <v>80204040</v>
      </c>
    </row>
    <row r="1102" spans="1:56" s="359" customFormat="1" ht="63" customHeight="1">
      <c r="A1102" s="352">
        <v>1069</v>
      </c>
      <c r="B1102" s="274" t="s">
        <v>927</v>
      </c>
      <c r="C1102" s="274" t="s">
        <v>2499</v>
      </c>
      <c r="D1102" s="274" t="s">
        <v>2500</v>
      </c>
      <c r="E1102" s="274" t="s">
        <v>249</v>
      </c>
      <c r="F1102" s="274"/>
      <c r="G1102" s="274" t="s">
        <v>2501</v>
      </c>
      <c r="H1102" s="274" t="s">
        <v>149</v>
      </c>
      <c r="I1102" s="274" t="s">
        <v>2502</v>
      </c>
      <c r="J1102" s="352" t="s">
        <v>934</v>
      </c>
      <c r="K1102" s="352">
        <v>0</v>
      </c>
      <c r="L1102" s="352">
        <v>0</v>
      </c>
      <c r="M1102" s="352">
        <v>0</v>
      </c>
      <c r="N1102" s="352"/>
      <c r="O1102" s="352"/>
      <c r="P1102" s="352"/>
      <c r="Q1102" s="352"/>
      <c r="R1102" s="352" t="s">
        <v>211</v>
      </c>
      <c r="S1102" s="553"/>
      <c r="T1102" s="274"/>
      <c r="U1102" s="546"/>
      <c r="V1102" s="546"/>
      <c r="W1102" s="546"/>
      <c r="X1102" s="274" t="s">
        <v>2503</v>
      </c>
      <c r="Y1102" s="274"/>
      <c r="Z1102" s="274"/>
      <c r="AA1102" s="299"/>
      <c r="AB1102" s="299"/>
      <c r="AC1102" s="547"/>
      <c r="AD1102" s="274"/>
      <c r="AE1102" s="274" t="s">
        <v>2542</v>
      </c>
      <c r="AF1102" s="548"/>
      <c r="AG1102" s="274">
        <v>0</v>
      </c>
      <c r="AH1102" s="546"/>
      <c r="AI1102" s="546"/>
      <c r="AJ1102" s="546"/>
      <c r="AK1102" s="274" t="s">
        <v>2506</v>
      </c>
      <c r="AL1102" s="352" t="s">
        <v>55</v>
      </c>
      <c r="AM1102" s="352" t="s">
        <v>942</v>
      </c>
      <c r="AN1102" s="352" t="s">
        <v>56</v>
      </c>
      <c r="AO1102" s="352" t="s">
        <v>2507</v>
      </c>
      <c r="AP1102" s="274" t="s">
        <v>2513</v>
      </c>
      <c r="AQ1102" s="274" t="s">
        <v>1038</v>
      </c>
      <c r="AR1102" s="352">
        <v>2201048</v>
      </c>
      <c r="AS1102" s="352"/>
      <c r="AT1102" s="274" t="s">
        <v>2543</v>
      </c>
      <c r="AU1102" s="274"/>
      <c r="AV1102" s="274" t="s">
        <v>63</v>
      </c>
      <c r="AW1102" s="352" t="s">
        <v>585</v>
      </c>
      <c r="AX1102" s="550"/>
      <c r="AY1102" s="551"/>
      <c r="AZ1102" s="551" t="s">
        <v>2514</v>
      </c>
      <c r="BA1102" s="551" t="s">
        <v>125</v>
      </c>
      <c r="BB1102" s="551" t="s">
        <v>67</v>
      </c>
      <c r="BC1102" s="552">
        <v>61200000</v>
      </c>
      <c r="BD1102" s="552">
        <v>61200000</v>
      </c>
    </row>
    <row r="1103" spans="1:56" s="359" customFormat="1" ht="63" customHeight="1">
      <c r="A1103" s="352">
        <v>1070</v>
      </c>
      <c r="B1103" s="274" t="s">
        <v>927</v>
      </c>
      <c r="C1103" s="274" t="s">
        <v>2499</v>
      </c>
      <c r="D1103" s="274" t="s">
        <v>2500</v>
      </c>
      <c r="E1103" s="274" t="s">
        <v>249</v>
      </c>
      <c r="F1103" s="274"/>
      <c r="G1103" s="274" t="s">
        <v>2501</v>
      </c>
      <c r="H1103" s="274" t="s">
        <v>149</v>
      </c>
      <c r="I1103" s="274" t="s">
        <v>2502</v>
      </c>
      <c r="J1103" s="352" t="s">
        <v>934</v>
      </c>
      <c r="K1103" s="352">
        <v>0</v>
      </c>
      <c r="L1103" s="352">
        <v>0</v>
      </c>
      <c r="M1103" s="352">
        <v>0</v>
      </c>
      <c r="N1103" s="352"/>
      <c r="O1103" s="352"/>
      <c r="P1103" s="352"/>
      <c r="Q1103" s="352"/>
      <c r="R1103" s="352" t="s">
        <v>211</v>
      </c>
      <c r="S1103" s="553"/>
      <c r="T1103" s="274"/>
      <c r="U1103" s="546"/>
      <c r="V1103" s="546"/>
      <c r="W1103" s="546"/>
      <c r="X1103" s="274" t="s">
        <v>2503</v>
      </c>
      <c r="Y1103" s="274" t="s">
        <v>2528</v>
      </c>
      <c r="Z1103" s="274"/>
      <c r="AA1103" s="299"/>
      <c r="AB1103" s="299"/>
      <c r="AC1103" s="299"/>
      <c r="AD1103" s="274"/>
      <c r="AE1103" s="274"/>
      <c r="AF1103" s="546"/>
      <c r="AG1103" s="274"/>
      <c r="AH1103" s="546"/>
      <c r="AI1103" s="546"/>
      <c r="AJ1103" s="546"/>
      <c r="AK1103" s="274" t="s">
        <v>2506</v>
      </c>
      <c r="AL1103" s="352" t="s">
        <v>55</v>
      </c>
      <c r="AM1103" s="352" t="s">
        <v>942</v>
      </c>
      <c r="AN1103" s="352" t="s">
        <v>56</v>
      </c>
      <c r="AO1103" s="352" t="s">
        <v>2507</v>
      </c>
      <c r="AP1103" s="274" t="s">
        <v>2513</v>
      </c>
      <c r="AQ1103" s="274" t="s">
        <v>1038</v>
      </c>
      <c r="AR1103" s="352">
        <v>2201048</v>
      </c>
      <c r="AS1103" s="352"/>
      <c r="AT1103" s="274" t="s">
        <v>2543</v>
      </c>
      <c r="AU1103" s="274"/>
      <c r="AV1103" s="274" t="s">
        <v>63</v>
      </c>
      <c r="AW1103" s="352" t="s">
        <v>585</v>
      </c>
      <c r="AX1103" s="550"/>
      <c r="AY1103" s="551"/>
      <c r="AZ1103" s="551" t="s">
        <v>2514</v>
      </c>
      <c r="BA1103" s="551" t="s">
        <v>125</v>
      </c>
      <c r="BB1103" s="551" t="s">
        <v>67</v>
      </c>
      <c r="BC1103" s="552">
        <v>13600000</v>
      </c>
      <c r="BD1103" s="552">
        <v>13600000</v>
      </c>
    </row>
    <row r="1104" spans="1:56" s="359" customFormat="1" ht="102" customHeight="1">
      <c r="A1104" s="352">
        <v>1071</v>
      </c>
      <c r="B1104" s="274" t="s">
        <v>927</v>
      </c>
      <c r="C1104" s="274" t="s">
        <v>2499</v>
      </c>
      <c r="D1104" s="274" t="s">
        <v>2500</v>
      </c>
      <c r="E1104" s="274" t="s">
        <v>249</v>
      </c>
      <c r="F1104" s="274"/>
      <c r="G1104" s="274" t="s">
        <v>2501</v>
      </c>
      <c r="H1104" s="274" t="s">
        <v>149</v>
      </c>
      <c r="I1104" s="274" t="s">
        <v>2502</v>
      </c>
      <c r="J1104" s="352" t="s">
        <v>934</v>
      </c>
      <c r="K1104" s="352">
        <v>0</v>
      </c>
      <c r="L1104" s="352">
        <v>0</v>
      </c>
      <c r="M1104" s="352">
        <v>0</v>
      </c>
      <c r="N1104" s="352"/>
      <c r="O1104" s="352"/>
      <c r="P1104" s="352"/>
      <c r="Q1104" s="352"/>
      <c r="R1104" s="352" t="s">
        <v>211</v>
      </c>
      <c r="S1104" s="553"/>
      <c r="T1104" s="274"/>
      <c r="U1104" s="546"/>
      <c r="V1104" s="546"/>
      <c r="W1104" s="546"/>
      <c r="X1104" s="274" t="s">
        <v>2503</v>
      </c>
      <c r="Y1104" s="274" t="s">
        <v>2528</v>
      </c>
      <c r="Z1104" s="274"/>
      <c r="AA1104" s="299"/>
      <c r="AB1104" s="299"/>
      <c r="AC1104" s="299"/>
      <c r="AD1104" s="274"/>
      <c r="AE1104" s="274"/>
      <c r="AF1104" s="546"/>
      <c r="AG1104" s="274"/>
      <c r="AH1104" s="546"/>
      <c r="AI1104" s="546"/>
      <c r="AJ1104" s="546"/>
      <c r="AK1104" s="274" t="s">
        <v>2506</v>
      </c>
      <c r="AL1104" s="352" t="s">
        <v>55</v>
      </c>
      <c r="AM1104" s="352" t="s">
        <v>942</v>
      </c>
      <c r="AN1104" s="352" t="s">
        <v>56</v>
      </c>
      <c r="AO1104" s="352" t="s">
        <v>2507</v>
      </c>
      <c r="AP1104" s="274" t="s">
        <v>2511</v>
      </c>
      <c r="AQ1104" s="274" t="s">
        <v>986</v>
      </c>
      <c r="AR1104" s="352">
        <v>2201006</v>
      </c>
      <c r="AS1104" s="352"/>
      <c r="AT1104" s="274" t="s">
        <v>2544</v>
      </c>
      <c r="AU1104" s="274"/>
      <c r="AV1104" s="274" t="s">
        <v>63</v>
      </c>
      <c r="AW1104" s="352" t="s">
        <v>585</v>
      </c>
      <c r="AX1104" s="550"/>
      <c r="AY1104" s="551"/>
      <c r="AZ1104" s="551" t="s">
        <v>2510</v>
      </c>
      <c r="BA1104" s="551" t="s">
        <v>125</v>
      </c>
      <c r="BB1104" s="551" t="s">
        <v>67</v>
      </c>
      <c r="BC1104" s="552">
        <v>64400000</v>
      </c>
      <c r="BD1104" s="552">
        <v>64400000</v>
      </c>
    </row>
    <row r="1105" spans="1:56" s="359" customFormat="1" ht="63" customHeight="1">
      <c r="A1105" s="352">
        <v>1072</v>
      </c>
      <c r="B1105" s="274" t="s">
        <v>927</v>
      </c>
      <c r="C1105" s="274" t="s">
        <v>2499</v>
      </c>
      <c r="D1105" s="274" t="s">
        <v>2500</v>
      </c>
      <c r="E1105" s="274" t="s">
        <v>249</v>
      </c>
      <c r="F1105" s="274"/>
      <c r="G1105" s="274" t="s">
        <v>2501</v>
      </c>
      <c r="H1105" s="274" t="s">
        <v>149</v>
      </c>
      <c r="I1105" s="274" t="s">
        <v>2502</v>
      </c>
      <c r="J1105" s="352" t="s">
        <v>934</v>
      </c>
      <c r="K1105" s="352">
        <v>0</v>
      </c>
      <c r="L1105" s="352">
        <v>0</v>
      </c>
      <c r="M1105" s="352">
        <v>0</v>
      </c>
      <c r="N1105" s="352"/>
      <c r="O1105" s="352"/>
      <c r="P1105" s="352"/>
      <c r="Q1105" s="352"/>
      <c r="R1105" s="352" t="s">
        <v>211</v>
      </c>
      <c r="S1105" s="553"/>
      <c r="T1105" s="274"/>
      <c r="U1105" s="546"/>
      <c r="V1105" s="546"/>
      <c r="W1105" s="546"/>
      <c r="X1105" s="274" t="s">
        <v>2503</v>
      </c>
      <c r="Y1105" s="274" t="s">
        <v>2528</v>
      </c>
      <c r="Z1105" s="274"/>
      <c r="AA1105" s="299"/>
      <c r="AB1105" s="299"/>
      <c r="AC1105" s="299"/>
      <c r="AD1105" s="274"/>
      <c r="AE1105" s="274"/>
      <c r="AF1105" s="546"/>
      <c r="AG1105" s="274"/>
      <c r="AH1105" s="546"/>
      <c r="AI1105" s="546"/>
      <c r="AJ1105" s="546"/>
      <c r="AK1105" s="274" t="s">
        <v>2506</v>
      </c>
      <c r="AL1105" s="352" t="s">
        <v>55</v>
      </c>
      <c r="AM1105" s="352" t="s">
        <v>942</v>
      </c>
      <c r="AN1105" s="352" t="s">
        <v>56</v>
      </c>
      <c r="AO1105" s="352" t="s">
        <v>2507</v>
      </c>
      <c r="AP1105" s="274" t="s">
        <v>2511</v>
      </c>
      <c r="AQ1105" s="274" t="s">
        <v>986</v>
      </c>
      <c r="AR1105" s="352">
        <v>2201006</v>
      </c>
      <c r="AS1105" s="352"/>
      <c r="AT1105" s="274" t="s">
        <v>2544</v>
      </c>
      <c r="AU1105" s="274"/>
      <c r="AV1105" s="274" t="s">
        <v>63</v>
      </c>
      <c r="AW1105" s="352" t="s">
        <v>585</v>
      </c>
      <c r="AX1105" s="550"/>
      <c r="AY1105" s="551"/>
      <c r="AZ1105" s="551" t="s">
        <v>2510</v>
      </c>
      <c r="BA1105" s="551" t="s">
        <v>125</v>
      </c>
      <c r="BB1105" s="551" t="s">
        <v>67</v>
      </c>
      <c r="BC1105" s="552">
        <v>27600000</v>
      </c>
      <c r="BD1105" s="552">
        <v>27600000</v>
      </c>
    </row>
    <row r="1106" spans="1:56" s="359" customFormat="1" ht="74.25" customHeight="1">
      <c r="A1106" s="352">
        <v>1073</v>
      </c>
      <c r="B1106" s="274" t="s">
        <v>927</v>
      </c>
      <c r="C1106" s="274" t="s">
        <v>2499</v>
      </c>
      <c r="D1106" s="274" t="s">
        <v>2500</v>
      </c>
      <c r="E1106" s="274" t="s">
        <v>249</v>
      </c>
      <c r="F1106" s="274"/>
      <c r="G1106" s="274" t="s">
        <v>2501</v>
      </c>
      <c r="H1106" s="274" t="s">
        <v>149</v>
      </c>
      <c r="I1106" s="274" t="s">
        <v>2502</v>
      </c>
      <c r="J1106" s="352" t="s">
        <v>934</v>
      </c>
      <c r="K1106" s="352">
        <v>0</v>
      </c>
      <c r="L1106" s="352">
        <v>0</v>
      </c>
      <c r="M1106" s="352">
        <v>0</v>
      </c>
      <c r="N1106" s="352"/>
      <c r="O1106" s="352"/>
      <c r="P1106" s="352"/>
      <c r="Q1106" s="352"/>
      <c r="R1106" s="352" t="s">
        <v>211</v>
      </c>
      <c r="S1106" s="553"/>
      <c r="T1106" s="274"/>
      <c r="U1106" s="546"/>
      <c r="V1106" s="546"/>
      <c r="W1106" s="353" t="s">
        <v>2545</v>
      </c>
      <c r="X1106" s="274" t="s">
        <v>2503</v>
      </c>
      <c r="Y1106" s="274" t="s">
        <v>2546</v>
      </c>
      <c r="Z1106" s="274" t="s">
        <v>2529</v>
      </c>
      <c r="AA1106" s="299">
        <v>0</v>
      </c>
      <c r="AB1106" s="299">
        <v>1</v>
      </c>
      <c r="AC1106" s="547"/>
      <c r="AD1106" s="274" t="s">
        <v>705</v>
      </c>
      <c r="AE1106" s="274" t="s">
        <v>2547</v>
      </c>
      <c r="AF1106" s="548"/>
      <c r="AG1106" s="325" t="e">
        <v>#DIV/0!</v>
      </c>
      <c r="AH1106" s="354"/>
      <c r="AI1106" s="549"/>
      <c r="AJ1106" s="353"/>
      <c r="AK1106" s="274" t="s">
        <v>2506</v>
      </c>
      <c r="AL1106" s="352" t="s">
        <v>55</v>
      </c>
      <c r="AM1106" s="352" t="s">
        <v>942</v>
      </c>
      <c r="AN1106" s="352" t="s">
        <v>56</v>
      </c>
      <c r="AO1106" s="352" t="s">
        <v>2507</v>
      </c>
      <c r="AP1106" s="274" t="s">
        <v>2548</v>
      </c>
      <c r="AQ1106" s="274" t="s">
        <v>1038</v>
      </c>
      <c r="AR1106" s="352">
        <v>2201048</v>
      </c>
      <c r="AS1106" s="352"/>
      <c r="AT1106" s="274" t="s">
        <v>2549</v>
      </c>
      <c r="AU1106" s="274"/>
      <c r="AV1106" s="274" t="s">
        <v>63</v>
      </c>
      <c r="AW1106" s="352" t="s">
        <v>585</v>
      </c>
      <c r="AX1106" s="550"/>
      <c r="AY1106" s="551"/>
      <c r="AZ1106" s="551" t="s">
        <v>2514</v>
      </c>
      <c r="BA1106" s="551" t="s">
        <v>125</v>
      </c>
      <c r="BB1106" s="551" t="s">
        <v>67</v>
      </c>
      <c r="BC1106" s="552">
        <v>69000000</v>
      </c>
      <c r="BD1106" s="552">
        <v>69000000</v>
      </c>
    </row>
    <row r="1107" spans="1:56" s="359" customFormat="1" ht="63" customHeight="1">
      <c r="A1107" s="352">
        <v>1074</v>
      </c>
      <c r="B1107" s="274" t="s">
        <v>927</v>
      </c>
      <c r="C1107" s="274" t="s">
        <v>2499</v>
      </c>
      <c r="D1107" s="274" t="s">
        <v>2500</v>
      </c>
      <c r="E1107" s="274" t="s">
        <v>249</v>
      </c>
      <c r="F1107" s="274"/>
      <c r="G1107" s="274" t="s">
        <v>2501</v>
      </c>
      <c r="H1107" s="274" t="s">
        <v>149</v>
      </c>
      <c r="I1107" s="274" t="s">
        <v>2502</v>
      </c>
      <c r="J1107" s="352" t="s">
        <v>934</v>
      </c>
      <c r="K1107" s="352">
        <v>0</v>
      </c>
      <c r="L1107" s="352">
        <v>0</v>
      </c>
      <c r="M1107" s="352">
        <v>0</v>
      </c>
      <c r="N1107" s="352"/>
      <c r="O1107" s="352"/>
      <c r="P1107" s="352"/>
      <c r="Q1107" s="352"/>
      <c r="R1107" s="352" t="s">
        <v>211</v>
      </c>
      <c r="S1107" s="553"/>
      <c r="T1107" s="274"/>
      <c r="U1107" s="546"/>
      <c r="V1107" s="546"/>
      <c r="W1107" s="546"/>
      <c r="X1107" s="274" t="s">
        <v>2503</v>
      </c>
      <c r="Y1107" s="274" t="s">
        <v>2546</v>
      </c>
      <c r="Z1107" s="274"/>
      <c r="AA1107" s="299"/>
      <c r="AB1107" s="299"/>
      <c r="AC1107" s="299"/>
      <c r="AD1107" s="274"/>
      <c r="AE1107" s="274" t="s">
        <v>2547</v>
      </c>
      <c r="AF1107" s="546"/>
      <c r="AG1107" s="274"/>
      <c r="AH1107" s="546"/>
      <c r="AI1107" s="546"/>
      <c r="AJ1107" s="546"/>
      <c r="AK1107" s="274" t="s">
        <v>2506</v>
      </c>
      <c r="AL1107" s="352" t="s">
        <v>55</v>
      </c>
      <c r="AM1107" s="352" t="s">
        <v>942</v>
      </c>
      <c r="AN1107" s="352" t="s">
        <v>56</v>
      </c>
      <c r="AO1107" s="352" t="s">
        <v>2507</v>
      </c>
      <c r="AP1107" s="274" t="s">
        <v>2548</v>
      </c>
      <c r="AQ1107" s="274" t="s">
        <v>1038</v>
      </c>
      <c r="AR1107" s="352">
        <v>2201048</v>
      </c>
      <c r="AS1107" s="352"/>
      <c r="AT1107" s="274" t="s">
        <v>2549</v>
      </c>
      <c r="AU1107" s="274"/>
      <c r="AV1107" s="274" t="s">
        <v>63</v>
      </c>
      <c r="AW1107" s="352" t="s">
        <v>585</v>
      </c>
      <c r="AX1107" s="550"/>
      <c r="AY1107" s="551"/>
      <c r="AZ1107" s="551" t="s">
        <v>2514</v>
      </c>
      <c r="BA1107" s="551" t="s">
        <v>125</v>
      </c>
      <c r="BB1107" s="551" t="s">
        <v>67</v>
      </c>
      <c r="BC1107" s="552">
        <v>27600000</v>
      </c>
      <c r="BD1107" s="552">
        <v>27600000</v>
      </c>
    </row>
    <row r="1108" spans="1:56" s="359" customFormat="1" ht="63" customHeight="1">
      <c r="A1108" s="352">
        <v>1075</v>
      </c>
      <c r="B1108" s="274" t="s">
        <v>927</v>
      </c>
      <c r="C1108" s="274" t="s">
        <v>2499</v>
      </c>
      <c r="D1108" s="274" t="s">
        <v>2500</v>
      </c>
      <c r="E1108" s="274" t="s">
        <v>249</v>
      </c>
      <c r="F1108" s="274"/>
      <c r="G1108" s="274" t="s">
        <v>2501</v>
      </c>
      <c r="H1108" s="274" t="s">
        <v>149</v>
      </c>
      <c r="I1108" s="274" t="s">
        <v>2502</v>
      </c>
      <c r="J1108" s="352" t="s">
        <v>934</v>
      </c>
      <c r="K1108" s="352">
        <v>0</v>
      </c>
      <c r="L1108" s="352">
        <v>0</v>
      </c>
      <c r="M1108" s="352">
        <v>0</v>
      </c>
      <c r="N1108" s="352"/>
      <c r="O1108" s="352"/>
      <c r="P1108" s="352"/>
      <c r="Q1108" s="352"/>
      <c r="R1108" s="352" t="s">
        <v>211</v>
      </c>
      <c r="S1108" s="553"/>
      <c r="T1108" s="274"/>
      <c r="U1108" s="546"/>
      <c r="V1108" s="546"/>
      <c r="W1108" s="546"/>
      <c r="X1108" s="274" t="s">
        <v>2503</v>
      </c>
      <c r="Y1108" s="274" t="s">
        <v>2546</v>
      </c>
      <c r="Z1108" s="274"/>
      <c r="AA1108" s="299"/>
      <c r="AB1108" s="299"/>
      <c r="AC1108" s="299"/>
      <c r="AD1108" s="274"/>
      <c r="AE1108" s="274" t="s">
        <v>2547</v>
      </c>
      <c r="AF1108" s="546"/>
      <c r="AG1108" s="274"/>
      <c r="AH1108" s="546"/>
      <c r="AI1108" s="546"/>
      <c r="AJ1108" s="546"/>
      <c r="AK1108" s="274" t="s">
        <v>2506</v>
      </c>
      <c r="AL1108" s="352" t="s">
        <v>55</v>
      </c>
      <c r="AM1108" s="352" t="s">
        <v>942</v>
      </c>
      <c r="AN1108" s="352" t="s">
        <v>56</v>
      </c>
      <c r="AO1108" s="352" t="s">
        <v>2507</v>
      </c>
      <c r="AP1108" s="274" t="s">
        <v>2548</v>
      </c>
      <c r="AQ1108" s="274" t="s">
        <v>1038</v>
      </c>
      <c r="AR1108" s="352">
        <v>2201048</v>
      </c>
      <c r="AS1108" s="352"/>
      <c r="AT1108" s="274" t="s">
        <v>2509</v>
      </c>
      <c r="AU1108" s="274"/>
      <c r="AV1108" s="274" t="s">
        <v>74</v>
      </c>
      <c r="AW1108" s="352" t="s">
        <v>585</v>
      </c>
      <c r="AX1108" s="550"/>
      <c r="AY1108" s="551"/>
      <c r="AZ1108" s="551" t="s">
        <v>2514</v>
      </c>
      <c r="BA1108" s="551" t="s">
        <v>125</v>
      </c>
      <c r="BB1108" s="551" t="s">
        <v>67</v>
      </c>
      <c r="BC1108" s="552">
        <v>234157960</v>
      </c>
      <c r="BD1108" s="552">
        <v>234157960</v>
      </c>
    </row>
    <row r="1109" spans="1:56" s="359" customFormat="1" ht="63" customHeight="1">
      <c r="A1109" s="352">
        <v>1076</v>
      </c>
      <c r="B1109" s="274" t="s">
        <v>927</v>
      </c>
      <c r="C1109" s="274" t="s">
        <v>2499</v>
      </c>
      <c r="D1109" s="274" t="s">
        <v>2500</v>
      </c>
      <c r="E1109" s="274" t="s">
        <v>249</v>
      </c>
      <c r="F1109" s="274"/>
      <c r="G1109" s="274" t="s">
        <v>2501</v>
      </c>
      <c r="H1109" s="274" t="s">
        <v>149</v>
      </c>
      <c r="I1109" s="274" t="s">
        <v>2502</v>
      </c>
      <c r="J1109" s="352" t="s">
        <v>934</v>
      </c>
      <c r="K1109" s="352">
        <v>0</v>
      </c>
      <c r="L1109" s="352">
        <v>0</v>
      </c>
      <c r="M1109" s="352">
        <v>0</v>
      </c>
      <c r="N1109" s="352"/>
      <c r="O1109" s="352"/>
      <c r="P1109" s="352"/>
      <c r="Q1109" s="352"/>
      <c r="R1109" s="352" t="s">
        <v>211</v>
      </c>
      <c r="S1109" s="553"/>
      <c r="T1109" s="274"/>
      <c r="U1109" s="546"/>
      <c r="V1109" s="546"/>
      <c r="W1109" s="546"/>
      <c r="X1109" s="274" t="s">
        <v>2503</v>
      </c>
      <c r="Y1109" s="274" t="s">
        <v>2546</v>
      </c>
      <c r="Z1109" s="274"/>
      <c r="AA1109" s="299"/>
      <c r="AB1109" s="299"/>
      <c r="AC1109" s="299"/>
      <c r="AD1109" s="274"/>
      <c r="AE1109" s="274" t="s">
        <v>2547</v>
      </c>
      <c r="AF1109" s="546"/>
      <c r="AG1109" s="274"/>
      <c r="AH1109" s="546"/>
      <c r="AI1109" s="546"/>
      <c r="AJ1109" s="546"/>
      <c r="AK1109" s="274" t="s">
        <v>2506</v>
      </c>
      <c r="AL1109" s="352" t="s">
        <v>55</v>
      </c>
      <c r="AM1109" s="352" t="s">
        <v>942</v>
      </c>
      <c r="AN1109" s="352" t="s">
        <v>56</v>
      </c>
      <c r="AO1109" s="352" t="s">
        <v>2507</v>
      </c>
      <c r="AP1109" s="274" t="s">
        <v>2513</v>
      </c>
      <c r="AQ1109" s="274" t="s">
        <v>1038</v>
      </c>
      <c r="AR1109" s="352">
        <v>2201048</v>
      </c>
      <c r="AS1109" s="352"/>
      <c r="AT1109" s="274" t="s">
        <v>2550</v>
      </c>
      <c r="AU1109" s="274"/>
      <c r="AV1109" s="274" t="s">
        <v>63</v>
      </c>
      <c r="AW1109" s="352" t="s">
        <v>585</v>
      </c>
      <c r="AX1109" s="550"/>
      <c r="AY1109" s="551"/>
      <c r="AZ1109" s="551" t="s">
        <v>2514</v>
      </c>
      <c r="BA1109" s="551" t="s">
        <v>125</v>
      </c>
      <c r="BB1109" s="551" t="s">
        <v>67</v>
      </c>
      <c r="BC1109" s="552">
        <v>129960000</v>
      </c>
      <c r="BD1109" s="552">
        <v>129960000</v>
      </c>
    </row>
    <row r="1110" spans="1:56" s="359" customFormat="1" ht="63" customHeight="1">
      <c r="A1110" s="352">
        <v>1077</v>
      </c>
      <c r="B1110" s="274" t="s">
        <v>927</v>
      </c>
      <c r="C1110" s="274" t="s">
        <v>2499</v>
      </c>
      <c r="D1110" s="274" t="s">
        <v>2500</v>
      </c>
      <c r="E1110" s="274" t="s">
        <v>249</v>
      </c>
      <c r="F1110" s="274"/>
      <c r="G1110" s="274" t="s">
        <v>2501</v>
      </c>
      <c r="H1110" s="274" t="s">
        <v>149</v>
      </c>
      <c r="I1110" s="274" t="s">
        <v>2502</v>
      </c>
      <c r="J1110" s="352" t="s">
        <v>934</v>
      </c>
      <c r="K1110" s="352">
        <v>0</v>
      </c>
      <c r="L1110" s="352">
        <v>0</v>
      </c>
      <c r="M1110" s="352">
        <v>0</v>
      </c>
      <c r="N1110" s="352"/>
      <c r="O1110" s="352"/>
      <c r="P1110" s="352"/>
      <c r="Q1110" s="352"/>
      <c r="R1110" s="352" t="s">
        <v>211</v>
      </c>
      <c r="S1110" s="553"/>
      <c r="T1110" s="274"/>
      <c r="U1110" s="546"/>
      <c r="V1110" s="546"/>
      <c r="W1110" s="546"/>
      <c r="X1110" s="274" t="s">
        <v>2503</v>
      </c>
      <c r="Y1110" s="274" t="s">
        <v>2546</v>
      </c>
      <c r="Z1110" s="274"/>
      <c r="AA1110" s="299"/>
      <c r="AB1110" s="299"/>
      <c r="AC1110" s="299"/>
      <c r="AD1110" s="274"/>
      <c r="AE1110" s="274" t="s">
        <v>2547</v>
      </c>
      <c r="AF1110" s="546"/>
      <c r="AG1110" s="274"/>
      <c r="AH1110" s="546"/>
      <c r="AI1110" s="546"/>
      <c r="AJ1110" s="546"/>
      <c r="AK1110" s="274" t="s">
        <v>2506</v>
      </c>
      <c r="AL1110" s="352" t="s">
        <v>55</v>
      </c>
      <c r="AM1110" s="352" t="s">
        <v>942</v>
      </c>
      <c r="AN1110" s="352" t="s">
        <v>56</v>
      </c>
      <c r="AO1110" s="352" t="s">
        <v>2507</v>
      </c>
      <c r="AP1110" s="274" t="s">
        <v>2513</v>
      </c>
      <c r="AQ1110" s="274" t="s">
        <v>1038</v>
      </c>
      <c r="AR1110" s="352">
        <v>2201048</v>
      </c>
      <c r="AS1110" s="352"/>
      <c r="AT1110" s="274" t="s">
        <v>2550</v>
      </c>
      <c r="AU1110" s="274"/>
      <c r="AV1110" s="274" t="s">
        <v>63</v>
      </c>
      <c r="AW1110" s="352" t="s">
        <v>585</v>
      </c>
      <c r="AX1110" s="550"/>
      <c r="AY1110" s="551"/>
      <c r="AZ1110" s="551" t="s">
        <v>2514</v>
      </c>
      <c r="BA1110" s="551" t="s">
        <v>125</v>
      </c>
      <c r="BB1110" s="551" t="s">
        <v>67</v>
      </c>
      <c r="BC1110" s="552">
        <v>43320000</v>
      </c>
      <c r="BD1110" s="552">
        <v>43320000</v>
      </c>
    </row>
    <row r="1111" spans="1:56" s="359" customFormat="1" ht="63" customHeight="1">
      <c r="A1111" s="352">
        <v>1078</v>
      </c>
      <c r="B1111" s="274" t="s">
        <v>927</v>
      </c>
      <c r="C1111" s="274" t="s">
        <v>2499</v>
      </c>
      <c r="D1111" s="274" t="s">
        <v>2500</v>
      </c>
      <c r="E1111" s="274" t="s">
        <v>249</v>
      </c>
      <c r="F1111" s="274"/>
      <c r="G1111" s="274" t="s">
        <v>2501</v>
      </c>
      <c r="H1111" s="274" t="s">
        <v>149</v>
      </c>
      <c r="I1111" s="274" t="s">
        <v>2502</v>
      </c>
      <c r="J1111" s="352" t="s">
        <v>934</v>
      </c>
      <c r="K1111" s="352">
        <v>0</v>
      </c>
      <c r="L1111" s="352">
        <v>0</v>
      </c>
      <c r="M1111" s="352">
        <v>0</v>
      </c>
      <c r="N1111" s="352"/>
      <c r="O1111" s="352"/>
      <c r="P1111" s="352"/>
      <c r="Q1111" s="352"/>
      <c r="R1111" s="352" t="s">
        <v>211</v>
      </c>
      <c r="S1111" s="553"/>
      <c r="T1111" s="274"/>
      <c r="U1111" s="546"/>
      <c r="V1111" s="546"/>
      <c r="W1111" s="546"/>
      <c r="X1111" s="274" t="s">
        <v>2503</v>
      </c>
      <c r="Y1111" s="274" t="s">
        <v>2546</v>
      </c>
      <c r="Z1111" s="274"/>
      <c r="AA1111" s="299"/>
      <c r="AB1111" s="299"/>
      <c r="AC1111" s="299"/>
      <c r="AD1111" s="274"/>
      <c r="AE1111" s="274" t="s">
        <v>2547</v>
      </c>
      <c r="AF1111" s="546"/>
      <c r="AG1111" s="274"/>
      <c r="AH1111" s="546"/>
      <c r="AI1111" s="546"/>
      <c r="AJ1111" s="546"/>
      <c r="AK1111" s="274" t="s">
        <v>2506</v>
      </c>
      <c r="AL1111" s="352" t="s">
        <v>55</v>
      </c>
      <c r="AM1111" s="352" t="s">
        <v>942</v>
      </c>
      <c r="AN1111" s="352" t="s">
        <v>56</v>
      </c>
      <c r="AO1111" s="352" t="s">
        <v>2507</v>
      </c>
      <c r="AP1111" s="274" t="s">
        <v>2511</v>
      </c>
      <c r="AQ1111" s="274" t="s">
        <v>986</v>
      </c>
      <c r="AR1111" s="352">
        <v>2201006</v>
      </c>
      <c r="AS1111" s="352"/>
      <c r="AT1111" s="274" t="s">
        <v>2551</v>
      </c>
      <c r="AU1111" s="274"/>
      <c r="AV1111" s="274" t="s">
        <v>63</v>
      </c>
      <c r="AW1111" s="352" t="s">
        <v>585</v>
      </c>
      <c r="AX1111" s="550"/>
      <c r="AY1111" s="551"/>
      <c r="AZ1111" s="551" t="s">
        <v>2510</v>
      </c>
      <c r="BA1111" s="551" t="s">
        <v>125</v>
      </c>
      <c r="BB1111" s="551" t="s">
        <v>67</v>
      </c>
      <c r="BC1111" s="552">
        <v>69000000</v>
      </c>
      <c r="BD1111" s="552">
        <v>69000000</v>
      </c>
    </row>
    <row r="1112" spans="1:56" s="359" customFormat="1" ht="63" customHeight="1">
      <c r="A1112" s="352">
        <v>1079</v>
      </c>
      <c r="B1112" s="274" t="s">
        <v>927</v>
      </c>
      <c r="C1112" s="274" t="s">
        <v>2499</v>
      </c>
      <c r="D1112" s="274" t="s">
        <v>2500</v>
      </c>
      <c r="E1112" s="274" t="s">
        <v>249</v>
      </c>
      <c r="F1112" s="274"/>
      <c r="G1112" s="274" t="s">
        <v>2501</v>
      </c>
      <c r="H1112" s="274" t="s">
        <v>149</v>
      </c>
      <c r="I1112" s="274" t="s">
        <v>2502</v>
      </c>
      <c r="J1112" s="352" t="s">
        <v>934</v>
      </c>
      <c r="K1112" s="352">
        <v>0</v>
      </c>
      <c r="L1112" s="352">
        <v>0</v>
      </c>
      <c r="M1112" s="352">
        <v>0</v>
      </c>
      <c r="N1112" s="352"/>
      <c r="O1112" s="352"/>
      <c r="P1112" s="352"/>
      <c r="Q1112" s="352"/>
      <c r="R1112" s="352" t="s">
        <v>211</v>
      </c>
      <c r="S1112" s="553"/>
      <c r="T1112" s="274"/>
      <c r="U1112" s="546"/>
      <c r="V1112" s="546"/>
      <c r="W1112" s="546"/>
      <c r="X1112" s="274" t="s">
        <v>2503</v>
      </c>
      <c r="Y1112" s="274" t="s">
        <v>2546</v>
      </c>
      <c r="Z1112" s="274"/>
      <c r="AA1112" s="299"/>
      <c r="AB1112" s="299"/>
      <c r="AC1112" s="299"/>
      <c r="AD1112" s="274"/>
      <c r="AE1112" s="274" t="s">
        <v>2547</v>
      </c>
      <c r="AF1112" s="546"/>
      <c r="AG1112" s="274"/>
      <c r="AH1112" s="546"/>
      <c r="AI1112" s="546"/>
      <c r="AJ1112" s="546"/>
      <c r="AK1112" s="274" t="s">
        <v>2506</v>
      </c>
      <c r="AL1112" s="352" t="s">
        <v>55</v>
      </c>
      <c r="AM1112" s="352" t="s">
        <v>942</v>
      </c>
      <c r="AN1112" s="352" t="s">
        <v>56</v>
      </c>
      <c r="AO1112" s="352" t="s">
        <v>2507</v>
      </c>
      <c r="AP1112" s="274" t="s">
        <v>2511</v>
      </c>
      <c r="AQ1112" s="274" t="s">
        <v>986</v>
      </c>
      <c r="AR1112" s="352">
        <v>2201006</v>
      </c>
      <c r="AS1112" s="352"/>
      <c r="AT1112" s="274" t="s">
        <v>2551</v>
      </c>
      <c r="AU1112" s="274"/>
      <c r="AV1112" s="274" t="s">
        <v>63</v>
      </c>
      <c r="AW1112" s="352" t="s">
        <v>585</v>
      </c>
      <c r="AX1112" s="550"/>
      <c r="AY1112" s="551"/>
      <c r="AZ1112" s="551" t="s">
        <v>2510</v>
      </c>
      <c r="BA1112" s="551" t="s">
        <v>125</v>
      </c>
      <c r="BB1112" s="551" t="s">
        <v>67</v>
      </c>
      <c r="BC1112" s="552">
        <v>27600000</v>
      </c>
      <c r="BD1112" s="552">
        <v>27600000</v>
      </c>
    </row>
    <row r="1113" spans="1:56" s="359" customFormat="1" ht="63" customHeight="1">
      <c r="A1113" s="352">
        <v>1080</v>
      </c>
      <c r="B1113" s="274" t="s">
        <v>927</v>
      </c>
      <c r="C1113" s="274" t="s">
        <v>2499</v>
      </c>
      <c r="D1113" s="274" t="s">
        <v>2500</v>
      </c>
      <c r="E1113" s="274" t="s">
        <v>249</v>
      </c>
      <c r="F1113" s="274"/>
      <c r="G1113" s="274" t="s">
        <v>2501</v>
      </c>
      <c r="H1113" s="274" t="s">
        <v>149</v>
      </c>
      <c r="I1113" s="274" t="s">
        <v>2502</v>
      </c>
      <c r="J1113" s="352" t="s">
        <v>934</v>
      </c>
      <c r="K1113" s="352">
        <v>0</v>
      </c>
      <c r="L1113" s="352">
        <v>0</v>
      </c>
      <c r="M1113" s="352">
        <v>0</v>
      </c>
      <c r="N1113" s="352"/>
      <c r="O1113" s="352"/>
      <c r="P1113" s="352"/>
      <c r="Q1113" s="352"/>
      <c r="R1113" s="352" t="s">
        <v>211</v>
      </c>
      <c r="S1113" s="553"/>
      <c r="T1113" s="274"/>
      <c r="U1113" s="546"/>
      <c r="V1113" s="546"/>
      <c r="W1113" s="546"/>
      <c r="X1113" s="274" t="s">
        <v>2503</v>
      </c>
      <c r="Y1113" s="274" t="s">
        <v>2546</v>
      </c>
      <c r="Z1113" s="274" t="s">
        <v>2529</v>
      </c>
      <c r="AA1113" s="299"/>
      <c r="AB1113" s="299"/>
      <c r="AC1113" s="547"/>
      <c r="AD1113" s="274" t="s">
        <v>48</v>
      </c>
      <c r="AE1113" s="274" t="s">
        <v>2547</v>
      </c>
      <c r="AF1113" s="546"/>
      <c r="AG1113" s="274" t="e">
        <v>#DIV/0!</v>
      </c>
      <c r="AH1113" s="546"/>
      <c r="AI1113" s="546"/>
      <c r="AJ1113" s="546"/>
      <c r="AK1113" s="274" t="s">
        <v>2506</v>
      </c>
      <c r="AL1113" s="352" t="s">
        <v>55</v>
      </c>
      <c r="AM1113" s="352" t="s">
        <v>942</v>
      </c>
      <c r="AN1113" s="352" t="s">
        <v>56</v>
      </c>
      <c r="AO1113" s="352" t="s">
        <v>2507</v>
      </c>
      <c r="AP1113" s="274" t="s">
        <v>2552</v>
      </c>
      <c r="AQ1113" s="274" t="s">
        <v>551</v>
      </c>
      <c r="AR1113" s="352">
        <v>2201015</v>
      </c>
      <c r="AS1113" s="352"/>
      <c r="AT1113" s="274" t="s">
        <v>2553</v>
      </c>
      <c r="AU1113" s="274"/>
      <c r="AV1113" s="274" t="s">
        <v>131</v>
      </c>
      <c r="AW1113" s="352" t="s">
        <v>585</v>
      </c>
      <c r="AX1113" s="550"/>
      <c r="AY1113" s="551"/>
      <c r="AZ1113" s="551" t="s">
        <v>2517</v>
      </c>
      <c r="BA1113" s="551" t="s">
        <v>2036</v>
      </c>
      <c r="BB1113" s="551" t="s">
        <v>133</v>
      </c>
      <c r="BC1113" s="552">
        <v>140000000</v>
      </c>
      <c r="BD1113" s="552">
        <v>140000000</v>
      </c>
    </row>
    <row r="1114" spans="1:56" s="359" customFormat="1" ht="63" customHeight="1">
      <c r="A1114" s="352">
        <v>1081</v>
      </c>
      <c r="B1114" s="274" t="s">
        <v>927</v>
      </c>
      <c r="C1114" s="274" t="s">
        <v>2499</v>
      </c>
      <c r="D1114" s="274" t="s">
        <v>2500</v>
      </c>
      <c r="E1114" s="274" t="s">
        <v>249</v>
      </c>
      <c r="F1114" s="274"/>
      <c r="G1114" s="274" t="s">
        <v>2501</v>
      </c>
      <c r="H1114" s="274" t="s">
        <v>149</v>
      </c>
      <c r="I1114" s="274" t="s">
        <v>2502</v>
      </c>
      <c r="J1114" s="352" t="s">
        <v>934</v>
      </c>
      <c r="K1114" s="352">
        <v>0</v>
      </c>
      <c r="L1114" s="352">
        <v>0</v>
      </c>
      <c r="M1114" s="352">
        <v>0</v>
      </c>
      <c r="N1114" s="352"/>
      <c r="O1114" s="352"/>
      <c r="P1114" s="352"/>
      <c r="Q1114" s="352"/>
      <c r="R1114" s="352" t="s">
        <v>211</v>
      </c>
      <c r="S1114" s="553"/>
      <c r="T1114" s="274"/>
      <c r="U1114" s="546"/>
      <c r="V1114" s="546"/>
      <c r="W1114" s="546"/>
      <c r="X1114" s="274" t="s">
        <v>2503</v>
      </c>
      <c r="Y1114" s="274" t="s">
        <v>2546</v>
      </c>
      <c r="Z1114" s="274"/>
      <c r="AA1114" s="299"/>
      <c r="AB1114" s="299"/>
      <c r="AC1114" s="299"/>
      <c r="AD1114" s="274"/>
      <c r="AE1114" s="274" t="s">
        <v>2547</v>
      </c>
      <c r="AF1114" s="546"/>
      <c r="AG1114" s="274"/>
      <c r="AH1114" s="546"/>
      <c r="AI1114" s="546"/>
      <c r="AJ1114" s="546"/>
      <c r="AK1114" s="274" t="s">
        <v>2506</v>
      </c>
      <c r="AL1114" s="352" t="s">
        <v>55</v>
      </c>
      <c r="AM1114" s="352" t="s">
        <v>942</v>
      </c>
      <c r="AN1114" s="352" t="s">
        <v>56</v>
      </c>
      <c r="AO1114" s="352" t="s">
        <v>2507</v>
      </c>
      <c r="AP1114" s="274" t="s">
        <v>2511</v>
      </c>
      <c r="AQ1114" s="274" t="s">
        <v>986</v>
      </c>
      <c r="AR1114" s="352">
        <v>2201006</v>
      </c>
      <c r="AS1114" s="352"/>
      <c r="AT1114" s="274" t="s">
        <v>2554</v>
      </c>
      <c r="AU1114" s="274"/>
      <c r="AV1114" s="274" t="s">
        <v>131</v>
      </c>
      <c r="AW1114" s="352" t="s">
        <v>585</v>
      </c>
      <c r="AX1114" s="550"/>
      <c r="AY1114" s="551"/>
      <c r="AZ1114" s="551" t="s">
        <v>2510</v>
      </c>
      <c r="BA1114" s="551" t="s">
        <v>2036</v>
      </c>
      <c r="BB1114" s="551" t="s">
        <v>133</v>
      </c>
      <c r="BC1114" s="552">
        <v>175171947.66666698</v>
      </c>
      <c r="BD1114" s="552">
        <v>175171947.66666698</v>
      </c>
    </row>
    <row r="1115" spans="1:56" s="359" customFormat="1" ht="63" customHeight="1">
      <c r="A1115" s="352">
        <v>1082</v>
      </c>
      <c r="B1115" s="274" t="s">
        <v>927</v>
      </c>
      <c r="C1115" s="274" t="s">
        <v>2499</v>
      </c>
      <c r="D1115" s="274" t="s">
        <v>2500</v>
      </c>
      <c r="E1115" s="274" t="s">
        <v>249</v>
      </c>
      <c r="F1115" s="274"/>
      <c r="G1115" s="274" t="s">
        <v>2501</v>
      </c>
      <c r="H1115" s="274" t="s">
        <v>149</v>
      </c>
      <c r="I1115" s="274" t="s">
        <v>2502</v>
      </c>
      <c r="J1115" s="352" t="s">
        <v>934</v>
      </c>
      <c r="K1115" s="352">
        <v>0</v>
      </c>
      <c r="L1115" s="352">
        <v>0</v>
      </c>
      <c r="M1115" s="352">
        <v>0</v>
      </c>
      <c r="N1115" s="352"/>
      <c r="O1115" s="352"/>
      <c r="P1115" s="352"/>
      <c r="Q1115" s="352"/>
      <c r="R1115" s="352" t="s">
        <v>211</v>
      </c>
      <c r="S1115" s="553"/>
      <c r="T1115" s="274"/>
      <c r="U1115" s="546"/>
      <c r="V1115" s="546"/>
      <c r="W1115" s="546"/>
      <c r="X1115" s="274" t="s">
        <v>2503</v>
      </c>
      <c r="Y1115" s="274" t="s">
        <v>2546</v>
      </c>
      <c r="Z1115" s="274"/>
      <c r="AA1115" s="299"/>
      <c r="AB1115" s="299"/>
      <c r="AC1115" s="299"/>
      <c r="AD1115" s="274"/>
      <c r="AE1115" s="274" t="s">
        <v>2547</v>
      </c>
      <c r="AF1115" s="546"/>
      <c r="AG1115" s="274"/>
      <c r="AH1115" s="546"/>
      <c r="AI1115" s="546"/>
      <c r="AJ1115" s="546"/>
      <c r="AK1115" s="274" t="s">
        <v>2506</v>
      </c>
      <c r="AL1115" s="352" t="s">
        <v>55</v>
      </c>
      <c r="AM1115" s="352" t="s">
        <v>942</v>
      </c>
      <c r="AN1115" s="352" t="s">
        <v>56</v>
      </c>
      <c r="AO1115" s="352" t="s">
        <v>2507</v>
      </c>
      <c r="AP1115" s="274" t="s">
        <v>2511</v>
      </c>
      <c r="AQ1115" s="274" t="s">
        <v>986</v>
      </c>
      <c r="AR1115" s="352">
        <v>2201006</v>
      </c>
      <c r="AS1115" s="352"/>
      <c r="AT1115" s="274" t="s">
        <v>2555</v>
      </c>
      <c r="AU1115" s="274"/>
      <c r="AV1115" s="274" t="s">
        <v>131</v>
      </c>
      <c r="AW1115" s="352" t="s">
        <v>585</v>
      </c>
      <c r="AX1115" s="550"/>
      <c r="AY1115" s="551"/>
      <c r="AZ1115" s="551" t="s">
        <v>2510</v>
      </c>
      <c r="BA1115" s="551" t="s">
        <v>2036</v>
      </c>
      <c r="BB1115" s="551" t="s">
        <v>133</v>
      </c>
      <c r="BC1115" s="552">
        <v>34485000</v>
      </c>
      <c r="BD1115" s="552">
        <v>34485000</v>
      </c>
    </row>
    <row r="1116" spans="1:56" s="359" customFormat="1" ht="63" customHeight="1">
      <c r="A1116" s="352">
        <v>1083</v>
      </c>
      <c r="B1116" s="274" t="s">
        <v>927</v>
      </c>
      <c r="C1116" s="274" t="s">
        <v>2499</v>
      </c>
      <c r="D1116" s="274" t="s">
        <v>2500</v>
      </c>
      <c r="E1116" s="274" t="s">
        <v>249</v>
      </c>
      <c r="F1116" s="274"/>
      <c r="G1116" s="274" t="s">
        <v>2501</v>
      </c>
      <c r="H1116" s="274" t="s">
        <v>149</v>
      </c>
      <c r="I1116" s="274" t="s">
        <v>2502</v>
      </c>
      <c r="J1116" s="352" t="s">
        <v>934</v>
      </c>
      <c r="K1116" s="352">
        <v>0</v>
      </c>
      <c r="L1116" s="352">
        <v>0</v>
      </c>
      <c r="M1116" s="352">
        <v>0</v>
      </c>
      <c r="N1116" s="352"/>
      <c r="O1116" s="352"/>
      <c r="P1116" s="352"/>
      <c r="Q1116" s="352"/>
      <c r="R1116" s="352" t="s">
        <v>211</v>
      </c>
      <c r="S1116" s="553"/>
      <c r="T1116" s="274"/>
      <c r="U1116" s="546"/>
      <c r="V1116" s="546"/>
      <c r="W1116" s="546"/>
      <c r="X1116" s="274" t="s">
        <v>2503</v>
      </c>
      <c r="Y1116" s="274" t="s">
        <v>2546</v>
      </c>
      <c r="Z1116" s="274"/>
      <c r="AA1116" s="299"/>
      <c r="AB1116" s="299"/>
      <c r="AC1116" s="299"/>
      <c r="AD1116" s="274"/>
      <c r="AE1116" s="274" t="s">
        <v>2547</v>
      </c>
      <c r="AF1116" s="546"/>
      <c r="AG1116" s="274"/>
      <c r="AH1116" s="546"/>
      <c r="AI1116" s="546"/>
      <c r="AJ1116" s="546"/>
      <c r="AK1116" s="274" t="s">
        <v>2506</v>
      </c>
      <c r="AL1116" s="352" t="s">
        <v>55</v>
      </c>
      <c r="AM1116" s="352" t="s">
        <v>942</v>
      </c>
      <c r="AN1116" s="352" t="s">
        <v>56</v>
      </c>
      <c r="AO1116" s="352" t="s">
        <v>2507</v>
      </c>
      <c r="AP1116" s="274" t="s">
        <v>2511</v>
      </c>
      <c r="AQ1116" s="274" t="s">
        <v>986</v>
      </c>
      <c r="AR1116" s="352">
        <v>2201006</v>
      </c>
      <c r="AS1116" s="352"/>
      <c r="AT1116" s="274" t="s">
        <v>2556</v>
      </c>
      <c r="AU1116" s="274"/>
      <c r="AV1116" s="274" t="s">
        <v>131</v>
      </c>
      <c r="AW1116" s="352" t="s">
        <v>585</v>
      </c>
      <c r="AX1116" s="550"/>
      <c r="AY1116" s="551"/>
      <c r="AZ1116" s="551" t="s">
        <v>2510</v>
      </c>
      <c r="BA1116" s="551" t="s">
        <v>2036</v>
      </c>
      <c r="BB1116" s="551" t="s">
        <v>133</v>
      </c>
      <c r="BC1116" s="552">
        <v>62700000</v>
      </c>
      <c r="BD1116" s="552">
        <v>62700000</v>
      </c>
    </row>
    <row r="1117" spans="1:56" s="359" customFormat="1" ht="63" customHeight="1">
      <c r="A1117" s="352">
        <v>1084</v>
      </c>
      <c r="B1117" s="274" t="s">
        <v>927</v>
      </c>
      <c r="C1117" s="274" t="s">
        <v>2499</v>
      </c>
      <c r="D1117" s="274" t="s">
        <v>2500</v>
      </c>
      <c r="E1117" s="274" t="s">
        <v>249</v>
      </c>
      <c r="F1117" s="274"/>
      <c r="G1117" s="274" t="s">
        <v>2501</v>
      </c>
      <c r="H1117" s="274" t="s">
        <v>149</v>
      </c>
      <c r="I1117" s="274" t="s">
        <v>2502</v>
      </c>
      <c r="J1117" s="352" t="s">
        <v>934</v>
      </c>
      <c r="K1117" s="352">
        <v>0</v>
      </c>
      <c r="L1117" s="352">
        <v>0</v>
      </c>
      <c r="M1117" s="352">
        <v>0</v>
      </c>
      <c r="N1117" s="352"/>
      <c r="O1117" s="352"/>
      <c r="P1117" s="352"/>
      <c r="Q1117" s="352"/>
      <c r="R1117" s="352" t="s">
        <v>211</v>
      </c>
      <c r="S1117" s="553"/>
      <c r="T1117" s="274"/>
      <c r="U1117" s="546"/>
      <c r="V1117" s="546"/>
      <c r="W1117" s="546"/>
      <c r="X1117" s="274" t="s">
        <v>2503</v>
      </c>
      <c r="Y1117" s="274" t="s">
        <v>2546</v>
      </c>
      <c r="Z1117" s="274"/>
      <c r="AA1117" s="299"/>
      <c r="AB1117" s="299"/>
      <c r="AC1117" s="299"/>
      <c r="AD1117" s="274"/>
      <c r="AE1117" s="274" t="s">
        <v>2547</v>
      </c>
      <c r="AF1117" s="546"/>
      <c r="AG1117" s="274"/>
      <c r="AH1117" s="546"/>
      <c r="AI1117" s="546"/>
      <c r="AJ1117" s="546"/>
      <c r="AK1117" s="274" t="s">
        <v>2506</v>
      </c>
      <c r="AL1117" s="352" t="s">
        <v>55</v>
      </c>
      <c r="AM1117" s="352" t="s">
        <v>942</v>
      </c>
      <c r="AN1117" s="352" t="s">
        <v>56</v>
      </c>
      <c r="AO1117" s="352" t="s">
        <v>2507</v>
      </c>
      <c r="AP1117" s="274" t="s">
        <v>2511</v>
      </c>
      <c r="AQ1117" s="274" t="s">
        <v>986</v>
      </c>
      <c r="AR1117" s="352">
        <v>2201006</v>
      </c>
      <c r="AS1117" s="352"/>
      <c r="AT1117" s="274" t="s">
        <v>2557</v>
      </c>
      <c r="AU1117" s="274"/>
      <c r="AV1117" s="274" t="s">
        <v>131</v>
      </c>
      <c r="AW1117" s="352" t="s">
        <v>585</v>
      </c>
      <c r="AX1117" s="550"/>
      <c r="AY1117" s="551"/>
      <c r="AZ1117" s="551" t="s">
        <v>2510</v>
      </c>
      <c r="BA1117" s="551" t="s">
        <v>2036</v>
      </c>
      <c r="BB1117" s="551" t="s">
        <v>133</v>
      </c>
      <c r="BC1117" s="552">
        <v>627000000</v>
      </c>
      <c r="BD1117" s="552">
        <v>627000000</v>
      </c>
    </row>
    <row r="1118" spans="1:56" s="359" customFormat="1" ht="63" customHeight="1">
      <c r="A1118" s="352">
        <v>1085</v>
      </c>
      <c r="B1118" s="274" t="s">
        <v>927</v>
      </c>
      <c r="C1118" s="274" t="s">
        <v>2499</v>
      </c>
      <c r="D1118" s="274" t="s">
        <v>2558</v>
      </c>
      <c r="E1118" s="274" t="s">
        <v>249</v>
      </c>
      <c r="F1118" s="274"/>
      <c r="G1118" s="274" t="s">
        <v>2501</v>
      </c>
      <c r="H1118" s="274" t="s">
        <v>149</v>
      </c>
      <c r="I1118" s="274" t="s">
        <v>2502</v>
      </c>
      <c r="J1118" s="352" t="s">
        <v>934</v>
      </c>
      <c r="K1118" s="352">
        <v>0</v>
      </c>
      <c r="L1118" s="352">
        <v>0</v>
      </c>
      <c r="M1118" s="352">
        <v>0</v>
      </c>
      <c r="N1118" s="352"/>
      <c r="O1118" s="352"/>
      <c r="P1118" s="352"/>
      <c r="Q1118" s="352"/>
      <c r="R1118" s="352" t="s">
        <v>211</v>
      </c>
      <c r="S1118" s="553"/>
      <c r="T1118" s="274"/>
      <c r="U1118" s="546"/>
      <c r="V1118" s="546"/>
      <c r="W1118" s="546"/>
      <c r="X1118" s="274" t="s">
        <v>2503</v>
      </c>
      <c r="Y1118" s="274" t="s">
        <v>2559</v>
      </c>
      <c r="Z1118" s="274" t="s">
        <v>2560</v>
      </c>
      <c r="AA1118" s="299">
        <v>0</v>
      </c>
      <c r="AB1118" s="299">
        <v>0.7</v>
      </c>
      <c r="AC1118" s="547">
        <v>0.7</v>
      </c>
      <c r="AD1118" s="274" t="s">
        <v>705</v>
      </c>
      <c r="AE1118" s="274" t="s">
        <v>2561</v>
      </c>
      <c r="AF1118" s="158"/>
      <c r="AG1118" s="274">
        <v>51</v>
      </c>
      <c r="AH1118" s="354"/>
      <c r="AI1118" s="549"/>
      <c r="AJ1118" s="546"/>
      <c r="AK1118" s="274" t="s">
        <v>2506</v>
      </c>
      <c r="AL1118" s="352" t="s">
        <v>55</v>
      </c>
      <c r="AM1118" s="352" t="s">
        <v>942</v>
      </c>
      <c r="AN1118" s="352" t="s">
        <v>56</v>
      </c>
      <c r="AO1118" s="352" t="s">
        <v>2507</v>
      </c>
      <c r="AP1118" s="274" t="s">
        <v>2516</v>
      </c>
      <c r="AQ1118" s="274" t="s">
        <v>551</v>
      </c>
      <c r="AR1118" s="352">
        <v>2201015</v>
      </c>
      <c r="AS1118" s="352"/>
      <c r="AT1118" s="274" t="s">
        <v>2562</v>
      </c>
      <c r="AU1118" s="274"/>
      <c r="AV1118" s="274" t="s">
        <v>63</v>
      </c>
      <c r="AW1118" s="352" t="s">
        <v>585</v>
      </c>
      <c r="AX1118" s="550"/>
      <c r="AY1118" s="551"/>
      <c r="AZ1118" s="551" t="s">
        <v>2517</v>
      </c>
      <c r="BA1118" s="551" t="s">
        <v>125</v>
      </c>
      <c r="BB1118" s="551" t="s">
        <v>67</v>
      </c>
      <c r="BC1118" s="552">
        <v>57288600</v>
      </c>
      <c r="BD1118" s="552">
        <v>57288600</v>
      </c>
    </row>
    <row r="1119" spans="1:56" s="359" customFormat="1" ht="63" customHeight="1">
      <c r="A1119" s="352">
        <v>1086</v>
      </c>
      <c r="B1119" s="274" t="s">
        <v>927</v>
      </c>
      <c r="C1119" s="274" t="s">
        <v>2499</v>
      </c>
      <c r="D1119" s="274" t="s">
        <v>2558</v>
      </c>
      <c r="E1119" s="274" t="s">
        <v>249</v>
      </c>
      <c r="F1119" s="274"/>
      <c r="G1119" s="274" t="s">
        <v>2501</v>
      </c>
      <c r="H1119" s="274" t="s">
        <v>149</v>
      </c>
      <c r="I1119" s="274" t="s">
        <v>2502</v>
      </c>
      <c r="J1119" s="352" t="s">
        <v>934</v>
      </c>
      <c r="K1119" s="352">
        <v>0</v>
      </c>
      <c r="L1119" s="352">
        <v>0</v>
      </c>
      <c r="M1119" s="352">
        <v>0</v>
      </c>
      <c r="N1119" s="352"/>
      <c r="O1119" s="352"/>
      <c r="P1119" s="352"/>
      <c r="Q1119" s="352"/>
      <c r="R1119" s="352" t="s">
        <v>211</v>
      </c>
      <c r="S1119" s="553"/>
      <c r="T1119" s="274"/>
      <c r="U1119" s="546"/>
      <c r="V1119" s="546"/>
      <c r="W1119" s="546"/>
      <c r="X1119" s="274" t="s">
        <v>2503</v>
      </c>
      <c r="Y1119" s="274" t="s">
        <v>2559</v>
      </c>
      <c r="Z1119" s="274"/>
      <c r="AA1119" s="299"/>
      <c r="AB1119" s="299"/>
      <c r="AC1119" s="299"/>
      <c r="AD1119" s="274"/>
      <c r="AE1119" s="274"/>
      <c r="AF1119" s="546"/>
      <c r="AG1119" s="274"/>
      <c r="AH1119" s="546"/>
      <c r="AI1119" s="546"/>
      <c r="AJ1119" s="546"/>
      <c r="AK1119" s="274" t="s">
        <v>2506</v>
      </c>
      <c r="AL1119" s="352" t="s">
        <v>55</v>
      </c>
      <c r="AM1119" s="352" t="s">
        <v>942</v>
      </c>
      <c r="AN1119" s="352" t="s">
        <v>56</v>
      </c>
      <c r="AO1119" s="352" t="s">
        <v>2507</v>
      </c>
      <c r="AP1119" s="274" t="s">
        <v>2516</v>
      </c>
      <c r="AQ1119" s="274" t="s">
        <v>551</v>
      </c>
      <c r="AR1119" s="352">
        <v>2201015</v>
      </c>
      <c r="AS1119" s="352"/>
      <c r="AT1119" s="274" t="s">
        <v>2562</v>
      </c>
      <c r="AU1119" s="274"/>
      <c r="AV1119" s="274" t="s">
        <v>63</v>
      </c>
      <c r="AW1119" s="352" t="s">
        <v>585</v>
      </c>
      <c r="AX1119" s="550"/>
      <c r="AY1119" s="551"/>
      <c r="AZ1119" s="551" t="s">
        <v>2517</v>
      </c>
      <c r="BA1119" s="551" t="s">
        <v>125</v>
      </c>
      <c r="BB1119" s="551" t="s">
        <v>67</v>
      </c>
      <c r="BC1119" s="552">
        <v>12730800</v>
      </c>
      <c r="BD1119" s="552">
        <v>12730800</v>
      </c>
    </row>
    <row r="1120" spans="1:56" s="359" customFormat="1" ht="63" customHeight="1">
      <c r="A1120" s="352">
        <v>1087</v>
      </c>
      <c r="B1120" s="274" t="s">
        <v>927</v>
      </c>
      <c r="C1120" s="274" t="s">
        <v>2499</v>
      </c>
      <c r="D1120" s="274" t="s">
        <v>2558</v>
      </c>
      <c r="E1120" s="274" t="s">
        <v>249</v>
      </c>
      <c r="F1120" s="274"/>
      <c r="G1120" s="274" t="s">
        <v>2501</v>
      </c>
      <c r="H1120" s="274" t="s">
        <v>149</v>
      </c>
      <c r="I1120" s="274" t="s">
        <v>2502</v>
      </c>
      <c r="J1120" s="352" t="s">
        <v>934</v>
      </c>
      <c r="K1120" s="352">
        <v>0</v>
      </c>
      <c r="L1120" s="352">
        <v>0</v>
      </c>
      <c r="M1120" s="352">
        <v>0</v>
      </c>
      <c r="N1120" s="352"/>
      <c r="O1120" s="352"/>
      <c r="P1120" s="352"/>
      <c r="Q1120" s="352"/>
      <c r="R1120" s="352" t="s">
        <v>211</v>
      </c>
      <c r="S1120" s="553"/>
      <c r="T1120" s="274"/>
      <c r="U1120" s="546"/>
      <c r="V1120" s="546"/>
      <c r="W1120" s="546"/>
      <c r="X1120" s="274" t="s">
        <v>2503</v>
      </c>
      <c r="Y1120" s="274" t="s">
        <v>2559</v>
      </c>
      <c r="Z1120" s="274"/>
      <c r="AA1120" s="299"/>
      <c r="AB1120" s="299"/>
      <c r="AC1120" s="299"/>
      <c r="AD1120" s="274"/>
      <c r="AE1120" s="274"/>
      <c r="AF1120" s="546"/>
      <c r="AG1120" s="274"/>
      <c r="AH1120" s="546"/>
      <c r="AI1120" s="546"/>
      <c r="AJ1120" s="546"/>
      <c r="AK1120" s="274" t="s">
        <v>2506</v>
      </c>
      <c r="AL1120" s="352" t="s">
        <v>55</v>
      </c>
      <c r="AM1120" s="352" t="s">
        <v>942</v>
      </c>
      <c r="AN1120" s="352" t="s">
        <v>56</v>
      </c>
      <c r="AO1120" s="352" t="s">
        <v>2507</v>
      </c>
      <c r="AP1120" s="274" t="s">
        <v>2516</v>
      </c>
      <c r="AQ1120" s="274" t="s">
        <v>551</v>
      </c>
      <c r="AR1120" s="352">
        <v>2201015</v>
      </c>
      <c r="AS1120" s="352"/>
      <c r="AT1120" s="274" t="s">
        <v>2563</v>
      </c>
      <c r="AU1120" s="274"/>
      <c r="AV1120" s="274" t="s">
        <v>63</v>
      </c>
      <c r="AW1120" s="352" t="s">
        <v>585</v>
      </c>
      <c r="AX1120" s="550"/>
      <c r="AY1120" s="551"/>
      <c r="AZ1120" s="551" t="s">
        <v>2517</v>
      </c>
      <c r="BA1120" s="551" t="s">
        <v>125</v>
      </c>
      <c r="BB1120" s="551" t="s">
        <v>67</v>
      </c>
      <c r="BC1120" s="552">
        <v>102040120</v>
      </c>
      <c r="BD1120" s="552">
        <v>102040120</v>
      </c>
    </row>
    <row r="1121" spans="1:56" s="359" customFormat="1" ht="63" customHeight="1">
      <c r="A1121" s="352">
        <v>1088</v>
      </c>
      <c r="B1121" s="274" t="s">
        <v>927</v>
      </c>
      <c r="C1121" s="274" t="s">
        <v>2499</v>
      </c>
      <c r="D1121" s="274" t="s">
        <v>2558</v>
      </c>
      <c r="E1121" s="274" t="s">
        <v>249</v>
      </c>
      <c r="F1121" s="274"/>
      <c r="G1121" s="274" t="s">
        <v>2501</v>
      </c>
      <c r="H1121" s="274" t="s">
        <v>149</v>
      </c>
      <c r="I1121" s="274" t="s">
        <v>2502</v>
      </c>
      <c r="J1121" s="352" t="s">
        <v>934</v>
      </c>
      <c r="K1121" s="352">
        <v>0</v>
      </c>
      <c r="L1121" s="352">
        <v>0</v>
      </c>
      <c r="M1121" s="352">
        <v>0</v>
      </c>
      <c r="N1121" s="352"/>
      <c r="O1121" s="352"/>
      <c r="P1121" s="352"/>
      <c r="Q1121" s="352"/>
      <c r="R1121" s="352" t="s">
        <v>211</v>
      </c>
      <c r="S1121" s="553"/>
      <c r="T1121" s="274"/>
      <c r="U1121" s="546"/>
      <c r="V1121" s="546"/>
      <c r="W1121" s="546"/>
      <c r="X1121" s="274" t="s">
        <v>2503</v>
      </c>
      <c r="Y1121" s="274" t="s">
        <v>2559</v>
      </c>
      <c r="Z1121" s="274"/>
      <c r="AA1121" s="299"/>
      <c r="AB1121" s="299"/>
      <c r="AC1121" s="299"/>
      <c r="AD1121" s="274"/>
      <c r="AE1121" s="274"/>
      <c r="AF1121" s="546"/>
      <c r="AG1121" s="274"/>
      <c r="AH1121" s="546"/>
      <c r="AI1121" s="546"/>
      <c r="AJ1121" s="546"/>
      <c r="AK1121" s="274" t="s">
        <v>2506</v>
      </c>
      <c r="AL1121" s="352" t="s">
        <v>55</v>
      </c>
      <c r="AM1121" s="352" t="s">
        <v>942</v>
      </c>
      <c r="AN1121" s="352" t="s">
        <v>56</v>
      </c>
      <c r="AO1121" s="352" t="s">
        <v>2507</v>
      </c>
      <c r="AP1121" s="274" t="s">
        <v>2516</v>
      </c>
      <c r="AQ1121" s="274" t="s">
        <v>551</v>
      </c>
      <c r="AR1121" s="352">
        <v>2201015</v>
      </c>
      <c r="AS1121" s="352"/>
      <c r="AT1121" s="274" t="s">
        <v>2563</v>
      </c>
      <c r="AU1121" s="274"/>
      <c r="AV1121" s="274" t="s">
        <v>63</v>
      </c>
      <c r="AW1121" s="352" t="s">
        <v>585</v>
      </c>
      <c r="AX1121" s="550"/>
      <c r="AY1121" s="551"/>
      <c r="AZ1121" s="551" t="s">
        <v>2517</v>
      </c>
      <c r="BA1121" s="551" t="s">
        <v>125</v>
      </c>
      <c r="BB1121" s="551" t="s">
        <v>67</v>
      </c>
      <c r="BC1121" s="552">
        <v>12004720</v>
      </c>
      <c r="BD1121" s="552">
        <v>12004720</v>
      </c>
    </row>
    <row r="1122" spans="1:56" s="359" customFormat="1" ht="63" customHeight="1">
      <c r="A1122" s="352">
        <v>1089</v>
      </c>
      <c r="B1122" s="274" t="s">
        <v>927</v>
      </c>
      <c r="C1122" s="274" t="s">
        <v>2499</v>
      </c>
      <c r="D1122" s="274" t="s">
        <v>2558</v>
      </c>
      <c r="E1122" s="274" t="s">
        <v>249</v>
      </c>
      <c r="F1122" s="274"/>
      <c r="G1122" s="274" t="s">
        <v>2501</v>
      </c>
      <c r="H1122" s="274" t="s">
        <v>149</v>
      </c>
      <c r="I1122" s="274" t="s">
        <v>2502</v>
      </c>
      <c r="J1122" s="352" t="s">
        <v>934</v>
      </c>
      <c r="K1122" s="352">
        <v>0</v>
      </c>
      <c r="L1122" s="352">
        <v>0</v>
      </c>
      <c r="M1122" s="352">
        <v>0</v>
      </c>
      <c r="N1122" s="352"/>
      <c r="O1122" s="352"/>
      <c r="P1122" s="352"/>
      <c r="Q1122" s="352"/>
      <c r="R1122" s="352" t="s">
        <v>211</v>
      </c>
      <c r="S1122" s="553"/>
      <c r="T1122" s="274"/>
      <c r="U1122" s="546"/>
      <c r="V1122" s="546"/>
      <c r="W1122" s="546"/>
      <c r="X1122" s="274" t="s">
        <v>2503</v>
      </c>
      <c r="Y1122" s="274" t="s">
        <v>2559</v>
      </c>
      <c r="Z1122" s="274"/>
      <c r="AA1122" s="299"/>
      <c r="AB1122" s="299"/>
      <c r="AC1122" s="299"/>
      <c r="AD1122" s="274"/>
      <c r="AE1122" s="274"/>
      <c r="AF1122" s="546"/>
      <c r="AG1122" s="274"/>
      <c r="AH1122" s="546"/>
      <c r="AI1122" s="546"/>
      <c r="AJ1122" s="546"/>
      <c r="AK1122" s="274" t="s">
        <v>2506</v>
      </c>
      <c r="AL1122" s="352" t="s">
        <v>55</v>
      </c>
      <c r="AM1122" s="352" t="s">
        <v>942</v>
      </c>
      <c r="AN1122" s="352" t="s">
        <v>56</v>
      </c>
      <c r="AO1122" s="352" t="s">
        <v>2507</v>
      </c>
      <c r="AP1122" s="274" t="s">
        <v>2516</v>
      </c>
      <c r="AQ1122" s="274" t="s">
        <v>551</v>
      </c>
      <c r="AR1122" s="352">
        <v>2201015</v>
      </c>
      <c r="AS1122" s="352"/>
      <c r="AT1122" s="274" t="s">
        <v>2564</v>
      </c>
      <c r="AU1122" s="274"/>
      <c r="AV1122" s="274" t="s">
        <v>63</v>
      </c>
      <c r="AW1122" s="352" t="s">
        <v>585</v>
      </c>
      <c r="AX1122" s="550"/>
      <c r="AY1122" s="551"/>
      <c r="AZ1122" s="551" t="s">
        <v>2517</v>
      </c>
      <c r="BA1122" s="551" t="s">
        <v>125</v>
      </c>
      <c r="BB1122" s="551" t="s">
        <v>67</v>
      </c>
      <c r="BC1122" s="552">
        <v>57288600</v>
      </c>
      <c r="BD1122" s="552">
        <v>57288600</v>
      </c>
    </row>
    <row r="1123" spans="1:56" s="359" customFormat="1" ht="63" customHeight="1">
      <c r="A1123" s="352">
        <v>1090</v>
      </c>
      <c r="B1123" s="274" t="s">
        <v>927</v>
      </c>
      <c r="C1123" s="274" t="s">
        <v>2499</v>
      </c>
      <c r="D1123" s="274" t="s">
        <v>2558</v>
      </c>
      <c r="E1123" s="274" t="s">
        <v>249</v>
      </c>
      <c r="F1123" s="274"/>
      <c r="G1123" s="274" t="s">
        <v>2501</v>
      </c>
      <c r="H1123" s="274" t="s">
        <v>149</v>
      </c>
      <c r="I1123" s="274" t="s">
        <v>2502</v>
      </c>
      <c r="J1123" s="352" t="s">
        <v>934</v>
      </c>
      <c r="K1123" s="352">
        <v>0</v>
      </c>
      <c r="L1123" s="352">
        <v>0</v>
      </c>
      <c r="M1123" s="352">
        <v>0</v>
      </c>
      <c r="N1123" s="352"/>
      <c r="O1123" s="352"/>
      <c r="P1123" s="352"/>
      <c r="Q1123" s="352"/>
      <c r="R1123" s="352" t="s">
        <v>211</v>
      </c>
      <c r="S1123" s="553"/>
      <c r="T1123" s="274"/>
      <c r="U1123" s="546"/>
      <c r="V1123" s="546"/>
      <c r="W1123" s="546"/>
      <c r="X1123" s="274" t="s">
        <v>2503</v>
      </c>
      <c r="Y1123" s="274" t="s">
        <v>2559</v>
      </c>
      <c r="Z1123" s="274"/>
      <c r="AA1123" s="299"/>
      <c r="AB1123" s="299"/>
      <c r="AC1123" s="299"/>
      <c r="AD1123" s="274"/>
      <c r="AE1123" s="274"/>
      <c r="AF1123" s="546"/>
      <c r="AG1123" s="274"/>
      <c r="AH1123" s="546"/>
      <c r="AI1123" s="546"/>
      <c r="AJ1123" s="546"/>
      <c r="AK1123" s="274" t="s">
        <v>2506</v>
      </c>
      <c r="AL1123" s="352" t="s">
        <v>55</v>
      </c>
      <c r="AM1123" s="352" t="s">
        <v>942</v>
      </c>
      <c r="AN1123" s="352" t="s">
        <v>56</v>
      </c>
      <c r="AO1123" s="352" t="s">
        <v>2507</v>
      </c>
      <c r="AP1123" s="274" t="s">
        <v>2516</v>
      </c>
      <c r="AQ1123" s="274" t="s">
        <v>551</v>
      </c>
      <c r="AR1123" s="352">
        <v>2201015</v>
      </c>
      <c r="AS1123" s="352"/>
      <c r="AT1123" s="274" t="s">
        <v>2564</v>
      </c>
      <c r="AU1123" s="274"/>
      <c r="AV1123" s="274" t="s">
        <v>63</v>
      </c>
      <c r="AW1123" s="352" t="s">
        <v>585</v>
      </c>
      <c r="AX1123" s="550"/>
      <c r="AY1123" s="551"/>
      <c r="AZ1123" s="551" t="s">
        <v>2517</v>
      </c>
      <c r="BA1123" s="551" t="s">
        <v>125</v>
      </c>
      <c r="BB1123" s="551" t="s">
        <v>67</v>
      </c>
      <c r="BC1123" s="552">
        <v>19096200</v>
      </c>
      <c r="BD1123" s="552">
        <v>19096200</v>
      </c>
    </row>
    <row r="1124" spans="1:56" s="359" customFormat="1" ht="63" customHeight="1">
      <c r="A1124" s="352">
        <v>1091</v>
      </c>
      <c r="B1124" s="274" t="s">
        <v>927</v>
      </c>
      <c r="C1124" s="274" t="s">
        <v>2499</v>
      </c>
      <c r="D1124" s="274" t="s">
        <v>2558</v>
      </c>
      <c r="E1124" s="274" t="s">
        <v>249</v>
      </c>
      <c r="F1124" s="274"/>
      <c r="G1124" s="274" t="s">
        <v>2501</v>
      </c>
      <c r="H1124" s="274" t="s">
        <v>149</v>
      </c>
      <c r="I1124" s="274" t="s">
        <v>2502</v>
      </c>
      <c r="J1124" s="352" t="s">
        <v>934</v>
      </c>
      <c r="K1124" s="352">
        <v>0</v>
      </c>
      <c r="L1124" s="352">
        <v>0</v>
      </c>
      <c r="M1124" s="352">
        <v>0</v>
      </c>
      <c r="N1124" s="352"/>
      <c r="O1124" s="352"/>
      <c r="P1124" s="352"/>
      <c r="Q1124" s="352"/>
      <c r="R1124" s="352" t="s">
        <v>211</v>
      </c>
      <c r="S1124" s="553"/>
      <c r="T1124" s="274"/>
      <c r="U1124" s="546"/>
      <c r="V1124" s="546"/>
      <c r="W1124" s="546"/>
      <c r="X1124" s="274" t="s">
        <v>2503</v>
      </c>
      <c r="Y1124" s="274" t="s">
        <v>2559</v>
      </c>
      <c r="Z1124" s="274"/>
      <c r="AA1124" s="299"/>
      <c r="AB1124" s="299"/>
      <c r="AC1124" s="299"/>
      <c r="AD1124" s="274"/>
      <c r="AE1124" s="274"/>
      <c r="AF1124" s="546"/>
      <c r="AG1124" s="274"/>
      <c r="AH1124" s="546"/>
      <c r="AI1124" s="546"/>
      <c r="AJ1124" s="546"/>
      <c r="AK1124" s="274" t="s">
        <v>2506</v>
      </c>
      <c r="AL1124" s="352" t="s">
        <v>55</v>
      </c>
      <c r="AM1124" s="352" t="s">
        <v>942</v>
      </c>
      <c r="AN1124" s="352" t="s">
        <v>56</v>
      </c>
      <c r="AO1124" s="352" t="s">
        <v>2507</v>
      </c>
      <c r="AP1124" s="274" t="s">
        <v>2516</v>
      </c>
      <c r="AQ1124" s="274" t="s">
        <v>551</v>
      </c>
      <c r="AR1124" s="352">
        <v>2201015</v>
      </c>
      <c r="AS1124" s="352"/>
      <c r="AT1124" s="274" t="s">
        <v>2565</v>
      </c>
      <c r="AU1124" s="274"/>
      <c r="AV1124" s="274" t="s">
        <v>63</v>
      </c>
      <c r="AW1124" s="352" t="s">
        <v>585</v>
      </c>
      <c r="AX1124" s="550"/>
      <c r="AY1124" s="551"/>
      <c r="AZ1124" s="551" t="s">
        <v>2517</v>
      </c>
      <c r="BA1124" s="551" t="s">
        <v>125</v>
      </c>
      <c r="BB1124" s="551" t="s">
        <v>67</v>
      </c>
      <c r="BC1124" s="552">
        <v>76384800</v>
      </c>
      <c r="BD1124" s="552">
        <v>76384800</v>
      </c>
    </row>
    <row r="1125" spans="1:56" s="359" customFormat="1" ht="63" customHeight="1">
      <c r="A1125" s="352">
        <v>1092</v>
      </c>
      <c r="B1125" s="274" t="s">
        <v>927</v>
      </c>
      <c r="C1125" s="274" t="s">
        <v>2499</v>
      </c>
      <c r="D1125" s="274" t="s">
        <v>2558</v>
      </c>
      <c r="E1125" s="274" t="s">
        <v>249</v>
      </c>
      <c r="F1125" s="274"/>
      <c r="G1125" s="274" t="s">
        <v>2501</v>
      </c>
      <c r="H1125" s="274" t="s">
        <v>149</v>
      </c>
      <c r="I1125" s="274" t="s">
        <v>2502</v>
      </c>
      <c r="J1125" s="352" t="s">
        <v>934</v>
      </c>
      <c r="K1125" s="352">
        <v>0</v>
      </c>
      <c r="L1125" s="352">
        <v>0</v>
      </c>
      <c r="M1125" s="352">
        <v>0</v>
      </c>
      <c r="N1125" s="352"/>
      <c r="O1125" s="352"/>
      <c r="P1125" s="352"/>
      <c r="Q1125" s="352"/>
      <c r="R1125" s="352" t="s">
        <v>211</v>
      </c>
      <c r="S1125" s="553"/>
      <c r="T1125" s="274"/>
      <c r="U1125" s="546"/>
      <c r="V1125" s="546"/>
      <c r="W1125" s="546"/>
      <c r="X1125" s="274" t="s">
        <v>2503</v>
      </c>
      <c r="Y1125" s="274" t="s">
        <v>2559</v>
      </c>
      <c r="Z1125" s="274"/>
      <c r="AA1125" s="299"/>
      <c r="AB1125" s="299"/>
      <c r="AC1125" s="299"/>
      <c r="AD1125" s="274"/>
      <c r="AE1125" s="274"/>
      <c r="AF1125" s="546"/>
      <c r="AG1125" s="274"/>
      <c r="AH1125" s="546"/>
      <c r="AI1125" s="546"/>
      <c r="AJ1125" s="546"/>
      <c r="AK1125" s="274" t="s">
        <v>2506</v>
      </c>
      <c r="AL1125" s="352" t="s">
        <v>55</v>
      </c>
      <c r="AM1125" s="352" t="s">
        <v>942</v>
      </c>
      <c r="AN1125" s="352" t="s">
        <v>56</v>
      </c>
      <c r="AO1125" s="352" t="s">
        <v>2507</v>
      </c>
      <c r="AP1125" s="274" t="s">
        <v>2516</v>
      </c>
      <c r="AQ1125" s="274" t="s">
        <v>551</v>
      </c>
      <c r="AR1125" s="352">
        <v>2201015</v>
      </c>
      <c r="AS1125" s="352"/>
      <c r="AT1125" s="274" t="s">
        <v>2565</v>
      </c>
      <c r="AU1125" s="274"/>
      <c r="AV1125" s="274" t="s">
        <v>63</v>
      </c>
      <c r="AW1125" s="352" t="s">
        <v>585</v>
      </c>
      <c r="AX1125" s="550"/>
      <c r="AY1125" s="551"/>
      <c r="AZ1125" s="551" t="s">
        <v>2517</v>
      </c>
      <c r="BA1125" s="551" t="s">
        <v>125</v>
      </c>
      <c r="BB1125" s="551" t="s">
        <v>67</v>
      </c>
      <c r="BC1125" s="552">
        <v>25461600</v>
      </c>
      <c r="BD1125" s="552">
        <v>25461600</v>
      </c>
    </row>
    <row r="1126" spans="1:56" s="359" customFormat="1" ht="63" customHeight="1">
      <c r="A1126" s="352">
        <v>1093</v>
      </c>
      <c r="B1126" s="274" t="s">
        <v>927</v>
      </c>
      <c r="C1126" s="274" t="s">
        <v>2499</v>
      </c>
      <c r="D1126" s="274" t="s">
        <v>2558</v>
      </c>
      <c r="E1126" s="274" t="s">
        <v>249</v>
      </c>
      <c r="F1126" s="274"/>
      <c r="G1126" s="274" t="s">
        <v>2501</v>
      </c>
      <c r="H1126" s="274" t="s">
        <v>149</v>
      </c>
      <c r="I1126" s="274" t="s">
        <v>2502</v>
      </c>
      <c r="J1126" s="352" t="s">
        <v>934</v>
      </c>
      <c r="K1126" s="352">
        <v>0</v>
      </c>
      <c r="L1126" s="352">
        <v>0</v>
      </c>
      <c r="M1126" s="352">
        <v>0</v>
      </c>
      <c r="N1126" s="352"/>
      <c r="O1126" s="352"/>
      <c r="P1126" s="352"/>
      <c r="Q1126" s="352"/>
      <c r="R1126" s="352" t="s">
        <v>211</v>
      </c>
      <c r="S1126" s="553"/>
      <c r="T1126" s="274"/>
      <c r="U1126" s="546"/>
      <c r="V1126" s="546"/>
      <c r="W1126" s="546"/>
      <c r="X1126" s="274" t="s">
        <v>2520</v>
      </c>
      <c r="Y1126" s="274" t="s">
        <v>2559</v>
      </c>
      <c r="Z1126" s="274"/>
      <c r="AA1126" s="299"/>
      <c r="AB1126" s="299"/>
      <c r="AC1126" s="299"/>
      <c r="AD1126" s="274"/>
      <c r="AE1126" s="274"/>
      <c r="AF1126" s="546"/>
      <c r="AG1126" s="274"/>
      <c r="AH1126" s="546"/>
      <c r="AI1126" s="546"/>
      <c r="AJ1126" s="546"/>
      <c r="AK1126" s="274" t="s">
        <v>2506</v>
      </c>
      <c r="AL1126" s="352" t="s">
        <v>55</v>
      </c>
      <c r="AM1126" s="352" t="s">
        <v>942</v>
      </c>
      <c r="AN1126" s="352" t="s">
        <v>56</v>
      </c>
      <c r="AO1126" s="352" t="s">
        <v>2507</v>
      </c>
      <c r="AP1126" s="274" t="s">
        <v>2516</v>
      </c>
      <c r="AQ1126" s="274" t="s">
        <v>551</v>
      </c>
      <c r="AR1126" s="352">
        <v>2201015</v>
      </c>
      <c r="AS1126" s="352"/>
      <c r="AT1126" s="274" t="s">
        <v>2566</v>
      </c>
      <c r="AU1126" s="274"/>
      <c r="AV1126" s="274"/>
      <c r="AW1126" s="352" t="s">
        <v>585</v>
      </c>
      <c r="AX1126" s="550"/>
      <c r="AY1126" s="551"/>
      <c r="AZ1126" s="551" t="s">
        <v>2517</v>
      </c>
      <c r="BA1126" s="551">
        <v>0</v>
      </c>
      <c r="BB1126" s="551" t="s">
        <v>2533</v>
      </c>
      <c r="BC1126" s="552">
        <v>50000000</v>
      </c>
      <c r="BD1126" s="552">
        <v>50000000</v>
      </c>
    </row>
    <row r="1127" spans="1:56" s="359" customFormat="1" ht="63" customHeight="1">
      <c r="A1127" s="352">
        <v>1094</v>
      </c>
      <c r="B1127" s="274" t="s">
        <v>927</v>
      </c>
      <c r="C1127" s="274" t="s">
        <v>2499</v>
      </c>
      <c r="D1127" s="274" t="s">
        <v>2558</v>
      </c>
      <c r="E1127" s="274" t="s">
        <v>249</v>
      </c>
      <c r="F1127" s="274"/>
      <c r="G1127" s="274" t="s">
        <v>2501</v>
      </c>
      <c r="H1127" s="274" t="s">
        <v>149</v>
      </c>
      <c r="I1127" s="274" t="s">
        <v>2502</v>
      </c>
      <c r="J1127" s="352" t="s">
        <v>934</v>
      </c>
      <c r="K1127" s="352">
        <v>0</v>
      </c>
      <c r="L1127" s="352">
        <v>0</v>
      </c>
      <c r="M1127" s="352">
        <v>0</v>
      </c>
      <c r="N1127" s="352"/>
      <c r="O1127" s="352"/>
      <c r="P1127" s="352"/>
      <c r="Q1127" s="352"/>
      <c r="R1127" s="352" t="s">
        <v>211</v>
      </c>
      <c r="S1127" s="553"/>
      <c r="T1127" s="274"/>
      <c r="U1127" s="546"/>
      <c r="V1127" s="546"/>
      <c r="W1127" s="546"/>
      <c r="X1127" s="274" t="s">
        <v>2520</v>
      </c>
      <c r="Y1127" s="274" t="s">
        <v>2559</v>
      </c>
      <c r="Z1127" s="274"/>
      <c r="AA1127" s="299"/>
      <c r="AB1127" s="299"/>
      <c r="AC1127" s="299"/>
      <c r="AD1127" s="274"/>
      <c r="AE1127" s="274"/>
      <c r="AF1127" s="546"/>
      <c r="AG1127" s="274"/>
      <c r="AH1127" s="546"/>
      <c r="AI1127" s="546"/>
      <c r="AJ1127" s="546"/>
      <c r="AK1127" s="274" t="s">
        <v>2506</v>
      </c>
      <c r="AL1127" s="352" t="s">
        <v>55</v>
      </c>
      <c r="AM1127" s="352" t="s">
        <v>942</v>
      </c>
      <c r="AN1127" s="352" t="s">
        <v>56</v>
      </c>
      <c r="AO1127" s="352" t="s">
        <v>2507</v>
      </c>
      <c r="AP1127" s="274" t="s">
        <v>2516</v>
      </c>
      <c r="AQ1127" s="274" t="s">
        <v>551</v>
      </c>
      <c r="AR1127" s="352">
        <v>2201015</v>
      </c>
      <c r="AS1127" s="352"/>
      <c r="AT1127" s="274" t="s">
        <v>2562</v>
      </c>
      <c r="AU1127" s="274"/>
      <c r="AV1127" s="274" t="s">
        <v>63</v>
      </c>
      <c r="AW1127" s="352" t="s">
        <v>585</v>
      </c>
      <c r="AX1127" s="550"/>
      <c r="AY1127" s="551"/>
      <c r="AZ1127" s="551" t="s">
        <v>2517</v>
      </c>
      <c r="BA1127" s="551" t="s">
        <v>125</v>
      </c>
      <c r="BB1127" s="551" t="s">
        <v>67</v>
      </c>
      <c r="BC1127" s="552">
        <v>13333333.333333334</v>
      </c>
      <c r="BD1127" s="552">
        <v>13333333.333333334</v>
      </c>
    </row>
    <row r="1128" spans="1:56" s="359" customFormat="1" ht="63" customHeight="1">
      <c r="A1128" s="352">
        <v>1095</v>
      </c>
      <c r="B1128" s="274" t="s">
        <v>927</v>
      </c>
      <c r="C1128" s="274" t="s">
        <v>2499</v>
      </c>
      <c r="D1128" s="274" t="s">
        <v>2558</v>
      </c>
      <c r="E1128" s="274" t="s">
        <v>249</v>
      </c>
      <c r="F1128" s="274"/>
      <c r="G1128" s="274" t="s">
        <v>2501</v>
      </c>
      <c r="H1128" s="274" t="s">
        <v>149</v>
      </c>
      <c r="I1128" s="274" t="s">
        <v>2502</v>
      </c>
      <c r="J1128" s="352" t="s">
        <v>934</v>
      </c>
      <c r="K1128" s="352">
        <v>0</v>
      </c>
      <c r="L1128" s="352">
        <v>0</v>
      </c>
      <c r="M1128" s="352">
        <v>0</v>
      </c>
      <c r="N1128" s="352"/>
      <c r="O1128" s="352"/>
      <c r="P1128" s="352"/>
      <c r="Q1128" s="352"/>
      <c r="R1128" s="352" t="s">
        <v>211</v>
      </c>
      <c r="S1128" s="553"/>
      <c r="T1128" s="274"/>
      <c r="U1128" s="546"/>
      <c r="V1128" s="546"/>
      <c r="W1128" s="546"/>
      <c r="X1128" s="274" t="s">
        <v>2503</v>
      </c>
      <c r="Y1128" s="274" t="s">
        <v>2567</v>
      </c>
      <c r="Z1128" s="274" t="s">
        <v>2568</v>
      </c>
      <c r="AA1128" s="299">
        <v>0</v>
      </c>
      <c r="AB1128" s="299">
        <v>1</v>
      </c>
      <c r="AC1128" s="547">
        <v>1</v>
      </c>
      <c r="AD1128" s="274" t="s">
        <v>705</v>
      </c>
      <c r="AE1128" s="274" t="s">
        <v>2569</v>
      </c>
      <c r="AF1128" s="158"/>
      <c r="AG1128" s="274">
        <v>89</v>
      </c>
      <c r="AH1128" s="354"/>
      <c r="AI1128" s="549"/>
      <c r="AJ1128" s="549"/>
      <c r="AK1128" s="274" t="s">
        <v>2506</v>
      </c>
      <c r="AL1128" s="352" t="s">
        <v>55</v>
      </c>
      <c r="AM1128" s="352" t="s">
        <v>942</v>
      </c>
      <c r="AN1128" s="352" t="s">
        <v>56</v>
      </c>
      <c r="AO1128" s="352" t="s">
        <v>2507</v>
      </c>
      <c r="AP1128" s="274" t="s">
        <v>2516</v>
      </c>
      <c r="AQ1128" s="274" t="s">
        <v>551</v>
      </c>
      <c r="AR1128" s="352">
        <v>2201015</v>
      </c>
      <c r="AS1128" s="352"/>
      <c r="AT1128" s="274" t="s">
        <v>2570</v>
      </c>
      <c r="AU1128" s="274"/>
      <c r="AV1128" s="274" t="s">
        <v>74</v>
      </c>
      <c r="AW1128" s="352" t="s">
        <v>585</v>
      </c>
      <c r="AX1128" s="550"/>
      <c r="AY1128" s="551"/>
      <c r="AZ1128" s="551" t="s">
        <v>2517</v>
      </c>
      <c r="BA1128" s="551" t="s">
        <v>125</v>
      </c>
      <c r="BB1128" s="551" t="s">
        <v>67</v>
      </c>
      <c r="BC1128" s="552">
        <v>100000000</v>
      </c>
      <c r="BD1128" s="552">
        <v>100000000</v>
      </c>
    </row>
    <row r="1129" spans="1:56" s="359" customFormat="1" ht="63" customHeight="1">
      <c r="A1129" s="352">
        <v>1096</v>
      </c>
      <c r="B1129" s="274" t="s">
        <v>927</v>
      </c>
      <c r="C1129" s="274" t="s">
        <v>2499</v>
      </c>
      <c r="D1129" s="274" t="s">
        <v>2558</v>
      </c>
      <c r="E1129" s="274" t="s">
        <v>249</v>
      </c>
      <c r="F1129" s="274"/>
      <c r="G1129" s="274" t="s">
        <v>2501</v>
      </c>
      <c r="H1129" s="274" t="s">
        <v>149</v>
      </c>
      <c r="I1129" s="274" t="s">
        <v>2502</v>
      </c>
      <c r="J1129" s="352" t="s">
        <v>934</v>
      </c>
      <c r="K1129" s="352">
        <v>0</v>
      </c>
      <c r="L1129" s="352">
        <v>0</v>
      </c>
      <c r="M1129" s="352">
        <v>0</v>
      </c>
      <c r="N1129" s="352"/>
      <c r="O1129" s="352"/>
      <c r="P1129" s="352"/>
      <c r="Q1129" s="352"/>
      <c r="R1129" s="352" t="s">
        <v>211</v>
      </c>
      <c r="S1129" s="553"/>
      <c r="T1129" s="274"/>
      <c r="U1129" s="546"/>
      <c r="V1129" s="546"/>
      <c r="W1129" s="546"/>
      <c r="X1129" s="274" t="s">
        <v>2503</v>
      </c>
      <c r="Y1129" s="274" t="s">
        <v>2567</v>
      </c>
      <c r="Z1129" s="274"/>
      <c r="AA1129" s="299"/>
      <c r="AB1129" s="299"/>
      <c r="AC1129" s="299"/>
      <c r="AD1129" s="274"/>
      <c r="AE1129" s="274"/>
      <c r="AF1129" s="546"/>
      <c r="AG1129" s="274"/>
      <c r="AH1129" s="546"/>
      <c r="AI1129" s="546"/>
      <c r="AJ1129" s="546"/>
      <c r="AK1129" s="274" t="s">
        <v>2506</v>
      </c>
      <c r="AL1129" s="352" t="s">
        <v>55</v>
      </c>
      <c r="AM1129" s="352" t="s">
        <v>942</v>
      </c>
      <c r="AN1129" s="352" t="s">
        <v>56</v>
      </c>
      <c r="AO1129" s="352" t="s">
        <v>2507</v>
      </c>
      <c r="AP1129" s="274" t="s">
        <v>2516</v>
      </c>
      <c r="AQ1129" s="274" t="s">
        <v>551</v>
      </c>
      <c r="AR1129" s="352">
        <v>2201015</v>
      </c>
      <c r="AS1129" s="352"/>
      <c r="AT1129" s="274" t="s">
        <v>2555</v>
      </c>
      <c r="AU1129" s="274"/>
      <c r="AV1129" s="274" t="s">
        <v>131</v>
      </c>
      <c r="AW1129" s="352" t="s">
        <v>585</v>
      </c>
      <c r="AX1129" s="550"/>
      <c r="AY1129" s="551"/>
      <c r="AZ1129" s="551" t="s">
        <v>2517</v>
      </c>
      <c r="BA1129" s="551" t="s">
        <v>2036</v>
      </c>
      <c r="BB1129" s="551" t="s">
        <v>133</v>
      </c>
      <c r="BC1129" s="552">
        <v>4950000</v>
      </c>
      <c r="BD1129" s="552">
        <v>4950000</v>
      </c>
    </row>
    <row r="1130" spans="1:56" s="359" customFormat="1" ht="63" customHeight="1">
      <c r="A1130" s="352">
        <v>1097</v>
      </c>
      <c r="B1130" s="274" t="s">
        <v>927</v>
      </c>
      <c r="C1130" s="274" t="s">
        <v>2499</v>
      </c>
      <c r="D1130" s="274" t="s">
        <v>2558</v>
      </c>
      <c r="E1130" s="274" t="s">
        <v>249</v>
      </c>
      <c r="F1130" s="274"/>
      <c r="G1130" s="274" t="s">
        <v>2501</v>
      </c>
      <c r="H1130" s="274" t="s">
        <v>149</v>
      </c>
      <c r="I1130" s="274" t="s">
        <v>2502</v>
      </c>
      <c r="J1130" s="352" t="s">
        <v>934</v>
      </c>
      <c r="K1130" s="352">
        <v>0</v>
      </c>
      <c r="L1130" s="352">
        <v>0</v>
      </c>
      <c r="M1130" s="352">
        <v>0</v>
      </c>
      <c r="N1130" s="352"/>
      <c r="O1130" s="352"/>
      <c r="P1130" s="352"/>
      <c r="Q1130" s="352"/>
      <c r="R1130" s="352" t="s">
        <v>211</v>
      </c>
      <c r="S1130" s="553"/>
      <c r="T1130" s="274"/>
      <c r="U1130" s="546"/>
      <c r="V1130" s="546"/>
      <c r="W1130" s="546"/>
      <c r="X1130" s="274" t="s">
        <v>2503</v>
      </c>
      <c r="Y1130" s="274" t="s">
        <v>2567</v>
      </c>
      <c r="Z1130" s="274"/>
      <c r="AA1130" s="299"/>
      <c r="AB1130" s="299"/>
      <c r="AC1130" s="299"/>
      <c r="AD1130" s="274"/>
      <c r="AE1130" s="274"/>
      <c r="AF1130" s="546"/>
      <c r="AG1130" s="274"/>
      <c r="AH1130" s="546"/>
      <c r="AI1130" s="546"/>
      <c r="AJ1130" s="546"/>
      <c r="AK1130" s="274" t="s">
        <v>2506</v>
      </c>
      <c r="AL1130" s="352" t="s">
        <v>55</v>
      </c>
      <c r="AM1130" s="352" t="s">
        <v>942</v>
      </c>
      <c r="AN1130" s="352" t="s">
        <v>56</v>
      </c>
      <c r="AO1130" s="352" t="s">
        <v>2507</v>
      </c>
      <c r="AP1130" s="274" t="s">
        <v>2516</v>
      </c>
      <c r="AQ1130" s="274" t="s">
        <v>551</v>
      </c>
      <c r="AR1130" s="352">
        <v>2201015</v>
      </c>
      <c r="AS1130" s="352"/>
      <c r="AT1130" s="274" t="s">
        <v>2556</v>
      </c>
      <c r="AU1130" s="274"/>
      <c r="AV1130" s="274" t="s">
        <v>131</v>
      </c>
      <c r="AW1130" s="352" t="s">
        <v>585</v>
      </c>
      <c r="AX1130" s="550"/>
      <c r="AY1130" s="551"/>
      <c r="AZ1130" s="551" t="s">
        <v>2517</v>
      </c>
      <c r="BA1130" s="551" t="s">
        <v>2036</v>
      </c>
      <c r="BB1130" s="551" t="s">
        <v>133</v>
      </c>
      <c r="BC1130" s="552">
        <v>9000000</v>
      </c>
      <c r="BD1130" s="552">
        <v>9000000</v>
      </c>
    </row>
    <row r="1131" spans="1:56" s="359" customFormat="1" ht="63" customHeight="1">
      <c r="A1131" s="352">
        <v>1098</v>
      </c>
      <c r="B1131" s="274" t="s">
        <v>927</v>
      </c>
      <c r="C1131" s="274" t="s">
        <v>2499</v>
      </c>
      <c r="D1131" s="274" t="s">
        <v>2558</v>
      </c>
      <c r="E1131" s="274" t="s">
        <v>249</v>
      </c>
      <c r="F1131" s="274"/>
      <c r="G1131" s="274" t="s">
        <v>2501</v>
      </c>
      <c r="H1131" s="274" t="s">
        <v>149</v>
      </c>
      <c r="I1131" s="274" t="s">
        <v>2502</v>
      </c>
      <c r="J1131" s="352" t="s">
        <v>934</v>
      </c>
      <c r="K1131" s="352">
        <v>0</v>
      </c>
      <c r="L1131" s="352">
        <v>0</v>
      </c>
      <c r="M1131" s="352">
        <v>0</v>
      </c>
      <c r="N1131" s="352"/>
      <c r="O1131" s="352"/>
      <c r="P1131" s="352"/>
      <c r="Q1131" s="352"/>
      <c r="R1131" s="352" t="s">
        <v>211</v>
      </c>
      <c r="S1131" s="553"/>
      <c r="T1131" s="274"/>
      <c r="U1131" s="546"/>
      <c r="V1131" s="546"/>
      <c r="W1131" s="546"/>
      <c r="X1131" s="274" t="s">
        <v>2503</v>
      </c>
      <c r="Y1131" s="274" t="s">
        <v>2567</v>
      </c>
      <c r="Z1131" s="274"/>
      <c r="AA1131" s="299"/>
      <c r="AB1131" s="299"/>
      <c r="AC1131" s="299"/>
      <c r="AD1131" s="274"/>
      <c r="AE1131" s="274"/>
      <c r="AF1131" s="546"/>
      <c r="AG1131" s="274"/>
      <c r="AH1131" s="546"/>
      <c r="AI1131" s="546"/>
      <c r="AJ1131" s="546"/>
      <c r="AK1131" s="274" t="s">
        <v>2506</v>
      </c>
      <c r="AL1131" s="352" t="s">
        <v>55</v>
      </c>
      <c r="AM1131" s="352" t="s">
        <v>942</v>
      </c>
      <c r="AN1131" s="352" t="s">
        <v>56</v>
      </c>
      <c r="AO1131" s="352" t="s">
        <v>2507</v>
      </c>
      <c r="AP1131" s="274" t="s">
        <v>2516</v>
      </c>
      <c r="AQ1131" s="274" t="s">
        <v>551</v>
      </c>
      <c r="AR1131" s="352">
        <v>2201015</v>
      </c>
      <c r="AS1131" s="352"/>
      <c r="AT1131" s="274" t="s">
        <v>2571</v>
      </c>
      <c r="AU1131" s="274"/>
      <c r="AV1131" s="274" t="s">
        <v>131</v>
      </c>
      <c r="AW1131" s="352" t="s">
        <v>585</v>
      </c>
      <c r="AX1131" s="550"/>
      <c r="AY1131" s="551"/>
      <c r="AZ1131" s="551" t="s">
        <v>2517</v>
      </c>
      <c r="BA1131" s="551" t="s">
        <v>2036</v>
      </c>
      <c r="BB1131" s="551" t="s">
        <v>133</v>
      </c>
      <c r="BC1131" s="552">
        <v>90000000</v>
      </c>
      <c r="BD1131" s="552">
        <v>90000000</v>
      </c>
    </row>
    <row r="1132" spans="1:56" s="359" customFormat="1" ht="63" customHeight="1">
      <c r="A1132" s="352">
        <v>1099</v>
      </c>
      <c r="B1132" s="274" t="s">
        <v>927</v>
      </c>
      <c r="C1132" s="274" t="s">
        <v>2499</v>
      </c>
      <c r="D1132" s="274" t="s">
        <v>2558</v>
      </c>
      <c r="E1132" s="274" t="s">
        <v>249</v>
      </c>
      <c r="F1132" s="274"/>
      <c r="G1132" s="274" t="s">
        <v>2501</v>
      </c>
      <c r="H1132" s="274" t="s">
        <v>149</v>
      </c>
      <c r="I1132" s="274" t="s">
        <v>2502</v>
      </c>
      <c r="J1132" s="352" t="s">
        <v>934</v>
      </c>
      <c r="K1132" s="352">
        <v>0</v>
      </c>
      <c r="L1132" s="352">
        <v>0</v>
      </c>
      <c r="M1132" s="352">
        <v>0</v>
      </c>
      <c r="N1132" s="352"/>
      <c r="O1132" s="352"/>
      <c r="P1132" s="352"/>
      <c r="Q1132" s="352"/>
      <c r="R1132" s="352" t="s">
        <v>211</v>
      </c>
      <c r="S1132" s="553"/>
      <c r="T1132" s="274"/>
      <c r="U1132" s="546"/>
      <c r="V1132" s="546"/>
      <c r="W1132" s="546"/>
      <c r="X1132" s="274" t="s">
        <v>2503</v>
      </c>
      <c r="Y1132" s="274" t="s">
        <v>2567</v>
      </c>
      <c r="Z1132" s="274"/>
      <c r="AA1132" s="299"/>
      <c r="AB1132" s="299"/>
      <c r="AC1132" s="299"/>
      <c r="AD1132" s="274"/>
      <c r="AE1132" s="274"/>
      <c r="AF1132" s="546"/>
      <c r="AG1132" s="274"/>
      <c r="AH1132" s="546"/>
      <c r="AI1132" s="546"/>
      <c r="AJ1132" s="546"/>
      <c r="AK1132" s="274" t="s">
        <v>2506</v>
      </c>
      <c r="AL1132" s="352" t="s">
        <v>55</v>
      </c>
      <c r="AM1132" s="352" t="s">
        <v>942</v>
      </c>
      <c r="AN1132" s="352" t="s">
        <v>56</v>
      </c>
      <c r="AO1132" s="352" t="s">
        <v>2507</v>
      </c>
      <c r="AP1132" s="274" t="s">
        <v>2516</v>
      </c>
      <c r="AQ1132" s="274" t="s">
        <v>551</v>
      </c>
      <c r="AR1132" s="352">
        <v>2201015</v>
      </c>
      <c r="AS1132" s="352"/>
      <c r="AT1132" s="274" t="s">
        <v>2572</v>
      </c>
      <c r="AU1132" s="274"/>
      <c r="AV1132" s="274" t="s">
        <v>63</v>
      </c>
      <c r="AW1132" s="352" t="s">
        <v>585</v>
      </c>
      <c r="AX1132" s="550"/>
      <c r="AY1132" s="551"/>
      <c r="AZ1132" s="551" t="s">
        <v>2517</v>
      </c>
      <c r="BA1132" s="551" t="s">
        <v>125</v>
      </c>
      <c r="BB1132" s="551" t="s">
        <v>67</v>
      </c>
      <c r="BC1132" s="552">
        <v>90584286</v>
      </c>
      <c r="BD1132" s="552">
        <v>90584286</v>
      </c>
    </row>
    <row r="1133" spans="1:56" s="359" customFormat="1" ht="63" customHeight="1">
      <c r="A1133" s="352">
        <v>1100</v>
      </c>
      <c r="B1133" s="274" t="s">
        <v>927</v>
      </c>
      <c r="C1133" s="274" t="s">
        <v>2499</v>
      </c>
      <c r="D1133" s="274" t="s">
        <v>2558</v>
      </c>
      <c r="E1133" s="274" t="s">
        <v>249</v>
      </c>
      <c r="F1133" s="274"/>
      <c r="G1133" s="274" t="s">
        <v>2501</v>
      </c>
      <c r="H1133" s="274" t="s">
        <v>149</v>
      </c>
      <c r="I1133" s="274" t="s">
        <v>2502</v>
      </c>
      <c r="J1133" s="352" t="s">
        <v>934</v>
      </c>
      <c r="K1133" s="352">
        <v>0</v>
      </c>
      <c r="L1133" s="352">
        <v>0</v>
      </c>
      <c r="M1133" s="352">
        <v>0</v>
      </c>
      <c r="N1133" s="352"/>
      <c r="O1133" s="352"/>
      <c r="P1133" s="352"/>
      <c r="Q1133" s="352"/>
      <c r="R1133" s="352" t="s">
        <v>211</v>
      </c>
      <c r="S1133" s="553"/>
      <c r="T1133" s="274"/>
      <c r="U1133" s="546"/>
      <c r="V1133" s="546"/>
      <c r="W1133" s="546"/>
      <c r="X1133" s="274" t="s">
        <v>2503</v>
      </c>
      <c r="Y1133" s="274" t="s">
        <v>2567</v>
      </c>
      <c r="Z1133" s="274"/>
      <c r="AA1133" s="299"/>
      <c r="AB1133" s="299"/>
      <c r="AC1133" s="299"/>
      <c r="AD1133" s="274"/>
      <c r="AE1133" s="274"/>
      <c r="AF1133" s="546"/>
      <c r="AG1133" s="274"/>
      <c r="AH1133" s="546"/>
      <c r="AI1133" s="546"/>
      <c r="AJ1133" s="546"/>
      <c r="AK1133" s="274" t="s">
        <v>2506</v>
      </c>
      <c r="AL1133" s="352" t="s">
        <v>55</v>
      </c>
      <c r="AM1133" s="352" t="s">
        <v>942</v>
      </c>
      <c r="AN1133" s="352" t="s">
        <v>56</v>
      </c>
      <c r="AO1133" s="352" t="s">
        <v>2507</v>
      </c>
      <c r="AP1133" s="274" t="s">
        <v>2516</v>
      </c>
      <c r="AQ1133" s="274" t="s">
        <v>551</v>
      </c>
      <c r="AR1133" s="352">
        <v>2201015</v>
      </c>
      <c r="AS1133" s="352"/>
      <c r="AT1133" s="274" t="s">
        <v>2573</v>
      </c>
      <c r="AU1133" s="274"/>
      <c r="AV1133" s="274" t="s">
        <v>63</v>
      </c>
      <c r="AW1133" s="352" t="s">
        <v>585</v>
      </c>
      <c r="AX1133" s="550"/>
      <c r="AY1133" s="551"/>
      <c r="AZ1133" s="551" t="s">
        <v>2517</v>
      </c>
      <c r="BA1133" s="551" t="s">
        <v>125</v>
      </c>
      <c r="BB1133" s="551" t="s">
        <v>67</v>
      </c>
      <c r="BC1133" s="552">
        <v>10000000</v>
      </c>
      <c r="BD1133" s="552">
        <v>10000000</v>
      </c>
    </row>
    <row r="1134" spans="1:56" s="359" customFormat="1" ht="63" customHeight="1">
      <c r="A1134" s="352">
        <v>1101</v>
      </c>
      <c r="B1134" s="274" t="s">
        <v>927</v>
      </c>
      <c r="C1134" s="274" t="s">
        <v>2499</v>
      </c>
      <c r="D1134" s="274" t="s">
        <v>2558</v>
      </c>
      <c r="E1134" s="274" t="s">
        <v>249</v>
      </c>
      <c r="F1134" s="274"/>
      <c r="G1134" s="274" t="s">
        <v>2501</v>
      </c>
      <c r="H1134" s="274" t="s">
        <v>149</v>
      </c>
      <c r="I1134" s="274" t="s">
        <v>2502</v>
      </c>
      <c r="J1134" s="352" t="s">
        <v>934</v>
      </c>
      <c r="K1134" s="352">
        <v>0</v>
      </c>
      <c r="L1134" s="352">
        <v>0</v>
      </c>
      <c r="M1134" s="352">
        <v>0</v>
      </c>
      <c r="N1134" s="352"/>
      <c r="O1134" s="352"/>
      <c r="P1134" s="352"/>
      <c r="Q1134" s="352"/>
      <c r="R1134" s="352" t="s">
        <v>211</v>
      </c>
      <c r="S1134" s="553"/>
      <c r="T1134" s="274"/>
      <c r="U1134" s="546"/>
      <c r="V1134" s="546"/>
      <c r="W1134" s="546"/>
      <c r="X1134" s="274" t="s">
        <v>2503</v>
      </c>
      <c r="Y1134" s="274" t="s">
        <v>2567</v>
      </c>
      <c r="Z1134" s="274"/>
      <c r="AA1134" s="299"/>
      <c r="AB1134" s="299"/>
      <c r="AC1134" s="299"/>
      <c r="AD1134" s="274"/>
      <c r="AE1134" s="274"/>
      <c r="AF1134" s="546"/>
      <c r="AG1134" s="274"/>
      <c r="AH1134" s="546"/>
      <c r="AI1134" s="546"/>
      <c r="AJ1134" s="546"/>
      <c r="AK1134" s="274" t="s">
        <v>2506</v>
      </c>
      <c r="AL1134" s="352" t="s">
        <v>55</v>
      </c>
      <c r="AM1134" s="352" t="s">
        <v>942</v>
      </c>
      <c r="AN1134" s="352" t="s">
        <v>56</v>
      </c>
      <c r="AO1134" s="352" t="s">
        <v>2507</v>
      </c>
      <c r="AP1134" s="274" t="s">
        <v>2516</v>
      </c>
      <c r="AQ1134" s="274" t="s">
        <v>551</v>
      </c>
      <c r="AR1134" s="352">
        <v>2201015</v>
      </c>
      <c r="AS1134" s="352"/>
      <c r="AT1134" s="274" t="s">
        <v>2566</v>
      </c>
      <c r="AU1134" s="274"/>
      <c r="AV1134" s="274"/>
      <c r="AW1134" s="352" t="s">
        <v>585</v>
      </c>
      <c r="AX1134" s="550"/>
      <c r="AY1134" s="551"/>
      <c r="AZ1134" s="551" t="s">
        <v>2517</v>
      </c>
      <c r="BA1134" s="551">
        <v>0</v>
      </c>
      <c r="BB1134" s="551" t="s">
        <v>2533</v>
      </c>
      <c r="BC1134" s="552">
        <v>20000000</v>
      </c>
      <c r="BD1134" s="552">
        <v>20000000</v>
      </c>
    </row>
    <row r="1135" spans="1:56" s="359" customFormat="1" ht="63" customHeight="1">
      <c r="A1135" s="352">
        <v>1102</v>
      </c>
      <c r="B1135" s="274" t="s">
        <v>927</v>
      </c>
      <c r="C1135" s="274" t="s">
        <v>2499</v>
      </c>
      <c r="D1135" s="274" t="s">
        <v>2558</v>
      </c>
      <c r="E1135" s="274" t="s">
        <v>249</v>
      </c>
      <c r="F1135" s="274"/>
      <c r="G1135" s="274" t="s">
        <v>2501</v>
      </c>
      <c r="H1135" s="274" t="s">
        <v>149</v>
      </c>
      <c r="I1135" s="274" t="s">
        <v>2502</v>
      </c>
      <c r="J1135" s="352" t="s">
        <v>934</v>
      </c>
      <c r="K1135" s="352">
        <v>0</v>
      </c>
      <c r="L1135" s="352">
        <v>0</v>
      </c>
      <c r="M1135" s="352">
        <v>0</v>
      </c>
      <c r="N1135" s="352"/>
      <c r="O1135" s="352"/>
      <c r="P1135" s="352"/>
      <c r="Q1135" s="352"/>
      <c r="R1135" s="352" t="s">
        <v>211</v>
      </c>
      <c r="S1135" s="553"/>
      <c r="T1135" s="274"/>
      <c r="U1135" s="546"/>
      <c r="V1135" s="546"/>
      <c r="W1135" s="546"/>
      <c r="X1135" s="274" t="s">
        <v>2503</v>
      </c>
      <c r="Y1135" s="274" t="s">
        <v>2567</v>
      </c>
      <c r="Z1135" s="274"/>
      <c r="AA1135" s="299"/>
      <c r="AB1135" s="299"/>
      <c r="AC1135" s="299"/>
      <c r="AD1135" s="274"/>
      <c r="AE1135" s="274"/>
      <c r="AF1135" s="546"/>
      <c r="AG1135" s="274"/>
      <c r="AH1135" s="546"/>
      <c r="AI1135" s="546"/>
      <c r="AJ1135" s="546"/>
      <c r="AK1135" s="274" t="s">
        <v>2506</v>
      </c>
      <c r="AL1135" s="352" t="s">
        <v>55</v>
      </c>
      <c r="AM1135" s="352" t="s">
        <v>942</v>
      </c>
      <c r="AN1135" s="352" t="s">
        <v>56</v>
      </c>
      <c r="AO1135" s="352" t="s">
        <v>2507</v>
      </c>
      <c r="AP1135" s="274" t="s">
        <v>2516</v>
      </c>
      <c r="AQ1135" s="274" t="s">
        <v>551</v>
      </c>
      <c r="AR1135" s="352">
        <v>2201015</v>
      </c>
      <c r="AS1135" s="352"/>
      <c r="AT1135" s="274" t="s">
        <v>2566</v>
      </c>
      <c r="AU1135" s="274"/>
      <c r="AV1135" s="274"/>
      <c r="AW1135" s="352" t="s">
        <v>585</v>
      </c>
      <c r="AX1135" s="550"/>
      <c r="AY1135" s="551"/>
      <c r="AZ1135" s="551" t="s">
        <v>2517</v>
      </c>
      <c r="BA1135" s="551">
        <v>0</v>
      </c>
      <c r="BB1135" s="551" t="s">
        <v>2533</v>
      </c>
      <c r="BC1135" s="552">
        <v>360000000</v>
      </c>
      <c r="BD1135" s="552">
        <v>360000000</v>
      </c>
    </row>
    <row r="1136" spans="1:56" s="359" customFormat="1" ht="63" customHeight="1">
      <c r="A1136" s="352">
        <v>1103</v>
      </c>
      <c r="B1136" s="274" t="s">
        <v>927</v>
      </c>
      <c r="C1136" s="274" t="s">
        <v>2499</v>
      </c>
      <c r="D1136" s="274" t="s">
        <v>2558</v>
      </c>
      <c r="E1136" s="274" t="s">
        <v>249</v>
      </c>
      <c r="F1136" s="274"/>
      <c r="G1136" s="274" t="s">
        <v>2501</v>
      </c>
      <c r="H1136" s="274" t="s">
        <v>149</v>
      </c>
      <c r="I1136" s="274" t="s">
        <v>2502</v>
      </c>
      <c r="J1136" s="352" t="s">
        <v>934</v>
      </c>
      <c r="K1136" s="352">
        <v>0</v>
      </c>
      <c r="L1136" s="352">
        <v>0</v>
      </c>
      <c r="M1136" s="352">
        <v>0</v>
      </c>
      <c r="N1136" s="352"/>
      <c r="O1136" s="352"/>
      <c r="P1136" s="352"/>
      <c r="Q1136" s="352"/>
      <c r="R1136" s="352" t="s">
        <v>211</v>
      </c>
      <c r="S1136" s="553"/>
      <c r="T1136" s="274"/>
      <c r="U1136" s="546"/>
      <c r="V1136" s="546"/>
      <c r="W1136" s="546"/>
      <c r="X1136" s="274" t="s">
        <v>2503</v>
      </c>
      <c r="Y1136" s="274" t="s">
        <v>2567</v>
      </c>
      <c r="Z1136" s="274"/>
      <c r="AA1136" s="299"/>
      <c r="AB1136" s="299"/>
      <c r="AC1136" s="299"/>
      <c r="AD1136" s="274"/>
      <c r="AE1136" s="274"/>
      <c r="AF1136" s="546"/>
      <c r="AG1136" s="274"/>
      <c r="AH1136" s="546"/>
      <c r="AI1136" s="546"/>
      <c r="AJ1136" s="546"/>
      <c r="AK1136" s="274" t="s">
        <v>2506</v>
      </c>
      <c r="AL1136" s="352" t="s">
        <v>55</v>
      </c>
      <c r="AM1136" s="352" t="s">
        <v>942</v>
      </c>
      <c r="AN1136" s="352" t="s">
        <v>56</v>
      </c>
      <c r="AO1136" s="352" t="s">
        <v>2507</v>
      </c>
      <c r="AP1136" s="274" t="s">
        <v>2516</v>
      </c>
      <c r="AQ1136" s="274" t="s">
        <v>551</v>
      </c>
      <c r="AR1136" s="352">
        <v>2201015</v>
      </c>
      <c r="AS1136" s="352"/>
      <c r="AT1136" s="274" t="s">
        <v>2566</v>
      </c>
      <c r="AU1136" s="274"/>
      <c r="AV1136" s="274"/>
      <c r="AW1136" s="352" t="s">
        <v>585</v>
      </c>
      <c r="AX1136" s="550"/>
      <c r="AY1136" s="551"/>
      <c r="AZ1136" s="551" t="s">
        <v>2517</v>
      </c>
      <c r="BA1136" s="551">
        <v>0</v>
      </c>
      <c r="BB1136" s="551" t="s">
        <v>2533</v>
      </c>
      <c r="BC1136" s="552">
        <v>10000000</v>
      </c>
      <c r="BD1136" s="552">
        <v>10000000</v>
      </c>
    </row>
    <row r="1137" spans="1:56" s="359" customFormat="1" ht="63" customHeight="1">
      <c r="A1137" s="352">
        <v>1104</v>
      </c>
      <c r="B1137" s="274" t="s">
        <v>927</v>
      </c>
      <c r="C1137" s="274" t="s">
        <v>2499</v>
      </c>
      <c r="D1137" s="274" t="s">
        <v>2558</v>
      </c>
      <c r="E1137" s="274" t="s">
        <v>249</v>
      </c>
      <c r="F1137" s="274"/>
      <c r="G1137" s="274" t="s">
        <v>2501</v>
      </c>
      <c r="H1137" s="274" t="s">
        <v>149</v>
      </c>
      <c r="I1137" s="274" t="s">
        <v>2502</v>
      </c>
      <c r="J1137" s="352" t="s">
        <v>934</v>
      </c>
      <c r="K1137" s="352">
        <v>0</v>
      </c>
      <c r="L1137" s="352">
        <v>0</v>
      </c>
      <c r="M1137" s="352">
        <v>0</v>
      </c>
      <c r="N1137" s="352"/>
      <c r="O1137" s="352"/>
      <c r="P1137" s="352"/>
      <c r="Q1137" s="352"/>
      <c r="R1137" s="352" t="s">
        <v>211</v>
      </c>
      <c r="S1137" s="553"/>
      <c r="T1137" s="274"/>
      <c r="U1137" s="546"/>
      <c r="V1137" s="546"/>
      <c r="W1137" s="546"/>
      <c r="X1137" s="274" t="s">
        <v>2503</v>
      </c>
      <c r="Y1137" s="274" t="s">
        <v>2567</v>
      </c>
      <c r="Z1137" s="274"/>
      <c r="AA1137" s="299"/>
      <c r="AB1137" s="299"/>
      <c r="AC1137" s="299"/>
      <c r="AD1137" s="274"/>
      <c r="AE1137" s="274"/>
      <c r="AF1137" s="546"/>
      <c r="AG1137" s="274"/>
      <c r="AH1137" s="546"/>
      <c r="AI1137" s="546"/>
      <c r="AJ1137" s="546"/>
      <c r="AK1137" s="274" t="s">
        <v>2506</v>
      </c>
      <c r="AL1137" s="352" t="s">
        <v>55</v>
      </c>
      <c r="AM1137" s="352" t="s">
        <v>942</v>
      </c>
      <c r="AN1137" s="352" t="s">
        <v>56</v>
      </c>
      <c r="AO1137" s="352" t="s">
        <v>2507</v>
      </c>
      <c r="AP1137" s="274" t="s">
        <v>2516</v>
      </c>
      <c r="AQ1137" s="274" t="s">
        <v>551</v>
      </c>
      <c r="AR1137" s="352">
        <v>2201015</v>
      </c>
      <c r="AS1137" s="352"/>
      <c r="AT1137" s="274" t="s">
        <v>2574</v>
      </c>
      <c r="AU1137" s="274"/>
      <c r="AV1137" s="274"/>
      <c r="AW1137" s="352" t="s">
        <v>585</v>
      </c>
      <c r="AX1137" s="550"/>
      <c r="AY1137" s="551"/>
      <c r="AZ1137" s="551" t="s">
        <v>2517</v>
      </c>
      <c r="BA1137" s="551">
        <v>0</v>
      </c>
      <c r="BB1137" s="551" t="s">
        <v>2533</v>
      </c>
      <c r="BC1137" s="552">
        <v>10000000</v>
      </c>
      <c r="BD1137" s="552">
        <v>10000000</v>
      </c>
    </row>
    <row r="1138" spans="1:56" s="359" customFormat="1" ht="63" customHeight="1">
      <c r="A1138" s="352">
        <v>1105</v>
      </c>
      <c r="B1138" s="274" t="s">
        <v>927</v>
      </c>
      <c r="C1138" s="274" t="s">
        <v>2499</v>
      </c>
      <c r="D1138" s="274" t="s">
        <v>2558</v>
      </c>
      <c r="E1138" s="274" t="s">
        <v>249</v>
      </c>
      <c r="F1138" s="274"/>
      <c r="G1138" s="274" t="s">
        <v>2501</v>
      </c>
      <c r="H1138" s="274" t="s">
        <v>149</v>
      </c>
      <c r="I1138" s="274" t="s">
        <v>2502</v>
      </c>
      <c r="J1138" s="352" t="s">
        <v>934</v>
      </c>
      <c r="K1138" s="352">
        <v>0</v>
      </c>
      <c r="L1138" s="352">
        <v>0</v>
      </c>
      <c r="M1138" s="352">
        <v>0</v>
      </c>
      <c r="N1138" s="352"/>
      <c r="O1138" s="352"/>
      <c r="P1138" s="352"/>
      <c r="Q1138" s="352"/>
      <c r="R1138" s="352" t="s">
        <v>211</v>
      </c>
      <c r="S1138" s="553"/>
      <c r="T1138" s="274"/>
      <c r="U1138" s="546"/>
      <c r="V1138" s="546"/>
      <c r="W1138" s="546"/>
      <c r="X1138" s="274" t="s">
        <v>2503</v>
      </c>
      <c r="Y1138" s="274" t="s">
        <v>2567</v>
      </c>
      <c r="Z1138" s="274"/>
      <c r="AA1138" s="299"/>
      <c r="AB1138" s="299"/>
      <c r="AC1138" s="299"/>
      <c r="AD1138" s="274"/>
      <c r="AE1138" s="274"/>
      <c r="AF1138" s="546"/>
      <c r="AG1138" s="274"/>
      <c r="AH1138" s="546"/>
      <c r="AI1138" s="546"/>
      <c r="AJ1138" s="546"/>
      <c r="AK1138" s="274" t="s">
        <v>2506</v>
      </c>
      <c r="AL1138" s="352" t="s">
        <v>55</v>
      </c>
      <c r="AM1138" s="352" t="s">
        <v>942</v>
      </c>
      <c r="AN1138" s="352" t="s">
        <v>56</v>
      </c>
      <c r="AO1138" s="352" t="s">
        <v>2507</v>
      </c>
      <c r="AP1138" s="274" t="s">
        <v>2516</v>
      </c>
      <c r="AQ1138" s="274" t="s">
        <v>551</v>
      </c>
      <c r="AR1138" s="352">
        <v>2201015</v>
      </c>
      <c r="AS1138" s="352"/>
      <c r="AT1138" s="274" t="s">
        <v>2575</v>
      </c>
      <c r="AU1138" s="274"/>
      <c r="AV1138" s="274"/>
      <c r="AW1138" s="352" t="s">
        <v>585</v>
      </c>
      <c r="AX1138" s="550"/>
      <c r="AY1138" s="551"/>
      <c r="AZ1138" s="551" t="s">
        <v>2517</v>
      </c>
      <c r="BA1138" s="551">
        <v>0</v>
      </c>
      <c r="BB1138" s="551" t="s">
        <v>2533</v>
      </c>
      <c r="BC1138" s="552">
        <v>142655303</v>
      </c>
      <c r="BD1138" s="552">
        <v>142655303</v>
      </c>
    </row>
    <row r="1139" spans="1:56" s="359" customFormat="1" ht="63" customHeight="1">
      <c r="A1139" s="352">
        <v>1106</v>
      </c>
      <c r="B1139" s="274" t="s">
        <v>927</v>
      </c>
      <c r="C1139" s="274" t="s">
        <v>2499</v>
      </c>
      <c r="D1139" s="274" t="s">
        <v>2558</v>
      </c>
      <c r="E1139" s="274" t="s">
        <v>249</v>
      </c>
      <c r="F1139" s="274"/>
      <c r="G1139" s="274" t="s">
        <v>2501</v>
      </c>
      <c r="H1139" s="274" t="s">
        <v>149</v>
      </c>
      <c r="I1139" s="274" t="s">
        <v>2502</v>
      </c>
      <c r="J1139" s="352" t="s">
        <v>934</v>
      </c>
      <c r="K1139" s="352">
        <v>0</v>
      </c>
      <c r="L1139" s="352">
        <v>0</v>
      </c>
      <c r="M1139" s="352">
        <v>0</v>
      </c>
      <c r="N1139" s="352"/>
      <c r="O1139" s="352"/>
      <c r="P1139" s="352"/>
      <c r="Q1139" s="352"/>
      <c r="R1139" s="352" t="s">
        <v>211</v>
      </c>
      <c r="S1139" s="553"/>
      <c r="T1139" s="274"/>
      <c r="U1139" s="546"/>
      <c r="V1139" s="546"/>
      <c r="W1139" s="546"/>
      <c r="X1139" s="274" t="s">
        <v>2503</v>
      </c>
      <c r="Y1139" s="274" t="s">
        <v>2567</v>
      </c>
      <c r="Z1139" s="274"/>
      <c r="AA1139" s="299"/>
      <c r="AB1139" s="299"/>
      <c r="AC1139" s="299"/>
      <c r="AD1139" s="274"/>
      <c r="AE1139" s="274"/>
      <c r="AF1139" s="546"/>
      <c r="AG1139" s="274"/>
      <c r="AH1139" s="546"/>
      <c r="AI1139" s="546"/>
      <c r="AJ1139" s="546"/>
      <c r="AK1139" s="274" t="s">
        <v>2506</v>
      </c>
      <c r="AL1139" s="352" t="s">
        <v>55</v>
      </c>
      <c r="AM1139" s="352" t="s">
        <v>942</v>
      </c>
      <c r="AN1139" s="352" t="s">
        <v>56</v>
      </c>
      <c r="AO1139" s="352" t="s">
        <v>2507</v>
      </c>
      <c r="AP1139" s="274" t="s">
        <v>2516</v>
      </c>
      <c r="AQ1139" s="274" t="s">
        <v>551</v>
      </c>
      <c r="AR1139" s="352">
        <v>2201015</v>
      </c>
      <c r="AS1139" s="352"/>
      <c r="AT1139" s="274" t="s">
        <v>2573</v>
      </c>
      <c r="AU1139" s="274"/>
      <c r="AV1139" s="274" t="s">
        <v>63</v>
      </c>
      <c r="AW1139" s="352" t="s">
        <v>585</v>
      </c>
      <c r="AX1139" s="550"/>
      <c r="AY1139" s="551"/>
      <c r="AZ1139" s="551" t="s">
        <v>2517</v>
      </c>
      <c r="BA1139" s="551" t="s">
        <v>125</v>
      </c>
      <c r="BB1139" s="551" t="s">
        <v>67</v>
      </c>
      <c r="BC1139" s="552">
        <v>44084000</v>
      </c>
      <c r="BD1139" s="552">
        <v>44084000</v>
      </c>
    </row>
    <row r="1140" spans="1:56" s="359" customFormat="1" ht="63" customHeight="1">
      <c r="A1140" s="352">
        <v>1107</v>
      </c>
      <c r="B1140" s="274" t="s">
        <v>927</v>
      </c>
      <c r="C1140" s="274" t="s">
        <v>2499</v>
      </c>
      <c r="D1140" s="274" t="s">
        <v>2558</v>
      </c>
      <c r="E1140" s="274" t="s">
        <v>249</v>
      </c>
      <c r="F1140" s="274"/>
      <c r="G1140" s="274" t="s">
        <v>2501</v>
      </c>
      <c r="H1140" s="274" t="s">
        <v>149</v>
      </c>
      <c r="I1140" s="274" t="s">
        <v>2502</v>
      </c>
      <c r="J1140" s="352" t="s">
        <v>934</v>
      </c>
      <c r="K1140" s="352">
        <v>0</v>
      </c>
      <c r="L1140" s="352">
        <v>0</v>
      </c>
      <c r="M1140" s="352">
        <v>0</v>
      </c>
      <c r="N1140" s="352"/>
      <c r="O1140" s="352"/>
      <c r="P1140" s="352"/>
      <c r="Q1140" s="352"/>
      <c r="R1140" s="352" t="s">
        <v>211</v>
      </c>
      <c r="S1140" s="553"/>
      <c r="T1140" s="274"/>
      <c r="U1140" s="546"/>
      <c r="V1140" s="546"/>
      <c r="W1140" s="546"/>
      <c r="X1140" s="274" t="s">
        <v>2503</v>
      </c>
      <c r="Y1140" s="274" t="s">
        <v>2576</v>
      </c>
      <c r="Z1140" s="274" t="s">
        <v>934</v>
      </c>
      <c r="AA1140" s="299"/>
      <c r="AB1140" s="299"/>
      <c r="AC1140" s="547"/>
      <c r="AD1140" s="274"/>
      <c r="AE1140" s="274"/>
      <c r="AF1140" s="546"/>
      <c r="AG1140" s="274" t="e">
        <v>#DIV/0!</v>
      </c>
      <c r="AH1140" s="354"/>
      <c r="AI1140" s="549"/>
      <c r="AJ1140" s="354"/>
      <c r="AK1140" s="274" t="s">
        <v>2506</v>
      </c>
      <c r="AL1140" s="352" t="s">
        <v>55</v>
      </c>
      <c r="AM1140" s="352" t="s">
        <v>942</v>
      </c>
      <c r="AN1140" s="352" t="s">
        <v>56</v>
      </c>
      <c r="AO1140" s="352" t="s">
        <v>2507</v>
      </c>
      <c r="AP1140" s="274" t="s">
        <v>2519</v>
      </c>
      <c r="AQ1140" s="274" t="s">
        <v>1038</v>
      </c>
      <c r="AR1140" s="352">
        <v>2201048</v>
      </c>
      <c r="AS1140" s="352"/>
      <c r="AT1140" s="274" t="s">
        <v>2577</v>
      </c>
      <c r="AU1140" s="274"/>
      <c r="AV1140" s="274" t="s">
        <v>63</v>
      </c>
      <c r="AW1140" s="352" t="s">
        <v>585</v>
      </c>
      <c r="AX1140" s="550"/>
      <c r="AY1140" s="551"/>
      <c r="AZ1140" s="551" t="s">
        <v>2514</v>
      </c>
      <c r="BA1140" s="551" t="s">
        <v>125</v>
      </c>
      <c r="BB1140" s="551" t="s">
        <v>67</v>
      </c>
      <c r="BC1140" s="552">
        <v>57288600</v>
      </c>
      <c r="BD1140" s="552">
        <v>57288600</v>
      </c>
    </row>
    <row r="1141" spans="1:56" s="359" customFormat="1" ht="63" customHeight="1">
      <c r="A1141" s="352">
        <v>1108</v>
      </c>
      <c r="B1141" s="274" t="s">
        <v>927</v>
      </c>
      <c r="C1141" s="274" t="s">
        <v>2499</v>
      </c>
      <c r="D1141" s="274" t="s">
        <v>2558</v>
      </c>
      <c r="E1141" s="274" t="s">
        <v>249</v>
      </c>
      <c r="F1141" s="274"/>
      <c r="G1141" s="274" t="s">
        <v>2501</v>
      </c>
      <c r="H1141" s="274" t="s">
        <v>149</v>
      </c>
      <c r="I1141" s="274" t="s">
        <v>2502</v>
      </c>
      <c r="J1141" s="352" t="s">
        <v>934</v>
      </c>
      <c r="K1141" s="352">
        <v>0</v>
      </c>
      <c r="L1141" s="352">
        <v>0</v>
      </c>
      <c r="M1141" s="352">
        <v>0</v>
      </c>
      <c r="N1141" s="352"/>
      <c r="O1141" s="352"/>
      <c r="P1141" s="352"/>
      <c r="Q1141" s="352"/>
      <c r="R1141" s="352" t="s">
        <v>211</v>
      </c>
      <c r="S1141" s="553"/>
      <c r="T1141" s="274"/>
      <c r="U1141" s="546"/>
      <c r="V1141" s="546"/>
      <c r="W1141" s="546"/>
      <c r="X1141" s="274" t="s">
        <v>2503</v>
      </c>
      <c r="Y1141" s="274" t="s">
        <v>2576</v>
      </c>
      <c r="Z1141" s="274" t="s">
        <v>934</v>
      </c>
      <c r="AA1141" s="299"/>
      <c r="AB1141" s="299"/>
      <c r="AC1141" s="299"/>
      <c r="AD1141" s="274"/>
      <c r="AE1141" s="274"/>
      <c r="AF1141" s="546"/>
      <c r="AG1141" s="274"/>
      <c r="AH1141" s="546"/>
      <c r="AI1141" s="546"/>
      <c r="AJ1141" s="546"/>
      <c r="AK1141" s="274" t="s">
        <v>2506</v>
      </c>
      <c r="AL1141" s="352" t="s">
        <v>55</v>
      </c>
      <c r="AM1141" s="352" t="s">
        <v>942</v>
      </c>
      <c r="AN1141" s="352" t="s">
        <v>56</v>
      </c>
      <c r="AO1141" s="352" t="s">
        <v>2507</v>
      </c>
      <c r="AP1141" s="274" t="s">
        <v>2519</v>
      </c>
      <c r="AQ1141" s="274" t="s">
        <v>1038</v>
      </c>
      <c r="AR1141" s="352">
        <v>2201048</v>
      </c>
      <c r="AS1141" s="352"/>
      <c r="AT1141" s="274" t="s">
        <v>2577</v>
      </c>
      <c r="AU1141" s="274"/>
      <c r="AV1141" s="274" t="s">
        <v>63</v>
      </c>
      <c r="AW1141" s="352" t="s">
        <v>585</v>
      </c>
      <c r="AX1141" s="550"/>
      <c r="AY1141" s="551"/>
      <c r="AZ1141" s="551" t="s">
        <v>2514</v>
      </c>
      <c r="BA1141" s="551" t="s">
        <v>125</v>
      </c>
      <c r="BB1141" s="551" t="s">
        <v>67</v>
      </c>
      <c r="BC1141" s="552">
        <v>12730800</v>
      </c>
      <c r="BD1141" s="552">
        <v>12730800</v>
      </c>
    </row>
    <row r="1142" spans="1:56" s="359" customFormat="1" ht="63" customHeight="1">
      <c r="A1142" s="352">
        <v>1109</v>
      </c>
      <c r="B1142" s="274" t="s">
        <v>927</v>
      </c>
      <c r="C1142" s="274" t="s">
        <v>2499</v>
      </c>
      <c r="D1142" s="274" t="s">
        <v>2558</v>
      </c>
      <c r="E1142" s="274" t="s">
        <v>249</v>
      </c>
      <c r="F1142" s="274"/>
      <c r="G1142" s="274" t="s">
        <v>2501</v>
      </c>
      <c r="H1142" s="274" t="s">
        <v>149</v>
      </c>
      <c r="I1142" s="274" t="s">
        <v>2502</v>
      </c>
      <c r="J1142" s="352" t="s">
        <v>934</v>
      </c>
      <c r="K1142" s="352">
        <v>0</v>
      </c>
      <c r="L1142" s="352">
        <v>0</v>
      </c>
      <c r="M1142" s="352">
        <v>0</v>
      </c>
      <c r="N1142" s="352"/>
      <c r="O1142" s="352"/>
      <c r="P1142" s="352"/>
      <c r="Q1142" s="352"/>
      <c r="R1142" s="352" t="s">
        <v>211</v>
      </c>
      <c r="S1142" s="553"/>
      <c r="T1142" s="274"/>
      <c r="U1142" s="546"/>
      <c r="V1142" s="546"/>
      <c r="W1142" s="546"/>
      <c r="X1142" s="274" t="s">
        <v>2503</v>
      </c>
      <c r="Y1142" s="274" t="s">
        <v>2576</v>
      </c>
      <c r="Z1142" s="274" t="s">
        <v>934</v>
      </c>
      <c r="AA1142" s="299"/>
      <c r="AB1142" s="299"/>
      <c r="AC1142" s="299"/>
      <c r="AD1142" s="274"/>
      <c r="AE1142" s="274"/>
      <c r="AF1142" s="546"/>
      <c r="AG1142" s="274"/>
      <c r="AH1142" s="546"/>
      <c r="AI1142" s="546"/>
      <c r="AJ1142" s="546"/>
      <c r="AK1142" s="274" t="s">
        <v>2506</v>
      </c>
      <c r="AL1142" s="352" t="s">
        <v>55</v>
      </c>
      <c r="AM1142" s="352" t="s">
        <v>942</v>
      </c>
      <c r="AN1142" s="352" t="s">
        <v>56</v>
      </c>
      <c r="AO1142" s="352" t="s">
        <v>2507</v>
      </c>
      <c r="AP1142" s="274" t="s">
        <v>2519</v>
      </c>
      <c r="AQ1142" s="274" t="s">
        <v>1038</v>
      </c>
      <c r="AR1142" s="352">
        <v>2201048</v>
      </c>
      <c r="AS1142" s="352"/>
      <c r="AT1142" s="274" t="s">
        <v>2578</v>
      </c>
      <c r="AU1142" s="274"/>
      <c r="AV1142" s="274" t="s">
        <v>63</v>
      </c>
      <c r="AW1142" s="352" t="s">
        <v>585</v>
      </c>
      <c r="AX1142" s="550"/>
      <c r="AY1142" s="551"/>
      <c r="AZ1142" s="551" t="s">
        <v>2514</v>
      </c>
      <c r="BA1142" s="551" t="s">
        <v>125</v>
      </c>
      <c r="BB1142" s="551" t="s">
        <v>67</v>
      </c>
      <c r="BC1142" s="552">
        <v>58401000</v>
      </c>
      <c r="BD1142" s="552">
        <v>58401000</v>
      </c>
    </row>
    <row r="1143" spans="1:56" s="359" customFormat="1" ht="63" customHeight="1">
      <c r="A1143" s="352">
        <v>1110</v>
      </c>
      <c r="B1143" s="274" t="s">
        <v>927</v>
      </c>
      <c r="C1143" s="274" t="s">
        <v>2499</v>
      </c>
      <c r="D1143" s="274" t="s">
        <v>2558</v>
      </c>
      <c r="E1143" s="274" t="s">
        <v>249</v>
      </c>
      <c r="F1143" s="274"/>
      <c r="G1143" s="274" t="s">
        <v>2501</v>
      </c>
      <c r="H1143" s="274" t="s">
        <v>149</v>
      </c>
      <c r="I1143" s="274" t="s">
        <v>2502</v>
      </c>
      <c r="J1143" s="352" t="s">
        <v>934</v>
      </c>
      <c r="K1143" s="352">
        <v>0</v>
      </c>
      <c r="L1143" s="352">
        <v>0</v>
      </c>
      <c r="M1143" s="352">
        <v>0</v>
      </c>
      <c r="N1143" s="352"/>
      <c r="O1143" s="352"/>
      <c r="P1143" s="352"/>
      <c r="Q1143" s="352"/>
      <c r="R1143" s="352" t="s">
        <v>211</v>
      </c>
      <c r="S1143" s="553"/>
      <c r="T1143" s="274"/>
      <c r="U1143" s="546"/>
      <c r="V1143" s="546"/>
      <c r="W1143" s="546"/>
      <c r="X1143" s="274" t="s">
        <v>2503</v>
      </c>
      <c r="Y1143" s="274" t="s">
        <v>2576</v>
      </c>
      <c r="Z1143" s="274" t="s">
        <v>934</v>
      </c>
      <c r="AA1143" s="299"/>
      <c r="AB1143" s="299"/>
      <c r="AC1143" s="299"/>
      <c r="AD1143" s="274"/>
      <c r="AE1143" s="274"/>
      <c r="AF1143" s="546"/>
      <c r="AG1143" s="274"/>
      <c r="AH1143" s="546"/>
      <c r="AI1143" s="546"/>
      <c r="AJ1143" s="546"/>
      <c r="AK1143" s="274" t="s">
        <v>2506</v>
      </c>
      <c r="AL1143" s="352" t="s">
        <v>55</v>
      </c>
      <c r="AM1143" s="352" t="s">
        <v>942</v>
      </c>
      <c r="AN1143" s="352" t="s">
        <v>56</v>
      </c>
      <c r="AO1143" s="352" t="s">
        <v>2507</v>
      </c>
      <c r="AP1143" s="274" t="s">
        <v>2519</v>
      </c>
      <c r="AQ1143" s="274" t="s">
        <v>1038</v>
      </c>
      <c r="AR1143" s="352">
        <v>2201048</v>
      </c>
      <c r="AS1143" s="352"/>
      <c r="AT1143" s="274" t="s">
        <v>2578</v>
      </c>
      <c r="AU1143" s="274"/>
      <c r="AV1143" s="274" t="s">
        <v>63</v>
      </c>
      <c r="AW1143" s="352" t="s">
        <v>585</v>
      </c>
      <c r="AX1143" s="550"/>
      <c r="AY1143" s="551"/>
      <c r="AZ1143" s="551" t="s">
        <v>2514</v>
      </c>
      <c r="BA1143" s="551" t="s">
        <v>125</v>
      </c>
      <c r="BB1143" s="551" t="s">
        <v>67</v>
      </c>
      <c r="BC1143" s="552">
        <v>12978000</v>
      </c>
      <c r="BD1143" s="552">
        <v>12978000</v>
      </c>
    </row>
    <row r="1144" spans="1:56" s="359" customFormat="1" ht="63" customHeight="1">
      <c r="A1144" s="352">
        <v>1111</v>
      </c>
      <c r="B1144" s="274" t="s">
        <v>927</v>
      </c>
      <c r="C1144" s="274" t="s">
        <v>2499</v>
      </c>
      <c r="D1144" s="274" t="s">
        <v>2558</v>
      </c>
      <c r="E1144" s="274" t="s">
        <v>249</v>
      </c>
      <c r="F1144" s="274"/>
      <c r="G1144" s="274" t="s">
        <v>2501</v>
      </c>
      <c r="H1144" s="274" t="s">
        <v>149</v>
      </c>
      <c r="I1144" s="274" t="s">
        <v>2502</v>
      </c>
      <c r="J1144" s="352" t="s">
        <v>934</v>
      </c>
      <c r="K1144" s="352">
        <v>0</v>
      </c>
      <c r="L1144" s="352">
        <v>0</v>
      </c>
      <c r="M1144" s="352">
        <v>0</v>
      </c>
      <c r="N1144" s="352"/>
      <c r="O1144" s="352"/>
      <c r="P1144" s="352"/>
      <c r="Q1144" s="352"/>
      <c r="R1144" s="352" t="s">
        <v>211</v>
      </c>
      <c r="S1144" s="553"/>
      <c r="T1144" s="274"/>
      <c r="U1144" s="546"/>
      <c r="V1144" s="546"/>
      <c r="W1144" s="546"/>
      <c r="X1144" s="274" t="s">
        <v>2518</v>
      </c>
      <c r="Y1144" s="274" t="s">
        <v>2576</v>
      </c>
      <c r="Z1144" s="274" t="s">
        <v>934</v>
      </c>
      <c r="AA1144" s="299"/>
      <c r="AB1144" s="299"/>
      <c r="AC1144" s="299"/>
      <c r="AD1144" s="274"/>
      <c r="AE1144" s="274"/>
      <c r="AF1144" s="546"/>
      <c r="AG1144" s="274"/>
      <c r="AH1144" s="354"/>
      <c r="AI1144" s="546"/>
      <c r="AJ1144" s="546"/>
      <c r="AK1144" s="274" t="s">
        <v>2506</v>
      </c>
      <c r="AL1144" s="352" t="s">
        <v>55</v>
      </c>
      <c r="AM1144" s="352" t="s">
        <v>942</v>
      </c>
      <c r="AN1144" s="352" t="s">
        <v>56</v>
      </c>
      <c r="AO1144" s="352" t="s">
        <v>2507</v>
      </c>
      <c r="AP1144" s="274" t="s">
        <v>2519</v>
      </c>
      <c r="AQ1144" s="274" t="s">
        <v>1038</v>
      </c>
      <c r="AR1144" s="352">
        <v>2201048</v>
      </c>
      <c r="AS1144" s="352"/>
      <c r="AT1144" s="274" t="s">
        <v>2570</v>
      </c>
      <c r="AU1144" s="274"/>
      <c r="AV1144" s="274" t="s">
        <v>74</v>
      </c>
      <c r="AW1144" s="352" t="s">
        <v>585</v>
      </c>
      <c r="AX1144" s="550"/>
      <c r="AY1144" s="551"/>
      <c r="AZ1144" s="551" t="s">
        <v>2514</v>
      </c>
      <c r="BA1144" s="551" t="s">
        <v>125</v>
      </c>
      <c r="BB1144" s="551" t="s">
        <v>67</v>
      </c>
      <c r="BC1144" s="552">
        <v>3058347092</v>
      </c>
      <c r="BD1144" s="552">
        <v>3058347092</v>
      </c>
    </row>
    <row r="1145" spans="1:56" s="359" customFormat="1" ht="63" customHeight="1">
      <c r="A1145" s="352">
        <v>1112</v>
      </c>
      <c r="B1145" s="274" t="s">
        <v>927</v>
      </c>
      <c r="C1145" s="274" t="s">
        <v>2499</v>
      </c>
      <c r="D1145" s="274" t="s">
        <v>2558</v>
      </c>
      <c r="E1145" s="274" t="s">
        <v>249</v>
      </c>
      <c r="F1145" s="274"/>
      <c r="G1145" s="274" t="s">
        <v>2501</v>
      </c>
      <c r="H1145" s="274" t="s">
        <v>149</v>
      </c>
      <c r="I1145" s="274" t="s">
        <v>2502</v>
      </c>
      <c r="J1145" s="352" t="s">
        <v>934</v>
      </c>
      <c r="K1145" s="352">
        <v>0</v>
      </c>
      <c r="L1145" s="352">
        <v>0</v>
      </c>
      <c r="M1145" s="352">
        <v>0</v>
      </c>
      <c r="N1145" s="352"/>
      <c r="O1145" s="352"/>
      <c r="P1145" s="352"/>
      <c r="Q1145" s="352"/>
      <c r="R1145" s="352" t="s">
        <v>211</v>
      </c>
      <c r="S1145" s="553"/>
      <c r="T1145" s="274"/>
      <c r="U1145" s="546"/>
      <c r="V1145" s="546"/>
      <c r="W1145" s="546"/>
      <c r="X1145" s="274" t="s">
        <v>2520</v>
      </c>
      <c r="Y1145" s="274" t="s">
        <v>2579</v>
      </c>
      <c r="Z1145" s="274" t="s">
        <v>2580</v>
      </c>
      <c r="AA1145" s="299">
        <v>0</v>
      </c>
      <c r="AB1145" s="299">
        <v>1</v>
      </c>
      <c r="AC1145" s="547">
        <v>1</v>
      </c>
      <c r="AD1145" s="274" t="s">
        <v>705</v>
      </c>
      <c r="AE1145" s="274" t="s">
        <v>2581</v>
      </c>
      <c r="AF1145" s="546"/>
      <c r="AG1145" s="274">
        <v>0</v>
      </c>
      <c r="AH1145" s="354"/>
      <c r="AI1145" s="549"/>
      <c r="AJ1145" s="354"/>
      <c r="AK1145" s="274" t="s">
        <v>2506</v>
      </c>
      <c r="AL1145" s="352" t="s">
        <v>55</v>
      </c>
      <c r="AM1145" s="352" t="s">
        <v>942</v>
      </c>
      <c r="AN1145" s="352" t="s">
        <v>56</v>
      </c>
      <c r="AO1145" s="352" t="s">
        <v>2507</v>
      </c>
      <c r="AP1145" s="274" t="s">
        <v>2519</v>
      </c>
      <c r="AQ1145" s="274" t="s">
        <v>1038</v>
      </c>
      <c r="AR1145" s="352">
        <v>2201048</v>
      </c>
      <c r="AS1145" s="352"/>
      <c r="AT1145" s="274" t="s">
        <v>2582</v>
      </c>
      <c r="AU1145" s="274"/>
      <c r="AV1145" s="274" t="s">
        <v>63</v>
      </c>
      <c r="AW1145" s="352" t="s">
        <v>585</v>
      </c>
      <c r="AX1145" s="550"/>
      <c r="AY1145" s="551"/>
      <c r="AZ1145" s="551" t="s">
        <v>2514</v>
      </c>
      <c r="BA1145" s="551" t="s">
        <v>125</v>
      </c>
      <c r="BB1145" s="551" t="s">
        <v>67</v>
      </c>
      <c r="BC1145" s="552">
        <v>76384800</v>
      </c>
      <c r="BD1145" s="552">
        <v>76384800</v>
      </c>
    </row>
    <row r="1146" spans="1:56" s="359" customFormat="1" ht="63" customHeight="1">
      <c r="A1146" s="352">
        <v>1113</v>
      </c>
      <c r="B1146" s="274" t="s">
        <v>927</v>
      </c>
      <c r="C1146" s="274" t="s">
        <v>2499</v>
      </c>
      <c r="D1146" s="274" t="s">
        <v>2558</v>
      </c>
      <c r="E1146" s="274" t="s">
        <v>249</v>
      </c>
      <c r="F1146" s="274"/>
      <c r="G1146" s="274" t="s">
        <v>2501</v>
      </c>
      <c r="H1146" s="274" t="s">
        <v>149</v>
      </c>
      <c r="I1146" s="274" t="s">
        <v>2502</v>
      </c>
      <c r="J1146" s="352" t="s">
        <v>934</v>
      </c>
      <c r="K1146" s="352">
        <v>0</v>
      </c>
      <c r="L1146" s="352">
        <v>0</v>
      </c>
      <c r="M1146" s="352">
        <v>0</v>
      </c>
      <c r="N1146" s="352"/>
      <c r="O1146" s="352"/>
      <c r="P1146" s="352"/>
      <c r="Q1146" s="352"/>
      <c r="R1146" s="352" t="s">
        <v>211</v>
      </c>
      <c r="S1146" s="553"/>
      <c r="T1146" s="274"/>
      <c r="U1146" s="546"/>
      <c r="V1146" s="546"/>
      <c r="W1146" s="546"/>
      <c r="X1146" s="274" t="s">
        <v>2520</v>
      </c>
      <c r="Y1146" s="274" t="s">
        <v>2579</v>
      </c>
      <c r="Z1146" s="274"/>
      <c r="AA1146" s="299"/>
      <c r="AB1146" s="299"/>
      <c r="AC1146" s="299"/>
      <c r="AD1146" s="274"/>
      <c r="AE1146" s="274"/>
      <c r="AF1146" s="546"/>
      <c r="AG1146" s="274"/>
      <c r="AH1146" s="546"/>
      <c r="AI1146" s="546"/>
      <c r="AJ1146" s="546"/>
      <c r="AK1146" s="274" t="s">
        <v>2506</v>
      </c>
      <c r="AL1146" s="352" t="s">
        <v>55</v>
      </c>
      <c r="AM1146" s="352" t="s">
        <v>942</v>
      </c>
      <c r="AN1146" s="352" t="s">
        <v>56</v>
      </c>
      <c r="AO1146" s="352" t="s">
        <v>2507</v>
      </c>
      <c r="AP1146" s="274" t="s">
        <v>2519</v>
      </c>
      <c r="AQ1146" s="274" t="s">
        <v>1038</v>
      </c>
      <c r="AR1146" s="352">
        <v>2201048</v>
      </c>
      <c r="AS1146" s="352"/>
      <c r="AT1146" s="274" t="s">
        <v>2582</v>
      </c>
      <c r="AU1146" s="274"/>
      <c r="AV1146" s="274" t="s">
        <v>63</v>
      </c>
      <c r="AW1146" s="352" t="s">
        <v>585</v>
      </c>
      <c r="AX1146" s="550"/>
      <c r="AY1146" s="551"/>
      <c r="AZ1146" s="551" t="s">
        <v>2514</v>
      </c>
      <c r="BA1146" s="551" t="s">
        <v>125</v>
      </c>
      <c r="BB1146" s="551" t="s">
        <v>67</v>
      </c>
      <c r="BC1146" s="552">
        <v>25461600</v>
      </c>
      <c r="BD1146" s="552">
        <v>25461600</v>
      </c>
    </row>
    <row r="1147" spans="1:56" s="359" customFormat="1" ht="63" customHeight="1">
      <c r="A1147" s="352">
        <v>1114</v>
      </c>
      <c r="B1147" s="274" t="s">
        <v>927</v>
      </c>
      <c r="C1147" s="274" t="s">
        <v>2499</v>
      </c>
      <c r="D1147" s="274" t="s">
        <v>2558</v>
      </c>
      <c r="E1147" s="274" t="s">
        <v>249</v>
      </c>
      <c r="F1147" s="274"/>
      <c r="G1147" s="274" t="s">
        <v>2501</v>
      </c>
      <c r="H1147" s="274" t="s">
        <v>149</v>
      </c>
      <c r="I1147" s="274" t="s">
        <v>2502</v>
      </c>
      <c r="J1147" s="352" t="s">
        <v>934</v>
      </c>
      <c r="K1147" s="352">
        <v>0</v>
      </c>
      <c r="L1147" s="352">
        <v>0</v>
      </c>
      <c r="M1147" s="352">
        <v>0</v>
      </c>
      <c r="N1147" s="352"/>
      <c r="O1147" s="352"/>
      <c r="P1147" s="352"/>
      <c r="Q1147" s="352"/>
      <c r="R1147" s="352" t="s">
        <v>211</v>
      </c>
      <c r="S1147" s="553"/>
      <c r="T1147" s="274"/>
      <c r="U1147" s="546"/>
      <c r="V1147" s="546"/>
      <c r="W1147" s="546"/>
      <c r="X1147" s="274" t="s">
        <v>2520</v>
      </c>
      <c r="Y1147" s="274" t="s">
        <v>2583</v>
      </c>
      <c r="Z1147" s="274" t="s">
        <v>2584</v>
      </c>
      <c r="AA1147" s="299">
        <v>0</v>
      </c>
      <c r="AB1147" s="299">
        <v>0.8</v>
      </c>
      <c r="AC1147" s="547">
        <v>0.8</v>
      </c>
      <c r="AD1147" s="274" t="s">
        <v>705</v>
      </c>
      <c r="AE1147" s="274" t="s">
        <v>2585</v>
      </c>
      <c r="AF1147" s="546"/>
      <c r="AG1147" s="274">
        <v>0</v>
      </c>
      <c r="AH1147" s="354"/>
      <c r="AI1147" s="549"/>
      <c r="AJ1147" s="354"/>
      <c r="AK1147" s="274" t="s">
        <v>2506</v>
      </c>
      <c r="AL1147" s="352" t="s">
        <v>55</v>
      </c>
      <c r="AM1147" s="352" t="s">
        <v>942</v>
      </c>
      <c r="AN1147" s="352" t="s">
        <v>56</v>
      </c>
      <c r="AO1147" s="352" t="s">
        <v>2507</v>
      </c>
      <c r="AP1147" s="274" t="s">
        <v>2516</v>
      </c>
      <c r="AQ1147" s="274" t="s">
        <v>551</v>
      </c>
      <c r="AR1147" s="352">
        <v>2201015</v>
      </c>
      <c r="AS1147" s="352"/>
      <c r="AT1147" s="274" t="s">
        <v>2586</v>
      </c>
      <c r="AU1147" s="274"/>
      <c r="AV1147" s="274" t="s">
        <v>63</v>
      </c>
      <c r="AW1147" s="352" t="s">
        <v>585</v>
      </c>
      <c r="AX1147" s="550"/>
      <c r="AY1147" s="551"/>
      <c r="AZ1147" s="551" t="s">
        <v>2517</v>
      </c>
      <c r="BA1147" s="551" t="s">
        <v>125</v>
      </c>
      <c r="BB1147" s="551" t="s">
        <v>67</v>
      </c>
      <c r="BC1147" s="552">
        <v>57288600</v>
      </c>
      <c r="BD1147" s="552">
        <v>57288600</v>
      </c>
    </row>
    <row r="1148" spans="1:56" s="359" customFormat="1" ht="63" customHeight="1">
      <c r="A1148" s="352">
        <v>1115</v>
      </c>
      <c r="B1148" s="274" t="s">
        <v>927</v>
      </c>
      <c r="C1148" s="274" t="s">
        <v>2499</v>
      </c>
      <c r="D1148" s="274" t="s">
        <v>2558</v>
      </c>
      <c r="E1148" s="274" t="s">
        <v>249</v>
      </c>
      <c r="F1148" s="274"/>
      <c r="G1148" s="274" t="s">
        <v>2501</v>
      </c>
      <c r="H1148" s="274" t="s">
        <v>149</v>
      </c>
      <c r="I1148" s="274" t="s">
        <v>2502</v>
      </c>
      <c r="J1148" s="352" t="s">
        <v>934</v>
      </c>
      <c r="K1148" s="352">
        <v>0</v>
      </c>
      <c r="L1148" s="352">
        <v>0</v>
      </c>
      <c r="M1148" s="352">
        <v>0</v>
      </c>
      <c r="N1148" s="352"/>
      <c r="O1148" s="352"/>
      <c r="P1148" s="352"/>
      <c r="Q1148" s="352"/>
      <c r="R1148" s="352" t="s">
        <v>211</v>
      </c>
      <c r="S1148" s="553"/>
      <c r="T1148" s="274"/>
      <c r="U1148" s="546"/>
      <c r="V1148" s="546"/>
      <c r="W1148" s="546"/>
      <c r="X1148" s="274" t="s">
        <v>2520</v>
      </c>
      <c r="Y1148" s="274" t="s">
        <v>2583</v>
      </c>
      <c r="Z1148" s="274"/>
      <c r="AA1148" s="299"/>
      <c r="AB1148" s="299"/>
      <c r="AC1148" s="299"/>
      <c r="AD1148" s="274"/>
      <c r="AE1148" s="274"/>
      <c r="AF1148" s="546"/>
      <c r="AG1148" s="274"/>
      <c r="AH1148" s="546"/>
      <c r="AI1148" s="546"/>
      <c r="AJ1148" s="546"/>
      <c r="AK1148" s="274" t="s">
        <v>2506</v>
      </c>
      <c r="AL1148" s="352" t="s">
        <v>55</v>
      </c>
      <c r="AM1148" s="352" t="s">
        <v>942</v>
      </c>
      <c r="AN1148" s="352" t="s">
        <v>56</v>
      </c>
      <c r="AO1148" s="352" t="s">
        <v>2507</v>
      </c>
      <c r="AP1148" s="274" t="s">
        <v>2516</v>
      </c>
      <c r="AQ1148" s="274" t="s">
        <v>551</v>
      </c>
      <c r="AR1148" s="352">
        <v>2201015</v>
      </c>
      <c r="AS1148" s="352"/>
      <c r="AT1148" s="274" t="s">
        <v>2586</v>
      </c>
      <c r="AU1148" s="274"/>
      <c r="AV1148" s="274" t="s">
        <v>63</v>
      </c>
      <c r="AW1148" s="352" t="s">
        <v>585</v>
      </c>
      <c r="AX1148" s="550"/>
      <c r="AY1148" s="551"/>
      <c r="AZ1148" s="551" t="s">
        <v>2517</v>
      </c>
      <c r="BA1148" s="551" t="s">
        <v>125</v>
      </c>
      <c r="BB1148" s="551" t="s">
        <v>67</v>
      </c>
      <c r="BC1148" s="552">
        <v>12730800</v>
      </c>
      <c r="BD1148" s="552">
        <v>12730800</v>
      </c>
    </row>
    <row r="1149" spans="1:56" s="359" customFormat="1" ht="63" customHeight="1">
      <c r="A1149" s="352">
        <v>1116</v>
      </c>
      <c r="B1149" s="274" t="s">
        <v>927</v>
      </c>
      <c r="C1149" s="274" t="s">
        <v>2499</v>
      </c>
      <c r="D1149" s="274" t="s">
        <v>2558</v>
      </c>
      <c r="E1149" s="274" t="s">
        <v>249</v>
      </c>
      <c r="F1149" s="274"/>
      <c r="G1149" s="274" t="s">
        <v>2501</v>
      </c>
      <c r="H1149" s="274" t="s">
        <v>149</v>
      </c>
      <c r="I1149" s="274" t="s">
        <v>2502</v>
      </c>
      <c r="J1149" s="352" t="s">
        <v>934</v>
      </c>
      <c r="K1149" s="352">
        <v>0</v>
      </c>
      <c r="L1149" s="352">
        <v>0</v>
      </c>
      <c r="M1149" s="352">
        <v>0</v>
      </c>
      <c r="N1149" s="352"/>
      <c r="O1149" s="352"/>
      <c r="P1149" s="352"/>
      <c r="Q1149" s="352"/>
      <c r="R1149" s="352" t="s">
        <v>211</v>
      </c>
      <c r="S1149" s="553"/>
      <c r="T1149" s="274"/>
      <c r="U1149" s="546"/>
      <c r="V1149" s="546"/>
      <c r="W1149" s="546"/>
      <c r="X1149" s="274" t="s">
        <v>2520</v>
      </c>
      <c r="Y1149" s="274" t="s">
        <v>2583</v>
      </c>
      <c r="Z1149" s="274"/>
      <c r="AA1149" s="299"/>
      <c r="AB1149" s="299"/>
      <c r="AC1149" s="299"/>
      <c r="AD1149" s="274"/>
      <c r="AE1149" s="274"/>
      <c r="AF1149" s="546"/>
      <c r="AG1149" s="274"/>
      <c r="AH1149" s="546"/>
      <c r="AI1149" s="546"/>
      <c r="AJ1149" s="546"/>
      <c r="AK1149" s="274" t="s">
        <v>2506</v>
      </c>
      <c r="AL1149" s="352" t="s">
        <v>55</v>
      </c>
      <c r="AM1149" s="352" t="s">
        <v>942</v>
      </c>
      <c r="AN1149" s="352" t="s">
        <v>56</v>
      </c>
      <c r="AO1149" s="352" t="s">
        <v>2507</v>
      </c>
      <c r="AP1149" s="274" t="s">
        <v>2516</v>
      </c>
      <c r="AQ1149" s="274" t="s">
        <v>551</v>
      </c>
      <c r="AR1149" s="352">
        <v>2201015</v>
      </c>
      <c r="AS1149" s="352"/>
      <c r="AT1149" s="274" t="s">
        <v>2587</v>
      </c>
      <c r="AU1149" s="274"/>
      <c r="AV1149" s="274" t="s">
        <v>63</v>
      </c>
      <c r="AW1149" s="352" t="s">
        <v>585</v>
      </c>
      <c r="AX1149" s="550"/>
      <c r="AY1149" s="551"/>
      <c r="AZ1149" s="551" t="s">
        <v>2517</v>
      </c>
      <c r="BA1149" s="551" t="s">
        <v>125</v>
      </c>
      <c r="BB1149" s="551" t="s">
        <v>67</v>
      </c>
      <c r="BC1149" s="552">
        <v>71610750</v>
      </c>
      <c r="BD1149" s="552">
        <v>71610750</v>
      </c>
    </row>
    <row r="1150" spans="1:56" s="359" customFormat="1" ht="63" customHeight="1">
      <c r="A1150" s="352">
        <v>1117</v>
      </c>
      <c r="B1150" s="274" t="s">
        <v>927</v>
      </c>
      <c r="C1150" s="274" t="s">
        <v>2499</v>
      </c>
      <c r="D1150" s="274" t="s">
        <v>2558</v>
      </c>
      <c r="E1150" s="274" t="s">
        <v>249</v>
      </c>
      <c r="F1150" s="274"/>
      <c r="G1150" s="274" t="s">
        <v>2501</v>
      </c>
      <c r="H1150" s="274" t="s">
        <v>149</v>
      </c>
      <c r="I1150" s="274" t="s">
        <v>2502</v>
      </c>
      <c r="J1150" s="352" t="s">
        <v>934</v>
      </c>
      <c r="K1150" s="352">
        <v>0</v>
      </c>
      <c r="L1150" s="352">
        <v>0</v>
      </c>
      <c r="M1150" s="352">
        <v>0</v>
      </c>
      <c r="N1150" s="352"/>
      <c r="O1150" s="352"/>
      <c r="P1150" s="352"/>
      <c r="Q1150" s="352"/>
      <c r="R1150" s="352" t="s">
        <v>211</v>
      </c>
      <c r="S1150" s="553"/>
      <c r="T1150" s="274"/>
      <c r="U1150" s="546"/>
      <c r="V1150" s="546"/>
      <c r="W1150" s="546"/>
      <c r="X1150" s="274" t="s">
        <v>2520</v>
      </c>
      <c r="Y1150" s="274" t="s">
        <v>2583</v>
      </c>
      <c r="Z1150" s="274"/>
      <c r="AA1150" s="299"/>
      <c r="AB1150" s="299"/>
      <c r="AC1150" s="299"/>
      <c r="AD1150" s="274"/>
      <c r="AE1150" s="274"/>
      <c r="AF1150" s="546"/>
      <c r="AG1150" s="274"/>
      <c r="AH1150" s="546"/>
      <c r="AI1150" s="546"/>
      <c r="AJ1150" s="546"/>
      <c r="AK1150" s="274" t="s">
        <v>2506</v>
      </c>
      <c r="AL1150" s="352" t="s">
        <v>55</v>
      </c>
      <c r="AM1150" s="352" t="s">
        <v>942</v>
      </c>
      <c r="AN1150" s="352" t="s">
        <v>56</v>
      </c>
      <c r="AO1150" s="352" t="s">
        <v>2507</v>
      </c>
      <c r="AP1150" s="274" t="s">
        <v>2516</v>
      </c>
      <c r="AQ1150" s="274" t="s">
        <v>551</v>
      </c>
      <c r="AR1150" s="352">
        <v>2201015</v>
      </c>
      <c r="AS1150" s="352"/>
      <c r="AT1150" s="274" t="s">
        <v>2587</v>
      </c>
      <c r="AU1150" s="274"/>
      <c r="AV1150" s="274" t="s">
        <v>63</v>
      </c>
      <c r="AW1150" s="352" t="s">
        <v>585</v>
      </c>
      <c r="AX1150" s="550"/>
      <c r="AY1150" s="551"/>
      <c r="AZ1150" s="551" t="s">
        <v>2517</v>
      </c>
      <c r="BA1150" s="551" t="s">
        <v>125</v>
      </c>
      <c r="BB1150" s="551" t="s">
        <v>67</v>
      </c>
      <c r="BC1150" s="552">
        <v>15913500</v>
      </c>
      <c r="BD1150" s="552">
        <v>15913500</v>
      </c>
    </row>
    <row r="1151" spans="1:56" s="359" customFormat="1" ht="63" customHeight="1">
      <c r="A1151" s="352">
        <v>1118</v>
      </c>
      <c r="B1151" s="274" t="s">
        <v>927</v>
      </c>
      <c r="C1151" s="274" t="s">
        <v>2499</v>
      </c>
      <c r="D1151" s="274" t="s">
        <v>2558</v>
      </c>
      <c r="E1151" s="274" t="s">
        <v>249</v>
      </c>
      <c r="F1151" s="274"/>
      <c r="G1151" s="274" t="s">
        <v>2501</v>
      </c>
      <c r="H1151" s="274" t="s">
        <v>149</v>
      </c>
      <c r="I1151" s="274" t="s">
        <v>2502</v>
      </c>
      <c r="J1151" s="352" t="s">
        <v>934</v>
      </c>
      <c r="K1151" s="352">
        <v>0</v>
      </c>
      <c r="L1151" s="352">
        <v>0</v>
      </c>
      <c r="M1151" s="352">
        <v>0</v>
      </c>
      <c r="N1151" s="352"/>
      <c r="O1151" s="352"/>
      <c r="P1151" s="352"/>
      <c r="Q1151" s="352"/>
      <c r="R1151" s="352" t="s">
        <v>211</v>
      </c>
      <c r="S1151" s="553"/>
      <c r="T1151" s="274"/>
      <c r="U1151" s="546"/>
      <c r="V1151" s="546"/>
      <c r="W1151" s="546"/>
      <c r="X1151" s="274" t="s">
        <v>2520</v>
      </c>
      <c r="Y1151" s="274" t="s">
        <v>2583</v>
      </c>
      <c r="Z1151" s="274"/>
      <c r="AA1151" s="299"/>
      <c r="AB1151" s="299"/>
      <c r="AC1151" s="299"/>
      <c r="AD1151" s="274"/>
      <c r="AE1151" s="274"/>
      <c r="AF1151" s="546"/>
      <c r="AG1151" s="274"/>
      <c r="AH1151" s="546"/>
      <c r="AI1151" s="546"/>
      <c r="AJ1151" s="546"/>
      <c r="AK1151" s="274" t="s">
        <v>2506</v>
      </c>
      <c r="AL1151" s="352" t="s">
        <v>55</v>
      </c>
      <c r="AM1151" s="352" t="s">
        <v>942</v>
      </c>
      <c r="AN1151" s="352" t="s">
        <v>56</v>
      </c>
      <c r="AO1151" s="352" t="s">
        <v>2507</v>
      </c>
      <c r="AP1151" s="274" t="s">
        <v>2516</v>
      </c>
      <c r="AQ1151" s="274" t="s">
        <v>551</v>
      </c>
      <c r="AR1151" s="352">
        <v>2201015</v>
      </c>
      <c r="AS1151" s="352"/>
      <c r="AT1151" s="274" t="s">
        <v>2588</v>
      </c>
      <c r="AU1151" s="274"/>
      <c r="AV1151" s="274" t="s">
        <v>63</v>
      </c>
      <c r="AW1151" s="352" t="s">
        <v>585</v>
      </c>
      <c r="AX1151" s="550"/>
      <c r="AY1151" s="551"/>
      <c r="AZ1151" s="551" t="s">
        <v>2517</v>
      </c>
      <c r="BA1151" s="551" t="s">
        <v>125</v>
      </c>
      <c r="BB1151" s="551" t="s">
        <v>67</v>
      </c>
      <c r="BC1151" s="552">
        <v>57288600</v>
      </c>
      <c r="BD1151" s="552">
        <v>57288600</v>
      </c>
    </row>
    <row r="1152" spans="1:56" s="359" customFormat="1" ht="63" customHeight="1">
      <c r="A1152" s="352">
        <v>1119</v>
      </c>
      <c r="B1152" s="274" t="s">
        <v>927</v>
      </c>
      <c r="C1152" s="274" t="s">
        <v>2499</v>
      </c>
      <c r="D1152" s="274" t="s">
        <v>2558</v>
      </c>
      <c r="E1152" s="274" t="s">
        <v>249</v>
      </c>
      <c r="F1152" s="274"/>
      <c r="G1152" s="274" t="s">
        <v>2501</v>
      </c>
      <c r="H1152" s="274" t="s">
        <v>149</v>
      </c>
      <c r="I1152" s="274" t="s">
        <v>2502</v>
      </c>
      <c r="J1152" s="352" t="s">
        <v>934</v>
      </c>
      <c r="K1152" s="352">
        <v>0</v>
      </c>
      <c r="L1152" s="352">
        <v>0</v>
      </c>
      <c r="M1152" s="352">
        <v>0</v>
      </c>
      <c r="N1152" s="352"/>
      <c r="O1152" s="352"/>
      <c r="P1152" s="352"/>
      <c r="Q1152" s="352"/>
      <c r="R1152" s="352" t="s">
        <v>211</v>
      </c>
      <c r="S1152" s="553"/>
      <c r="T1152" s="274"/>
      <c r="U1152" s="546"/>
      <c r="V1152" s="546"/>
      <c r="W1152" s="546"/>
      <c r="X1152" s="274" t="s">
        <v>2520</v>
      </c>
      <c r="Y1152" s="274" t="s">
        <v>2583</v>
      </c>
      <c r="Z1152" s="274"/>
      <c r="AA1152" s="299"/>
      <c r="AB1152" s="299"/>
      <c r="AC1152" s="299"/>
      <c r="AD1152" s="274"/>
      <c r="AE1152" s="274"/>
      <c r="AF1152" s="546"/>
      <c r="AG1152" s="274"/>
      <c r="AH1152" s="546"/>
      <c r="AI1152" s="546"/>
      <c r="AJ1152" s="546"/>
      <c r="AK1152" s="274" t="s">
        <v>2506</v>
      </c>
      <c r="AL1152" s="352" t="s">
        <v>55</v>
      </c>
      <c r="AM1152" s="352" t="s">
        <v>942</v>
      </c>
      <c r="AN1152" s="352" t="s">
        <v>56</v>
      </c>
      <c r="AO1152" s="352" t="s">
        <v>2507</v>
      </c>
      <c r="AP1152" s="274" t="s">
        <v>2516</v>
      </c>
      <c r="AQ1152" s="274" t="s">
        <v>551</v>
      </c>
      <c r="AR1152" s="352">
        <v>2201015</v>
      </c>
      <c r="AS1152" s="352"/>
      <c r="AT1152" s="274" t="s">
        <v>2588</v>
      </c>
      <c r="AU1152" s="274"/>
      <c r="AV1152" s="274" t="s">
        <v>63</v>
      </c>
      <c r="AW1152" s="352" t="s">
        <v>585</v>
      </c>
      <c r="AX1152" s="550"/>
      <c r="AY1152" s="551"/>
      <c r="AZ1152" s="551" t="s">
        <v>2517</v>
      </c>
      <c r="BA1152" s="551" t="s">
        <v>125</v>
      </c>
      <c r="BB1152" s="551" t="s">
        <v>67</v>
      </c>
      <c r="BC1152" s="552">
        <v>12730800</v>
      </c>
      <c r="BD1152" s="552">
        <v>12730800</v>
      </c>
    </row>
    <row r="1153" spans="1:56" s="359" customFormat="1" ht="63" customHeight="1">
      <c r="A1153" s="352">
        <v>1120</v>
      </c>
      <c r="B1153" s="274" t="s">
        <v>927</v>
      </c>
      <c r="C1153" s="274" t="s">
        <v>2499</v>
      </c>
      <c r="D1153" s="274" t="s">
        <v>2558</v>
      </c>
      <c r="E1153" s="274" t="s">
        <v>249</v>
      </c>
      <c r="F1153" s="274"/>
      <c r="G1153" s="274" t="s">
        <v>2501</v>
      </c>
      <c r="H1153" s="274" t="s">
        <v>149</v>
      </c>
      <c r="I1153" s="274" t="s">
        <v>2502</v>
      </c>
      <c r="J1153" s="352" t="s">
        <v>934</v>
      </c>
      <c r="K1153" s="352">
        <v>0</v>
      </c>
      <c r="L1153" s="352">
        <v>0</v>
      </c>
      <c r="M1153" s="352">
        <v>0</v>
      </c>
      <c r="N1153" s="352"/>
      <c r="O1153" s="352"/>
      <c r="P1153" s="352"/>
      <c r="Q1153" s="352"/>
      <c r="R1153" s="352" t="s">
        <v>211</v>
      </c>
      <c r="S1153" s="553"/>
      <c r="T1153" s="274"/>
      <c r="U1153" s="546"/>
      <c r="V1153" s="546"/>
      <c r="W1153" s="546"/>
      <c r="X1153" s="274" t="s">
        <v>2520</v>
      </c>
      <c r="Y1153" s="274" t="s">
        <v>2583</v>
      </c>
      <c r="Z1153" s="274"/>
      <c r="AA1153" s="299"/>
      <c r="AB1153" s="299"/>
      <c r="AC1153" s="299"/>
      <c r="AD1153" s="274"/>
      <c r="AE1153" s="274"/>
      <c r="AF1153" s="546"/>
      <c r="AG1153" s="274"/>
      <c r="AH1153" s="546"/>
      <c r="AI1153" s="546"/>
      <c r="AJ1153" s="546"/>
      <c r="AK1153" s="274" t="s">
        <v>2506</v>
      </c>
      <c r="AL1153" s="352" t="s">
        <v>55</v>
      </c>
      <c r="AM1153" s="352" t="s">
        <v>942</v>
      </c>
      <c r="AN1153" s="352" t="s">
        <v>56</v>
      </c>
      <c r="AO1153" s="352" t="s">
        <v>2507</v>
      </c>
      <c r="AP1153" s="274" t="s">
        <v>2516</v>
      </c>
      <c r="AQ1153" s="274" t="s">
        <v>551</v>
      </c>
      <c r="AR1153" s="352">
        <v>2201015</v>
      </c>
      <c r="AS1153" s="352"/>
      <c r="AT1153" s="274" t="s">
        <v>2589</v>
      </c>
      <c r="AU1153" s="274"/>
      <c r="AV1153" s="274" t="s">
        <v>63</v>
      </c>
      <c r="AW1153" s="352" t="s">
        <v>585</v>
      </c>
      <c r="AX1153" s="550"/>
      <c r="AY1153" s="551"/>
      <c r="AZ1153" s="551" t="s">
        <v>2517</v>
      </c>
      <c r="BA1153" s="551" t="s">
        <v>125</v>
      </c>
      <c r="BB1153" s="551" t="s">
        <v>67</v>
      </c>
      <c r="BC1153" s="552">
        <v>57288600</v>
      </c>
      <c r="BD1153" s="552">
        <v>57288600</v>
      </c>
    </row>
    <row r="1154" spans="1:56" s="359" customFormat="1" ht="63" customHeight="1">
      <c r="A1154" s="352">
        <v>1121</v>
      </c>
      <c r="B1154" s="274" t="s">
        <v>927</v>
      </c>
      <c r="C1154" s="274" t="s">
        <v>2499</v>
      </c>
      <c r="D1154" s="274" t="s">
        <v>2558</v>
      </c>
      <c r="E1154" s="274" t="s">
        <v>249</v>
      </c>
      <c r="F1154" s="274"/>
      <c r="G1154" s="274" t="s">
        <v>2501</v>
      </c>
      <c r="H1154" s="274" t="s">
        <v>149</v>
      </c>
      <c r="I1154" s="274" t="s">
        <v>2502</v>
      </c>
      <c r="J1154" s="352" t="s">
        <v>934</v>
      </c>
      <c r="K1154" s="352">
        <v>0</v>
      </c>
      <c r="L1154" s="352">
        <v>0</v>
      </c>
      <c r="M1154" s="352">
        <v>0</v>
      </c>
      <c r="N1154" s="352"/>
      <c r="O1154" s="352"/>
      <c r="P1154" s="352"/>
      <c r="Q1154" s="352"/>
      <c r="R1154" s="352" t="s">
        <v>211</v>
      </c>
      <c r="S1154" s="553"/>
      <c r="T1154" s="274"/>
      <c r="U1154" s="546"/>
      <c r="V1154" s="546"/>
      <c r="W1154" s="546"/>
      <c r="X1154" s="274" t="s">
        <v>2520</v>
      </c>
      <c r="Y1154" s="274" t="s">
        <v>2583</v>
      </c>
      <c r="Z1154" s="274"/>
      <c r="AA1154" s="299"/>
      <c r="AB1154" s="299"/>
      <c r="AC1154" s="299"/>
      <c r="AD1154" s="274"/>
      <c r="AE1154" s="274"/>
      <c r="AF1154" s="546"/>
      <c r="AG1154" s="274"/>
      <c r="AH1154" s="546"/>
      <c r="AI1154" s="546"/>
      <c r="AJ1154" s="546"/>
      <c r="AK1154" s="274" t="s">
        <v>2506</v>
      </c>
      <c r="AL1154" s="352" t="s">
        <v>55</v>
      </c>
      <c r="AM1154" s="352" t="s">
        <v>942</v>
      </c>
      <c r="AN1154" s="352" t="s">
        <v>56</v>
      </c>
      <c r="AO1154" s="352" t="s">
        <v>2507</v>
      </c>
      <c r="AP1154" s="274" t="s">
        <v>2516</v>
      </c>
      <c r="AQ1154" s="274" t="s">
        <v>551</v>
      </c>
      <c r="AR1154" s="352">
        <v>2201015</v>
      </c>
      <c r="AS1154" s="352"/>
      <c r="AT1154" s="274" t="s">
        <v>2589</v>
      </c>
      <c r="AU1154" s="274"/>
      <c r="AV1154" s="274" t="s">
        <v>63</v>
      </c>
      <c r="AW1154" s="352" t="s">
        <v>585</v>
      </c>
      <c r="AX1154" s="550"/>
      <c r="AY1154" s="551"/>
      <c r="AZ1154" s="551" t="s">
        <v>2517</v>
      </c>
      <c r="BA1154" s="551" t="s">
        <v>125</v>
      </c>
      <c r="BB1154" s="551" t="s">
        <v>67</v>
      </c>
      <c r="BC1154" s="552">
        <v>12730800</v>
      </c>
      <c r="BD1154" s="552">
        <v>12730800</v>
      </c>
    </row>
    <row r="1155" spans="1:56" s="359" customFormat="1" ht="63" customHeight="1">
      <c r="A1155" s="352">
        <v>1122</v>
      </c>
      <c r="B1155" s="274" t="s">
        <v>927</v>
      </c>
      <c r="C1155" s="274" t="s">
        <v>2499</v>
      </c>
      <c r="D1155" s="274" t="s">
        <v>2558</v>
      </c>
      <c r="E1155" s="274" t="s">
        <v>249</v>
      </c>
      <c r="F1155" s="274"/>
      <c r="G1155" s="274" t="s">
        <v>2501</v>
      </c>
      <c r="H1155" s="274" t="s">
        <v>149</v>
      </c>
      <c r="I1155" s="274" t="s">
        <v>2502</v>
      </c>
      <c r="J1155" s="352" t="s">
        <v>934</v>
      </c>
      <c r="K1155" s="352">
        <v>0</v>
      </c>
      <c r="L1155" s="352">
        <v>0</v>
      </c>
      <c r="M1155" s="352">
        <v>0</v>
      </c>
      <c r="N1155" s="352"/>
      <c r="O1155" s="352"/>
      <c r="P1155" s="352"/>
      <c r="Q1155" s="352"/>
      <c r="R1155" s="352" t="s">
        <v>211</v>
      </c>
      <c r="S1155" s="553"/>
      <c r="T1155" s="274"/>
      <c r="U1155" s="546"/>
      <c r="V1155" s="546"/>
      <c r="W1155" s="546"/>
      <c r="X1155" s="274" t="s">
        <v>2520</v>
      </c>
      <c r="Y1155" s="274" t="s">
        <v>2583</v>
      </c>
      <c r="Z1155" s="274"/>
      <c r="AA1155" s="299"/>
      <c r="AB1155" s="299"/>
      <c r="AC1155" s="299"/>
      <c r="AD1155" s="274"/>
      <c r="AE1155" s="274"/>
      <c r="AF1155" s="546"/>
      <c r="AG1155" s="274"/>
      <c r="AH1155" s="546"/>
      <c r="AI1155" s="546"/>
      <c r="AJ1155" s="546"/>
      <c r="AK1155" s="274" t="s">
        <v>2506</v>
      </c>
      <c r="AL1155" s="352" t="s">
        <v>55</v>
      </c>
      <c r="AM1155" s="352" t="s">
        <v>942</v>
      </c>
      <c r="AN1155" s="352" t="s">
        <v>56</v>
      </c>
      <c r="AO1155" s="352" t="s">
        <v>2507</v>
      </c>
      <c r="AP1155" s="274" t="s">
        <v>2516</v>
      </c>
      <c r="AQ1155" s="274" t="s">
        <v>551</v>
      </c>
      <c r="AR1155" s="352">
        <v>2201015</v>
      </c>
      <c r="AS1155" s="352"/>
      <c r="AT1155" s="274" t="s">
        <v>2590</v>
      </c>
      <c r="AU1155" s="274"/>
      <c r="AV1155" s="274" t="s">
        <v>63</v>
      </c>
      <c r="AW1155" s="352" t="s">
        <v>585</v>
      </c>
      <c r="AX1155" s="550"/>
      <c r="AY1155" s="551"/>
      <c r="AZ1155" s="551" t="s">
        <v>2517</v>
      </c>
      <c r="BA1155" s="551" t="s">
        <v>125</v>
      </c>
      <c r="BB1155" s="551" t="s">
        <v>67</v>
      </c>
      <c r="BC1155" s="552">
        <v>57288600</v>
      </c>
      <c r="BD1155" s="552">
        <v>57288600</v>
      </c>
    </row>
    <row r="1156" spans="1:56" s="359" customFormat="1" ht="63" customHeight="1">
      <c r="A1156" s="352">
        <v>1123</v>
      </c>
      <c r="B1156" s="274" t="s">
        <v>927</v>
      </c>
      <c r="C1156" s="274" t="s">
        <v>2499</v>
      </c>
      <c r="D1156" s="274" t="s">
        <v>2558</v>
      </c>
      <c r="E1156" s="274" t="s">
        <v>249</v>
      </c>
      <c r="F1156" s="274"/>
      <c r="G1156" s="274" t="s">
        <v>2501</v>
      </c>
      <c r="H1156" s="274" t="s">
        <v>149</v>
      </c>
      <c r="I1156" s="274" t="s">
        <v>2502</v>
      </c>
      <c r="J1156" s="352" t="s">
        <v>934</v>
      </c>
      <c r="K1156" s="352">
        <v>0</v>
      </c>
      <c r="L1156" s="352">
        <v>0</v>
      </c>
      <c r="M1156" s="352">
        <v>0</v>
      </c>
      <c r="N1156" s="352"/>
      <c r="O1156" s="352"/>
      <c r="P1156" s="352"/>
      <c r="Q1156" s="352"/>
      <c r="R1156" s="352" t="s">
        <v>211</v>
      </c>
      <c r="S1156" s="553"/>
      <c r="T1156" s="274"/>
      <c r="U1156" s="546"/>
      <c r="V1156" s="546"/>
      <c r="W1156" s="546"/>
      <c r="X1156" s="274" t="s">
        <v>2520</v>
      </c>
      <c r="Y1156" s="274" t="s">
        <v>2583</v>
      </c>
      <c r="Z1156" s="274"/>
      <c r="AA1156" s="299"/>
      <c r="AB1156" s="299"/>
      <c r="AC1156" s="299"/>
      <c r="AD1156" s="274"/>
      <c r="AE1156" s="274"/>
      <c r="AF1156" s="546"/>
      <c r="AG1156" s="274"/>
      <c r="AH1156" s="546"/>
      <c r="AI1156" s="546"/>
      <c r="AJ1156" s="546"/>
      <c r="AK1156" s="274" t="s">
        <v>2506</v>
      </c>
      <c r="AL1156" s="352" t="s">
        <v>55</v>
      </c>
      <c r="AM1156" s="352" t="s">
        <v>942</v>
      </c>
      <c r="AN1156" s="352" t="s">
        <v>56</v>
      </c>
      <c r="AO1156" s="352" t="s">
        <v>2507</v>
      </c>
      <c r="AP1156" s="274" t="s">
        <v>2516</v>
      </c>
      <c r="AQ1156" s="274" t="s">
        <v>551</v>
      </c>
      <c r="AR1156" s="352">
        <v>2201015</v>
      </c>
      <c r="AS1156" s="352"/>
      <c r="AT1156" s="274" t="s">
        <v>2590</v>
      </c>
      <c r="AU1156" s="274"/>
      <c r="AV1156" s="274" t="s">
        <v>63</v>
      </c>
      <c r="AW1156" s="352" t="s">
        <v>585</v>
      </c>
      <c r="AX1156" s="550"/>
      <c r="AY1156" s="551"/>
      <c r="AZ1156" s="551" t="s">
        <v>2517</v>
      </c>
      <c r="BA1156" s="551" t="s">
        <v>125</v>
      </c>
      <c r="BB1156" s="551" t="s">
        <v>67</v>
      </c>
      <c r="BC1156" s="552">
        <v>12730800</v>
      </c>
      <c r="BD1156" s="552">
        <v>12730800</v>
      </c>
    </row>
    <row r="1157" spans="1:56" s="359" customFormat="1" ht="63" customHeight="1">
      <c r="A1157" s="352">
        <v>1124</v>
      </c>
      <c r="B1157" s="274" t="s">
        <v>927</v>
      </c>
      <c r="C1157" s="274" t="s">
        <v>2499</v>
      </c>
      <c r="D1157" s="274" t="s">
        <v>2558</v>
      </c>
      <c r="E1157" s="274" t="s">
        <v>249</v>
      </c>
      <c r="F1157" s="274"/>
      <c r="G1157" s="274" t="s">
        <v>2501</v>
      </c>
      <c r="H1157" s="274" t="s">
        <v>149</v>
      </c>
      <c r="I1157" s="274" t="s">
        <v>2502</v>
      </c>
      <c r="J1157" s="352" t="s">
        <v>934</v>
      </c>
      <c r="K1157" s="352">
        <v>0</v>
      </c>
      <c r="L1157" s="352">
        <v>0</v>
      </c>
      <c r="M1157" s="352">
        <v>0</v>
      </c>
      <c r="N1157" s="352"/>
      <c r="O1157" s="352"/>
      <c r="P1157" s="352"/>
      <c r="Q1157" s="352"/>
      <c r="R1157" s="352" t="s">
        <v>211</v>
      </c>
      <c r="S1157" s="553"/>
      <c r="T1157" s="274"/>
      <c r="U1157" s="546"/>
      <c r="V1157" s="546"/>
      <c r="W1157" s="546"/>
      <c r="X1157" s="274" t="s">
        <v>2520</v>
      </c>
      <c r="Y1157" s="274" t="s">
        <v>2583</v>
      </c>
      <c r="Z1157" s="274"/>
      <c r="AA1157" s="299"/>
      <c r="AB1157" s="299"/>
      <c r="AC1157" s="299"/>
      <c r="AD1157" s="274"/>
      <c r="AE1157" s="274"/>
      <c r="AF1157" s="546"/>
      <c r="AG1157" s="274"/>
      <c r="AH1157" s="546"/>
      <c r="AI1157" s="546"/>
      <c r="AJ1157" s="546"/>
      <c r="AK1157" s="274" t="s">
        <v>2506</v>
      </c>
      <c r="AL1157" s="352" t="s">
        <v>55</v>
      </c>
      <c r="AM1157" s="352" t="s">
        <v>942</v>
      </c>
      <c r="AN1157" s="352" t="s">
        <v>56</v>
      </c>
      <c r="AO1157" s="352" t="s">
        <v>2507</v>
      </c>
      <c r="AP1157" s="274" t="s">
        <v>2516</v>
      </c>
      <c r="AQ1157" s="274" t="s">
        <v>551</v>
      </c>
      <c r="AR1157" s="352">
        <v>2201015</v>
      </c>
      <c r="AS1157" s="352"/>
      <c r="AT1157" s="274" t="s">
        <v>2591</v>
      </c>
      <c r="AU1157" s="274"/>
      <c r="AV1157" s="274" t="s">
        <v>63</v>
      </c>
      <c r="AW1157" s="352" t="s">
        <v>585</v>
      </c>
      <c r="AX1157" s="550"/>
      <c r="AY1157" s="551"/>
      <c r="AZ1157" s="551" t="s">
        <v>2517</v>
      </c>
      <c r="BA1157" s="551" t="s">
        <v>125</v>
      </c>
      <c r="BB1157" s="551" t="s">
        <v>67</v>
      </c>
      <c r="BC1157" s="552">
        <v>1729288</v>
      </c>
      <c r="BD1157" s="552">
        <v>1729288</v>
      </c>
    </row>
    <row r="1158" spans="1:56" s="359" customFormat="1" ht="63" customHeight="1">
      <c r="A1158" s="352">
        <v>1125</v>
      </c>
      <c r="B1158" s="274" t="s">
        <v>927</v>
      </c>
      <c r="C1158" s="274" t="s">
        <v>2499</v>
      </c>
      <c r="D1158" s="274" t="s">
        <v>2558</v>
      </c>
      <c r="E1158" s="274" t="s">
        <v>249</v>
      </c>
      <c r="F1158" s="274"/>
      <c r="G1158" s="274" t="s">
        <v>2501</v>
      </c>
      <c r="H1158" s="274" t="s">
        <v>149</v>
      </c>
      <c r="I1158" s="274" t="s">
        <v>2502</v>
      </c>
      <c r="J1158" s="352" t="s">
        <v>934</v>
      </c>
      <c r="K1158" s="352">
        <v>0</v>
      </c>
      <c r="L1158" s="352">
        <v>0</v>
      </c>
      <c r="M1158" s="352">
        <v>0</v>
      </c>
      <c r="N1158" s="352"/>
      <c r="O1158" s="352"/>
      <c r="P1158" s="352"/>
      <c r="Q1158" s="352"/>
      <c r="R1158" s="352" t="s">
        <v>211</v>
      </c>
      <c r="S1158" s="553"/>
      <c r="T1158" s="274"/>
      <c r="U1158" s="546"/>
      <c r="V1158" s="546"/>
      <c r="W1158" s="546"/>
      <c r="X1158" s="274" t="s">
        <v>2503</v>
      </c>
      <c r="Y1158" s="274" t="s">
        <v>2592</v>
      </c>
      <c r="Z1158" s="274" t="s">
        <v>2529</v>
      </c>
      <c r="AA1158" s="556">
        <v>0</v>
      </c>
      <c r="AB1158" s="299">
        <v>1</v>
      </c>
      <c r="AC1158" s="547">
        <v>1</v>
      </c>
      <c r="AD1158" s="274" t="s">
        <v>705</v>
      </c>
      <c r="AE1158" s="274" t="s">
        <v>2561</v>
      </c>
      <c r="AF1158" s="546"/>
      <c r="AG1158" s="274">
        <v>0</v>
      </c>
      <c r="AH1158" s="546"/>
      <c r="AI1158" s="549"/>
      <c r="AJ1158" s="354"/>
      <c r="AK1158" s="274" t="s">
        <v>2506</v>
      </c>
      <c r="AL1158" s="352" t="s">
        <v>55</v>
      </c>
      <c r="AM1158" s="352" t="s">
        <v>942</v>
      </c>
      <c r="AN1158" s="352" t="s">
        <v>56</v>
      </c>
      <c r="AO1158" s="352" t="s">
        <v>2507</v>
      </c>
      <c r="AP1158" s="274" t="s">
        <v>2516</v>
      </c>
      <c r="AQ1158" s="274" t="s">
        <v>551</v>
      </c>
      <c r="AR1158" s="352">
        <v>2201015</v>
      </c>
      <c r="AS1158" s="352"/>
      <c r="AT1158" s="274" t="s">
        <v>2536</v>
      </c>
      <c r="AU1158" s="274"/>
      <c r="AV1158" s="274"/>
      <c r="AW1158" s="352" t="s">
        <v>585</v>
      </c>
      <c r="AX1158" s="550"/>
      <c r="AY1158" s="551"/>
      <c r="AZ1158" s="551" t="s">
        <v>2517</v>
      </c>
      <c r="BA1158" s="551">
        <v>0</v>
      </c>
      <c r="BB1158" s="551" t="s">
        <v>2533</v>
      </c>
      <c r="BC1158" s="552">
        <v>15600000</v>
      </c>
      <c r="BD1158" s="552">
        <v>15600000</v>
      </c>
    </row>
    <row r="1159" spans="1:56" s="359" customFormat="1" ht="63" customHeight="1">
      <c r="A1159" s="352">
        <v>1126</v>
      </c>
      <c r="B1159" s="274" t="s">
        <v>927</v>
      </c>
      <c r="C1159" s="274" t="s">
        <v>2499</v>
      </c>
      <c r="D1159" s="274" t="s">
        <v>2558</v>
      </c>
      <c r="E1159" s="274" t="s">
        <v>249</v>
      </c>
      <c r="F1159" s="274"/>
      <c r="G1159" s="274" t="s">
        <v>2501</v>
      </c>
      <c r="H1159" s="274" t="s">
        <v>149</v>
      </c>
      <c r="I1159" s="274" t="s">
        <v>2502</v>
      </c>
      <c r="J1159" s="352" t="s">
        <v>934</v>
      </c>
      <c r="K1159" s="352">
        <v>0</v>
      </c>
      <c r="L1159" s="352">
        <v>0</v>
      </c>
      <c r="M1159" s="352">
        <v>0</v>
      </c>
      <c r="N1159" s="352"/>
      <c r="O1159" s="352"/>
      <c r="P1159" s="352"/>
      <c r="Q1159" s="352"/>
      <c r="R1159" s="352" t="s">
        <v>211</v>
      </c>
      <c r="S1159" s="553"/>
      <c r="T1159" s="274"/>
      <c r="U1159" s="546"/>
      <c r="V1159" s="546"/>
      <c r="W1159" s="546"/>
      <c r="X1159" s="274" t="s">
        <v>2503</v>
      </c>
      <c r="Y1159" s="274" t="s">
        <v>2592</v>
      </c>
      <c r="Z1159" s="274"/>
      <c r="AA1159" s="556"/>
      <c r="AB1159" s="299"/>
      <c r="AC1159" s="299"/>
      <c r="AD1159" s="274"/>
      <c r="AE1159" s="274"/>
      <c r="AF1159" s="546"/>
      <c r="AG1159" s="274"/>
      <c r="AH1159" s="546"/>
      <c r="AI1159" s="546"/>
      <c r="AJ1159" s="546"/>
      <c r="AK1159" s="274" t="s">
        <v>2506</v>
      </c>
      <c r="AL1159" s="352" t="s">
        <v>55</v>
      </c>
      <c r="AM1159" s="352" t="s">
        <v>942</v>
      </c>
      <c r="AN1159" s="352" t="s">
        <v>56</v>
      </c>
      <c r="AO1159" s="352" t="s">
        <v>2507</v>
      </c>
      <c r="AP1159" s="274" t="s">
        <v>2516</v>
      </c>
      <c r="AQ1159" s="274" t="s">
        <v>551</v>
      </c>
      <c r="AR1159" s="352">
        <v>2201015</v>
      </c>
      <c r="AS1159" s="352"/>
      <c r="AT1159" s="274" t="s">
        <v>2536</v>
      </c>
      <c r="AU1159" s="274"/>
      <c r="AV1159" s="274"/>
      <c r="AW1159" s="352" t="s">
        <v>585</v>
      </c>
      <c r="AX1159" s="550"/>
      <c r="AY1159" s="551"/>
      <c r="AZ1159" s="551" t="s">
        <v>2517</v>
      </c>
      <c r="BA1159" s="551">
        <v>0</v>
      </c>
      <c r="BB1159" s="551" t="s">
        <v>2533</v>
      </c>
      <c r="BC1159" s="552">
        <v>1147594</v>
      </c>
      <c r="BD1159" s="552">
        <v>1147594</v>
      </c>
    </row>
    <row r="1160" spans="1:56" s="359" customFormat="1" ht="63" customHeight="1">
      <c r="A1160" s="352">
        <v>1127</v>
      </c>
      <c r="B1160" s="274" t="s">
        <v>927</v>
      </c>
      <c r="C1160" s="274" t="s">
        <v>2499</v>
      </c>
      <c r="D1160" s="274" t="s">
        <v>2558</v>
      </c>
      <c r="E1160" s="274" t="s">
        <v>249</v>
      </c>
      <c r="F1160" s="274"/>
      <c r="G1160" s="274" t="s">
        <v>1164</v>
      </c>
      <c r="H1160" s="274" t="s">
        <v>149</v>
      </c>
      <c r="I1160" s="274" t="s">
        <v>2502</v>
      </c>
      <c r="J1160" s="352" t="s">
        <v>934</v>
      </c>
      <c r="K1160" s="352">
        <v>0</v>
      </c>
      <c r="L1160" s="352">
        <v>0</v>
      </c>
      <c r="M1160" s="352">
        <v>0</v>
      </c>
      <c r="N1160" s="352"/>
      <c r="O1160" s="352"/>
      <c r="P1160" s="352"/>
      <c r="Q1160" s="352"/>
      <c r="R1160" s="352" t="s">
        <v>211</v>
      </c>
      <c r="S1160" s="553"/>
      <c r="T1160" s="274"/>
      <c r="U1160" s="546"/>
      <c r="V1160" s="546"/>
      <c r="W1160" s="546"/>
      <c r="X1160" s="274" t="s">
        <v>2503</v>
      </c>
      <c r="Y1160" s="274" t="s">
        <v>2592</v>
      </c>
      <c r="Z1160" s="274"/>
      <c r="AA1160" s="547"/>
      <c r="AB1160" s="547"/>
      <c r="AC1160" s="547"/>
      <c r="AD1160" s="274"/>
      <c r="AE1160" s="274"/>
      <c r="AF1160" s="546"/>
      <c r="AG1160" s="274"/>
      <c r="AH1160" s="546"/>
      <c r="AI1160" s="546"/>
      <c r="AJ1160" s="546"/>
      <c r="AK1160" s="274" t="s">
        <v>2506</v>
      </c>
      <c r="AL1160" s="352" t="s">
        <v>55</v>
      </c>
      <c r="AM1160" s="352" t="s">
        <v>942</v>
      </c>
      <c r="AN1160" s="352" t="s">
        <v>56</v>
      </c>
      <c r="AO1160" s="352" t="s">
        <v>2507</v>
      </c>
      <c r="AP1160" s="274" t="s">
        <v>2516</v>
      </c>
      <c r="AQ1160" s="274" t="s">
        <v>551</v>
      </c>
      <c r="AR1160" s="352">
        <v>2201015</v>
      </c>
      <c r="AS1160" s="352"/>
      <c r="AT1160" s="557" t="s">
        <v>2593</v>
      </c>
      <c r="AU1160" s="557"/>
      <c r="AV1160" s="274" t="s">
        <v>63</v>
      </c>
      <c r="AW1160" s="352" t="s">
        <v>585</v>
      </c>
      <c r="AX1160" s="550"/>
      <c r="AY1160" s="551"/>
      <c r="AZ1160" s="551" t="s">
        <v>2517</v>
      </c>
      <c r="BA1160" s="551" t="s">
        <v>125</v>
      </c>
      <c r="BB1160" s="551" t="s">
        <v>67</v>
      </c>
      <c r="BC1160" s="552">
        <v>13333334</v>
      </c>
      <c r="BD1160" s="552">
        <v>13333334</v>
      </c>
    </row>
    <row r="1161" spans="1:56" s="359" customFormat="1" ht="63" customHeight="1">
      <c r="A1161" s="352">
        <v>1128</v>
      </c>
      <c r="B1161" s="274" t="s">
        <v>927</v>
      </c>
      <c r="C1161" s="274" t="s">
        <v>2499</v>
      </c>
      <c r="D1161" s="274" t="s">
        <v>2594</v>
      </c>
      <c r="E1161" s="274" t="s">
        <v>249</v>
      </c>
      <c r="F1161" s="274"/>
      <c r="G1161" s="274" t="s">
        <v>2501</v>
      </c>
      <c r="H1161" s="274" t="s">
        <v>149</v>
      </c>
      <c r="I1161" s="558" t="s">
        <v>2502</v>
      </c>
      <c r="J1161" s="352" t="s">
        <v>934</v>
      </c>
      <c r="K1161" s="352">
        <v>0</v>
      </c>
      <c r="L1161" s="352">
        <v>0</v>
      </c>
      <c r="M1161" s="352">
        <v>0</v>
      </c>
      <c r="N1161" s="352"/>
      <c r="O1161" s="352"/>
      <c r="P1161" s="352"/>
      <c r="Q1161" s="352"/>
      <c r="R1161" s="352" t="s">
        <v>211</v>
      </c>
      <c r="S1161" s="553"/>
      <c r="T1161" s="274"/>
      <c r="U1161" s="546"/>
      <c r="V1161" s="546"/>
      <c r="W1161" s="546"/>
      <c r="X1161" s="274" t="s">
        <v>2520</v>
      </c>
      <c r="Y1161" s="274" t="s">
        <v>2595</v>
      </c>
      <c r="Z1161" s="274" t="s">
        <v>2596</v>
      </c>
      <c r="AA1161" s="547">
        <v>0</v>
      </c>
      <c r="AB1161" s="559">
        <v>2.5000000000000001E-2</v>
      </c>
      <c r="AC1161" s="547">
        <v>2.5000000000000001E-2</v>
      </c>
      <c r="AD1161" s="274" t="s">
        <v>2597</v>
      </c>
      <c r="AE1161" s="274" t="s">
        <v>2598</v>
      </c>
      <c r="AF1161" s="560"/>
      <c r="AG1161" s="561">
        <f>(AF1161-AA1161)/(AB1161-AA1161)</f>
        <v>0</v>
      </c>
      <c r="AH1161" s="562"/>
      <c r="AI1161" s="546"/>
      <c r="AJ1161" s="549"/>
      <c r="AK1161" s="274" t="s">
        <v>2506</v>
      </c>
      <c r="AL1161" s="352" t="s">
        <v>55</v>
      </c>
      <c r="AM1161" s="352" t="s">
        <v>942</v>
      </c>
      <c r="AN1161" s="352" t="s">
        <v>56</v>
      </c>
      <c r="AO1161" s="352" t="s">
        <v>2507</v>
      </c>
      <c r="AP1161" s="274" t="s">
        <v>2521</v>
      </c>
      <c r="AQ1161" s="274" t="s">
        <v>2522</v>
      </c>
      <c r="AR1161" s="352">
        <v>2201016</v>
      </c>
      <c r="AS1161" s="352"/>
      <c r="AT1161" s="274" t="s">
        <v>2599</v>
      </c>
      <c r="AU1161" s="274"/>
      <c r="AV1161" s="274" t="s">
        <v>63</v>
      </c>
      <c r="AW1161" s="352" t="s">
        <v>585</v>
      </c>
      <c r="AX1161" s="550"/>
      <c r="AY1161" s="551"/>
      <c r="AZ1161" s="551" t="s">
        <v>2523</v>
      </c>
      <c r="BA1161" s="551" t="s">
        <v>125</v>
      </c>
      <c r="BB1161" s="551" t="s">
        <v>67</v>
      </c>
      <c r="BC1161" s="552">
        <v>78294420</v>
      </c>
      <c r="BD1161" s="552">
        <v>78294420</v>
      </c>
    </row>
    <row r="1162" spans="1:56" s="359" customFormat="1" ht="63" customHeight="1">
      <c r="A1162" s="352">
        <v>1129</v>
      </c>
      <c r="B1162" s="274" t="s">
        <v>927</v>
      </c>
      <c r="C1162" s="274" t="s">
        <v>2499</v>
      </c>
      <c r="D1162" s="274" t="s">
        <v>2594</v>
      </c>
      <c r="E1162" s="274" t="s">
        <v>249</v>
      </c>
      <c r="F1162" s="274"/>
      <c r="G1162" s="274" t="s">
        <v>2501</v>
      </c>
      <c r="H1162" s="274" t="s">
        <v>149</v>
      </c>
      <c r="I1162" s="274" t="s">
        <v>2502</v>
      </c>
      <c r="J1162" s="352" t="s">
        <v>934</v>
      </c>
      <c r="K1162" s="352">
        <v>0</v>
      </c>
      <c r="L1162" s="352">
        <v>0</v>
      </c>
      <c r="M1162" s="352">
        <v>0</v>
      </c>
      <c r="N1162" s="352"/>
      <c r="O1162" s="352"/>
      <c r="P1162" s="352"/>
      <c r="Q1162" s="352"/>
      <c r="R1162" s="352" t="s">
        <v>211</v>
      </c>
      <c r="S1162" s="553"/>
      <c r="T1162" s="274"/>
      <c r="U1162" s="546"/>
      <c r="V1162" s="546"/>
      <c r="W1162" s="546"/>
      <c r="X1162" s="274" t="s">
        <v>2520</v>
      </c>
      <c r="Y1162" s="274" t="s">
        <v>2595</v>
      </c>
      <c r="Z1162" s="274"/>
      <c r="AA1162" s="547"/>
      <c r="AB1162" s="547"/>
      <c r="AC1162" s="547"/>
      <c r="AD1162" s="274"/>
      <c r="AE1162" s="274"/>
      <c r="AF1162" s="553"/>
      <c r="AG1162" s="274"/>
      <c r="AH1162" s="546"/>
      <c r="AI1162" s="546"/>
      <c r="AJ1162" s="546"/>
      <c r="AK1162" s="274" t="s">
        <v>2506</v>
      </c>
      <c r="AL1162" s="352" t="s">
        <v>55</v>
      </c>
      <c r="AM1162" s="352" t="s">
        <v>942</v>
      </c>
      <c r="AN1162" s="352" t="s">
        <v>56</v>
      </c>
      <c r="AO1162" s="352" t="s">
        <v>2507</v>
      </c>
      <c r="AP1162" s="274" t="s">
        <v>2521</v>
      </c>
      <c r="AQ1162" s="274" t="s">
        <v>2522</v>
      </c>
      <c r="AR1162" s="352">
        <v>2201016</v>
      </c>
      <c r="AS1162" s="352"/>
      <c r="AT1162" s="274" t="s">
        <v>2599</v>
      </c>
      <c r="AU1162" s="274"/>
      <c r="AV1162" s="274" t="s">
        <v>63</v>
      </c>
      <c r="AW1162" s="352" t="s">
        <v>585</v>
      </c>
      <c r="AX1162" s="550"/>
      <c r="AY1162" s="551"/>
      <c r="AZ1162" s="551" t="s">
        <v>2523</v>
      </c>
      <c r="BA1162" s="551" t="s">
        <v>125</v>
      </c>
      <c r="BB1162" s="551" t="s">
        <v>67</v>
      </c>
      <c r="BC1162" s="552">
        <v>17398760</v>
      </c>
      <c r="BD1162" s="552">
        <v>17398760</v>
      </c>
    </row>
    <row r="1163" spans="1:56" s="359" customFormat="1" ht="63" customHeight="1">
      <c r="A1163" s="352">
        <v>1130</v>
      </c>
      <c r="B1163" s="274" t="s">
        <v>927</v>
      </c>
      <c r="C1163" s="274" t="s">
        <v>2499</v>
      </c>
      <c r="D1163" s="274" t="s">
        <v>2594</v>
      </c>
      <c r="E1163" s="274" t="s">
        <v>249</v>
      </c>
      <c r="F1163" s="274"/>
      <c r="G1163" s="274" t="s">
        <v>2501</v>
      </c>
      <c r="H1163" s="274" t="s">
        <v>149</v>
      </c>
      <c r="I1163" s="274" t="s">
        <v>2502</v>
      </c>
      <c r="J1163" s="352" t="s">
        <v>934</v>
      </c>
      <c r="K1163" s="352">
        <v>0</v>
      </c>
      <c r="L1163" s="352">
        <v>0</v>
      </c>
      <c r="M1163" s="352">
        <v>0</v>
      </c>
      <c r="N1163" s="352"/>
      <c r="O1163" s="352"/>
      <c r="P1163" s="352"/>
      <c r="Q1163" s="352"/>
      <c r="R1163" s="352" t="s">
        <v>211</v>
      </c>
      <c r="S1163" s="553"/>
      <c r="T1163" s="274"/>
      <c r="U1163" s="546"/>
      <c r="V1163" s="546"/>
      <c r="W1163" s="546"/>
      <c r="X1163" s="274" t="s">
        <v>2520</v>
      </c>
      <c r="Y1163" s="274" t="s">
        <v>2595</v>
      </c>
      <c r="Z1163" s="274"/>
      <c r="AA1163" s="547"/>
      <c r="AB1163" s="547"/>
      <c r="AC1163" s="547"/>
      <c r="AD1163" s="274"/>
      <c r="AE1163" s="274"/>
      <c r="AF1163" s="553"/>
      <c r="AG1163" s="274"/>
      <c r="AH1163" s="546"/>
      <c r="AI1163" s="546"/>
      <c r="AJ1163" s="546"/>
      <c r="AK1163" s="274" t="s">
        <v>2506</v>
      </c>
      <c r="AL1163" s="352" t="s">
        <v>55</v>
      </c>
      <c r="AM1163" s="352" t="s">
        <v>942</v>
      </c>
      <c r="AN1163" s="352" t="s">
        <v>56</v>
      </c>
      <c r="AO1163" s="352" t="s">
        <v>2507</v>
      </c>
      <c r="AP1163" s="274" t="s">
        <v>2521</v>
      </c>
      <c r="AQ1163" s="274" t="s">
        <v>2522</v>
      </c>
      <c r="AR1163" s="352">
        <v>2201016</v>
      </c>
      <c r="AS1163" s="352"/>
      <c r="AT1163" s="274" t="s">
        <v>2600</v>
      </c>
      <c r="AU1163" s="274"/>
      <c r="AV1163" s="274" t="s">
        <v>63</v>
      </c>
      <c r="AW1163" s="352" t="s">
        <v>585</v>
      </c>
      <c r="AX1163" s="550"/>
      <c r="AY1163" s="551"/>
      <c r="AZ1163" s="551" t="s">
        <v>2523</v>
      </c>
      <c r="BA1163" s="551" t="s">
        <v>125</v>
      </c>
      <c r="BB1163" s="551" t="s">
        <v>67</v>
      </c>
      <c r="BC1163" s="552">
        <v>107861600</v>
      </c>
      <c r="BD1163" s="552">
        <v>107861600</v>
      </c>
    </row>
    <row r="1164" spans="1:56" s="359" customFormat="1" ht="63" customHeight="1">
      <c r="A1164" s="352">
        <v>1131</v>
      </c>
      <c r="B1164" s="274" t="s">
        <v>927</v>
      </c>
      <c r="C1164" s="274" t="s">
        <v>2499</v>
      </c>
      <c r="D1164" s="274" t="s">
        <v>2594</v>
      </c>
      <c r="E1164" s="274" t="s">
        <v>249</v>
      </c>
      <c r="F1164" s="274"/>
      <c r="G1164" s="274" t="s">
        <v>2501</v>
      </c>
      <c r="H1164" s="274" t="s">
        <v>149</v>
      </c>
      <c r="I1164" s="274" t="s">
        <v>2502</v>
      </c>
      <c r="J1164" s="352" t="s">
        <v>934</v>
      </c>
      <c r="K1164" s="352">
        <v>0</v>
      </c>
      <c r="L1164" s="352">
        <v>0</v>
      </c>
      <c r="M1164" s="352">
        <v>0</v>
      </c>
      <c r="N1164" s="352"/>
      <c r="O1164" s="352"/>
      <c r="P1164" s="352"/>
      <c r="Q1164" s="352"/>
      <c r="R1164" s="352" t="s">
        <v>211</v>
      </c>
      <c r="S1164" s="553"/>
      <c r="T1164" s="274"/>
      <c r="U1164" s="546"/>
      <c r="V1164" s="546"/>
      <c r="W1164" s="546"/>
      <c r="X1164" s="274" t="s">
        <v>2520</v>
      </c>
      <c r="Y1164" s="274" t="s">
        <v>2595</v>
      </c>
      <c r="Z1164" s="274"/>
      <c r="AA1164" s="547"/>
      <c r="AB1164" s="547"/>
      <c r="AC1164" s="547"/>
      <c r="AD1164" s="274"/>
      <c r="AE1164" s="274"/>
      <c r="AF1164" s="553"/>
      <c r="AG1164" s="274"/>
      <c r="AH1164" s="546"/>
      <c r="AI1164" s="546"/>
      <c r="AJ1164" s="546"/>
      <c r="AK1164" s="274" t="s">
        <v>2506</v>
      </c>
      <c r="AL1164" s="352" t="s">
        <v>55</v>
      </c>
      <c r="AM1164" s="352" t="s">
        <v>942</v>
      </c>
      <c r="AN1164" s="352" t="s">
        <v>56</v>
      </c>
      <c r="AO1164" s="352" t="s">
        <v>2507</v>
      </c>
      <c r="AP1164" s="274" t="s">
        <v>2521</v>
      </c>
      <c r="AQ1164" s="274" t="s">
        <v>2522</v>
      </c>
      <c r="AR1164" s="352">
        <v>2201016</v>
      </c>
      <c r="AS1164" s="352"/>
      <c r="AT1164" s="274" t="s">
        <v>2600</v>
      </c>
      <c r="AU1164" s="274"/>
      <c r="AV1164" s="274" t="s">
        <v>63</v>
      </c>
      <c r="AW1164" s="352" t="s">
        <v>585</v>
      </c>
      <c r="AX1164" s="550"/>
      <c r="AY1164" s="551"/>
      <c r="AZ1164" s="551" t="s">
        <v>2523</v>
      </c>
      <c r="BA1164" s="551" t="s">
        <v>125</v>
      </c>
      <c r="BB1164" s="551" t="s">
        <v>67</v>
      </c>
      <c r="BC1164" s="552">
        <v>40448100</v>
      </c>
      <c r="BD1164" s="552">
        <v>40448100</v>
      </c>
    </row>
    <row r="1165" spans="1:56" s="359" customFormat="1" ht="63" customHeight="1">
      <c r="A1165" s="352">
        <v>1132</v>
      </c>
      <c r="B1165" s="274" t="s">
        <v>927</v>
      </c>
      <c r="C1165" s="274" t="s">
        <v>2499</v>
      </c>
      <c r="D1165" s="274" t="s">
        <v>2594</v>
      </c>
      <c r="E1165" s="274" t="s">
        <v>249</v>
      </c>
      <c r="F1165" s="274"/>
      <c r="G1165" s="274" t="s">
        <v>2501</v>
      </c>
      <c r="H1165" s="274" t="s">
        <v>149</v>
      </c>
      <c r="I1165" s="274" t="s">
        <v>2502</v>
      </c>
      <c r="J1165" s="352" t="s">
        <v>934</v>
      </c>
      <c r="K1165" s="352">
        <v>0</v>
      </c>
      <c r="L1165" s="352">
        <v>0</v>
      </c>
      <c r="M1165" s="352">
        <v>0</v>
      </c>
      <c r="N1165" s="352"/>
      <c r="O1165" s="352"/>
      <c r="P1165" s="352"/>
      <c r="Q1165" s="352"/>
      <c r="R1165" s="352" t="s">
        <v>211</v>
      </c>
      <c r="S1165" s="553"/>
      <c r="T1165" s="274"/>
      <c r="U1165" s="546"/>
      <c r="V1165" s="546"/>
      <c r="W1165" s="546"/>
      <c r="X1165" s="274" t="s">
        <v>2527</v>
      </c>
      <c r="Y1165" s="274" t="s">
        <v>2601</v>
      </c>
      <c r="Z1165" s="274" t="s">
        <v>2602</v>
      </c>
      <c r="AA1165" s="547">
        <v>0</v>
      </c>
      <c r="AB1165" s="299">
        <v>1</v>
      </c>
      <c r="AC1165" s="547">
        <v>100</v>
      </c>
      <c r="AD1165" s="274" t="s">
        <v>2603</v>
      </c>
      <c r="AE1165" s="274" t="s">
        <v>2604</v>
      </c>
      <c r="AF1165" s="548"/>
      <c r="AG1165" s="561">
        <f>(AF1165-AA1165)/(AB1165-AA1165)</f>
        <v>0</v>
      </c>
      <c r="AH1165" s="353"/>
      <c r="AI1165" s="546"/>
      <c r="AJ1165" s="546"/>
      <c r="AK1165" s="274" t="s">
        <v>2506</v>
      </c>
      <c r="AL1165" s="352" t="s">
        <v>55</v>
      </c>
      <c r="AM1165" s="352" t="s">
        <v>942</v>
      </c>
      <c r="AN1165" s="352" t="s">
        <v>56</v>
      </c>
      <c r="AO1165" s="352" t="s">
        <v>2507</v>
      </c>
      <c r="AP1165" s="274" t="s">
        <v>2605</v>
      </c>
      <c r="AQ1165" s="274" t="s">
        <v>1175</v>
      </c>
      <c r="AR1165" s="352">
        <v>2201004</v>
      </c>
      <c r="AS1165" s="352"/>
      <c r="AT1165" s="274" t="s">
        <v>2606</v>
      </c>
      <c r="AU1165" s="274"/>
      <c r="AV1165" s="274" t="s">
        <v>63</v>
      </c>
      <c r="AW1165" s="352" t="s">
        <v>585</v>
      </c>
      <c r="AX1165" s="550"/>
      <c r="AY1165" s="551"/>
      <c r="AZ1165" s="551" t="s">
        <v>2607</v>
      </c>
      <c r="BA1165" s="551" t="s">
        <v>125</v>
      </c>
      <c r="BB1165" s="551" t="s">
        <v>67</v>
      </c>
      <c r="BC1165" s="552">
        <v>50604930</v>
      </c>
      <c r="BD1165" s="552">
        <v>50604930</v>
      </c>
    </row>
    <row r="1166" spans="1:56" s="359" customFormat="1" ht="63" customHeight="1">
      <c r="A1166" s="352">
        <v>1133</v>
      </c>
      <c r="B1166" s="274" t="s">
        <v>927</v>
      </c>
      <c r="C1166" s="274" t="s">
        <v>2499</v>
      </c>
      <c r="D1166" s="274" t="s">
        <v>2594</v>
      </c>
      <c r="E1166" s="274" t="s">
        <v>249</v>
      </c>
      <c r="F1166" s="274"/>
      <c r="G1166" s="274" t="s">
        <v>2501</v>
      </c>
      <c r="H1166" s="274" t="s">
        <v>149</v>
      </c>
      <c r="I1166" s="274" t="s">
        <v>2502</v>
      </c>
      <c r="J1166" s="352" t="s">
        <v>934</v>
      </c>
      <c r="K1166" s="352">
        <v>0</v>
      </c>
      <c r="L1166" s="352">
        <v>0</v>
      </c>
      <c r="M1166" s="352">
        <v>0</v>
      </c>
      <c r="N1166" s="352"/>
      <c r="O1166" s="352"/>
      <c r="P1166" s="352"/>
      <c r="Q1166" s="352"/>
      <c r="R1166" s="352" t="s">
        <v>211</v>
      </c>
      <c r="S1166" s="553"/>
      <c r="T1166" s="274"/>
      <c r="U1166" s="546"/>
      <c r="V1166" s="546"/>
      <c r="W1166" s="546"/>
      <c r="X1166" s="274" t="s">
        <v>2527</v>
      </c>
      <c r="Y1166" s="274" t="s">
        <v>2601</v>
      </c>
      <c r="Z1166" s="274"/>
      <c r="AA1166" s="547"/>
      <c r="AB1166" s="547"/>
      <c r="AC1166" s="547"/>
      <c r="AD1166" s="274"/>
      <c r="AE1166" s="274"/>
      <c r="AF1166" s="553"/>
      <c r="AG1166" s="274"/>
      <c r="AH1166" s="546"/>
      <c r="AI1166" s="546"/>
      <c r="AJ1166" s="546"/>
      <c r="AK1166" s="274" t="s">
        <v>2506</v>
      </c>
      <c r="AL1166" s="352" t="s">
        <v>55</v>
      </c>
      <c r="AM1166" s="352" t="s">
        <v>942</v>
      </c>
      <c r="AN1166" s="352" t="s">
        <v>56</v>
      </c>
      <c r="AO1166" s="352" t="s">
        <v>2507</v>
      </c>
      <c r="AP1166" s="274" t="s">
        <v>2605</v>
      </c>
      <c r="AQ1166" s="274" t="s">
        <v>1175</v>
      </c>
      <c r="AR1166" s="352">
        <v>2201004</v>
      </c>
      <c r="AS1166" s="352"/>
      <c r="AT1166" s="274" t="s">
        <v>2606</v>
      </c>
      <c r="AU1166" s="274"/>
      <c r="AV1166" s="274" t="s">
        <v>63</v>
      </c>
      <c r="AW1166" s="352" t="s">
        <v>585</v>
      </c>
      <c r="AX1166" s="550"/>
      <c r="AY1166" s="551"/>
      <c r="AZ1166" s="551" t="s">
        <v>2607</v>
      </c>
      <c r="BA1166" s="551" t="s">
        <v>125</v>
      </c>
      <c r="BB1166" s="551" t="s">
        <v>67</v>
      </c>
      <c r="BC1166" s="552">
        <v>11245540</v>
      </c>
      <c r="BD1166" s="552">
        <v>11245540</v>
      </c>
    </row>
    <row r="1167" spans="1:56" s="359" customFormat="1" ht="63" customHeight="1">
      <c r="A1167" s="352">
        <v>1134</v>
      </c>
      <c r="B1167" s="274" t="s">
        <v>927</v>
      </c>
      <c r="C1167" s="274" t="s">
        <v>2499</v>
      </c>
      <c r="D1167" s="274" t="s">
        <v>2594</v>
      </c>
      <c r="E1167" s="274" t="s">
        <v>249</v>
      </c>
      <c r="F1167" s="274"/>
      <c r="G1167" s="274" t="s">
        <v>2501</v>
      </c>
      <c r="H1167" s="274" t="s">
        <v>149</v>
      </c>
      <c r="I1167" s="274" t="s">
        <v>2502</v>
      </c>
      <c r="J1167" s="352" t="s">
        <v>934</v>
      </c>
      <c r="K1167" s="352">
        <v>0</v>
      </c>
      <c r="L1167" s="352">
        <v>0</v>
      </c>
      <c r="M1167" s="352">
        <v>0</v>
      </c>
      <c r="N1167" s="352"/>
      <c r="O1167" s="352"/>
      <c r="P1167" s="352"/>
      <c r="Q1167" s="352"/>
      <c r="R1167" s="352" t="s">
        <v>211</v>
      </c>
      <c r="S1167" s="553"/>
      <c r="T1167" s="274"/>
      <c r="U1167" s="546"/>
      <c r="V1167" s="546"/>
      <c r="W1167" s="546"/>
      <c r="X1167" s="274" t="s">
        <v>2527</v>
      </c>
      <c r="Y1167" s="274" t="s">
        <v>2601</v>
      </c>
      <c r="Z1167" s="274"/>
      <c r="AA1167" s="547"/>
      <c r="AB1167" s="547"/>
      <c r="AC1167" s="547"/>
      <c r="AD1167" s="274"/>
      <c r="AE1167" s="274"/>
      <c r="AF1167" s="553"/>
      <c r="AG1167" s="274"/>
      <c r="AH1167" s="546"/>
      <c r="AI1167" s="546"/>
      <c r="AJ1167" s="546"/>
      <c r="AK1167" s="274" t="s">
        <v>2506</v>
      </c>
      <c r="AL1167" s="352" t="s">
        <v>55</v>
      </c>
      <c r="AM1167" s="352" t="s">
        <v>942</v>
      </c>
      <c r="AN1167" s="352" t="s">
        <v>56</v>
      </c>
      <c r="AO1167" s="352" t="s">
        <v>2507</v>
      </c>
      <c r="AP1167" s="274" t="s">
        <v>2605</v>
      </c>
      <c r="AQ1167" s="274" t="s">
        <v>1175</v>
      </c>
      <c r="AR1167" s="352">
        <v>2201004</v>
      </c>
      <c r="AS1167" s="352"/>
      <c r="AT1167" s="274" t="s">
        <v>2608</v>
      </c>
      <c r="AU1167" s="274"/>
      <c r="AV1167" s="274" t="s">
        <v>74</v>
      </c>
      <c r="AW1167" s="352" t="s">
        <v>585</v>
      </c>
      <c r="AX1167" s="550"/>
      <c r="AY1167" s="551"/>
      <c r="AZ1167" s="551" t="s">
        <v>2607</v>
      </c>
      <c r="BA1167" s="551" t="s">
        <v>125</v>
      </c>
      <c r="BB1167" s="551" t="s">
        <v>67</v>
      </c>
      <c r="BC1167" s="552">
        <v>87528885</v>
      </c>
      <c r="BD1167" s="552">
        <v>13199852</v>
      </c>
    </row>
    <row r="1168" spans="1:56" s="359" customFormat="1" ht="63" customHeight="1">
      <c r="A1168" s="352">
        <v>1135</v>
      </c>
      <c r="B1168" s="274" t="s">
        <v>927</v>
      </c>
      <c r="C1168" s="274" t="s">
        <v>2499</v>
      </c>
      <c r="D1168" s="274" t="s">
        <v>2594</v>
      </c>
      <c r="E1168" s="274" t="s">
        <v>249</v>
      </c>
      <c r="F1168" s="274"/>
      <c r="G1168" s="274" t="s">
        <v>1164</v>
      </c>
      <c r="H1168" s="274" t="s">
        <v>149</v>
      </c>
      <c r="I1168" s="274" t="s">
        <v>2502</v>
      </c>
      <c r="J1168" s="352" t="s">
        <v>934</v>
      </c>
      <c r="K1168" s="352">
        <v>0</v>
      </c>
      <c r="L1168" s="352">
        <v>0</v>
      </c>
      <c r="M1168" s="352">
        <v>0</v>
      </c>
      <c r="N1168" s="352"/>
      <c r="O1168" s="352"/>
      <c r="P1168" s="352"/>
      <c r="Q1168" s="352"/>
      <c r="R1168" s="352" t="s">
        <v>211</v>
      </c>
      <c r="S1168" s="553"/>
      <c r="T1168" s="274"/>
      <c r="U1168" s="546"/>
      <c r="V1168" s="546"/>
      <c r="W1168" s="546"/>
      <c r="X1168" s="274" t="s">
        <v>2527</v>
      </c>
      <c r="Y1168" s="274" t="s">
        <v>2609</v>
      </c>
      <c r="Z1168" s="274" t="s">
        <v>2610</v>
      </c>
      <c r="AA1168" s="547">
        <v>0</v>
      </c>
      <c r="AB1168" s="299">
        <v>1</v>
      </c>
      <c r="AC1168" s="547">
        <v>100</v>
      </c>
      <c r="AD1168" s="274" t="s">
        <v>2611</v>
      </c>
      <c r="AE1168" s="274" t="s">
        <v>2612</v>
      </c>
      <c r="AF1168" s="548"/>
      <c r="AG1168" s="561">
        <f>(AF1168-AA1168)/(AB1168-AA1168)</f>
        <v>0</v>
      </c>
      <c r="AH1168" s="353"/>
      <c r="AI1168" s="549"/>
      <c r="AJ1168" s="546"/>
      <c r="AK1168" s="274" t="s">
        <v>2506</v>
      </c>
      <c r="AL1168" s="352" t="s">
        <v>55</v>
      </c>
      <c r="AM1168" s="352" t="s">
        <v>942</v>
      </c>
      <c r="AN1168" s="352" t="s">
        <v>56</v>
      </c>
      <c r="AO1168" s="352" t="s">
        <v>2507</v>
      </c>
      <c r="AP1168" s="274" t="s">
        <v>2508</v>
      </c>
      <c r="AQ1168" s="274" t="s">
        <v>986</v>
      </c>
      <c r="AR1168" s="352">
        <v>2201006</v>
      </c>
      <c r="AS1168" s="352"/>
      <c r="AT1168" s="274" t="s">
        <v>2613</v>
      </c>
      <c r="AU1168" s="274"/>
      <c r="AV1168" s="274" t="s">
        <v>63</v>
      </c>
      <c r="AW1168" s="352" t="s">
        <v>585</v>
      </c>
      <c r="AX1168" s="550"/>
      <c r="AY1168" s="551"/>
      <c r="AZ1168" s="551" t="s">
        <v>2510</v>
      </c>
      <c r="BA1168" s="551" t="s">
        <v>125</v>
      </c>
      <c r="BB1168" s="551" t="s">
        <v>67</v>
      </c>
      <c r="BC1168" s="552">
        <v>31518000</v>
      </c>
      <c r="BD1168" s="552">
        <v>31518000</v>
      </c>
    </row>
    <row r="1169" spans="1:63" s="359" customFormat="1" ht="63" customHeight="1">
      <c r="A1169" s="352">
        <v>1136</v>
      </c>
      <c r="B1169" s="274" t="s">
        <v>927</v>
      </c>
      <c r="C1169" s="274" t="s">
        <v>2499</v>
      </c>
      <c r="D1169" s="274" t="s">
        <v>2594</v>
      </c>
      <c r="E1169" s="274" t="s">
        <v>249</v>
      </c>
      <c r="F1169" s="274"/>
      <c r="G1169" s="274" t="s">
        <v>1164</v>
      </c>
      <c r="H1169" s="274" t="s">
        <v>149</v>
      </c>
      <c r="I1169" s="274" t="s">
        <v>2502</v>
      </c>
      <c r="J1169" s="352" t="s">
        <v>934</v>
      </c>
      <c r="K1169" s="352">
        <v>0</v>
      </c>
      <c r="L1169" s="352">
        <v>0</v>
      </c>
      <c r="M1169" s="352">
        <v>0</v>
      </c>
      <c r="N1169" s="352"/>
      <c r="O1169" s="352"/>
      <c r="P1169" s="352"/>
      <c r="Q1169" s="352"/>
      <c r="R1169" s="352" t="s">
        <v>211</v>
      </c>
      <c r="S1169" s="553"/>
      <c r="T1169" s="274"/>
      <c r="U1169" s="546"/>
      <c r="V1169" s="546"/>
      <c r="W1169" s="546"/>
      <c r="X1169" s="274" t="s">
        <v>2527</v>
      </c>
      <c r="Y1169" s="274" t="s">
        <v>2609</v>
      </c>
      <c r="Z1169" s="274"/>
      <c r="AA1169" s="547"/>
      <c r="AB1169" s="547"/>
      <c r="AC1169" s="547"/>
      <c r="AD1169" s="274"/>
      <c r="AE1169" s="274"/>
      <c r="AF1169" s="553"/>
      <c r="AG1169" s="274"/>
      <c r="AH1169" s="546"/>
      <c r="AI1169" s="546"/>
      <c r="AJ1169" s="546"/>
      <c r="AK1169" s="274" t="s">
        <v>2506</v>
      </c>
      <c r="AL1169" s="352" t="s">
        <v>55</v>
      </c>
      <c r="AM1169" s="352" t="s">
        <v>942</v>
      </c>
      <c r="AN1169" s="352" t="s">
        <v>56</v>
      </c>
      <c r="AO1169" s="352" t="s">
        <v>2507</v>
      </c>
      <c r="AP1169" s="274" t="s">
        <v>2508</v>
      </c>
      <c r="AQ1169" s="274" t="s">
        <v>986</v>
      </c>
      <c r="AR1169" s="352">
        <v>2201006</v>
      </c>
      <c r="AS1169" s="352"/>
      <c r="AT1169" s="274" t="s">
        <v>2613</v>
      </c>
      <c r="AU1169" s="274"/>
      <c r="AV1169" s="274" t="s">
        <v>63</v>
      </c>
      <c r="AW1169" s="352" t="s">
        <v>585</v>
      </c>
      <c r="AX1169" s="550"/>
      <c r="AY1169" s="551"/>
      <c r="AZ1169" s="551" t="s">
        <v>2510</v>
      </c>
      <c r="BA1169" s="551" t="s">
        <v>125</v>
      </c>
      <c r="BB1169" s="551" t="s">
        <v>67</v>
      </c>
      <c r="BC1169" s="552">
        <v>7004000</v>
      </c>
      <c r="BD1169" s="552">
        <v>7004000</v>
      </c>
    </row>
    <row r="1170" spans="1:63" s="359" customFormat="1" ht="63" customHeight="1">
      <c r="A1170" s="352">
        <v>1137</v>
      </c>
      <c r="B1170" s="274" t="s">
        <v>927</v>
      </c>
      <c r="C1170" s="274" t="s">
        <v>2499</v>
      </c>
      <c r="D1170" s="274" t="s">
        <v>2594</v>
      </c>
      <c r="E1170" s="274" t="s">
        <v>249</v>
      </c>
      <c r="F1170" s="274"/>
      <c r="G1170" s="274" t="s">
        <v>1164</v>
      </c>
      <c r="H1170" s="274" t="s">
        <v>149</v>
      </c>
      <c r="I1170" s="274" t="s">
        <v>2502</v>
      </c>
      <c r="J1170" s="352" t="s">
        <v>934</v>
      </c>
      <c r="K1170" s="352">
        <v>0</v>
      </c>
      <c r="L1170" s="352">
        <v>0</v>
      </c>
      <c r="M1170" s="352">
        <v>0</v>
      </c>
      <c r="N1170" s="352"/>
      <c r="O1170" s="352"/>
      <c r="P1170" s="352"/>
      <c r="Q1170" s="352"/>
      <c r="R1170" s="352" t="s">
        <v>211</v>
      </c>
      <c r="S1170" s="553"/>
      <c r="T1170" s="274"/>
      <c r="U1170" s="546"/>
      <c r="V1170" s="546"/>
      <c r="W1170" s="546"/>
      <c r="X1170" s="274" t="s">
        <v>2518</v>
      </c>
      <c r="Y1170" s="274" t="s">
        <v>2614</v>
      </c>
      <c r="Z1170" s="274" t="s">
        <v>2615</v>
      </c>
      <c r="AA1170" s="547">
        <v>0</v>
      </c>
      <c r="AB1170" s="299">
        <v>1</v>
      </c>
      <c r="AC1170" s="547">
        <v>100</v>
      </c>
      <c r="AD1170" s="274" t="s">
        <v>2611</v>
      </c>
      <c r="AE1170" s="274" t="s">
        <v>2616</v>
      </c>
      <c r="AF1170" s="548"/>
      <c r="AG1170" s="561">
        <f>(AF1170-AA1170)/(AB1170-AA1170)</f>
        <v>0</v>
      </c>
      <c r="AH1170" s="563"/>
      <c r="AI1170" s="549"/>
      <c r="AJ1170" s="546"/>
      <c r="AK1170" s="274" t="s">
        <v>2506</v>
      </c>
      <c r="AL1170" s="352" t="s">
        <v>55</v>
      </c>
      <c r="AM1170" s="352" t="s">
        <v>942</v>
      </c>
      <c r="AN1170" s="352" t="s">
        <v>56</v>
      </c>
      <c r="AO1170" s="352" t="s">
        <v>2507</v>
      </c>
      <c r="AP1170" s="558" t="s">
        <v>2526</v>
      </c>
      <c r="AQ1170" s="274" t="s">
        <v>986</v>
      </c>
      <c r="AR1170" s="352">
        <v>2201006</v>
      </c>
      <c r="AS1170" s="352"/>
      <c r="AT1170" s="274" t="s">
        <v>2617</v>
      </c>
      <c r="AU1170" s="274"/>
      <c r="AV1170" s="274" t="s">
        <v>74</v>
      </c>
      <c r="AW1170" s="352" t="s">
        <v>585</v>
      </c>
      <c r="AX1170" s="550"/>
      <c r="AY1170" s="551"/>
      <c r="AZ1170" s="551" t="s">
        <v>2510</v>
      </c>
      <c r="BA1170" s="551" t="s">
        <v>125</v>
      </c>
      <c r="BB1170" s="551" t="s">
        <v>67</v>
      </c>
      <c r="BC1170" s="552">
        <v>230000000</v>
      </c>
      <c r="BD1170" s="552">
        <v>230000000</v>
      </c>
      <c r="BK1170" s="555"/>
    </row>
    <row r="1171" spans="1:63" s="359" customFormat="1" ht="63" customHeight="1">
      <c r="A1171" s="352">
        <v>1138</v>
      </c>
      <c r="B1171" s="274" t="s">
        <v>927</v>
      </c>
      <c r="C1171" s="274" t="s">
        <v>2499</v>
      </c>
      <c r="D1171" s="274" t="s">
        <v>2594</v>
      </c>
      <c r="E1171" s="274" t="s">
        <v>249</v>
      </c>
      <c r="F1171" s="274"/>
      <c r="G1171" s="274" t="s">
        <v>1164</v>
      </c>
      <c r="H1171" s="274" t="s">
        <v>149</v>
      </c>
      <c r="I1171" s="274" t="s">
        <v>2502</v>
      </c>
      <c r="J1171" s="352" t="s">
        <v>934</v>
      </c>
      <c r="K1171" s="352">
        <v>0</v>
      </c>
      <c r="L1171" s="352">
        <v>0</v>
      </c>
      <c r="M1171" s="352">
        <v>0</v>
      </c>
      <c r="N1171" s="352"/>
      <c r="O1171" s="352"/>
      <c r="P1171" s="352"/>
      <c r="Q1171" s="352"/>
      <c r="R1171" s="352" t="s">
        <v>211</v>
      </c>
      <c r="S1171" s="553"/>
      <c r="T1171" s="274"/>
      <c r="U1171" s="546"/>
      <c r="V1171" s="546"/>
      <c r="W1171" s="546"/>
      <c r="X1171" s="274" t="s">
        <v>2527</v>
      </c>
      <c r="Y1171" s="274" t="s">
        <v>2618</v>
      </c>
      <c r="Z1171" s="274" t="s">
        <v>2619</v>
      </c>
      <c r="AA1171" s="547">
        <v>0</v>
      </c>
      <c r="AB1171" s="299">
        <v>1</v>
      </c>
      <c r="AC1171" s="547">
        <v>100</v>
      </c>
      <c r="AD1171" s="274" t="s">
        <v>2620</v>
      </c>
      <c r="AE1171" s="274" t="s">
        <v>2621</v>
      </c>
      <c r="AF1171" s="548"/>
      <c r="AG1171" s="561">
        <f>(AF1171-AA1171)/(AB1171-AA1171)</f>
        <v>0</v>
      </c>
      <c r="AH1171" s="354"/>
      <c r="AI1171" s="549"/>
      <c r="AJ1171" s="546"/>
      <c r="AK1171" s="274" t="s">
        <v>2506</v>
      </c>
      <c r="AL1171" s="352" t="s">
        <v>55</v>
      </c>
      <c r="AM1171" s="352" t="s">
        <v>942</v>
      </c>
      <c r="AN1171" s="352" t="s">
        <v>56</v>
      </c>
      <c r="AO1171" s="352" t="s">
        <v>2507</v>
      </c>
      <c r="AP1171" s="274" t="s">
        <v>2508</v>
      </c>
      <c r="AQ1171" s="274" t="s">
        <v>986</v>
      </c>
      <c r="AR1171" s="352">
        <v>2201006</v>
      </c>
      <c r="AS1171" s="352"/>
      <c r="AT1171" s="274" t="s">
        <v>2509</v>
      </c>
      <c r="AU1171" s="274"/>
      <c r="AV1171" s="274"/>
      <c r="AW1171" s="352" t="s">
        <v>585</v>
      </c>
      <c r="AX1171" s="550"/>
      <c r="AY1171" s="551"/>
      <c r="AZ1171" s="551" t="s">
        <v>2510</v>
      </c>
      <c r="BA1171" s="551">
        <v>0</v>
      </c>
      <c r="BB1171" s="551" t="s">
        <v>2533</v>
      </c>
      <c r="BC1171" s="552">
        <v>50000000</v>
      </c>
      <c r="BD1171" s="552">
        <v>50000000</v>
      </c>
    </row>
    <row r="1172" spans="1:63" s="359" customFormat="1" ht="63" customHeight="1">
      <c r="A1172" s="352">
        <v>1139</v>
      </c>
      <c r="B1172" s="274" t="s">
        <v>927</v>
      </c>
      <c r="C1172" s="274" t="s">
        <v>2499</v>
      </c>
      <c r="D1172" s="274" t="s">
        <v>2594</v>
      </c>
      <c r="E1172" s="274" t="s">
        <v>249</v>
      </c>
      <c r="F1172" s="274"/>
      <c r="G1172" s="274" t="s">
        <v>1164</v>
      </c>
      <c r="H1172" s="274" t="s">
        <v>149</v>
      </c>
      <c r="I1172" s="274" t="s">
        <v>2502</v>
      </c>
      <c r="J1172" s="352" t="s">
        <v>934</v>
      </c>
      <c r="K1172" s="352">
        <v>0</v>
      </c>
      <c r="L1172" s="352">
        <v>0</v>
      </c>
      <c r="M1172" s="352">
        <v>0</v>
      </c>
      <c r="N1172" s="352"/>
      <c r="O1172" s="352"/>
      <c r="P1172" s="352"/>
      <c r="Q1172" s="352"/>
      <c r="R1172" s="352" t="s">
        <v>211</v>
      </c>
      <c r="S1172" s="553"/>
      <c r="T1172" s="274"/>
      <c r="U1172" s="546"/>
      <c r="V1172" s="546"/>
      <c r="W1172" s="546"/>
      <c r="X1172" s="274" t="s">
        <v>2527</v>
      </c>
      <c r="Y1172" s="274" t="s">
        <v>2618</v>
      </c>
      <c r="Z1172" s="274"/>
      <c r="AA1172" s="547"/>
      <c r="AB1172" s="299"/>
      <c r="AC1172" s="547"/>
      <c r="AD1172" s="274"/>
      <c r="AE1172" s="274"/>
      <c r="AF1172" s="548"/>
      <c r="AG1172" s="561"/>
      <c r="AH1172" s="546"/>
      <c r="AI1172" s="546"/>
      <c r="AJ1172" s="546"/>
      <c r="AK1172" s="274" t="s">
        <v>2506</v>
      </c>
      <c r="AL1172" s="352" t="s">
        <v>55</v>
      </c>
      <c r="AM1172" s="352" t="s">
        <v>942</v>
      </c>
      <c r="AN1172" s="352" t="s">
        <v>56</v>
      </c>
      <c r="AO1172" s="352" t="s">
        <v>2507</v>
      </c>
      <c r="AP1172" s="274" t="s">
        <v>2508</v>
      </c>
      <c r="AQ1172" s="274" t="s">
        <v>986</v>
      </c>
      <c r="AR1172" s="352">
        <v>2201006</v>
      </c>
      <c r="AS1172" s="352"/>
      <c r="AT1172" s="274" t="s">
        <v>2622</v>
      </c>
      <c r="AU1172" s="274"/>
      <c r="AV1172" s="274" t="s">
        <v>74</v>
      </c>
      <c r="AW1172" s="352" t="s">
        <v>585</v>
      </c>
      <c r="AX1172" s="550"/>
      <c r="AY1172" s="551"/>
      <c r="AZ1172" s="551" t="s">
        <v>2510</v>
      </c>
      <c r="BA1172" s="551" t="s">
        <v>125</v>
      </c>
      <c r="BB1172" s="551" t="s">
        <v>67</v>
      </c>
      <c r="BC1172" s="552">
        <v>505153933</v>
      </c>
      <c r="BD1172" s="552">
        <v>505153933</v>
      </c>
    </row>
    <row r="1173" spans="1:63" s="359" customFormat="1" ht="63" customHeight="1">
      <c r="A1173" s="352">
        <v>1140</v>
      </c>
      <c r="B1173" s="274" t="s">
        <v>927</v>
      </c>
      <c r="C1173" s="274" t="s">
        <v>2499</v>
      </c>
      <c r="D1173" s="274" t="s">
        <v>2594</v>
      </c>
      <c r="E1173" s="274" t="s">
        <v>249</v>
      </c>
      <c r="F1173" s="274"/>
      <c r="G1173" s="274" t="s">
        <v>1164</v>
      </c>
      <c r="H1173" s="274" t="s">
        <v>149</v>
      </c>
      <c r="I1173" s="274" t="s">
        <v>2502</v>
      </c>
      <c r="J1173" s="352" t="s">
        <v>934</v>
      </c>
      <c r="K1173" s="352">
        <v>0</v>
      </c>
      <c r="L1173" s="352">
        <v>0</v>
      </c>
      <c r="M1173" s="352">
        <v>0</v>
      </c>
      <c r="N1173" s="352"/>
      <c r="O1173" s="352"/>
      <c r="P1173" s="352"/>
      <c r="Q1173" s="352"/>
      <c r="R1173" s="352" t="s">
        <v>211</v>
      </c>
      <c r="S1173" s="553"/>
      <c r="T1173" s="274"/>
      <c r="U1173" s="546"/>
      <c r="V1173" s="546"/>
      <c r="W1173" s="546"/>
      <c r="X1173" s="274" t="s">
        <v>2527</v>
      </c>
      <c r="Y1173" s="274" t="s">
        <v>2618</v>
      </c>
      <c r="Z1173" s="274"/>
      <c r="AA1173" s="274"/>
      <c r="AB1173" s="274"/>
      <c r="AC1173" s="274"/>
      <c r="AD1173" s="274"/>
      <c r="AE1173" s="274"/>
      <c r="AF1173" s="553"/>
      <c r="AG1173" s="274"/>
      <c r="AH1173" s="546"/>
      <c r="AI1173" s="546"/>
      <c r="AJ1173" s="546"/>
      <c r="AK1173" s="274" t="s">
        <v>2506</v>
      </c>
      <c r="AL1173" s="352" t="s">
        <v>55</v>
      </c>
      <c r="AM1173" s="352" t="s">
        <v>942</v>
      </c>
      <c r="AN1173" s="352" t="s">
        <v>56</v>
      </c>
      <c r="AO1173" s="352" t="s">
        <v>2507</v>
      </c>
      <c r="AP1173" s="274" t="s">
        <v>2524</v>
      </c>
      <c r="AQ1173" s="274" t="s">
        <v>986</v>
      </c>
      <c r="AR1173" s="352">
        <v>2201006</v>
      </c>
      <c r="AS1173" s="352"/>
      <c r="AT1173" s="274" t="s">
        <v>2623</v>
      </c>
      <c r="AU1173" s="274"/>
      <c r="AV1173" s="274" t="s">
        <v>131</v>
      </c>
      <c r="AW1173" s="352" t="s">
        <v>585</v>
      </c>
      <c r="AX1173" s="550"/>
      <c r="AY1173" s="551"/>
      <c r="AZ1173" s="551" t="s">
        <v>2510</v>
      </c>
      <c r="BA1173" s="551" t="s">
        <v>2036</v>
      </c>
      <c r="BB1173" s="551" t="s">
        <v>133</v>
      </c>
      <c r="BC1173" s="552">
        <v>203500000</v>
      </c>
      <c r="BD1173" s="552">
        <v>203500000</v>
      </c>
      <c r="BK1173" s="555"/>
    </row>
    <row r="1174" spans="1:63" s="359" customFormat="1" ht="63" customHeight="1">
      <c r="A1174" s="352">
        <v>1141</v>
      </c>
      <c r="B1174" s="274" t="s">
        <v>927</v>
      </c>
      <c r="C1174" s="274" t="s">
        <v>2499</v>
      </c>
      <c r="D1174" s="274" t="s">
        <v>2594</v>
      </c>
      <c r="E1174" s="274" t="s">
        <v>249</v>
      </c>
      <c r="F1174" s="274"/>
      <c r="G1174" s="274" t="s">
        <v>1164</v>
      </c>
      <c r="H1174" s="274" t="s">
        <v>149</v>
      </c>
      <c r="I1174" s="274" t="s">
        <v>2502</v>
      </c>
      <c r="J1174" s="352" t="s">
        <v>934</v>
      </c>
      <c r="K1174" s="352">
        <v>0</v>
      </c>
      <c r="L1174" s="352">
        <v>0</v>
      </c>
      <c r="M1174" s="352">
        <v>0</v>
      </c>
      <c r="N1174" s="352"/>
      <c r="O1174" s="352"/>
      <c r="P1174" s="352"/>
      <c r="Q1174" s="352"/>
      <c r="R1174" s="352" t="s">
        <v>211</v>
      </c>
      <c r="S1174" s="553"/>
      <c r="T1174" s="274"/>
      <c r="U1174" s="546"/>
      <c r="V1174" s="546"/>
      <c r="W1174" s="546"/>
      <c r="X1174" s="274" t="s">
        <v>2527</v>
      </c>
      <c r="Y1174" s="274" t="s">
        <v>2618</v>
      </c>
      <c r="Z1174" s="274"/>
      <c r="AA1174" s="547"/>
      <c r="AB1174" s="547"/>
      <c r="AC1174" s="547"/>
      <c r="AD1174" s="274"/>
      <c r="AE1174" s="274"/>
      <c r="AF1174" s="553"/>
      <c r="AG1174" s="274"/>
      <c r="AH1174" s="546"/>
      <c r="AI1174" s="546"/>
      <c r="AJ1174" s="546"/>
      <c r="AK1174" s="274" t="s">
        <v>2506</v>
      </c>
      <c r="AL1174" s="352" t="s">
        <v>55</v>
      </c>
      <c r="AM1174" s="352" t="s">
        <v>942</v>
      </c>
      <c r="AN1174" s="352" t="s">
        <v>56</v>
      </c>
      <c r="AO1174" s="352" t="s">
        <v>2507</v>
      </c>
      <c r="AP1174" s="274" t="s">
        <v>2524</v>
      </c>
      <c r="AQ1174" s="274" t="s">
        <v>986</v>
      </c>
      <c r="AR1174" s="352">
        <v>2201006</v>
      </c>
      <c r="AS1174" s="352"/>
      <c r="AT1174" s="274" t="s">
        <v>2622</v>
      </c>
      <c r="AU1174" s="274"/>
      <c r="AV1174" s="274" t="s">
        <v>74</v>
      </c>
      <c r="AW1174" s="352" t="s">
        <v>585</v>
      </c>
      <c r="AX1174" s="550"/>
      <c r="AY1174" s="551"/>
      <c r="AZ1174" s="551" t="s">
        <v>2510</v>
      </c>
      <c r="BA1174" s="551" t="s">
        <v>125</v>
      </c>
      <c r="BB1174" s="551" t="s">
        <v>67</v>
      </c>
      <c r="BC1174" s="552">
        <v>192178879</v>
      </c>
      <c r="BD1174" s="552">
        <v>192178879</v>
      </c>
    </row>
    <row r="1175" spans="1:63" s="359" customFormat="1" ht="63" customHeight="1">
      <c r="A1175" s="352">
        <v>1142</v>
      </c>
      <c r="B1175" s="274" t="s">
        <v>927</v>
      </c>
      <c r="C1175" s="274" t="s">
        <v>2499</v>
      </c>
      <c r="D1175" s="274" t="s">
        <v>2594</v>
      </c>
      <c r="E1175" s="274" t="s">
        <v>249</v>
      </c>
      <c r="F1175" s="274"/>
      <c r="G1175" s="274" t="s">
        <v>1164</v>
      </c>
      <c r="H1175" s="274" t="s">
        <v>149</v>
      </c>
      <c r="I1175" s="274" t="s">
        <v>2502</v>
      </c>
      <c r="J1175" s="352" t="s">
        <v>934</v>
      </c>
      <c r="K1175" s="352">
        <v>0</v>
      </c>
      <c r="L1175" s="352">
        <v>0</v>
      </c>
      <c r="M1175" s="352">
        <v>0</v>
      </c>
      <c r="N1175" s="352"/>
      <c r="O1175" s="352"/>
      <c r="P1175" s="352"/>
      <c r="Q1175" s="352"/>
      <c r="R1175" s="352" t="s">
        <v>211</v>
      </c>
      <c r="S1175" s="553"/>
      <c r="T1175" s="274"/>
      <c r="U1175" s="546"/>
      <c r="V1175" s="546"/>
      <c r="W1175" s="546"/>
      <c r="X1175" s="274" t="s">
        <v>2527</v>
      </c>
      <c r="Y1175" s="274" t="s">
        <v>2618</v>
      </c>
      <c r="Z1175" s="274"/>
      <c r="AA1175" s="547"/>
      <c r="AB1175" s="547"/>
      <c r="AC1175" s="547"/>
      <c r="AD1175" s="274"/>
      <c r="AE1175" s="274"/>
      <c r="AF1175" s="553"/>
      <c r="AG1175" s="274"/>
      <c r="AH1175" s="546"/>
      <c r="AI1175" s="546"/>
      <c r="AJ1175" s="546"/>
      <c r="AK1175" s="274" t="s">
        <v>2506</v>
      </c>
      <c r="AL1175" s="352" t="s">
        <v>55</v>
      </c>
      <c r="AM1175" s="352" t="s">
        <v>942</v>
      </c>
      <c r="AN1175" s="352" t="s">
        <v>56</v>
      </c>
      <c r="AO1175" s="352" t="s">
        <v>2507</v>
      </c>
      <c r="AP1175" s="274" t="s">
        <v>2524</v>
      </c>
      <c r="AQ1175" s="274" t="s">
        <v>986</v>
      </c>
      <c r="AR1175" s="352">
        <v>2201006</v>
      </c>
      <c r="AS1175" s="352"/>
      <c r="AT1175" s="274" t="s">
        <v>2554</v>
      </c>
      <c r="AU1175" s="274"/>
      <c r="AV1175" s="274" t="s">
        <v>74</v>
      </c>
      <c r="AW1175" s="352" t="s">
        <v>585</v>
      </c>
      <c r="AX1175" s="550"/>
      <c r="AY1175" s="551"/>
      <c r="AZ1175" s="551" t="s">
        <v>2510</v>
      </c>
      <c r="BA1175" s="551" t="s">
        <v>125</v>
      </c>
      <c r="BB1175" s="551" t="s">
        <v>67</v>
      </c>
      <c r="BC1175" s="552">
        <v>130000000</v>
      </c>
      <c r="BD1175" s="552">
        <v>130000000</v>
      </c>
    </row>
    <row r="1176" spans="1:63" s="359" customFormat="1" ht="63" customHeight="1">
      <c r="A1176" s="352">
        <v>1143</v>
      </c>
      <c r="B1176" s="274" t="s">
        <v>927</v>
      </c>
      <c r="C1176" s="274" t="s">
        <v>2499</v>
      </c>
      <c r="D1176" s="274" t="s">
        <v>2594</v>
      </c>
      <c r="E1176" s="274" t="s">
        <v>249</v>
      </c>
      <c r="F1176" s="274"/>
      <c r="G1176" s="274" t="s">
        <v>1164</v>
      </c>
      <c r="H1176" s="274" t="s">
        <v>149</v>
      </c>
      <c r="I1176" s="274" t="s">
        <v>2502</v>
      </c>
      <c r="J1176" s="352" t="s">
        <v>934</v>
      </c>
      <c r="K1176" s="352">
        <v>0</v>
      </c>
      <c r="L1176" s="352">
        <v>0</v>
      </c>
      <c r="M1176" s="352">
        <v>0</v>
      </c>
      <c r="N1176" s="352"/>
      <c r="O1176" s="352"/>
      <c r="P1176" s="352"/>
      <c r="Q1176" s="352"/>
      <c r="R1176" s="352" t="s">
        <v>211</v>
      </c>
      <c r="S1176" s="553"/>
      <c r="T1176" s="274"/>
      <c r="U1176" s="546"/>
      <c r="V1176" s="546"/>
      <c r="W1176" s="546"/>
      <c r="X1176" s="274" t="s">
        <v>2527</v>
      </c>
      <c r="Y1176" s="274" t="s">
        <v>2609</v>
      </c>
      <c r="Z1176" s="274"/>
      <c r="AA1176" s="547"/>
      <c r="AB1176" s="547"/>
      <c r="AC1176" s="547"/>
      <c r="AD1176" s="274"/>
      <c r="AE1176" s="274"/>
      <c r="AF1176" s="553"/>
      <c r="AG1176" s="274"/>
      <c r="AH1176" s="546"/>
      <c r="AI1176" s="546"/>
      <c r="AJ1176" s="546"/>
      <c r="AK1176" s="274" t="s">
        <v>2506</v>
      </c>
      <c r="AL1176" s="352" t="s">
        <v>55</v>
      </c>
      <c r="AM1176" s="352" t="s">
        <v>942</v>
      </c>
      <c r="AN1176" s="352" t="s">
        <v>56</v>
      </c>
      <c r="AO1176" s="352" t="s">
        <v>2507</v>
      </c>
      <c r="AP1176" s="274" t="s">
        <v>2508</v>
      </c>
      <c r="AQ1176" s="274" t="s">
        <v>986</v>
      </c>
      <c r="AR1176" s="352">
        <v>2201006</v>
      </c>
      <c r="AS1176" s="352"/>
      <c r="AT1176" s="274" t="s">
        <v>2624</v>
      </c>
      <c r="AU1176" s="274"/>
      <c r="AV1176" s="274" t="s">
        <v>131</v>
      </c>
      <c r="AW1176" s="352" t="s">
        <v>585</v>
      </c>
      <c r="AX1176" s="550"/>
      <c r="AY1176" s="551"/>
      <c r="AZ1176" s="551" t="s">
        <v>2510</v>
      </c>
      <c r="BA1176" s="551" t="s">
        <v>2036</v>
      </c>
      <c r="BB1176" s="551" t="s">
        <v>133</v>
      </c>
      <c r="BC1176" s="552">
        <v>370000000</v>
      </c>
      <c r="BD1176" s="552">
        <v>370000000</v>
      </c>
    </row>
    <row r="1177" spans="1:63" s="359" customFormat="1" ht="63" customHeight="1">
      <c r="A1177" s="352">
        <v>1144</v>
      </c>
      <c r="B1177" s="274" t="s">
        <v>927</v>
      </c>
      <c r="C1177" s="274" t="s">
        <v>2499</v>
      </c>
      <c r="D1177" s="274" t="s">
        <v>2594</v>
      </c>
      <c r="E1177" s="274" t="s">
        <v>249</v>
      </c>
      <c r="F1177" s="274"/>
      <c r="G1177" s="274" t="s">
        <v>1164</v>
      </c>
      <c r="H1177" s="274" t="s">
        <v>149</v>
      </c>
      <c r="I1177" s="274" t="s">
        <v>2502</v>
      </c>
      <c r="J1177" s="352" t="s">
        <v>934</v>
      </c>
      <c r="K1177" s="352">
        <v>0</v>
      </c>
      <c r="L1177" s="352">
        <v>0</v>
      </c>
      <c r="M1177" s="352">
        <v>0</v>
      </c>
      <c r="N1177" s="352"/>
      <c r="O1177" s="352"/>
      <c r="P1177" s="352"/>
      <c r="Q1177" s="352"/>
      <c r="R1177" s="352" t="s">
        <v>211</v>
      </c>
      <c r="S1177" s="553"/>
      <c r="T1177" s="274"/>
      <c r="U1177" s="546"/>
      <c r="V1177" s="546"/>
      <c r="W1177" s="546"/>
      <c r="X1177" s="274" t="s">
        <v>2527</v>
      </c>
      <c r="Y1177" s="274" t="s">
        <v>2609</v>
      </c>
      <c r="Z1177" s="274"/>
      <c r="AA1177" s="547"/>
      <c r="AB1177" s="547"/>
      <c r="AC1177" s="547"/>
      <c r="AD1177" s="274"/>
      <c r="AE1177" s="274"/>
      <c r="AF1177" s="553"/>
      <c r="AG1177" s="274"/>
      <c r="AH1177" s="546"/>
      <c r="AI1177" s="546"/>
      <c r="AJ1177" s="546"/>
      <c r="AK1177" s="274" t="s">
        <v>2506</v>
      </c>
      <c r="AL1177" s="352" t="s">
        <v>55</v>
      </c>
      <c r="AM1177" s="352" t="s">
        <v>942</v>
      </c>
      <c r="AN1177" s="352" t="s">
        <v>56</v>
      </c>
      <c r="AO1177" s="352" t="s">
        <v>2507</v>
      </c>
      <c r="AP1177" s="274" t="s">
        <v>2508</v>
      </c>
      <c r="AQ1177" s="274" t="s">
        <v>986</v>
      </c>
      <c r="AR1177" s="352">
        <v>2201006</v>
      </c>
      <c r="AS1177" s="352"/>
      <c r="AT1177" s="274" t="s">
        <v>2625</v>
      </c>
      <c r="AU1177" s="274"/>
      <c r="AV1177" s="274" t="s">
        <v>131</v>
      </c>
      <c r="AW1177" s="352" t="s">
        <v>585</v>
      </c>
      <c r="AX1177" s="550"/>
      <c r="AY1177" s="551"/>
      <c r="AZ1177" s="551" t="s">
        <v>2510</v>
      </c>
      <c r="BA1177" s="551" t="s">
        <v>2036</v>
      </c>
      <c r="BB1177" s="551" t="s">
        <v>133</v>
      </c>
      <c r="BC1177" s="552">
        <v>3700000000</v>
      </c>
      <c r="BD1177" s="552">
        <v>3700000000</v>
      </c>
    </row>
    <row r="1178" spans="1:63" s="359" customFormat="1" ht="63" customHeight="1">
      <c r="A1178" s="352">
        <v>1145</v>
      </c>
      <c r="B1178" s="274" t="s">
        <v>927</v>
      </c>
      <c r="C1178" s="274" t="s">
        <v>2499</v>
      </c>
      <c r="D1178" s="274" t="s">
        <v>2594</v>
      </c>
      <c r="E1178" s="274" t="s">
        <v>249</v>
      </c>
      <c r="F1178" s="274"/>
      <c r="G1178" s="274" t="s">
        <v>1164</v>
      </c>
      <c r="H1178" s="274" t="s">
        <v>149</v>
      </c>
      <c r="I1178" s="274" t="s">
        <v>2502</v>
      </c>
      <c r="J1178" s="352" t="s">
        <v>934</v>
      </c>
      <c r="K1178" s="352">
        <v>0</v>
      </c>
      <c r="L1178" s="352">
        <v>0</v>
      </c>
      <c r="M1178" s="352">
        <v>0</v>
      </c>
      <c r="N1178" s="352"/>
      <c r="O1178" s="352"/>
      <c r="P1178" s="352"/>
      <c r="Q1178" s="352"/>
      <c r="R1178" s="352" t="s">
        <v>211</v>
      </c>
      <c r="S1178" s="553"/>
      <c r="T1178" s="274"/>
      <c r="U1178" s="546"/>
      <c r="V1178" s="546"/>
      <c r="W1178" s="546"/>
      <c r="X1178" s="274" t="s">
        <v>2527</v>
      </c>
      <c r="Y1178" s="274" t="s">
        <v>2609</v>
      </c>
      <c r="Z1178" s="274"/>
      <c r="AA1178" s="547"/>
      <c r="AB1178" s="547"/>
      <c r="AC1178" s="547"/>
      <c r="AD1178" s="274"/>
      <c r="AE1178" s="274"/>
      <c r="AF1178" s="553"/>
      <c r="AG1178" s="274"/>
      <c r="AH1178" s="546"/>
      <c r="AI1178" s="546"/>
      <c r="AJ1178" s="546"/>
      <c r="AK1178" s="274" t="s">
        <v>2506</v>
      </c>
      <c r="AL1178" s="352" t="s">
        <v>55</v>
      </c>
      <c r="AM1178" s="352" t="s">
        <v>942</v>
      </c>
      <c r="AN1178" s="352" t="s">
        <v>56</v>
      </c>
      <c r="AO1178" s="352" t="s">
        <v>2507</v>
      </c>
      <c r="AP1178" s="274" t="s">
        <v>2508</v>
      </c>
      <c r="AQ1178" s="274" t="s">
        <v>986</v>
      </c>
      <c r="AR1178" s="352">
        <v>2201006</v>
      </c>
      <c r="AS1178" s="352"/>
      <c r="AT1178" s="274" t="s">
        <v>2626</v>
      </c>
      <c r="AU1178" s="274"/>
      <c r="AV1178" s="274" t="s">
        <v>63</v>
      </c>
      <c r="AW1178" s="352" t="s">
        <v>585</v>
      </c>
      <c r="AX1178" s="550"/>
      <c r="AY1178" s="551"/>
      <c r="AZ1178" s="551" t="s">
        <v>2510</v>
      </c>
      <c r="BA1178" s="551" t="s">
        <v>125</v>
      </c>
      <c r="BB1178" s="551" t="s">
        <v>67</v>
      </c>
      <c r="BC1178" s="552">
        <v>36900000</v>
      </c>
      <c r="BD1178" s="552">
        <v>36900000</v>
      </c>
    </row>
    <row r="1179" spans="1:63" s="359" customFormat="1" ht="63" customHeight="1">
      <c r="A1179" s="352">
        <v>1146</v>
      </c>
      <c r="B1179" s="274" t="s">
        <v>927</v>
      </c>
      <c r="C1179" s="274" t="s">
        <v>2499</v>
      </c>
      <c r="D1179" s="274" t="s">
        <v>2594</v>
      </c>
      <c r="E1179" s="274" t="s">
        <v>249</v>
      </c>
      <c r="F1179" s="274"/>
      <c r="G1179" s="274" t="s">
        <v>1164</v>
      </c>
      <c r="H1179" s="274" t="s">
        <v>149</v>
      </c>
      <c r="I1179" s="274" t="s">
        <v>2502</v>
      </c>
      <c r="J1179" s="352" t="s">
        <v>934</v>
      </c>
      <c r="K1179" s="352">
        <v>0</v>
      </c>
      <c r="L1179" s="352">
        <v>0</v>
      </c>
      <c r="M1179" s="352">
        <v>0</v>
      </c>
      <c r="N1179" s="352"/>
      <c r="O1179" s="352"/>
      <c r="P1179" s="352"/>
      <c r="Q1179" s="352"/>
      <c r="R1179" s="352" t="s">
        <v>211</v>
      </c>
      <c r="S1179" s="553"/>
      <c r="T1179" s="274"/>
      <c r="U1179" s="546"/>
      <c r="V1179" s="546"/>
      <c r="W1179" s="546"/>
      <c r="X1179" s="274" t="s">
        <v>2527</v>
      </c>
      <c r="Y1179" s="274" t="s">
        <v>2609</v>
      </c>
      <c r="Z1179" s="274"/>
      <c r="AA1179" s="547"/>
      <c r="AB1179" s="547"/>
      <c r="AC1179" s="547"/>
      <c r="AD1179" s="274"/>
      <c r="AE1179" s="274"/>
      <c r="AF1179" s="553"/>
      <c r="AG1179" s="274"/>
      <c r="AH1179" s="546"/>
      <c r="AI1179" s="546"/>
      <c r="AJ1179" s="546"/>
      <c r="AK1179" s="274" t="s">
        <v>2506</v>
      </c>
      <c r="AL1179" s="352" t="s">
        <v>55</v>
      </c>
      <c r="AM1179" s="352" t="s">
        <v>942</v>
      </c>
      <c r="AN1179" s="352" t="s">
        <v>56</v>
      </c>
      <c r="AO1179" s="352" t="s">
        <v>2507</v>
      </c>
      <c r="AP1179" s="274" t="s">
        <v>2508</v>
      </c>
      <c r="AQ1179" s="274" t="s">
        <v>986</v>
      </c>
      <c r="AR1179" s="352">
        <v>2201006</v>
      </c>
      <c r="AS1179" s="352"/>
      <c r="AT1179" s="274" t="s">
        <v>2626</v>
      </c>
      <c r="AU1179" s="274"/>
      <c r="AV1179" s="274" t="s">
        <v>63</v>
      </c>
      <c r="AW1179" s="352" t="s">
        <v>585</v>
      </c>
      <c r="AX1179" s="550"/>
      <c r="AY1179" s="551"/>
      <c r="AZ1179" s="551" t="s">
        <v>2510</v>
      </c>
      <c r="BA1179" s="551" t="s">
        <v>125</v>
      </c>
      <c r="BB1179" s="551" t="s">
        <v>67</v>
      </c>
      <c r="BC1179" s="552">
        <v>12300000</v>
      </c>
      <c r="BD1179" s="552">
        <v>12300000</v>
      </c>
    </row>
    <row r="1180" spans="1:63" s="359" customFormat="1" ht="63" customHeight="1">
      <c r="A1180" s="352">
        <v>1147</v>
      </c>
      <c r="B1180" s="274" t="s">
        <v>927</v>
      </c>
      <c r="C1180" s="274" t="s">
        <v>2499</v>
      </c>
      <c r="D1180" s="274" t="s">
        <v>2594</v>
      </c>
      <c r="E1180" s="274" t="s">
        <v>249</v>
      </c>
      <c r="F1180" s="274"/>
      <c r="G1180" s="274" t="s">
        <v>1164</v>
      </c>
      <c r="H1180" s="274" t="s">
        <v>149</v>
      </c>
      <c r="I1180" s="274" t="s">
        <v>2502</v>
      </c>
      <c r="J1180" s="352" t="s">
        <v>934</v>
      </c>
      <c r="K1180" s="352">
        <v>0</v>
      </c>
      <c r="L1180" s="352">
        <v>0</v>
      </c>
      <c r="M1180" s="352">
        <v>0</v>
      </c>
      <c r="N1180" s="352"/>
      <c r="O1180" s="352"/>
      <c r="P1180" s="352"/>
      <c r="Q1180" s="352"/>
      <c r="R1180" s="352" t="s">
        <v>211</v>
      </c>
      <c r="S1180" s="553"/>
      <c r="T1180" s="274"/>
      <c r="U1180" s="546"/>
      <c r="V1180" s="546"/>
      <c r="W1180" s="546"/>
      <c r="X1180" s="274" t="s">
        <v>2527</v>
      </c>
      <c r="Y1180" s="274" t="s">
        <v>2609</v>
      </c>
      <c r="Z1180" s="274"/>
      <c r="AA1180" s="547"/>
      <c r="AB1180" s="547"/>
      <c r="AC1180" s="547"/>
      <c r="AD1180" s="274"/>
      <c r="AE1180" s="274"/>
      <c r="AF1180" s="553"/>
      <c r="AG1180" s="274"/>
      <c r="AH1180" s="546"/>
      <c r="AI1180" s="546"/>
      <c r="AJ1180" s="546"/>
      <c r="AK1180" s="274" t="s">
        <v>2506</v>
      </c>
      <c r="AL1180" s="352" t="s">
        <v>55</v>
      </c>
      <c r="AM1180" s="352" t="s">
        <v>942</v>
      </c>
      <c r="AN1180" s="352" t="s">
        <v>56</v>
      </c>
      <c r="AO1180" s="352" t="s">
        <v>2507</v>
      </c>
      <c r="AP1180" s="274" t="s">
        <v>2511</v>
      </c>
      <c r="AQ1180" s="274" t="s">
        <v>986</v>
      </c>
      <c r="AR1180" s="352">
        <v>2201006</v>
      </c>
      <c r="AS1180" s="352"/>
      <c r="AT1180" s="274" t="s">
        <v>2627</v>
      </c>
      <c r="AU1180" s="274"/>
      <c r="AV1180" s="274" t="s">
        <v>63</v>
      </c>
      <c r="AW1180" s="352" t="s">
        <v>585</v>
      </c>
      <c r="AX1180" s="550"/>
      <c r="AY1180" s="551"/>
      <c r="AZ1180" s="551" t="s">
        <v>2510</v>
      </c>
      <c r="BA1180" s="551" t="s">
        <v>125</v>
      </c>
      <c r="BB1180" s="551" t="s">
        <v>67</v>
      </c>
      <c r="BC1180" s="552">
        <v>78294420</v>
      </c>
      <c r="BD1180" s="552">
        <v>78294420</v>
      </c>
    </row>
    <row r="1181" spans="1:63" s="359" customFormat="1" ht="63" customHeight="1">
      <c r="A1181" s="352">
        <v>1148</v>
      </c>
      <c r="B1181" s="274" t="s">
        <v>927</v>
      </c>
      <c r="C1181" s="274" t="s">
        <v>2499</v>
      </c>
      <c r="D1181" s="274" t="s">
        <v>2594</v>
      </c>
      <c r="E1181" s="274" t="s">
        <v>249</v>
      </c>
      <c r="F1181" s="274"/>
      <c r="G1181" s="274" t="s">
        <v>1164</v>
      </c>
      <c r="H1181" s="274" t="s">
        <v>149</v>
      </c>
      <c r="I1181" s="274" t="s">
        <v>2502</v>
      </c>
      <c r="J1181" s="352" t="s">
        <v>934</v>
      </c>
      <c r="K1181" s="352">
        <v>0</v>
      </c>
      <c r="L1181" s="352">
        <v>0</v>
      </c>
      <c r="M1181" s="352">
        <v>0</v>
      </c>
      <c r="N1181" s="352"/>
      <c r="O1181" s="352"/>
      <c r="P1181" s="352"/>
      <c r="Q1181" s="352"/>
      <c r="R1181" s="352" t="s">
        <v>211</v>
      </c>
      <c r="S1181" s="553"/>
      <c r="T1181" s="274"/>
      <c r="U1181" s="546"/>
      <c r="V1181" s="546"/>
      <c r="W1181" s="546"/>
      <c r="X1181" s="274" t="s">
        <v>2527</v>
      </c>
      <c r="Y1181" s="274" t="s">
        <v>2609</v>
      </c>
      <c r="Z1181" s="274"/>
      <c r="AA1181" s="547"/>
      <c r="AB1181" s="547"/>
      <c r="AC1181" s="547"/>
      <c r="AD1181" s="274"/>
      <c r="AE1181" s="274"/>
      <c r="AF1181" s="553"/>
      <c r="AG1181" s="274"/>
      <c r="AH1181" s="546"/>
      <c r="AI1181" s="546"/>
      <c r="AJ1181" s="546"/>
      <c r="AK1181" s="274" t="s">
        <v>2506</v>
      </c>
      <c r="AL1181" s="352" t="s">
        <v>55</v>
      </c>
      <c r="AM1181" s="352" t="s">
        <v>942</v>
      </c>
      <c r="AN1181" s="352" t="s">
        <v>56</v>
      </c>
      <c r="AO1181" s="352" t="s">
        <v>2507</v>
      </c>
      <c r="AP1181" s="274" t="s">
        <v>2511</v>
      </c>
      <c r="AQ1181" s="274" t="s">
        <v>986</v>
      </c>
      <c r="AR1181" s="352">
        <v>2201006</v>
      </c>
      <c r="AS1181" s="352"/>
      <c r="AT1181" s="274" t="s">
        <v>2627</v>
      </c>
      <c r="AU1181" s="274"/>
      <c r="AV1181" s="274" t="s">
        <v>63</v>
      </c>
      <c r="AW1181" s="352" t="s">
        <v>585</v>
      </c>
      <c r="AX1181" s="550"/>
      <c r="AY1181" s="551"/>
      <c r="AZ1181" s="551" t="s">
        <v>2510</v>
      </c>
      <c r="BA1181" s="551" t="s">
        <v>125</v>
      </c>
      <c r="BB1181" s="551" t="s">
        <v>67</v>
      </c>
      <c r="BC1181" s="552">
        <v>26098140</v>
      </c>
      <c r="BD1181" s="552">
        <v>26098140</v>
      </c>
    </row>
    <row r="1182" spans="1:63" s="359" customFormat="1" ht="63" customHeight="1">
      <c r="A1182" s="352">
        <v>1149</v>
      </c>
      <c r="B1182" s="274" t="s">
        <v>927</v>
      </c>
      <c r="C1182" s="274" t="s">
        <v>2499</v>
      </c>
      <c r="D1182" s="274" t="s">
        <v>2594</v>
      </c>
      <c r="E1182" s="274" t="s">
        <v>249</v>
      </c>
      <c r="F1182" s="274"/>
      <c r="G1182" s="274" t="s">
        <v>1164</v>
      </c>
      <c r="H1182" s="274" t="s">
        <v>149</v>
      </c>
      <c r="I1182" s="274" t="s">
        <v>2502</v>
      </c>
      <c r="J1182" s="352" t="s">
        <v>934</v>
      </c>
      <c r="K1182" s="352">
        <v>0</v>
      </c>
      <c r="L1182" s="352">
        <v>0</v>
      </c>
      <c r="M1182" s="352">
        <v>0</v>
      </c>
      <c r="N1182" s="352"/>
      <c r="O1182" s="352"/>
      <c r="P1182" s="352"/>
      <c r="Q1182" s="352"/>
      <c r="R1182" s="352" t="s">
        <v>211</v>
      </c>
      <c r="S1182" s="553"/>
      <c r="T1182" s="274"/>
      <c r="U1182" s="546"/>
      <c r="V1182" s="546"/>
      <c r="W1182" s="546"/>
      <c r="X1182" s="274" t="s">
        <v>2527</v>
      </c>
      <c r="Y1182" s="274" t="s">
        <v>2609</v>
      </c>
      <c r="Z1182" s="274"/>
      <c r="AA1182" s="547"/>
      <c r="AB1182" s="547"/>
      <c r="AC1182" s="547"/>
      <c r="AD1182" s="274"/>
      <c r="AE1182" s="274"/>
      <c r="AF1182" s="553"/>
      <c r="AG1182" s="274"/>
      <c r="AH1182" s="546"/>
      <c r="AI1182" s="546"/>
      <c r="AJ1182" s="546"/>
      <c r="AK1182" s="274" t="s">
        <v>2506</v>
      </c>
      <c r="AL1182" s="352" t="s">
        <v>55</v>
      </c>
      <c r="AM1182" s="352" t="s">
        <v>942</v>
      </c>
      <c r="AN1182" s="352" t="s">
        <v>56</v>
      </c>
      <c r="AO1182" s="352" t="s">
        <v>2507</v>
      </c>
      <c r="AP1182" s="274" t="s">
        <v>2511</v>
      </c>
      <c r="AQ1182" s="274" t="s">
        <v>986</v>
      </c>
      <c r="AR1182" s="352">
        <v>2201006</v>
      </c>
      <c r="AS1182" s="352"/>
      <c r="AT1182" s="274" t="s">
        <v>2628</v>
      </c>
      <c r="AU1182" s="274"/>
      <c r="AV1182" s="274" t="s">
        <v>63</v>
      </c>
      <c r="AW1182" s="352" t="s">
        <v>585</v>
      </c>
      <c r="AX1182" s="550"/>
      <c r="AY1182" s="551"/>
      <c r="AZ1182" s="551" t="s">
        <v>2510</v>
      </c>
      <c r="BA1182" s="551" t="s">
        <v>125</v>
      </c>
      <c r="BB1182" s="551" t="s">
        <v>67</v>
      </c>
      <c r="BC1182" s="552">
        <v>80896509</v>
      </c>
      <c r="BD1182" s="552">
        <v>80896509</v>
      </c>
    </row>
    <row r="1183" spans="1:63" s="359" customFormat="1" ht="63" customHeight="1">
      <c r="A1183" s="352">
        <v>1150</v>
      </c>
      <c r="B1183" s="274" t="s">
        <v>927</v>
      </c>
      <c r="C1183" s="274" t="s">
        <v>2499</v>
      </c>
      <c r="D1183" s="274" t="s">
        <v>2594</v>
      </c>
      <c r="E1183" s="274" t="s">
        <v>249</v>
      </c>
      <c r="F1183" s="274"/>
      <c r="G1183" s="274" t="s">
        <v>1164</v>
      </c>
      <c r="H1183" s="274" t="s">
        <v>149</v>
      </c>
      <c r="I1183" s="274" t="s">
        <v>2502</v>
      </c>
      <c r="J1183" s="352" t="s">
        <v>934</v>
      </c>
      <c r="K1183" s="352">
        <v>0</v>
      </c>
      <c r="L1183" s="352">
        <v>0</v>
      </c>
      <c r="M1183" s="352">
        <v>0</v>
      </c>
      <c r="N1183" s="352"/>
      <c r="O1183" s="352"/>
      <c r="P1183" s="352"/>
      <c r="Q1183" s="352"/>
      <c r="R1183" s="352" t="s">
        <v>211</v>
      </c>
      <c r="S1183" s="553"/>
      <c r="T1183" s="274"/>
      <c r="U1183" s="546"/>
      <c r="V1183" s="546"/>
      <c r="W1183" s="546"/>
      <c r="X1183" s="274" t="s">
        <v>2527</v>
      </c>
      <c r="Y1183" s="274" t="s">
        <v>2609</v>
      </c>
      <c r="Z1183" s="274"/>
      <c r="AA1183" s="547"/>
      <c r="AB1183" s="547"/>
      <c r="AC1183" s="547"/>
      <c r="AD1183" s="274"/>
      <c r="AE1183" s="274"/>
      <c r="AF1183" s="553"/>
      <c r="AG1183" s="274"/>
      <c r="AH1183" s="546"/>
      <c r="AI1183" s="546"/>
      <c r="AJ1183" s="546"/>
      <c r="AK1183" s="274" t="s">
        <v>2506</v>
      </c>
      <c r="AL1183" s="352" t="s">
        <v>55</v>
      </c>
      <c r="AM1183" s="352" t="s">
        <v>942</v>
      </c>
      <c r="AN1183" s="352" t="s">
        <v>56</v>
      </c>
      <c r="AO1183" s="352" t="s">
        <v>2507</v>
      </c>
      <c r="AP1183" s="274" t="s">
        <v>2511</v>
      </c>
      <c r="AQ1183" s="274" t="s">
        <v>986</v>
      </c>
      <c r="AR1183" s="352">
        <v>2201006</v>
      </c>
      <c r="AS1183" s="352"/>
      <c r="AT1183" s="274" t="s">
        <v>2628</v>
      </c>
      <c r="AU1183" s="274"/>
      <c r="AV1183" s="274" t="s">
        <v>63</v>
      </c>
      <c r="AW1183" s="352" t="s">
        <v>585</v>
      </c>
      <c r="AX1183" s="550"/>
      <c r="AY1183" s="551"/>
      <c r="AZ1183" s="551" t="s">
        <v>2510</v>
      </c>
      <c r="BA1183" s="551" t="s">
        <v>125</v>
      </c>
      <c r="BB1183" s="551" t="s">
        <v>67</v>
      </c>
      <c r="BC1183" s="552">
        <v>26965503</v>
      </c>
      <c r="BD1183" s="552">
        <v>26965503</v>
      </c>
    </row>
    <row r="1184" spans="1:63" s="359" customFormat="1" ht="63" customHeight="1">
      <c r="A1184" s="352">
        <v>1151</v>
      </c>
      <c r="B1184" s="274" t="s">
        <v>927</v>
      </c>
      <c r="C1184" s="274" t="s">
        <v>2499</v>
      </c>
      <c r="D1184" s="274" t="s">
        <v>2594</v>
      </c>
      <c r="E1184" s="274" t="s">
        <v>249</v>
      </c>
      <c r="F1184" s="274"/>
      <c r="G1184" s="274" t="s">
        <v>2501</v>
      </c>
      <c r="H1184" s="274" t="s">
        <v>149</v>
      </c>
      <c r="I1184" s="274" t="s">
        <v>2502</v>
      </c>
      <c r="J1184" s="352" t="s">
        <v>934</v>
      </c>
      <c r="K1184" s="352">
        <v>0</v>
      </c>
      <c r="L1184" s="352">
        <v>0</v>
      </c>
      <c r="M1184" s="352">
        <v>0</v>
      </c>
      <c r="N1184" s="352"/>
      <c r="O1184" s="352"/>
      <c r="P1184" s="352"/>
      <c r="Q1184" s="352"/>
      <c r="R1184" s="352" t="s">
        <v>211</v>
      </c>
      <c r="S1184" s="553"/>
      <c r="T1184" s="274"/>
      <c r="U1184" s="546"/>
      <c r="V1184" s="546"/>
      <c r="W1184" s="546"/>
      <c r="X1184" s="274" t="s">
        <v>2527</v>
      </c>
      <c r="Y1184" s="274" t="s">
        <v>2601</v>
      </c>
      <c r="Z1184" s="274"/>
      <c r="AA1184" s="547"/>
      <c r="AB1184" s="547"/>
      <c r="AC1184" s="547"/>
      <c r="AD1184" s="274"/>
      <c r="AE1184" s="274"/>
      <c r="AF1184" s="553"/>
      <c r="AG1184" s="274"/>
      <c r="AH1184" s="546"/>
      <c r="AI1184" s="546"/>
      <c r="AJ1184" s="546"/>
      <c r="AK1184" s="274" t="s">
        <v>2506</v>
      </c>
      <c r="AL1184" s="352" t="s">
        <v>55</v>
      </c>
      <c r="AM1184" s="352" t="s">
        <v>942</v>
      </c>
      <c r="AN1184" s="352" t="s">
        <v>56</v>
      </c>
      <c r="AO1184" s="352" t="s">
        <v>2507</v>
      </c>
      <c r="AP1184" s="274" t="s">
        <v>2511</v>
      </c>
      <c r="AQ1184" s="274" t="s">
        <v>986</v>
      </c>
      <c r="AR1184" s="352">
        <v>2201006</v>
      </c>
      <c r="AS1184" s="352"/>
      <c r="AT1184" s="274" t="s">
        <v>2608</v>
      </c>
      <c r="AU1184" s="274"/>
      <c r="AV1184" s="274" t="s">
        <v>74</v>
      </c>
      <c r="AW1184" s="352" t="s">
        <v>585</v>
      </c>
      <c r="AX1184" s="550"/>
      <c r="AY1184" s="551"/>
      <c r="AZ1184" s="551" t="s">
        <v>2510</v>
      </c>
      <c r="BA1184" s="551" t="s">
        <v>125</v>
      </c>
      <c r="BB1184" s="551" t="s">
        <v>67</v>
      </c>
      <c r="BC1184" s="552">
        <v>712471115</v>
      </c>
      <c r="BD1184" s="552">
        <v>712471115</v>
      </c>
    </row>
    <row r="1185" spans="1:56" s="359" customFormat="1" ht="75.75" customHeight="1">
      <c r="A1185" s="352">
        <v>1152</v>
      </c>
      <c r="B1185" s="274" t="s">
        <v>927</v>
      </c>
      <c r="C1185" s="274" t="s">
        <v>2499</v>
      </c>
      <c r="D1185" s="274" t="s">
        <v>2594</v>
      </c>
      <c r="E1185" s="274" t="s">
        <v>249</v>
      </c>
      <c r="F1185" s="274"/>
      <c r="G1185" s="274" t="s">
        <v>1164</v>
      </c>
      <c r="H1185" s="274" t="s">
        <v>149</v>
      </c>
      <c r="I1185" s="274" t="s">
        <v>2502</v>
      </c>
      <c r="J1185" s="352" t="s">
        <v>934</v>
      </c>
      <c r="K1185" s="352">
        <v>0</v>
      </c>
      <c r="L1185" s="352">
        <v>0</v>
      </c>
      <c r="M1185" s="352">
        <v>0</v>
      </c>
      <c r="N1185" s="352"/>
      <c r="O1185" s="352"/>
      <c r="P1185" s="352"/>
      <c r="Q1185" s="352"/>
      <c r="R1185" s="352" t="s">
        <v>211</v>
      </c>
      <c r="S1185" s="553"/>
      <c r="T1185" s="274"/>
      <c r="U1185" s="546"/>
      <c r="V1185" s="546"/>
      <c r="W1185" s="546"/>
      <c r="X1185" s="274" t="s">
        <v>2503</v>
      </c>
      <c r="Y1185" s="274" t="s">
        <v>2629</v>
      </c>
      <c r="Z1185" s="274" t="s">
        <v>2619</v>
      </c>
      <c r="AA1185" s="547">
        <v>0</v>
      </c>
      <c r="AB1185" s="547">
        <v>80</v>
      </c>
      <c r="AC1185" s="547">
        <v>80</v>
      </c>
      <c r="AD1185" s="274" t="s">
        <v>2630</v>
      </c>
      <c r="AE1185" s="274" t="s">
        <v>2631</v>
      </c>
      <c r="AF1185" s="553"/>
      <c r="AG1185" s="561">
        <f>(AF1185-AA1185)/(AB1185-AA1185)</f>
        <v>0</v>
      </c>
      <c r="AH1185" s="546"/>
      <c r="AI1185" s="549"/>
      <c r="AJ1185" s="549"/>
      <c r="AK1185" s="274" t="s">
        <v>2506</v>
      </c>
      <c r="AL1185" s="352" t="s">
        <v>55</v>
      </c>
      <c r="AM1185" s="352" t="s">
        <v>942</v>
      </c>
      <c r="AN1185" s="352" t="s">
        <v>56</v>
      </c>
      <c r="AO1185" s="352" t="s">
        <v>2507</v>
      </c>
      <c r="AP1185" s="274" t="s">
        <v>2511</v>
      </c>
      <c r="AQ1185" s="274" t="s">
        <v>986</v>
      </c>
      <c r="AR1185" s="352">
        <v>2201006</v>
      </c>
      <c r="AS1185" s="352"/>
      <c r="AT1185" s="274" t="s">
        <v>2632</v>
      </c>
      <c r="AU1185" s="274"/>
      <c r="AV1185" s="274" t="s">
        <v>63</v>
      </c>
      <c r="AW1185" s="352" t="s">
        <v>585</v>
      </c>
      <c r="AX1185" s="550"/>
      <c r="AY1185" s="551"/>
      <c r="AZ1185" s="551" t="s">
        <v>2510</v>
      </c>
      <c r="BA1185" s="551" t="s">
        <v>125</v>
      </c>
      <c r="BB1185" s="551" t="s">
        <v>67</v>
      </c>
      <c r="BC1185" s="552">
        <v>48695310</v>
      </c>
      <c r="BD1185" s="552">
        <v>48695310</v>
      </c>
    </row>
    <row r="1186" spans="1:56" s="359" customFormat="1" ht="63" customHeight="1">
      <c r="A1186" s="352">
        <v>1153</v>
      </c>
      <c r="B1186" s="274" t="s">
        <v>927</v>
      </c>
      <c r="C1186" s="274" t="s">
        <v>2499</v>
      </c>
      <c r="D1186" s="274" t="s">
        <v>2594</v>
      </c>
      <c r="E1186" s="274" t="s">
        <v>249</v>
      </c>
      <c r="F1186" s="274"/>
      <c r="G1186" s="274" t="s">
        <v>1164</v>
      </c>
      <c r="H1186" s="274" t="s">
        <v>149</v>
      </c>
      <c r="I1186" s="274" t="s">
        <v>2502</v>
      </c>
      <c r="J1186" s="352" t="s">
        <v>934</v>
      </c>
      <c r="K1186" s="352">
        <v>0</v>
      </c>
      <c r="L1186" s="352">
        <v>0</v>
      </c>
      <c r="M1186" s="352">
        <v>0</v>
      </c>
      <c r="N1186" s="352"/>
      <c r="O1186" s="352"/>
      <c r="P1186" s="352"/>
      <c r="Q1186" s="352"/>
      <c r="R1186" s="352" t="s">
        <v>211</v>
      </c>
      <c r="S1186" s="553"/>
      <c r="T1186" s="274"/>
      <c r="U1186" s="546"/>
      <c r="V1186" s="546"/>
      <c r="W1186" s="546"/>
      <c r="X1186" s="274" t="s">
        <v>2503</v>
      </c>
      <c r="Y1186" s="274" t="s">
        <v>2629</v>
      </c>
      <c r="Z1186" s="274"/>
      <c r="AA1186" s="547"/>
      <c r="AB1186" s="547"/>
      <c r="AC1186" s="547"/>
      <c r="AD1186" s="274"/>
      <c r="AE1186" s="274"/>
      <c r="AF1186" s="553"/>
      <c r="AG1186" s="274"/>
      <c r="AH1186" s="546"/>
      <c r="AI1186" s="546"/>
      <c r="AJ1186" s="546"/>
      <c r="AK1186" s="274" t="s">
        <v>2506</v>
      </c>
      <c r="AL1186" s="352" t="s">
        <v>55</v>
      </c>
      <c r="AM1186" s="352" t="s">
        <v>942</v>
      </c>
      <c r="AN1186" s="352" t="s">
        <v>56</v>
      </c>
      <c r="AO1186" s="352" t="s">
        <v>2507</v>
      </c>
      <c r="AP1186" s="274" t="s">
        <v>2511</v>
      </c>
      <c r="AQ1186" s="274" t="s">
        <v>986</v>
      </c>
      <c r="AR1186" s="352">
        <v>2201006</v>
      </c>
      <c r="AS1186" s="352"/>
      <c r="AT1186" s="274" t="s">
        <v>2632</v>
      </c>
      <c r="AU1186" s="274"/>
      <c r="AV1186" s="274" t="s">
        <v>63</v>
      </c>
      <c r="AW1186" s="352" t="s">
        <v>585</v>
      </c>
      <c r="AX1186" s="550"/>
      <c r="AY1186" s="551"/>
      <c r="AZ1186" s="551" t="s">
        <v>2510</v>
      </c>
      <c r="BA1186" s="551" t="s">
        <v>125</v>
      </c>
      <c r="BB1186" s="551" t="s">
        <v>67</v>
      </c>
      <c r="BC1186" s="552">
        <v>10821180</v>
      </c>
      <c r="BD1186" s="552">
        <v>10821180</v>
      </c>
    </row>
    <row r="1187" spans="1:56" s="359" customFormat="1" ht="63" customHeight="1">
      <c r="A1187" s="352">
        <v>1154</v>
      </c>
      <c r="B1187" s="274" t="s">
        <v>927</v>
      </c>
      <c r="C1187" s="274" t="s">
        <v>2499</v>
      </c>
      <c r="D1187" s="274" t="s">
        <v>2594</v>
      </c>
      <c r="E1187" s="274" t="s">
        <v>249</v>
      </c>
      <c r="F1187" s="274"/>
      <c r="G1187" s="274" t="s">
        <v>1164</v>
      </c>
      <c r="H1187" s="274" t="s">
        <v>149</v>
      </c>
      <c r="I1187" s="274" t="s">
        <v>2502</v>
      </c>
      <c r="J1187" s="352" t="s">
        <v>934</v>
      </c>
      <c r="K1187" s="352">
        <v>0</v>
      </c>
      <c r="L1187" s="352">
        <v>0</v>
      </c>
      <c r="M1187" s="352">
        <v>0</v>
      </c>
      <c r="N1187" s="352"/>
      <c r="O1187" s="352"/>
      <c r="P1187" s="352"/>
      <c r="Q1187" s="352"/>
      <c r="R1187" s="352" t="s">
        <v>211</v>
      </c>
      <c r="S1187" s="553"/>
      <c r="T1187" s="274"/>
      <c r="U1187" s="546"/>
      <c r="V1187" s="546"/>
      <c r="W1187" s="546"/>
      <c r="X1187" s="274" t="s">
        <v>2503</v>
      </c>
      <c r="Y1187" s="274" t="s">
        <v>2629</v>
      </c>
      <c r="Z1187" s="274"/>
      <c r="AA1187" s="547"/>
      <c r="AB1187" s="547"/>
      <c r="AC1187" s="547"/>
      <c r="AD1187" s="274"/>
      <c r="AE1187" s="274"/>
      <c r="AF1187" s="553"/>
      <c r="AG1187" s="274"/>
      <c r="AH1187" s="546"/>
      <c r="AI1187" s="546"/>
      <c r="AJ1187" s="546"/>
      <c r="AK1187" s="274" t="s">
        <v>2506</v>
      </c>
      <c r="AL1187" s="352" t="s">
        <v>55</v>
      </c>
      <c r="AM1187" s="352" t="s">
        <v>942</v>
      </c>
      <c r="AN1187" s="352" t="s">
        <v>56</v>
      </c>
      <c r="AO1187" s="352" t="s">
        <v>2507</v>
      </c>
      <c r="AP1187" s="274" t="s">
        <v>2511</v>
      </c>
      <c r="AQ1187" s="274" t="s">
        <v>986</v>
      </c>
      <c r="AR1187" s="352">
        <v>2201006</v>
      </c>
      <c r="AS1187" s="352"/>
      <c r="AT1187" s="274" t="s">
        <v>2633</v>
      </c>
      <c r="AU1187" s="274"/>
      <c r="AV1187" s="274" t="s">
        <v>63</v>
      </c>
      <c r="AW1187" s="352" t="s">
        <v>585</v>
      </c>
      <c r="AX1187" s="550"/>
      <c r="AY1187" s="551"/>
      <c r="AZ1187" s="551" t="s">
        <v>2510</v>
      </c>
      <c r="BA1187" s="551" t="s">
        <v>125</v>
      </c>
      <c r="BB1187" s="551" t="s">
        <v>67</v>
      </c>
      <c r="BC1187" s="552">
        <v>44650500</v>
      </c>
      <c r="BD1187" s="552">
        <v>44650500</v>
      </c>
    </row>
    <row r="1188" spans="1:56" s="359" customFormat="1" ht="63" customHeight="1">
      <c r="A1188" s="352">
        <v>1155</v>
      </c>
      <c r="B1188" s="274" t="s">
        <v>927</v>
      </c>
      <c r="C1188" s="274" t="s">
        <v>2499</v>
      </c>
      <c r="D1188" s="274" t="s">
        <v>2594</v>
      </c>
      <c r="E1188" s="274" t="s">
        <v>249</v>
      </c>
      <c r="F1188" s="274"/>
      <c r="G1188" s="274" t="s">
        <v>1164</v>
      </c>
      <c r="H1188" s="274" t="s">
        <v>149</v>
      </c>
      <c r="I1188" s="274" t="s">
        <v>2502</v>
      </c>
      <c r="J1188" s="352" t="s">
        <v>934</v>
      </c>
      <c r="K1188" s="352">
        <v>0</v>
      </c>
      <c r="L1188" s="352">
        <v>0</v>
      </c>
      <c r="M1188" s="352">
        <v>0</v>
      </c>
      <c r="N1188" s="352"/>
      <c r="O1188" s="352"/>
      <c r="P1188" s="352"/>
      <c r="Q1188" s="352"/>
      <c r="R1188" s="352" t="s">
        <v>211</v>
      </c>
      <c r="S1188" s="553"/>
      <c r="T1188" s="274"/>
      <c r="U1188" s="546"/>
      <c r="V1188" s="546"/>
      <c r="W1188" s="546"/>
      <c r="X1188" s="274" t="s">
        <v>2503</v>
      </c>
      <c r="Y1188" s="274" t="s">
        <v>2629</v>
      </c>
      <c r="Z1188" s="274"/>
      <c r="AA1188" s="547"/>
      <c r="AB1188" s="547"/>
      <c r="AC1188" s="547"/>
      <c r="AD1188" s="274"/>
      <c r="AE1188" s="274"/>
      <c r="AF1188" s="553"/>
      <c r="AG1188" s="274"/>
      <c r="AH1188" s="546"/>
      <c r="AI1188" s="546"/>
      <c r="AJ1188" s="546"/>
      <c r="AK1188" s="274" t="s">
        <v>2506</v>
      </c>
      <c r="AL1188" s="352" t="s">
        <v>55</v>
      </c>
      <c r="AM1188" s="352" t="s">
        <v>942</v>
      </c>
      <c r="AN1188" s="352" t="s">
        <v>56</v>
      </c>
      <c r="AO1188" s="352" t="s">
        <v>2507</v>
      </c>
      <c r="AP1188" s="274" t="s">
        <v>2511</v>
      </c>
      <c r="AQ1188" s="274" t="s">
        <v>986</v>
      </c>
      <c r="AR1188" s="352">
        <v>2201006</v>
      </c>
      <c r="AS1188" s="352"/>
      <c r="AT1188" s="274" t="s">
        <v>2633</v>
      </c>
      <c r="AU1188" s="274"/>
      <c r="AV1188" s="274" t="s">
        <v>63</v>
      </c>
      <c r="AW1188" s="352" t="s">
        <v>585</v>
      </c>
      <c r="AX1188" s="550"/>
      <c r="AY1188" s="551"/>
      <c r="AZ1188" s="551" t="s">
        <v>2510</v>
      </c>
      <c r="BA1188" s="551" t="s">
        <v>125</v>
      </c>
      <c r="BB1188" s="551" t="s">
        <v>67</v>
      </c>
      <c r="BC1188" s="552">
        <v>10506000</v>
      </c>
      <c r="BD1188" s="552">
        <v>10506000</v>
      </c>
    </row>
    <row r="1189" spans="1:56" s="359" customFormat="1" ht="63" customHeight="1">
      <c r="A1189" s="352">
        <v>1156</v>
      </c>
      <c r="B1189" s="274" t="s">
        <v>927</v>
      </c>
      <c r="C1189" s="274" t="s">
        <v>2499</v>
      </c>
      <c r="D1189" s="274" t="s">
        <v>2594</v>
      </c>
      <c r="E1189" s="274" t="s">
        <v>249</v>
      </c>
      <c r="F1189" s="274"/>
      <c r="G1189" s="274" t="s">
        <v>1164</v>
      </c>
      <c r="H1189" s="274" t="s">
        <v>149</v>
      </c>
      <c r="I1189" s="274" t="s">
        <v>2502</v>
      </c>
      <c r="J1189" s="352" t="s">
        <v>934</v>
      </c>
      <c r="K1189" s="352">
        <v>0</v>
      </c>
      <c r="L1189" s="352">
        <v>0</v>
      </c>
      <c r="M1189" s="352">
        <v>0</v>
      </c>
      <c r="N1189" s="352"/>
      <c r="O1189" s="352"/>
      <c r="P1189" s="352"/>
      <c r="Q1189" s="352"/>
      <c r="R1189" s="352" t="s">
        <v>211</v>
      </c>
      <c r="S1189" s="553"/>
      <c r="T1189" s="274"/>
      <c r="U1189" s="546"/>
      <c r="V1189" s="546"/>
      <c r="W1189" s="546"/>
      <c r="X1189" s="274" t="s">
        <v>2503</v>
      </c>
      <c r="Y1189" s="274" t="s">
        <v>2629</v>
      </c>
      <c r="Z1189" s="274"/>
      <c r="AA1189" s="547"/>
      <c r="AB1189" s="547"/>
      <c r="AC1189" s="547"/>
      <c r="AD1189" s="274"/>
      <c r="AE1189" s="274"/>
      <c r="AF1189" s="553"/>
      <c r="AG1189" s="274"/>
      <c r="AH1189" s="546"/>
      <c r="AI1189" s="546"/>
      <c r="AJ1189" s="546"/>
      <c r="AK1189" s="274" t="s">
        <v>2506</v>
      </c>
      <c r="AL1189" s="352" t="s">
        <v>55</v>
      </c>
      <c r="AM1189" s="352" t="s">
        <v>942</v>
      </c>
      <c r="AN1189" s="352" t="s">
        <v>56</v>
      </c>
      <c r="AO1189" s="352" t="s">
        <v>2507</v>
      </c>
      <c r="AP1189" s="274" t="s">
        <v>2511</v>
      </c>
      <c r="AQ1189" s="274" t="s">
        <v>986</v>
      </c>
      <c r="AR1189" s="352">
        <v>2201006</v>
      </c>
      <c r="AS1189" s="352"/>
      <c r="AT1189" s="274" t="s">
        <v>2591</v>
      </c>
      <c r="AU1189" s="274"/>
      <c r="AV1189" s="274" t="s">
        <v>63</v>
      </c>
      <c r="AW1189" s="352" t="s">
        <v>585</v>
      </c>
      <c r="AX1189" s="550"/>
      <c r="AY1189" s="551"/>
      <c r="AZ1189" s="551" t="s">
        <v>2510</v>
      </c>
      <c r="BA1189" s="551" t="s">
        <v>125</v>
      </c>
      <c r="BB1189" s="551" t="s">
        <v>67</v>
      </c>
      <c r="BC1189" s="552">
        <v>34490712</v>
      </c>
      <c r="BD1189" s="552">
        <v>34490712</v>
      </c>
    </row>
    <row r="1190" spans="1:56" s="359" customFormat="1" ht="81" customHeight="1">
      <c r="A1190" s="352">
        <v>1157</v>
      </c>
      <c r="B1190" s="274" t="s">
        <v>927</v>
      </c>
      <c r="C1190" s="274" t="s">
        <v>2499</v>
      </c>
      <c r="D1190" s="274" t="s">
        <v>2594</v>
      </c>
      <c r="E1190" s="274" t="s">
        <v>249</v>
      </c>
      <c r="F1190" s="274"/>
      <c r="G1190" s="274" t="s">
        <v>1164</v>
      </c>
      <c r="H1190" s="274" t="s">
        <v>149</v>
      </c>
      <c r="I1190" s="274" t="s">
        <v>2502</v>
      </c>
      <c r="J1190" s="352" t="s">
        <v>934</v>
      </c>
      <c r="K1190" s="352">
        <v>0</v>
      </c>
      <c r="L1190" s="352">
        <v>0</v>
      </c>
      <c r="M1190" s="352">
        <v>0</v>
      </c>
      <c r="N1190" s="352"/>
      <c r="O1190" s="352"/>
      <c r="P1190" s="352"/>
      <c r="Q1190" s="352"/>
      <c r="R1190" s="352" t="s">
        <v>211</v>
      </c>
      <c r="S1190" s="553"/>
      <c r="T1190" s="274"/>
      <c r="U1190" s="546"/>
      <c r="V1190" s="546"/>
      <c r="W1190" s="546"/>
      <c r="X1190" s="274" t="s">
        <v>2503</v>
      </c>
      <c r="Y1190" s="274" t="s">
        <v>2629</v>
      </c>
      <c r="Z1190" s="274"/>
      <c r="AA1190" s="547"/>
      <c r="AB1190" s="547"/>
      <c r="AC1190" s="547"/>
      <c r="AD1190" s="274"/>
      <c r="AE1190" s="274"/>
      <c r="AF1190" s="553"/>
      <c r="AG1190" s="274"/>
      <c r="AH1190" s="546"/>
      <c r="AI1190" s="546"/>
      <c r="AJ1190" s="546"/>
      <c r="AK1190" s="274" t="s">
        <v>2506</v>
      </c>
      <c r="AL1190" s="352" t="s">
        <v>55</v>
      </c>
      <c r="AM1190" s="352" t="s">
        <v>942</v>
      </c>
      <c r="AN1190" s="352" t="s">
        <v>56</v>
      </c>
      <c r="AO1190" s="352" t="s">
        <v>2507</v>
      </c>
      <c r="AP1190" s="274" t="s">
        <v>2511</v>
      </c>
      <c r="AQ1190" s="274" t="s">
        <v>986</v>
      </c>
      <c r="AR1190" s="352">
        <v>2201006</v>
      </c>
      <c r="AS1190" s="352"/>
      <c r="AT1190" s="274" t="s">
        <v>2634</v>
      </c>
      <c r="AU1190" s="274"/>
      <c r="AV1190" s="274"/>
      <c r="AW1190" s="352" t="s">
        <v>585</v>
      </c>
      <c r="AX1190" s="550"/>
      <c r="AY1190" s="551"/>
      <c r="AZ1190" s="551" t="s">
        <v>2510</v>
      </c>
      <c r="BA1190" s="551">
        <v>0</v>
      </c>
      <c r="BB1190" s="551" t="s">
        <v>2533</v>
      </c>
      <c r="BC1190" s="552">
        <v>100000000</v>
      </c>
      <c r="BD1190" s="552">
        <v>100000000</v>
      </c>
    </row>
    <row r="1191" spans="1:56" s="359" customFormat="1" ht="63" customHeight="1">
      <c r="A1191" s="352">
        <v>1158</v>
      </c>
      <c r="B1191" s="274" t="s">
        <v>927</v>
      </c>
      <c r="C1191" s="274" t="s">
        <v>2499</v>
      </c>
      <c r="D1191" s="274" t="s">
        <v>2594</v>
      </c>
      <c r="E1191" s="274" t="s">
        <v>249</v>
      </c>
      <c r="F1191" s="274"/>
      <c r="G1191" s="274" t="s">
        <v>1164</v>
      </c>
      <c r="H1191" s="274" t="s">
        <v>149</v>
      </c>
      <c r="I1191" s="274" t="s">
        <v>2502</v>
      </c>
      <c r="J1191" s="352" t="s">
        <v>934</v>
      </c>
      <c r="K1191" s="352">
        <v>0</v>
      </c>
      <c r="L1191" s="352">
        <v>0</v>
      </c>
      <c r="M1191" s="352">
        <v>0</v>
      </c>
      <c r="N1191" s="352"/>
      <c r="O1191" s="352"/>
      <c r="P1191" s="352"/>
      <c r="Q1191" s="352"/>
      <c r="R1191" s="352" t="s">
        <v>211</v>
      </c>
      <c r="S1191" s="553"/>
      <c r="T1191" s="274"/>
      <c r="U1191" s="546"/>
      <c r="V1191" s="546"/>
      <c r="W1191" s="546"/>
      <c r="X1191" s="274" t="s">
        <v>2503</v>
      </c>
      <c r="Y1191" s="274" t="s">
        <v>2629</v>
      </c>
      <c r="Z1191" s="274"/>
      <c r="AA1191" s="547"/>
      <c r="AB1191" s="547"/>
      <c r="AC1191" s="547"/>
      <c r="AD1191" s="274"/>
      <c r="AE1191" s="274"/>
      <c r="AF1191" s="553"/>
      <c r="AG1191" s="274"/>
      <c r="AH1191" s="546"/>
      <c r="AI1191" s="546"/>
      <c r="AJ1191" s="546"/>
      <c r="AK1191" s="274" t="s">
        <v>2506</v>
      </c>
      <c r="AL1191" s="352" t="s">
        <v>55</v>
      </c>
      <c r="AM1191" s="352" t="s">
        <v>942</v>
      </c>
      <c r="AN1191" s="352" t="s">
        <v>56</v>
      </c>
      <c r="AO1191" s="352" t="s">
        <v>2507</v>
      </c>
      <c r="AP1191" s="274" t="s">
        <v>2524</v>
      </c>
      <c r="AQ1191" s="274" t="s">
        <v>986</v>
      </c>
      <c r="AR1191" s="352">
        <v>2201006</v>
      </c>
      <c r="AS1191" s="551"/>
      <c r="AT1191" s="274" t="s">
        <v>2635</v>
      </c>
      <c r="AU1191" s="274"/>
      <c r="AV1191" s="274"/>
      <c r="AW1191" s="352" t="s">
        <v>585</v>
      </c>
      <c r="AX1191" s="550"/>
      <c r="AY1191" s="551"/>
      <c r="AZ1191" s="551" t="s">
        <v>2510</v>
      </c>
      <c r="BA1191" s="551">
        <v>0</v>
      </c>
      <c r="BB1191" s="551" t="s">
        <v>2533</v>
      </c>
      <c r="BC1191" s="552">
        <v>50000000</v>
      </c>
      <c r="BD1191" s="552">
        <v>50000000</v>
      </c>
    </row>
    <row r="1192" spans="1:56" s="359" customFormat="1" ht="129" customHeight="1">
      <c r="A1192" s="352">
        <v>1159</v>
      </c>
      <c r="B1192" s="274" t="s">
        <v>927</v>
      </c>
      <c r="C1192" s="274" t="s">
        <v>2499</v>
      </c>
      <c r="D1192" s="274" t="s">
        <v>2594</v>
      </c>
      <c r="E1192" s="274" t="s">
        <v>249</v>
      </c>
      <c r="F1192" s="274"/>
      <c r="G1192" s="274" t="s">
        <v>2501</v>
      </c>
      <c r="H1192" s="274" t="s">
        <v>1681</v>
      </c>
      <c r="I1192" s="558" t="s">
        <v>2502</v>
      </c>
      <c r="J1192" s="352" t="s">
        <v>934</v>
      </c>
      <c r="K1192" s="352">
        <v>0</v>
      </c>
      <c r="L1192" s="352">
        <v>0</v>
      </c>
      <c r="M1192" s="352">
        <v>0</v>
      </c>
      <c r="N1192" s="352"/>
      <c r="O1192" s="352"/>
      <c r="P1192" s="352"/>
      <c r="Q1192" s="352"/>
      <c r="R1192" s="352" t="s">
        <v>211</v>
      </c>
      <c r="S1192" s="553"/>
      <c r="T1192" s="274"/>
      <c r="U1192" s="546"/>
      <c r="V1192" s="546"/>
      <c r="W1192" s="546"/>
      <c r="X1192" s="274" t="s">
        <v>2527</v>
      </c>
      <c r="Y1192" s="274" t="s">
        <v>2636</v>
      </c>
      <c r="Z1192" s="274" t="s">
        <v>2637</v>
      </c>
      <c r="AA1192" s="547">
        <v>0</v>
      </c>
      <c r="AB1192" s="299">
        <v>1</v>
      </c>
      <c r="AC1192" s="547">
        <v>1</v>
      </c>
      <c r="AD1192" s="274" t="s">
        <v>1648</v>
      </c>
      <c r="AE1192" s="274" t="s">
        <v>2638</v>
      </c>
      <c r="AF1192" s="560"/>
      <c r="AG1192" s="561">
        <f>(AF1192-AA1192)/(AB1192-AA1192)</f>
        <v>0</v>
      </c>
      <c r="AH1192" s="354"/>
      <c r="AI1192" s="549"/>
      <c r="AJ1192" s="546"/>
      <c r="AK1192" s="274" t="s">
        <v>2506</v>
      </c>
      <c r="AL1192" s="352" t="s">
        <v>55</v>
      </c>
      <c r="AM1192" s="352" t="s">
        <v>942</v>
      </c>
      <c r="AN1192" s="352" t="s">
        <v>56</v>
      </c>
      <c r="AO1192" s="352" t="s">
        <v>2507</v>
      </c>
      <c r="AP1192" s="274" t="s">
        <v>2525</v>
      </c>
      <c r="AQ1192" s="274" t="s">
        <v>2522</v>
      </c>
      <c r="AR1192" s="352">
        <v>2201006</v>
      </c>
      <c r="AS1192" s="551"/>
      <c r="AT1192" s="274" t="s">
        <v>2639</v>
      </c>
      <c r="AU1192" s="274"/>
      <c r="AV1192" s="274" t="s">
        <v>63</v>
      </c>
      <c r="AW1192" s="352" t="s">
        <v>585</v>
      </c>
      <c r="AX1192" s="550"/>
      <c r="AY1192" s="551"/>
      <c r="AZ1192" s="551" t="s">
        <v>2523</v>
      </c>
      <c r="BA1192" s="551" t="s">
        <v>125</v>
      </c>
      <c r="BB1192" s="551" t="s">
        <v>67</v>
      </c>
      <c r="BC1192" s="552">
        <v>13199852</v>
      </c>
      <c r="BD1192" s="552">
        <v>13199852</v>
      </c>
    </row>
    <row r="1193" spans="1:56" s="359" customFormat="1" ht="63" customHeight="1">
      <c r="A1193" s="352">
        <v>1160</v>
      </c>
      <c r="B1193" s="274" t="s">
        <v>927</v>
      </c>
      <c r="C1193" s="274" t="s">
        <v>2499</v>
      </c>
      <c r="D1193" s="274" t="s">
        <v>2594</v>
      </c>
      <c r="E1193" s="274" t="s">
        <v>249</v>
      </c>
      <c r="F1193" s="274"/>
      <c r="G1193" s="274" t="s">
        <v>2501</v>
      </c>
      <c r="H1193" s="274" t="s">
        <v>1681</v>
      </c>
      <c r="I1193" s="558" t="s">
        <v>2502</v>
      </c>
      <c r="J1193" s="352" t="s">
        <v>934</v>
      </c>
      <c r="K1193" s="352">
        <v>0</v>
      </c>
      <c r="L1193" s="352">
        <v>0</v>
      </c>
      <c r="M1193" s="352">
        <v>0</v>
      </c>
      <c r="N1193" s="352"/>
      <c r="O1193" s="352"/>
      <c r="P1193" s="352"/>
      <c r="Q1193" s="352"/>
      <c r="R1193" s="352" t="s">
        <v>211</v>
      </c>
      <c r="S1193" s="553"/>
      <c r="T1193" s="274"/>
      <c r="U1193" s="546"/>
      <c r="V1193" s="546"/>
      <c r="W1193" s="546"/>
      <c r="X1193" s="274" t="s">
        <v>2527</v>
      </c>
      <c r="Y1193" s="274" t="s">
        <v>2636</v>
      </c>
      <c r="Z1193" s="274"/>
      <c r="AA1193" s="547"/>
      <c r="AB1193" s="547"/>
      <c r="AC1193" s="547"/>
      <c r="AD1193" s="274"/>
      <c r="AE1193" s="274"/>
      <c r="AF1193" s="553"/>
      <c r="AG1193" s="274"/>
      <c r="AH1193" s="546"/>
      <c r="AI1193" s="546"/>
      <c r="AJ1193" s="546"/>
      <c r="AK1193" s="274" t="s">
        <v>2506</v>
      </c>
      <c r="AL1193" s="352" t="s">
        <v>55</v>
      </c>
      <c r="AM1193" s="352" t="s">
        <v>942</v>
      </c>
      <c r="AN1193" s="352" t="s">
        <v>56</v>
      </c>
      <c r="AO1193" s="352" t="s">
        <v>2507</v>
      </c>
      <c r="AP1193" s="274" t="s">
        <v>2524</v>
      </c>
      <c r="AQ1193" s="274" t="s">
        <v>986</v>
      </c>
      <c r="AR1193" s="352">
        <v>2201006</v>
      </c>
      <c r="AS1193" s="352"/>
      <c r="AT1193" s="274" t="s">
        <v>2639</v>
      </c>
      <c r="AU1193" s="274"/>
      <c r="AV1193" s="274" t="s">
        <v>63</v>
      </c>
      <c r="AW1193" s="352" t="s">
        <v>585</v>
      </c>
      <c r="AX1193" s="550"/>
      <c r="AY1193" s="551"/>
      <c r="AZ1193" s="551" t="s">
        <v>2510</v>
      </c>
      <c r="BA1193" s="551" t="s">
        <v>125</v>
      </c>
      <c r="BB1193" s="551" t="s">
        <v>67</v>
      </c>
      <c r="BC1193" s="552">
        <v>27300148</v>
      </c>
      <c r="BD1193" s="552">
        <v>27300148</v>
      </c>
    </row>
    <row r="1194" spans="1:56" s="359" customFormat="1" ht="63" customHeight="1">
      <c r="A1194" s="352">
        <v>1161</v>
      </c>
      <c r="B1194" s="274" t="s">
        <v>927</v>
      </c>
      <c r="C1194" s="274" t="s">
        <v>2499</v>
      </c>
      <c r="D1194" s="274" t="s">
        <v>2594</v>
      </c>
      <c r="E1194" s="274" t="s">
        <v>249</v>
      </c>
      <c r="F1194" s="274"/>
      <c r="G1194" s="274" t="s">
        <v>2501</v>
      </c>
      <c r="H1194" s="274" t="s">
        <v>1681</v>
      </c>
      <c r="I1194" s="558" t="s">
        <v>2502</v>
      </c>
      <c r="J1194" s="352" t="s">
        <v>934</v>
      </c>
      <c r="K1194" s="352">
        <v>0</v>
      </c>
      <c r="L1194" s="352">
        <v>0</v>
      </c>
      <c r="M1194" s="352">
        <v>0</v>
      </c>
      <c r="N1194" s="352"/>
      <c r="O1194" s="352"/>
      <c r="P1194" s="352"/>
      <c r="Q1194" s="352"/>
      <c r="R1194" s="352" t="s">
        <v>211</v>
      </c>
      <c r="S1194" s="553"/>
      <c r="T1194" s="274"/>
      <c r="U1194" s="546"/>
      <c r="V1194" s="546"/>
      <c r="W1194" s="546"/>
      <c r="X1194" s="274" t="s">
        <v>2527</v>
      </c>
      <c r="Y1194" s="274" t="s">
        <v>2636</v>
      </c>
      <c r="Z1194" s="274"/>
      <c r="AA1194" s="547"/>
      <c r="AB1194" s="547"/>
      <c r="AC1194" s="547"/>
      <c r="AD1194" s="274"/>
      <c r="AE1194" s="274"/>
      <c r="AF1194" s="553"/>
      <c r="AG1194" s="274"/>
      <c r="AH1194" s="546"/>
      <c r="AI1194" s="546"/>
      <c r="AJ1194" s="546"/>
      <c r="AK1194" s="274" t="s">
        <v>2506</v>
      </c>
      <c r="AL1194" s="352" t="s">
        <v>55</v>
      </c>
      <c r="AM1194" s="352" t="s">
        <v>942</v>
      </c>
      <c r="AN1194" s="352" t="s">
        <v>56</v>
      </c>
      <c r="AO1194" s="352" t="s">
        <v>2507</v>
      </c>
      <c r="AP1194" s="274" t="s">
        <v>2524</v>
      </c>
      <c r="AQ1194" s="274" t="s">
        <v>986</v>
      </c>
      <c r="AR1194" s="352">
        <v>2201006</v>
      </c>
      <c r="AS1194" s="352"/>
      <c r="AT1194" s="274" t="s">
        <v>2639</v>
      </c>
      <c r="AU1194" s="274"/>
      <c r="AV1194" s="274" t="s">
        <v>63</v>
      </c>
      <c r="AW1194" s="352" t="s">
        <v>585</v>
      </c>
      <c r="AX1194" s="550"/>
      <c r="AY1194" s="551"/>
      <c r="AZ1194" s="551" t="s">
        <v>2510</v>
      </c>
      <c r="BA1194" s="551" t="s">
        <v>125</v>
      </c>
      <c r="BB1194" s="551" t="s">
        <v>67</v>
      </c>
      <c r="BC1194" s="552">
        <v>4500000</v>
      </c>
      <c r="BD1194" s="552">
        <v>4500000</v>
      </c>
    </row>
    <row r="1195" spans="1:56" s="359" customFormat="1" ht="63" customHeight="1">
      <c r="A1195" s="352">
        <v>1162</v>
      </c>
      <c r="B1195" s="274" t="s">
        <v>927</v>
      </c>
      <c r="C1195" s="274" t="s">
        <v>2499</v>
      </c>
      <c r="D1195" s="274" t="s">
        <v>2594</v>
      </c>
      <c r="E1195" s="274" t="s">
        <v>249</v>
      </c>
      <c r="F1195" s="274"/>
      <c r="G1195" s="274" t="s">
        <v>1164</v>
      </c>
      <c r="H1195" s="274" t="s">
        <v>149</v>
      </c>
      <c r="I1195" s="274" t="s">
        <v>2502</v>
      </c>
      <c r="J1195" s="352" t="s">
        <v>934</v>
      </c>
      <c r="K1195" s="352">
        <v>0</v>
      </c>
      <c r="L1195" s="352">
        <v>0</v>
      </c>
      <c r="M1195" s="352">
        <v>0</v>
      </c>
      <c r="N1195" s="352"/>
      <c r="O1195" s="352"/>
      <c r="P1195" s="352"/>
      <c r="Q1195" s="352"/>
      <c r="R1195" s="352" t="s">
        <v>211</v>
      </c>
      <c r="S1195" s="553"/>
      <c r="T1195" s="274"/>
      <c r="U1195" s="546"/>
      <c r="V1195" s="546"/>
      <c r="W1195" s="546"/>
      <c r="X1195" s="274" t="s">
        <v>2518</v>
      </c>
      <c r="Y1195" s="274" t="s">
        <v>2614</v>
      </c>
      <c r="Z1195" s="274"/>
      <c r="AA1195" s="547"/>
      <c r="AB1195" s="547"/>
      <c r="AC1195" s="547"/>
      <c r="AD1195" s="274"/>
      <c r="AE1195" s="274"/>
      <c r="AF1195" s="553"/>
      <c r="AG1195" s="274"/>
      <c r="AH1195" s="546"/>
      <c r="AI1195" s="546"/>
      <c r="AJ1195" s="546"/>
      <c r="AK1195" s="274" t="s">
        <v>2506</v>
      </c>
      <c r="AL1195" s="352" t="s">
        <v>55</v>
      </c>
      <c r="AM1195" s="352" t="s">
        <v>942</v>
      </c>
      <c r="AN1195" s="352" t="s">
        <v>56</v>
      </c>
      <c r="AO1195" s="352" t="s">
        <v>2507</v>
      </c>
      <c r="AP1195" s="558" t="s">
        <v>2525</v>
      </c>
      <c r="AQ1195" s="274" t="s">
        <v>2522</v>
      </c>
      <c r="AR1195" s="352">
        <v>2201016</v>
      </c>
      <c r="AS1195" s="352"/>
      <c r="AT1195" s="274" t="s">
        <v>2640</v>
      </c>
      <c r="AU1195" s="274"/>
      <c r="AV1195" s="274" t="s">
        <v>63</v>
      </c>
      <c r="AW1195" s="352" t="s">
        <v>585</v>
      </c>
      <c r="AX1195" s="550"/>
      <c r="AY1195" s="551"/>
      <c r="AZ1195" s="551" t="s">
        <v>2523</v>
      </c>
      <c r="BA1195" s="551" t="s">
        <v>125</v>
      </c>
      <c r="BB1195" s="551" t="s">
        <v>67</v>
      </c>
      <c r="BC1195" s="552">
        <v>32960000</v>
      </c>
      <c r="BD1195" s="552">
        <v>32960000</v>
      </c>
    </row>
    <row r="1196" spans="1:56" s="359" customFormat="1" ht="63" customHeight="1">
      <c r="A1196" s="352">
        <v>1163</v>
      </c>
      <c r="B1196" s="274" t="s">
        <v>927</v>
      </c>
      <c r="C1196" s="274" t="s">
        <v>2499</v>
      </c>
      <c r="D1196" s="274" t="s">
        <v>2594</v>
      </c>
      <c r="E1196" s="274" t="s">
        <v>249</v>
      </c>
      <c r="F1196" s="274"/>
      <c r="G1196" s="274" t="s">
        <v>1164</v>
      </c>
      <c r="H1196" s="274" t="s">
        <v>149</v>
      </c>
      <c r="I1196" s="274" t="s">
        <v>2502</v>
      </c>
      <c r="J1196" s="352" t="s">
        <v>934</v>
      </c>
      <c r="K1196" s="352">
        <v>0</v>
      </c>
      <c r="L1196" s="352">
        <v>0</v>
      </c>
      <c r="M1196" s="352">
        <v>0</v>
      </c>
      <c r="N1196" s="352"/>
      <c r="O1196" s="352"/>
      <c r="P1196" s="352"/>
      <c r="Q1196" s="352"/>
      <c r="R1196" s="352" t="s">
        <v>211</v>
      </c>
      <c r="S1196" s="553"/>
      <c r="T1196" s="274"/>
      <c r="U1196" s="546"/>
      <c r="V1196" s="546"/>
      <c r="W1196" s="546"/>
      <c r="X1196" s="274" t="s">
        <v>2518</v>
      </c>
      <c r="Y1196" s="274" t="s">
        <v>2614</v>
      </c>
      <c r="Z1196" s="274"/>
      <c r="AA1196" s="547"/>
      <c r="AB1196" s="547"/>
      <c r="AC1196" s="547"/>
      <c r="AD1196" s="274"/>
      <c r="AE1196" s="274"/>
      <c r="AF1196" s="553"/>
      <c r="AG1196" s="274"/>
      <c r="AH1196" s="546"/>
      <c r="AI1196" s="546"/>
      <c r="AJ1196" s="546"/>
      <c r="AK1196" s="274" t="s">
        <v>2506</v>
      </c>
      <c r="AL1196" s="352" t="s">
        <v>55</v>
      </c>
      <c r="AM1196" s="352" t="s">
        <v>942</v>
      </c>
      <c r="AN1196" s="352" t="s">
        <v>56</v>
      </c>
      <c r="AO1196" s="352" t="s">
        <v>2507</v>
      </c>
      <c r="AP1196" s="558" t="s">
        <v>2525</v>
      </c>
      <c r="AQ1196" s="274" t="s">
        <v>2522</v>
      </c>
      <c r="AR1196" s="352">
        <v>2201016</v>
      </c>
      <c r="AS1196" s="352"/>
      <c r="AT1196" s="274" t="s">
        <v>2640</v>
      </c>
      <c r="AU1196" s="274"/>
      <c r="AV1196" s="274" t="s">
        <v>63</v>
      </c>
      <c r="AW1196" s="352" t="s">
        <v>585</v>
      </c>
      <c r="AX1196" s="550"/>
      <c r="AY1196" s="551"/>
      <c r="AZ1196" s="551" t="s">
        <v>2523</v>
      </c>
      <c r="BA1196" s="551" t="s">
        <v>125</v>
      </c>
      <c r="BB1196" s="551" t="s">
        <v>67</v>
      </c>
      <c r="BC1196" s="552">
        <v>8240000</v>
      </c>
      <c r="BD1196" s="552">
        <v>8240000</v>
      </c>
    </row>
    <row r="1197" spans="1:56" s="359" customFormat="1" ht="63" customHeight="1">
      <c r="A1197" s="352">
        <v>1164</v>
      </c>
      <c r="B1197" s="274" t="s">
        <v>927</v>
      </c>
      <c r="C1197" s="274" t="s">
        <v>2499</v>
      </c>
      <c r="D1197" s="274" t="s">
        <v>2594</v>
      </c>
      <c r="E1197" s="274" t="s">
        <v>249</v>
      </c>
      <c r="F1197" s="274"/>
      <c r="G1197" s="274" t="s">
        <v>1164</v>
      </c>
      <c r="H1197" s="274" t="s">
        <v>149</v>
      </c>
      <c r="I1197" s="274" t="s">
        <v>2502</v>
      </c>
      <c r="J1197" s="352" t="s">
        <v>934</v>
      </c>
      <c r="K1197" s="352">
        <v>0</v>
      </c>
      <c r="L1197" s="352">
        <v>0</v>
      </c>
      <c r="M1197" s="352">
        <v>0</v>
      </c>
      <c r="N1197" s="352"/>
      <c r="O1197" s="352"/>
      <c r="P1197" s="352"/>
      <c r="Q1197" s="352"/>
      <c r="R1197" s="352" t="s">
        <v>211</v>
      </c>
      <c r="S1197" s="553"/>
      <c r="T1197" s="274"/>
      <c r="U1197" s="546"/>
      <c r="V1197" s="546"/>
      <c r="W1197" s="546"/>
      <c r="X1197" s="274" t="s">
        <v>2518</v>
      </c>
      <c r="Y1197" s="274" t="s">
        <v>2614</v>
      </c>
      <c r="Z1197" s="274"/>
      <c r="AA1197" s="547"/>
      <c r="AB1197" s="547"/>
      <c r="AC1197" s="547"/>
      <c r="AD1197" s="274"/>
      <c r="AE1197" s="274"/>
      <c r="AF1197" s="553"/>
      <c r="AG1197" s="274"/>
      <c r="AH1197" s="546"/>
      <c r="AI1197" s="546"/>
      <c r="AJ1197" s="546"/>
      <c r="AK1197" s="274" t="s">
        <v>2506</v>
      </c>
      <c r="AL1197" s="352" t="s">
        <v>55</v>
      </c>
      <c r="AM1197" s="352" t="s">
        <v>942</v>
      </c>
      <c r="AN1197" s="352" t="s">
        <v>56</v>
      </c>
      <c r="AO1197" s="352" t="s">
        <v>2507</v>
      </c>
      <c r="AP1197" s="558" t="s">
        <v>2526</v>
      </c>
      <c r="AQ1197" s="274" t="s">
        <v>986</v>
      </c>
      <c r="AR1197" s="352">
        <v>2201048</v>
      </c>
      <c r="AS1197" s="352"/>
      <c r="AT1197" s="274" t="s">
        <v>2641</v>
      </c>
      <c r="AU1197" s="274"/>
      <c r="AV1197" s="274" t="s">
        <v>74</v>
      </c>
      <c r="AW1197" s="352" t="s">
        <v>585</v>
      </c>
      <c r="AX1197" s="550"/>
      <c r="AY1197" s="551"/>
      <c r="AZ1197" s="551" t="s">
        <v>2514</v>
      </c>
      <c r="BA1197" s="551" t="s">
        <v>125</v>
      </c>
      <c r="BB1197" s="551" t="s">
        <v>67</v>
      </c>
      <c r="BC1197" s="552">
        <v>225000000</v>
      </c>
      <c r="BD1197" s="552">
        <v>225000000</v>
      </c>
    </row>
    <row r="1198" spans="1:56" s="359" customFormat="1" ht="63" customHeight="1">
      <c r="A1198" s="352">
        <v>1165</v>
      </c>
      <c r="B1198" s="274" t="s">
        <v>927</v>
      </c>
      <c r="C1198" s="274" t="s">
        <v>2499</v>
      </c>
      <c r="D1198" s="274" t="s">
        <v>2594</v>
      </c>
      <c r="E1198" s="274" t="s">
        <v>249</v>
      </c>
      <c r="F1198" s="274"/>
      <c r="G1198" s="274" t="s">
        <v>2501</v>
      </c>
      <c r="H1198" s="274" t="s">
        <v>149</v>
      </c>
      <c r="I1198" s="274" t="s">
        <v>2502</v>
      </c>
      <c r="J1198" s="352" t="s">
        <v>934</v>
      </c>
      <c r="K1198" s="352">
        <v>0</v>
      </c>
      <c r="L1198" s="352">
        <v>0</v>
      </c>
      <c r="M1198" s="352">
        <v>0</v>
      </c>
      <c r="N1198" s="352"/>
      <c r="O1198" s="352"/>
      <c r="P1198" s="352"/>
      <c r="Q1198" s="352"/>
      <c r="R1198" s="352" t="s">
        <v>211</v>
      </c>
      <c r="S1198" s="553"/>
      <c r="T1198" s="274"/>
      <c r="U1198" s="546"/>
      <c r="V1198" s="546"/>
      <c r="W1198" s="546"/>
      <c r="X1198" s="274" t="s">
        <v>2527</v>
      </c>
      <c r="Y1198" s="274" t="s">
        <v>2601</v>
      </c>
      <c r="Z1198" s="274"/>
      <c r="AA1198" s="547"/>
      <c r="AB1198" s="547"/>
      <c r="AC1198" s="547"/>
      <c r="AD1198" s="274"/>
      <c r="AE1198" s="274"/>
      <c r="AF1198" s="553"/>
      <c r="AG1198" s="274"/>
      <c r="AH1198" s="546"/>
      <c r="AI1198" s="546"/>
      <c r="AJ1198" s="546"/>
      <c r="AK1198" s="274" t="s">
        <v>2506</v>
      </c>
      <c r="AL1198" s="352" t="s">
        <v>55</v>
      </c>
      <c r="AM1198" s="352" t="s">
        <v>942</v>
      </c>
      <c r="AN1198" s="352" t="s">
        <v>56</v>
      </c>
      <c r="AO1198" s="352" t="s">
        <v>2507</v>
      </c>
      <c r="AP1198" s="274" t="s">
        <v>2526</v>
      </c>
      <c r="AQ1198" s="274" t="s">
        <v>1038</v>
      </c>
      <c r="AR1198" s="352">
        <v>2201048</v>
      </c>
      <c r="AS1198" s="352"/>
      <c r="AT1198" s="274" t="s">
        <v>2642</v>
      </c>
      <c r="AU1198" s="274"/>
      <c r="AV1198" s="274" t="s">
        <v>63</v>
      </c>
      <c r="AW1198" s="352" t="s">
        <v>585</v>
      </c>
      <c r="AX1198" s="550"/>
      <c r="AY1198" s="551"/>
      <c r="AZ1198" s="551" t="s">
        <v>2514</v>
      </c>
      <c r="BA1198" s="551" t="s">
        <v>125</v>
      </c>
      <c r="BB1198" s="551" t="s">
        <v>67</v>
      </c>
      <c r="BC1198" s="552">
        <v>63036000</v>
      </c>
      <c r="BD1198" s="552">
        <v>63036000</v>
      </c>
    </row>
    <row r="1199" spans="1:56" s="359" customFormat="1" ht="63" customHeight="1">
      <c r="A1199" s="352">
        <v>1166</v>
      </c>
      <c r="B1199" s="274" t="s">
        <v>927</v>
      </c>
      <c r="C1199" s="274" t="s">
        <v>2499</v>
      </c>
      <c r="D1199" s="274" t="s">
        <v>2594</v>
      </c>
      <c r="E1199" s="274" t="s">
        <v>249</v>
      </c>
      <c r="F1199" s="274"/>
      <c r="G1199" s="274" t="s">
        <v>2501</v>
      </c>
      <c r="H1199" s="274" t="s">
        <v>149</v>
      </c>
      <c r="I1199" s="274" t="s">
        <v>2502</v>
      </c>
      <c r="J1199" s="352" t="s">
        <v>934</v>
      </c>
      <c r="K1199" s="352">
        <v>0</v>
      </c>
      <c r="L1199" s="352">
        <v>0</v>
      </c>
      <c r="M1199" s="352">
        <v>0</v>
      </c>
      <c r="N1199" s="352"/>
      <c r="O1199" s="352"/>
      <c r="P1199" s="352"/>
      <c r="Q1199" s="352"/>
      <c r="R1199" s="352" t="s">
        <v>211</v>
      </c>
      <c r="S1199" s="553"/>
      <c r="T1199" s="274"/>
      <c r="U1199" s="546"/>
      <c r="V1199" s="546"/>
      <c r="W1199" s="546"/>
      <c r="X1199" s="274" t="s">
        <v>2527</v>
      </c>
      <c r="Y1199" s="274" t="s">
        <v>2601</v>
      </c>
      <c r="Z1199" s="274"/>
      <c r="AA1199" s="547"/>
      <c r="AB1199" s="547"/>
      <c r="AC1199" s="547"/>
      <c r="AD1199" s="274"/>
      <c r="AE1199" s="274"/>
      <c r="AF1199" s="553"/>
      <c r="AG1199" s="274"/>
      <c r="AH1199" s="546"/>
      <c r="AI1199" s="546"/>
      <c r="AJ1199" s="546"/>
      <c r="AK1199" s="274" t="s">
        <v>2506</v>
      </c>
      <c r="AL1199" s="352" t="s">
        <v>55</v>
      </c>
      <c r="AM1199" s="352" t="s">
        <v>942</v>
      </c>
      <c r="AN1199" s="352" t="s">
        <v>56</v>
      </c>
      <c r="AO1199" s="352" t="s">
        <v>2507</v>
      </c>
      <c r="AP1199" s="274" t="s">
        <v>2526</v>
      </c>
      <c r="AQ1199" s="274" t="s">
        <v>1038</v>
      </c>
      <c r="AR1199" s="352">
        <v>2201048</v>
      </c>
      <c r="AS1199" s="352"/>
      <c r="AT1199" s="274" t="s">
        <v>2642</v>
      </c>
      <c r="AU1199" s="274"/>
      <c r="AV1199" s="274" t="s">
        <v>63</v>
      </c>
      <c r="AW1199" s="352" t="s">
        <v>585</v>
      </c>
      <c r="AX1199" s="550"/>
      <c r="AY1199" s="551"/>
      <c r="AZ1199" s="551" t="s">
        <v>2514</v>
      </c>
      <c r="BA1199" s="551" t="s">
        <v>125</v>
      </c>
      <c r="BB1199" s="551" t="s">
        <v>67</v>
      </c>
      <c r="BC1199" s="552">
        <v>14008000</v>
      </c>
      <c r="BD1199" s="552">
        <v>14008000</v>
      </c>
    </row>
    <row r="1200" spans="1:56" s="359" customFormat="1" ht="63" customHeight="1">
      <c r="A1200" s="352">
        <v>1167</v>
      </c>
      <c r="B1200" s="274" t="s">
        <v>927</v>
      </c>
      <c r="C1200" s="274" t="s">
        <v>2499</v>
      </c>
      <c r="D1200" s="274" t="s">
        <v>2594</v>
      </c>
      <c r="E1200" s="274" t="s">
        <v>249</v>
      </c>
      <c r="F1200" s="274"/>
      <c r="G1200" s="274" t="s">
        <v>2501</v>
      </c>
      <c r="H1200" s="274" t="s">
        <v>1681</v>
      </c>
      <c r="I1200" s="558" t="s">
        <v>2502</v>
      </c>
      <c r="J1200" s="352" t="s">
        <v>934</v>
      </c>
      <c r="K1200" s="352">
        <v>0</v>
      </c>
      <c r="L1200" s="352">
        <v>0</v>
      </c>
      <c r="M1200" s="352">
        <v>0</v>
      </c>
      <c r="N1200" s="352"/>
      <c r="O1200" s="352"/>
      <c r="P1200" s="352"/>
      <c r="Q1200" s="352"/>
      <c r="R1200" s="352" t="s">
        <v>211</v>
      </c>
      <c r="S1200" s="553"/>
      <c r="T1200" s="274"/>
      <c r="U1200" s="546"/>
      <c r="V1200" s="546"/>
      <c r="W1200" s="546"/>
      <c r="X1200" s="274" t="s">
        <v>2527</v>
      </c>
      <c r="Y1200" s="274" t="s">
        <v>2636</v>
      </c>
      <c r="Z1200" s="274"/>
      <c r="AA1200" s="547"/>
      <c r="AB1200" s="547"/>
      <c r="AC1200" s="547"/>
      <c r="AD1200" s="274"/>
      <c r="AE1200" s="274"/>
      <c r="AF1200" s="553"/>
      <c r="AG1200" s="274"/>
      <c r="AH1200" s="546"/>
      <c r="AI1200" s="546"/>
      <c r="AJ1200" s="546"/>
      <c r="AK1200" s="274" t="s">
        <v>2506</v>
      </c>
      <c r="AL1200" s="352" t="s">
        <v>55</v>
      </c>
      <c r="AM1200" s="352" t="s">
        <v>942</v>
      </c>
      <c r="AN1200" s="352" t="s">
        <v>56</v>
      </c>
      <c r="AO1200" s="352" t="s">
        <v>2507</v>
      </c>
      <c r="AP1200" s="274" t="s">
        <v>2524</v>
      </c>
      <c r="AQ1200" s="274" t="s">
        <v>986</v>
      </c>
      <c r="AR1200" s="352">
        <v>2201006</v>
      </c>
      <c r="AS1200" s="352"/>
      <c r="AT1200" s="274" t="s">
        <v>2643</v>
      </c>
      <c r="AU1200" s="274"/>
      <c r="AV1200" s="274" t="s">
        <v>63</v>
      </c>
      <c r="AW1200" s="352" t="s">
        <v>585</v>
      </c>
      <c r="AX1200" s="550"/>
      <c r="AY1200" s="551"/>
      <c r="AZ1200" s="551" t="s">
        <v>2510</v>
      </c>
      <c r="BA1200" s="551" t="s">
        <v>125</v>
      </c>
      <c r="BB1200" s="551" t="s">
        <v>67</v>
      </c>
      <c r="BC1200" s="552">
        <v>50058000</v>
      </c>
      <c r="BD1200" s="552">
        <v>50058000</v>
      </c>
    </row>
    <row r="1201" spans="1:63" s="359" customFormat="1" ht="63" customHeight="1">
      <c r="A1201" s="352">
        <v>1168</v>
      </c>
      <c r="B1201" s="274" t="s">
        <v>927</v>
      </c>
      <c r="C1201" s="274" t="s">
        <v>2499</v>
      </c>
      <c r="D1201" s="274" t="s">
        <v>2594</v>
      </c>
      <c r="E1201" s="274" t="s">
        <v>249</v>
      </c>
      <c r="F1201" s="274"/>
      <c r="G1201" s="274" t="s">
        <v>2501</v>
      </c>
      <c r="H1201" s="274" t="s">
        <v>1681</v>
      </c>
      <c r="I1201" s="558" t="s">
        <v>2502</v>
      </c>
      <c r="J1201" s="352" t="s">
        <v>934</v>
      </c>
      <c r="K1201" s="352">
        <v>0</v>
      </c>
      <c r="L1201" s="352">
        <v>0</v>
      </c>
      <c r="M1201" s="352">
        <v>0</v>
      </c>
      <c r="N1201" s="352"/>
      <c r="O1201" s="352"/>
      <c r="P1201" s="352"/>
      <c r="Q1201" s="352"/>
      <c r="R1201" s="352" t="s">
        <v>211</v>
      </c>
      <c r="S1201" s="553"/>
      <c r="T1201" s="274"/>
      <c r="U1201" s="546"/>
      <c r="V1201" s="546"/>
      <c r="W1201" s="546"/>
      <c r="X1201" s="274" t="s">
        <v>2527</v>
      </c>
      <c r="Y1201" s="274" t="s">
        <v>2636</v>
      </c>
      <c r="Z1201" s="274"/>
      <c r="AA1201" s="547"/>
      <c r="AB1201" s="547"/>
      <c r="AC1201" s="547"/>
      <c r="AD1201" s="274"/>
      <c r="AE1201" s="274"/>
      <c r="AF1201" s="553"/>
      <c r="AG1201" s="274"/>
      <c r="AH1201" s="546"/>
      <c r="AI1201" s="546"/>
      <c r="AJ1201" s="546"/>
      <c r="AK1201" s="274" t="s">
        <v>2506</v>
      </c>
      <c r="AL1201" s="352" t="s">
        <v>55</v>
      </c>
      <c r="AM1201" s="352" t="s">
        <v>942</v>
      </c>
      <c r="AN1201" s="352" t="s">
        <v>56</v>
      </c>
      <c r="AO1201" s="352" t="s">
        <v>2507</v>
      </c>
      <c r="AP1201" s="274" t="s">
        <v>2524</v>
      </c>
      <c r="AQ1201" s="274" t="s">
        <v>986</v>
      </c>
      <c r="AR1201" s="352">
        <v>2201006</v>
      </c>
      <c r="AS1201" s="352"/>
      <c r="AT1201" s="274" t="s">
        <v>2643</v>
      </c>
      <c r="AU1201" s="274"/>
      <c r="AV1201" s="274" t="s">
        <v>63</v>
      </c>
      <c r="AW1201" s="352" t="s">
        <v>585</v>
      </c>
      <c r="AX1201" s="550"/>
      <c r="AY1201" s="551"/>
      <c r="AZ1201" s="551" t="s">
        <v>2510</v>
      </c>
      <c r="BA1201" s="551" t="s">
        <v>125</v>
      </c>
      <c r="BB1201" s="551" t="s">
        <v>67</v>
      </c>
      <c r="BC1201" s="552">
        <v>11124000</v>
      </c>
      <c r="BD1201" s="552">
        <v>11124000</v>
      </c>
    </row>
    <row r="1202" spans="1:63" s="359" customFormat="1" ht="63" customHeight="1">
      <c r="A1202" s="352">
        <v>1169</v>
      </c>
      <c r="B1202" s="274" t="s">
        <v>927</v>
      </c>
      <c r="C1202" s="274" t="s">
        <v>2499</v>
      </c>
      <c r="D1202" s="274" t="s">
        <v>2594</v>
      </c>
      <c r="E1202" s="274" t="s">
        <v>249</v>
      </c>
      <c r="F1202" s="274"/>
      <c r="G1202" s="274" t="s">
        <v>1164</v>
      </c>
      <c r="H1202" s="274" t="s">
        <v>149</v>
      </c>
      <c r="I1202" s="274" t="s">
        <v>2502</v>
      </c>
      <c r="J1202" s="352" t="s">
        <v>934</v>
      </c>
      <c r="K1202" s="352">
        <v>0</v>
      </c>
      <c r="L1202" s="352">
        <v>0</v>
      </c>
      <c r="M1202" s="352">
        <v>0</v>
      </c>
      <c r="N1202" s="352"/>
      <c r="O1202" s="352"/>
      <c r="P1202" s="352"/>
      <c r="Q1202" s="352"/>
      <c r="R1202" s="352" t="s">
        <v>211</v>
      </c>
      <c r="S1202" s="553"/>
      <c r="T1202" s="274"/>
      <c r="U1202" s="546"/>
      <c r="V1202" s="546"/>
      <c r="W1202" s="546"/>
      <c r="X1202" s="274" t="s">
        <v>2520</v>
      </c>
      <c r="Y1202" s="274" t="s">
        <v>2644</v>
      </c>
      <c r="Z1202" s="274" t="s">
        <v>2637</v>
      </c>
      <c r="AA1202" s="547">
        <v>0</v>
      </c>
      <c r="AB1202" s="299">
        <v>0.8</v>
      </c>
      <c r="AC1202" s="547">
        <v>80</v>
      </c>
      <c r="AD1202" s="274" t="s">
        <v>1648</v>
      </c>
      <c r="AE1202" s="274" t="s">
        <v>2645</v>
      </c>
      <c r="AF1202" s="564"/>
      <c r="AG1202" s="561">
        <f>(AF1202-AA1202)/(AB1202-AA1202)</f>
        <v>0</v>
      </c>
      <c r="AH1202" s="565"/>
      <c r="AI1202" s="549"/>
      <c r="AJ1202" s="549"/>
      <c r="AK1202" s="274" t="s">
        <v>2506</v>
      </c>
      <c r="AL1202" s="352" t="s">
        <v>55</v>
      </c>
      <c r="AM1202" s="352" t="s">
        <v>942</v>
      </c>
      <c r="AN1202" s="352" t="s">
        <v>56</v>
      </c>
      <c r="AO1202" s="352" t="s">
        <v>2507</v>
      </c>
      <c r="AP1202" s="274" t="s">
        <v>2526</v>
      </c>
      <c r="AQ1202" s="274" t="s">
        <v>1038</v>
      </c>
      <c r="AR1202" s="352">
        <v>2201048</v>
      </c>
      <c r="AS1202" s="352"/>
      <c r="AT1202" s="274" t="s">
        <v>2646</v>
      </c>
      <c r="AU1202" s="274"/>
      <c r="AV1202" s="274" t="s">
        <v>63</v>
      </c>
      <c r="AW1202" s="352" t="s">
        <v>585</v>
      </c>
      <c r="AX1202" s="550"/>
      <c r="AY1202" s="551"/>
      <c r="AZ1202" s="551" t="s">
        <v>2514</v>
      </c>
      <c r="BA1202" s="551" t="s">
        <v>125</v>
      </c>
      <c r="BB1202" s="551" t="s">
        <v>67</v>
      </c>
      <c r="BC1202" s="552">
        <v>63036000</v>
      </c>
      <c r="BD1202" s="552">
        <v>63036000</v>
      </c>
    </row>
    <row r="1203" spans="1:63" s="359" customFormat="1" ht="63" customHeight="1">
      <c r="A1203" s="352">
        <v>1170</v>
      </c>
      <c r="B1203" s="274" t="s">
        <v>927</v>
      </c>
      <c r="C1203" s="274" t="s">
        <v>2499</v>
      </c>
      <c r="D1203" s="274" t="s">
        <v>2594</v>
      </c>
      <c r="E1203" s="274" t="s">
        <v>249</v>
      </c>
      <c r="F1203" s="274"/>
      <c r="G1203" s="274" t="s">
        <v>1164</v>
      </c>
      <c r="H1203" s="274" t="s">
        <v>149</v>
      </c>
      <c r="I1203" s="274" t="s">
        <v>2502</v>
      </c>
      <c r="J1203" s="352" t="s">
        <v>934</v>
      </c>
      <c r="K1203" s="352">
        <v>0</v>
      </c>
      <c r="L1203" s="352">
        <v>0</v>
      </c>
      <c r="M1203" s="352">
        <v>0</v>
      </c>
      <c r="N1203" s="352"/>
      <c r="O1203" s="352"/>
      <c r="P1203" s="352"/>
      <c r="Q1203" s="352"/>
      <c r="R1203" s="352" t="s">
        <v>211</v>
      </c>
      <c r="S1203" s="553"/>
      <c r="T1203" s="274"/>
      <c r="U1203" s="546"/>
      <c r="V1203" s="546"/>
      <c r="W1203" s="546"/>
      <c r="X1203" s="274" t="s">
        <v>2520</v>
      </c>
      <c r="Y1203" s="274" t="s">
        <v>2644</v>
      </c>
      <c r="Z1203" s="274"/>
      <c r="AA1203" s="547"/>
      <c r="AB1203" s="547"/>
      <c r="AC1203" s="547"/>
      <c r="AD1203" s="274"/>
      <c r="AE1203" s="274"/>
      <c r="AF1203" s="553"/>
      <c r="AG1203" s="566"/>
      <c r="AH1203" s="546"/>
      <c r="AI1203" s="546"/>
      <c r="AJ1203" s="546"/>
      <c r="AK1203" s="274" t="s">
        <v>2506</v>
      </c>
      <c r="AL1203" s="352" t="s">
        <v>55</v>
      </c>
      <c r="AM1203" s="352" t="s">
        <v>942</v>
      </c>
      <c r="AN1203" s="352" t="s">
        <v>56</v>
      </c>
      <c r="AO1203" s="352" t="s">
        <v>2507</v>
      </c>
      <c r="AP1203" s="274" t="s">
        <v>2526</v>
      </c>
      <c r="AQ1203" s="274" t="s">
        <v>1038</v>
      </c>
      <c r="AR1203" s="352">
        <v>2201048</v>
      </c>
      <c r="AS1203" s="352"/>
      <c r="AT1203" s="274" t="s">
        <v>2646</v>
      </c>
      <c r="AU1203" s="274"/>
      <c r="AV1203" s="274" t="s">
        <v>63</v>
      </c>
      <c r="AW1203" s="352" t="s">
        <v>585</v>
      </c>
      <c r="AX1203" s="550"/>
      <c r="AY1203" s="551"/>
      <c r="AZ1203" s="551" t="s">
        <v>2514</v>
      </c>
      <c r="BA1203" s="551" t="s">
        <v>125</v>
      </c>
      <c r="BB1203" s="551" t="s">
        <v>67</v>
      </c>
      <c r="BC1203" s="552">
        <v>14008000</v>
      </c>
      <c r="BD1203" s="552">
        <v>14008000</v>
      </c>
    </row>
    <row r="1204" spans="1:63" s="359" customFormat="1" ht="63" customHeight="1">
      <c r="A1204" s="352">
        <v>1171</v>
      </c>
      <c r="B1204" s="274" t="s">
        <v>927</v>
      </c>
      <c r="C1204" s="274" t="s">
        <v>2499</v>
      </c>
      <c r="D1204" s="274" t="s">
        <v>2594</v>
      </c>
      <c r="E1204" s="274" t="s">
        <v>249</v>
      </c>
      <c r="F1204" s="274"/>
      <c r="G1204" s="274" t="s">
        <v>1164</v>
      </c>
      <c r="H1204" s="274" t="s">
        <v>149</v>
      </c>
      <c r="I1204" s="274" t="s">
        <v>2502</v>
      </c>
      <c r="J1204" s="352" t="s">
        <v>934</v>
      </c>
      <c r="K1204" s="352">
        <v>0</v>
      </c>
      <c r="L1204" s="352">
        <v>0</v>
      </c>
      <c r="M1204" s="352">
        <v>0</v>
      </c>
      <c r="N1204" s="352"/>
      <c r="O1204" s="352"/>
      <c r="P1204" s="352"/>
      <c r="Q1204" s="352"/>
      <c r="R1204" s="352" t="s">
        <v>211</v>
      </c>
      <c r="S1204" s="553"/>
      <c r="T1204" s="274"/>
      <c r="U1204" s="546"/>
      <c r="V1204" s="546"/>
      <c r="W1204" s="546"/>
      <c r="X1204" s="274" t="s">
        <v>2520</v>
      </c>
      <c r="Y1204" s="274" t="s">
        <v>2644</v>
      </c>
      <c r="Z1204" s="274"/>
      <c r="AA1204" s="547"/>
      <c r="AB1204" s="547"/>
      <c r="AC1204" s="547"/>
      <c r="AD1204" s="274"/>
      <c r="AE1204" s="274"/>
      <c r="AF1204" s="553"/>
      <c r="AG1204" s="274"/>
      <c r="AH1204" s="546"/>
      <c r="AI1204" s="546"/>
      <c r="AJ1204" s="546"/>
      <c r="AK1204" s="274" t="s">
        <v>2506</v>
      </c>
      <c r="AL1204" s="352" t="s">
        <v>55</v>
      </c>
      <c r="AM1204" s="352" t="s">
        <v>942</v>
      </c>
      <c r="AN1204" s="352" t="s">
        <v>56</v>
      </c>
      <c r="AO1204" s="352" t="s">
        <v>2507</v>
      </c>
      <c r="AP1204" s="274" t="s">
        <v>2526</v>
      </c>
      <c r="AQ1204" s="274" t="s">
        <v>1038</v>
      </c>
      <c r="AR1204" s="352">
        <v>2201048</v>
      </c>
      <c r="AS1204" s="352"/>
      <c r="AT1204" s="274" t="s">
        <v>2647</v>
      </c>
      <c r="AU1204" s="274"/>
      <c r="AV1204" s="274" t="s">
        <v>63</v>
      </c>
      <c r="AW1204" s="352" t="s">
        <v>585</v>
      </c>
      <c r="AX1204" s="550"/>
      <c r="AY1204" s="551"/>
      <c r="AZ1204" s="551" t="s">
        <v>2514</v>
      </c>
      <c r="BA1204" s="551" t="s">
        <v>125</v>
      </c>
      <c r="BB1204" s="551" t="s">
        <v>67</v>
      </c>
      <c r="BC1204" s="552">
        <v>48695310</v>
      </c>
      <c r="BD1204" s="552">
        <v>48695310</v>
      </c>
    </row>
    <row r="1205" spans="1:63" s="359" customFormat="1" ht="63" customHeight="1">
      <c r="A1205" s="352">
        <v>1172</v>
      </c>
      <c r="B1205" s="274" t="s">
        <v>927</v>
      </c>
      <c r="C1205" s="274" t="s">
        <v>2499</v>
      </c>
      <c r="D1205" s="274" t="s">
        <v>2594</v>
      </c>
      <c r="E1205" s="274" t="s">
        <v>249</v>
      </c>
      <c r="F1205" s="274"/>
      <c r="G1205" s="274" t="s">
        <v>1164</v>
      </c>
      <c r="H1205" s="274" t="s">
        <v>149</v>
      </c>
      <c r="I1205" s="274" t="s">
        <v>2502</v>
      </c>
      <c r="J1205" s="352" t="s">
        <v>934</v>
      </c>
      <c r="K1205" s="352">
        <v>0</v>
      </c>
      <c r="L1205" s="352">
        <v>0</v>
      </c>
      <c r="M1205" s="352">
        <v>0</v>
      </c>
      <c r="N1205" s="352"/>
      <c r="O1205" s="352"/>
      <c r="P1205" s="352"/>
      <c r="Q1205" s="352"/>
      <c r="R1205" s="352" t="s">
        <v>211</v>
      </c>
      <c r="S1205" s="553"/>
      <c r="T1205" s="274"/>
      <c r="U1205" s="546"/>
      <c r="V1205" s="546"/>
      <c r="W1205" s="546"/>
      <c r="X1205" s="274" t="s">
        <v>2520</v>
      </c>
      <c r="Y1205" s="274" t="s">
        <v>2644</v>
      </c>
      <c r="Z1205" s="274"/>
      <c r="AA1205" s="547"/>
      <c r="AB1205" s="547"/>
      <c r="AC1205" s="547"/>
      <c r="AD1205" s="274"/>
      <c r="AE1205" s="274"/>
      <c r="AF1205" s="553"/>
      <c r="AG1205" s="274"/>
      <c r="AH1205" s="546"/>
      <c r="AI1205" s="546"/>
      <c r="AJ1205" s="546"/>
      <c r="AK1205" s="274" t="s">
        <v>2506</v>
      </c>
      <c r="AL1205" s="352" t="s">
        <v>55</v>
      </c>
      <c r="AM1205" s="352" t="s">
        <v>942</v>
      </c>
      <c r="AN1205" s="352" t="s">
        <v>56</v>
      </c>
      <c r="AO1205" s="352" t="s">
        <v>2507</v>
      </c>
      <c r="AP1205" s="274" t="s">
        <v>2526</v>
      </c>
      <c r="AQ1205" s="274" t="s">
        <v>1038</v>
      </c>
      <c r="AR1205" s="352">
        <v>2201048</v>
      </c>
      <c r="AS1205" s="352"/>
      <c r="AT1205" s="274" t="s">
        <v>2647</v>
      </c>
      <c r="AU1205" s="274"/>
      <c r="AV1205" s="274" t="s">
        <v>63</v>
      </c>
      <c r="AW1205" s="352" t="s">
        <v>585</v>
      </c>
      <c r="AX1205" s="550"/>
      <c r="AY1205" s="551"/>
      <c r="AZ1205" s="551" t="s">
        <v>2514</v>
      </c>
      <c r="BA1205" s="551" t="s">
        <v>125</v>
      </c>
      <c r="BB1205" s="551" t="s">
        <v>67</v>
      </c>
      <c r="BC1205" s="552">
        <v>10821180</v>
      </c>
      <c r="BD1205" s="552">
        <v>10821180</v>
      </c>
    </row>
    <row r="1206" spans="1:63" s="359" customFormat="1" ht="63" customHeight="1">
      <c r="A1206" s="352">
        <v>1173</v>
      </c>
      <c r="B1206" s="274" t="s">
        <v>927</v>
      </c>
      <c r="C1206" s="274" t="s">
        <v>2499</v>
      </c>
      <c r="D1206" s="274" t="s">
        <v>2594</v>
      </c>
      <c r="E1206" s="274" t="s">
        <v>249</v>
      </c>
      <c r="F1206" s="274"/>
      <c r="G1206" s="274" t="s">
        <v>1164</v>
      </c>
      <c r="H1206" s="274" t="s">
        <v>1681</v>
      </c>
      <c r="I1206" s="274" t="s">
        <v>2648</v>
      </c>
      <c r="J1206" s="352" t="s">
        <v>934</v>
      </c>
      <c r="K1206" s="352">
        <v>0</v>
      </c>
      <c r="L1206" s="352">
        <v>0</v>
      </c>
      <c r="M1206" s="352">
        <v>0</v>
      </c>
      <c r="N1206" s="352"/>
      <c r="O1206" s="352"/>
      <c r="P1206" s="352"/>
      <c r="Q1206" s="352"/>
      <c r="R1206" s="352" t="s">
        <v>211</v>
      </c>
      <c r="S1206" s="553"/>
      <c r="T1206" s="274"/>
      <c r="U1206" s="546"/>
      <c r="V1206" s="546"/>
      <c r="W1206" s="546"/>
      <c r="X1206" s="274" t="s">
        <v>2520</v>
      </c>
      <c r="Y1206" s="274" t="s">
        <v>2649</v>
      </c>
      <c r="Z1206" s="274" t="s">
        <v>2637</v>
      </c>
      <c r="AA1206" s="547">
        <v>0</v>
      </c>
      <c r="AB1206" s="299">
        <v>1</v>
      </c>
      <c r="AC1206" s="547">
        <v>100</v>
      </c>
      <c r="AD1206" s="274" t="s">
        <v>2650</v>
      </c>
      <c r="AE1206" s="274" t="s">
        <v>2651</v>
      </c>
      <c r="AF1206" s="548"/>
      <c r="AG1206" s="561">
        <f>(AF1206-AA1206)/(AB1206-AA1206)</f>
        <v>0</v>
      </c>
      <c r="AH1206" s="353"/>
      <c r="AI1206" s="549"/>
      <c r="AJ1206" s="546"/>
      <c r="AK1206" s="274" t="s">
        <v>2506</v>
      </c>
      <c r="AL1206" s="352" t="s">
        <v>55</v>
      </c>
      <c r="AM1206" s="352" t="s">
        <v>942</v>
      </c>
      <c r="AN1206" s="352" t="s">
        <v>56</v>
      </c>
      <c r="AO1206" s="352" t="s">
        <v>2507</v>
      </c>
      <c r="AP1206" s="274" t="s">
        <v>2512</v>
      </c>
      <c r="AQ1206" s="274" t="s">
        <v>986</v>
      </c>
      <c r="AR1206" s="352">
        <v>2201006</v>
      </c>
      <c r="AS1206" s="352"/>
      <c r="AT1206" s="274" t="s">
        <v>2652</v>
      </c>
      <c r="AU1206" s="274"/>
      <c r="AV1206" s="274" t="s">
        <v>63</v>
      </c>
      <c r="AW1206" s="352" t="s">
        <v>585</v>
      </c>
      <c r="AX1206" s="550"/>
      <c r="AY1206" s="551"/>
      <c r="AZ1206" s="551" t="s">
        <v>2510</v>
      </c>
      <c r="BA1206" s="551" t="s">
        <v>125</v>
      </c>
      <c r="BB1206" s="551" t="s">
        <v>67</v>
      </c>
      <c r="BC1206" s="552">
        <v>60255000</v>
      </c>
      <c r="BD1206" s="552">
        <v>60255000</v>
      </c>
    </row>
    <row r="1207" spans="1:63" s="359" customFormat="1" ht="63" customHeight="1">
      <c r="A1207" s="352">
        <v>1174</v>
      </c>
      <c r="B1207" s="274" t="s">
        <v>927</v>
      </c>
      <c r="C1207" s="274" t="s">
        <v>2499</v>
      </c>
      <c r="D1207" s="274" t="s">
        <v>2594</v>
      </c>
      <c r="E1207" s="274" t="s">
        <v>249</v>
      </c>
      <c r="F1207" s="274"/>
      <c r="G1207" s="274" t="s">
        <v>1164</v>
      </c>
      <c r="H1207" s="274" t="s">
        <v>1681</v>
      </c>
      <c r="I1207" s="274" t="s">
        <v>2648</v>
      </c>
      <c r="J1207" s="352" t="s">
        <v>934</v>
      </c>
      <c r="K1207" s="352">
        <v>0</v>
      </c>
      <c r="L1207" s="352">
        <v>0</v>
      </c>
      <c r="M1207" s="352">
        <v>0</v>
      </c>
      <c r="N1207" s="352"/>
      <c r="O1207" s="352"/>
      <c r="P1207" s="352"/>
      <c r="Q1207" s="352"/>
      <c r="R1207" s="352" t="s">
        <v>211</v>
      </c>
      <c r="S1207" s="553"/>
      <c r="T1207" s="274"/>
      <c r="U1207" s="546"/>
      <c r="V1207" s="546"/>
      <c r="W1207" s="546"/>
      <c r="X1207" s="274" t="s">
        <v>2520</v>
      </c>
      <c r="Y1207" s="274" t="s">
        <v>2649</v>
      </c>
      <c r="Z1207" s="274"/>
      <c r="AA1207" s="547"/>
      <c r="AB1207" s="547"/>
      <c r="AC1207" s="547"/>
      <c r="AD1207" s="274"/>
      <c r="AE1207" s="274"/>
      <c r="AF1207" s="553"/>
      <c r="AG1207" s="274"/>
      <c r="AH1207" s="546"/>
      <c r="AI1207" s="546"/>
      <c r="AJ1207" s="546"/>
      <c r="AK1207" s="274" t="s">
        <v>2506</v>
      </c>
      <c r="AL1207" s="352" t="s">
        <v>55</v>
      </c>
      <c r="AM1207" s="352" t="s">
        <v>942</v>
      </c>
      <c r="AN1207" s="352" t="s">
        <v>56</v>
      </c>
      <c r="AO1207" s="352" t="s">
        <v>2507</v>
      </c>
      <c r="AP1207" s="274" t="s">
        <v>2512</v>
      </c>
      <c r="AQ1207" s="274" t="s">
        <v>986</v>
      </c>
      <c r="AR1207" s="352">
        <v>2201006</v>
      </c>
      <c r="AS1207" s="352"/>
      <c r="AT1207" s="274" t="s">
        <v>2652</v>
      </c>
      <c r="AU1207" s="274"/>
      <c r="AV1207" s="274" t="s">
        <v>63</v>
      </c>
      <c r="AW1207" s="352" t="s">
        <v>585</v>
      </c>
      <c r="AX1207" s="550"/>
      <c r="AY1207" s="551"/>
      <c r="AZ1207" s="551" t="s">
        <v>2510</v>
      </c>
      <c r="BA1207" s="551" t="s">
        <v>125</v>
      </c>
      <c r="BB1207" s="551" t="s">
        <v>67</v>
      </c>
      <c r="BC1207" s="552">
        <v>13390000</v>
      </c>
      <c r="BD1207" s="552">
        <v>13390000</v>
      </c>
    </row>
    <row r="1208" spans="1:63" s="359" customFormat="1" ht="63" customHeight="1">
      <c r="A1208" s="352">
        <v>1175</v>
      </c>
      <c r="B1208" s="274" t="s">
        <v>927</v>
      </c>
      <c r="C1208" s="274" t="s">
        <v>2499</v>
      </c>
      <c r="D1208" s="274" t="s">
        <v>2594</v>
      </c>
      <c r="E1208" s="274" t="s">
        <v>249</v>
      </c>
      <c r="F1208" s="274"/>
      <c r="G1208" s="274" t="s">
        <v>1164</v>
      </c>
      <c r="H1208" s="274" t="s">
        <v>1681</v>
      </c>
      <c r="I1208" s="274" t="s">
        <v>2648</v>
      </c>
      <c r="J1208" s="352" t="s">
        <v>934</v>
      </c>
      <c r="K1208" s="352">
        <v>0</v>
      </c>
      <c r="L1208" s="352">
        <v>0</v>
      </c>
      <c r="M1208" s="352">
        <v>0</v>
      </c>
      <c r="N1208" s="352"/>
      <c r="O1208" s="352"/>
      <c r="P1208" s="352"/>
      <c r="Q1208" s="352"/>
      <c r="R1208" s="352" t="s">
        <v>211</v>
      </c>
      <c r="S1208" s="553"/>
      <c r="T1208" s="274"/>
      <c r="U1208" s="546"/>
      <c r="V1208" s="546"/>
      <c r="W1208" s="546"/>
      <c r="X1208" s="274" t="s">
        <v>2520</v>
      </c>
      <c r="Y1208" s="274" t="s">
        <v>2649</v>
      </c>
      <c r="Z1208" s="274"/>
      <c r="AA1208" s="547"/>
      <c r="AB1208" s="547"/>
      <c r="AC1208" s="547"/>
      <c r="AD1208" s="274"/>
      <c r="AE1208" s="274"/>
      <c r="AF1208" s="553"/>
      <c r="AG1208" s="274"/>
      <c r="AH1208" s="546"/>
      <c r="AI1208" s="546"/>
      <c r="AJ1208" s="546"/>
      <c r="AK1208" s="274" t="s">
        <v>2506</v>
      </c>
      <c r="AL1208" s="352" t="s">
        <v>55</v>
      </c>
      <c r="AM1208" s="352" t="s">
        <v>942</v>
      </c>
      <c r="AN1208" s="352" t="s">
        <v>56</v>
      </c>
      <c r="AO1208" s="352" t="s">
        <v>2507</v>
      </c>
      <c r="AP1208" s="274" t="s">
        <v>2512</v>
      </c>
      <c r="AQ1208" s="274" t="s">
        <v>986</v>
      </c>
      <c r="AR1208" s="352">
        <v>2201006</v>
      </c>
      <c r="AS1208" s="352"/>
      <c r="AT1208" s="274" t="s">
        <v>2653</v>
      </c>
      <c r="AU1208" s="274"/>
      <c r="AV1208" s="274" t="s">
        <v>63</v>
      </c>
      <c r="AW1208" s="352" t="s">
        <v>585</v>
      </c>
      <c r="AX1208" s="550"/>
      <c r="AY1208" s="551"/>
      <c r="AZ1208" s="551" t="s">
        <v>2510</v>
      </c>
      <c r="BA1208" s="551" t="s">
        <v>125</v>
      </c>
      <c r="BB1208" s="551" t="s">
        <v>67</v>
      </c>
      <c r="BC1208" s="552">
        <v>112455000</v>
      </c>
      <c r="BD1208" s="552">
        <v>112455000</v>
      </c>
    </row>
    <row r="1209" spans="1:63" s="359" customFormat="1" ht="63" customHeight="1">
      <c r="A1209" s="352">
        <v>1176</v>
      </c>
      <c r="B1209" s="274" t="s">
        <v>927</v>
      </c>
      <c r="C1209" s="274" t="s">
        <v>2499</v>
      </c>
      <c r="D1209" s="274" t="s">
        <v>2594</v>
      </c>
      <c r="E1209" s="274" t="s">
        <v>249</v>
      </c>
      <c r="F1209" s="274"/>
      <c r="G1209" s="274" t="s">
        <v>1164</v>
      </c>
      <c r="H1209" s="274" t="s">
        <v>1681</v>
      </c>
      <c r="I1209" s="274" t="s">
        <v>2648</v>
      </c>
      <c r="J1209" s="352" t="s">
        <v>934</v>
      </c>
      <c r="K1209" s="352">
        <v>0</v>
      </c>
      <c r="L1209" s="352">
        <v>0</v>
      </c>
      <c r="M1209" s="352">
        <v>0</v>
      </c>
      <c r="N1209" s="352"/>
      <c r="O1209" s="352"/>
      <c r="P1209" s="352"/>
      <c r="Q1209" s="352"/>
      <c r="R1209" s="352" t="s">
        <v>211</v>
      </c>
      <c r="S1209" s="553"/>
      <c r="T1209" s="274"/>
      <c r="U1209" s="546"/>
      <c r="V1209" s="546"/>
      <c r="W1209" s="546"/>
      <c r="X1209" s="274" t="s">
        <v>2520</v>
      </c>
      <c r="Y1209" s="274" t="s">
        <v>2649</v>
      </c>
      <c r="Z1209" s="274"/>
      <c r="AA1209" s="547"/>
      <c r="AB1209" s="547"/>
      <c r="AC1209" s="547"/>
      <c r="AD1209" s="274"/>
      <c r="AE1209" s="274"/>
      <c r="AF1209" s="553"/>
      <c r="AG1209" s="274"/>
      <c r="AH1209" s="546"/>
      <c r="AI1209" s="546"/>
      <c r="AJ1209" s="546"/>
      <c r="AK1209" s="274" t="s">
        <v>2506</v>
      </c>
      <c r="AL1209" s="352" t="s">
        <v>55</v>
      </c>
      <c r="AM1209" s="352" t="s">
        <v>942</v>
      </c>
      <c r="AN1209" s="352" t="s">
        <v>56</v>
      </c>
      <c r="AO1209" s="352" t="s">
        <v>2507</v>
      </c>
      <c r="AP1209" s="274" t="s">
        <v>2512</v>
      </c>
      <c r="AQ1209" s="274" t="s">
        <v>986</v>
      </c>
      <c r="AR1209" s="352">
        <v>2201006</v>
      </c>
      <c r="AS1209" s="352"/>
      <c r="AT1209" s="274" t="s">
        <v>2653</v>
      </c>
      <c r="AU1209" s="274"/>
      <c r="AV1209" s="274" t="s">
        <v>63</v>
      </c>
      <c r="AW1209" s="352" t="s">
        <v>585</v>
      </c>
      <c r="AX1209" s="550"/>
      <c r="AY1209" s="551"/>
      <c r="AZ1209" s="551" t="s">
        <v>2510</v>
      </c>
      <c r="BA1209" s="551" t="s">
        <v>125</v>
      </c>
      <c r="BB1209" s="551" t="s">
        <v>67</v>
      </c>
      <c r="BC1209" s="552">
        <v>37485000</v>
      </c>
      <c r="BD1209" s="552">
        <v>37485000</v>
      </c>
    </row>
    <row r="1210" spans="1:63" s="359" customFormat="1" ht="63" customHeight="1">
      <c r="A1210" s="352">
        <v>1177</v>
      </c>
      <c r="B1210" s="274" t="s">
        <v>927</v>
      </c>
      <c r="C1210" s="274" t="s">
        <v>2499</v>
      </c>
      <c r="D1210" s="274" t="s">
        <v>2594</v>
      </c>
      <c r="E1210" s="274" t="s">
        <v>249</v>
      </c>
      <c r="F1210" s="274"/>
      <c r="G1210" s="274" t="s">
        <v>2501</v>
      </c>
      <c r="H1210" s="274" t="s">
        <v>149</v>
      </c>
      <c r="I1210" s="274" t="s">
        <v>2502</v>
      </c>
      <c r="J1210" s="352" t="s">
        <v>934</v>
      </c>
      <c r="K1210" s="352">
        <v>0</v>
      </c>
      <c r="L1210" s="352">
        <v>0</v>
      </c>
      <c r="M1210" s="352">
        <v>0</v>
      </c>
      <c r="N1210" s="352"/>
      <c r="O1210" s="352"/>
      <c r="P1210" s="352"/>
      <c r="Q1210" s="352"/>
      <c r="R1210" s="352" t="s">
        <v>211</v>
      </c>
      <c r="S1210" s="553"/>
      <c r="T1210" s="274"/>
      <c r="U1210" s="546"/>
      <c r="V1210" s="546"/>
      <c r="W1210" s="546"/>
      <c r="X1210" s="274" t="s">
        <v>2527</v>
      </c>
      <c r="Y1210" s="274" t="s">
        <v>2601</v>
      </c>
      <c r="Z1210" s="274"/>
      <c r="AA1210" s="547"/>
      <c r="AB1210" s="547"/>
      <c r="AC1210" s="547"/>
      <c r="AD1210" s="274"/>
      <c r="AE1210" s="274"/>
      <c r="AF1210" s="553"/>
      <c r="AG1210" s="274"/>
      <c r="AH1210" s="546"/>
      <c r="AI1210" s="546"/>
      <c r="AJ1210" s="546"/>
      <c r="AK1210" s="274" t="s">
        <v>2506</v>
      </c>
      <c r="AL1210" s="352" t="s">
        <v>55</v>
      </c>
      <c r="AM1210" s="352" t="s">
        <v>942</v>
      </c>
      <c r="AN1210" s="352" t="s">
        <v>56</v>
      </c>
      <c r="AO1210" s="352" t="s">
        <v>2507</v>
      </c>
      <c r="AP1210" s="274" t="s">
        <v>2511</v>
      </c>
      <c r="AQ1210" s="274" t="s">
        <v>986</v>
      </c>
      <c r="AR1210" s="352">
        <v>2201006</v>
      </c>
      <c r="AS1210" s="352"/>
      <c r="AT1210" s="274" t="s">
        <v>2654</v>
      </c>
      <c r="AU1210" s="274"/>
      <c r="AV1210" s="274" t="s">
        <v>63</v>
      </c>
      <c r="AW1210" s="352" t="s">
        <v>585</v>
      </c>
      <c r="AX1210" s="550"/>
      <c r="AY1210" s="551"/>
      <c r="AZ1210" s="551" t="s">
        <v>2510</v>
      </c>
      <c r="BA1210" s="551" t="s">
        <v>125</v>
      </c>
      <c r="BB1210" s="551" t="s">
        <v>67</v>
      </c>
      <c r="BC1210" s="552">
        <v>90584286</v>
      </c>
      <c r="BD1210" s="552">
        <v>90584286</v>
      </c>
    </row>
    <row r="1211" spans="1:63" s="359" customFormat="1" ht="63" customHeight="1">
      <c r="A1211" s="352">
        <v>1178</v>
      </c>
      <c r="B1211" s="274" t="s">
        <v>927</v>
      </c>
      <c r="C1211" s="274" t="s">
        <v>2499</v>
      </c>
      <c r="D1211" s="274" t="s">
        <v>2594</v>
      </c>
      <c r="E1211" s="274" t="s">
        <v>249</v>
      </c>
      <c r="F1211" s="274"/>
      <c r="G1211" s="274" t="s">
        <v>2501</v>
      </c>
      <c r="H1211" s="274" t="s">
        <v>149</v>
      </c>
      <c r="I1211" s="274" t="s">
        <v>2502</v>
      </c>
      <c r="J1211" s="352" t="s">
        <v>934</v>
      </c>
      <c r="K1211" s="352">
        <v>0</v>
      </c>
      <c r="L1211" s="352">
        <v>0</v>
      </c>
      <c r="M1211" s="352">
        <v>0</v>
      </c>
      <c r="N1211" s="352"/>
      <c r="O1211" s="352"/>
      <c r="P1211" s="352"/>
      <c r="Q1211" s="352"/>
      <c r="R1211" s="352" t="s">
        <v>211</v>
      </c>
      <c r="S1211" s="553"/>
      <c r="T1211" s="274"/>
      <c r="U1211" s="546"/>
      <c r="V1211" s="546"/>
      <c r="W1211" s="546"/>
      <c r="X1211" s="274" t="s">
        <v>2527</v>
      </c>
      <c r="Y1211" s="274" t="s">
        <v>2601</v>
      </c>
      <c r="Z1211" s="274"/>
      <c r="AA1211" s="547"/>
      <c r="AB1211" s="547"/>
      <c r="AC1211" s="547"/>
      <c r="AD1211" s="274"/>
      <c r="AE1211" s="274"/>
      <c r="AF1211" s="553"/>
      <c r="AG1211" s="274"/>
      <c r="AH1211" s="546"/>
      <c r="AI1211" s="546"/>
      <c r="AJ1211" s="546"/>
      <c r="AK1211" s="274" t="s">
        <v>2506</v>
      </c>
      <c r="AL1211" s="352" t="s">
        <v>55</v>
      </c>
      <c r="AM1211" s="352" t="s">
        <v>942</v>
      </c>
      <c r="AN1211" s="352" t="s">
        <v>56</v>
      </c>
      <c r="AO1211" s="352" t="s">
        <v>2507</v>
      </c>
      <c r="AP1211" s="274" t="s">
        <v>2511</v>
      </c>
      <c r="AQ1211" s="274" t="s">
        <v>986</v>
      </c>
      <c r="AR1211" s="352">
        <v>2201006</v>
      </c>
      <c r="AS1211" s="352"/>
      <c r="AT1211" s="274" t="s">
        <v>2655</v>
      </c>
      <c r="AU1211" s="274"/>
      <c r="AV1211" s="274"/>
      <c r="AW1211" s="352" t="s">
        <v>585</v>
      </c>
      <c r="AX1211" s="550"/>
      <c r="AY1211" s="551"/>
      <c r="AZ1211" s="551" t="s">
        <v>2510</v>
      </c>
      <c r="BA1211" s="551">
        <v>0</v>
      </c>
      <c r="BB1211" s="551" t="s">
        <v>2533</v>
      </c>
      <c r="BC1211" s="552">
        <v>110905766</v>
      </c>
      <c r="BD1211" s="552">
        <v>110905766</v>
      </c>
    </row>
    <row r="1212" spans="1:63" s="359" customFormat="1" ht="63" customHeight="1">
      <c r="A1212" s="352">
        <v>1179</v>
      </c>
      <c r="B1212" s="274" t="s">
        <v>927</v>
      </c>
      <c r="C1212" s="274" t="s">
        <v>2499</v>
      </c>
      <c r="D1212" s="274" t="s">
        <v>2594</v>
      </c>
      <c r="E1212" s="274" t="s">
        <v>249</v>
      </c>
      <c r="F1212" s="274"/>
      <c r="G1212" s="274" t="s">
        <v>1164</v>
      </c>
      <c r="H1212" s="274" t="s">
        <v>1681</v>
      </c>
      <c r="I1212" s="274" t="s">
        <v>2502</v>
      </c>
      <c r="J1212" s="352" t="s">
        <v>934</v>
      </c>
      <c r="K1212" s="352">
        <v>0</v>
      </c>
      <c r="L1212" s="352">
        <v>0</v>
      </c>
      <c r="M1212" s="352">
        <v>0</v>
      </c>
      <c r="N1212" s="352"/>
      <c r="O1212" s="352"/>
      <c r="P1212" s="352"/>
      <c r="Q1212" s="352"/>
      <c r="R1212" s="352" t="s">
        <v>211</v>
      </c>
      <c r="S1212" s="553"/>
      <c r="T1212" s="274"/>
      <c r="U1212" s="546"/>
      <c r="V1212" s="546"/>
      <c r="W1212" s="546"/>
      <c r="X1212" s="274" t="s">
        <v>2527</v>
      </c>
      <c r="Y1212" s="274" t="s">
        <v>2618</v>
      </c>
      <c r="Z1212" s="274"/>
      <c r="AA1212" s="547"/>
      <c r="AB1212" s="547"/>
      <c r="AC1212" s="547"/>
      <c r="AD1212" s="274"/>
      <c r="AE1212" s="274"/>
      <c r="AF1212" s="553"/>
      <c r="AG1212" s="274"/>
      <c r="AH1212" s="546"/>
      <c r="AI1212" s="546"/>
      <c r="AJ1212" s="546"/>
      <c r="AK1212" s="274" t="s">
        <v>2506</v>
      </c>
      <c r="AL1212" s="352" t="s">
        <v>55</v>
      </c>
      <c r="AM1212" s="352" t="s">
        <v>942</v>
      </c>
      <c r="AN1212" s="352" t="s">
        <v>56</v>
      </c>
      <c r="AO1212" s="352" t="s">
        <v>2507</v>
      </c>
      <c r="AP1212" s="274" t="s">
        <v>2511</v>
      </c>
      <c r="AQ1212" s="274" t="s">
        <v>986</v>
      </c>
      <c r="AR1212" s="352">
        <v>2201006</v>
      </c>
      <c r="AS1212" s="352"/>
      <c r="AT1212" s="274" t="s">
        <v>2655</v>
      </c>
      <c r="AU1212" s="274"/>
      <c r="AV1212" s="274"/>
      <c r="AW1212" s="352" t="s">
        <v>585</v>
      </c>
      <c r="AX1212" s="550"/>
      <c r="AY1212" s="551"/>
      <c r="AZ1212" s="551" t="s">
        <v>2510</v>
      </c>
      <c r="BA1212" s="551">
        <v>0</v>
      </c>
      <c r="BB1212" s="551" t="s">
        <v>2533</v>
      </c>
      <c r="BC1212" s="552">
        <v>10000000</v>
      </c>
      <c r="BD1212" s="552">
        <v>10000000</v>
      </c>
    </row>
    <row r="1213" spans="1:63" s="359" customFormat="1" ht="63" customHeight="1">
      <c r="A1213" s="352">
        <v>1180</v>
      </c>
      <c r="B1213" s="274" t="s">
        <v>927</v>
      </c>
      <c r="C1213" s="274" t="s">
        <v>2499</v>
      </c>
      <c r="D1213" s="274" t="s">
        <v>2594</v>
      </c>
      <c r="E1213" s="274" t="s">
        <v>249</v>
      </c>
      <c r="F1213" s="274"/>
      <c r="G1213" s="274" t="s">
        <v>1164</v>
      </c>
      <c r="H1213" s="274" t="s">
        <v>1681</v>
      </c>
      <c r="I1213" s="274" t="s">
        <v>2502</v>
      </c>
      <c r="J1213" s="352" t="s">
        <v>934</v>
      </c>
      <c r="K1213" s="352">
        <v>0</v>
      </c>
      <c r="L1213" s="352">
        <v>0</v>
      </c>
      <c r="M1213" s="352">
        <v>0</v>
      </c>
      <c r="N1213" s="352"/>
      <c r="O1213" s="352"/>
      <c r="P1213" s="352"/>
      <c r="Q1213" s="352"/>
      <c r="R1213" s="352" t="s">
        <v>211</v>
      </c>
      <c r="S1213" s="553"/>
      <c r="T1213" s="274"/>
      <c r="U1213" s="546"/>
      <c r="V1213" s="546"/>
      <c r="W1213" s="546"/>
      <c r="X1213" s="274" t="s">
        <v>2527</v>
      </c>
      <c r="Y1213" s="274" t="s">
        <v>2618</v>
      </c>
      <c r="Z1213" s="274"/>
      <c r="AA1213" s="547"/>
      <c r="AB1213" s="547"/>
      <c r="AC1213" s="547"/>
      <c r="AD1213" s="274"/>
      <c r="AE1213" s="274"/>
      <c r="AF1213" s="553"/>
      <c r="AG1213" s="274"/>
      <c r="AH1213" s="546"/>
      <c r="AI1213" s="546"/>
      <c r="AJ1213" s="546"/>
      <c r="AK1213" s="274" t="s">
        <v>2506</v>
      </c>
      <c r="AL1213" s="352" t="s">
        <v>55</v>
      </c>
      <c r="AM1213" s="352" t="s">
        <v>942</v>
      </c>
      <c r="AN1213" s="352" t="s">
        <v>56</v>
      </c>
      <c r="AO1213" s="352" t="s">
        <v>2507</v>
      </c>
      <c r="AP1213" s="274" t="s">
        <v>2511</v>
      </c>
      <c r="AQ1213" s="274" t="s">
        <v>986</v>
      </c>
      <c r="AR1213" s="352">
        <v>2201006</v>
      </c>
      <c r="AS1213" s="352"/>
      <c r="AT1213" s="274" t="s">
        <v>2656</v>
      </c>
      <c r="AU1213" s="274"/>
      <c r="AV1213" s="274" t="s">
        <v>63</v>
      </c>
      <c r="AW1213" s="352" t="s">
        <v>585</v>
      </c>
      <c r="AX1213" s="550"/>
      <c r="AY1213" s="551"/>
      <c r="AZ1213" s="551" t="s">
        <v>2510</v>
      </c>
      <c r="BA1213" s="551" t="s">
        <v>125</v>
      </c>
      <c r="BB1213" s="551" t="s">
        <v>67</v>
      </c>
      <c r="BC1213" s="552">
        <v>10000000</v>
      </c>
      <c r="BD1213" s="552">
        <v>10000000</v>
      </c>
    </row>
    <row r="1214" spans="1:63" s="359" customFormat="1" ht="63" customHeight="1">
      <c r="A1214" s="352">
        <v>1181</v>
      </c>
      <c r="B1214" s="274" t="s">
        <v>927</v>
      </c>
      <c r="C1214" s="274" t="s">
        <v>2499</v>
      </c>
      <c r="D1214" s="274" t="s">
        <v>2594</v>
      </c>
      <c r="E1214" s="274" t="s">
        <v>249</v>
      </c>
      <c r="F1214" s="274"/>
      <c r="G1214" s="274" t="s">
        <v>2501</v>
      </c>
      <c r="H1214" s="274" t="s">
        <v>1681</v>
      </c>
      <c r="I1214" s="558" t="s">
        <v>2502</v>
      </c>
      <c r="J1214" s="352" t="s">
        <v>934</v>
      </c>
      <c r="K1214" s="352">
        <v>0</v>
      </c>
      <c r="L1214" s="352">
        <v>0</v>
      </c>
      <c r="M1214" s="352">
        <v>0</v>
      </c>
      <c r="N1214" s="352"/>
      <c r="O1214" s="352"/>
      <c r="P1214" s="352"/>
      <c r="Q1214" s="352"/>
      <c r="R1214" s="352" t="s">
        <v>211</v>
      </c>
      <c r="S1214" s="553"/>
      <c r="T1214" s="274"/>
      <c r="U1214" s="546"/>
      <c r="V1214" s="546"/>
      <c r="W1214" s="546"/>
      <c r="X1214" s="274" t="s">
        <v>2527</v>
      </c>
      <c r="Y1214" s="274" t="s">
        <v>2636</v>
      </c>
      <c r="Z1214" s="274"/>
      <c r="AA1214" s="547"/>
      <c r="AB1214" s="547"/>
      <c r="AC1214" s="547"/>
      <c r="AD1214" s="274"/>
      <c r="AE1214" s="274"/>
      <c r="AF1214" s="553"/>
      <c r="AG1214" s="274"/>
      <c r="AH1214" s="546"/>
      <c r="AI1214" s="546"/>
      <c r="AJ1214" s="546"/>
      <c r="AK1214" s="274" t="s">
        <v>2506</v>
      </c>
      <c r="AL1214" s="352" t="s">
        <v>55</v>
      </c>
      <c r="AM1214" s="352" t="s">
        <v>942</v>
      </c>
      <c r="AN1214" s="352" t="s">
        <v>56</v>
      </c>
      <c r="AO1214" s="352" t="s">
        <v>2507</v>
      </c>
      <c r="AP1214" s="274" t="s">
        <v>2511</v>
      </c>
      <c r="AQ1214" s="274" t="s">
        <v>986</v>
      </c>
      <c r="AR1214" s="352">
        <v>2201006</v>
      </c>
      <c r="AS1214" s="352"/>
      <c r="AT1214" s="274" t="s">
        <v>2655</v>
      </c>
      <c r="AU1214" s="274"/>
      <c r="AV1214" s="274"/>
      <c r="AW1214" s="352" t="s">
        <v>585</v>
      </c>
      <c r="AX1214" s="550"/>
      <c r="AY1214" s="551"/>
      <c r="AZ1214" s="551" t="s">
        <v>2510</v>
      </c>
      <c r="BA1214" s="551">
        <v>0</v>
      </c>
      <c r="BB1214" s="551" t="s">
        <v>2533</v>
      </c>
      <c r="BC1214" s="552">
        <v>10000000</v>
      </c>
      <c r="BD1214" s="552">
        <v>10000000</v>
      </c>
    </row>
    <row r="1215" spans="1:63" s="359" customFormat="1" ht="63" customHeight="1">
      <c r="A1215" s="352">
        <v>1182</v>
      </c>
      <c r="B1215" s="274" t="s">
        <v>927</v>
      </c>
      <c r="C1215" s="274" t="s">
        <v>2499</v>
      </c>
      <c r="D1215" s="274" t="s">
        <v>2594</v>
      </c>
      <c r="E1215" s="274" t="s">
        <v>249</v>
      </c>
      <c r="F1215" s="274"/>
      <c r="G1215" s="274" t="s">
        <v>2501</v>
      </c>
      <c r="H1215" s="274" t="s">
        <v>1681</v>
      </c>
      <c r="I1215" s="558" t="s">
        <v>2502</v>
      </c>
      <c r="J1215" s="352" t="s">
        <v>934</v>
      </c>
      <c r="K1215" s="352">
        <v>0</v>
      </c>
      <c r="L1215" s="352">
        <v>0</v>
      </c>
      <c r="M1215" s="352">
        <v>0</v>
      </c>
      <c r="N1215" s="352"/>
      <c r="O1215" s="352"/>
      <c r="P1215" s="352"/>
      <c r="Q1215" s="352"/>
      <c r="R1215" s="352" t="s">
        <v>211</v>
      </c>
      <c r="S1215" s="553"/>
      <c r="T1215" s="274"/>
      <c r="U1215" s="546"/>
      <c r="V1215" s="546"/>
      <c r="W1215" s="546"/>
      <c r="X1215" s="274" t="s">
        <v>2527</v>
      </c>
      <c r="Y1215" s="274" t="s">
        <v>2636</v>
      </c>
      <c r="Z1215" s="274"/>
      <c r="AA1215" s="547"/>
      <c r="AB1215" s="547"/>
      <c r="AC1215" s="547"/>
      <c r="AD1215" s="274"/>
      <c r="AE1215" s="274"/>
      <c r="AF1215" s="553"/>
      <c r="AG1215" s="274"/>
      <c r="AH1215" s="546"/>
      <c r="AI1215" s="546"/>
      <c r="AJ1215" s="546"/>
      <c r="AK1215" s="274" t="s">
        <v>2506</v>
      </c>
      <c r="AL1215" s="352" t="s">
        <v>55</v>
      </c>
      <c r="AM1215" s="352" t="s">
        <v>942</v>
      </c>
      <c r="AN1215" s="352" t="s">
        <v>56</v>
      </c>
      <c r="AO1215" s="352" t="s">
        <v>2507</v>
      </c>
      <c r="AP1215" s="274" t="s">
        <v>2511</v>
      </c>
      <c r="AQ1215" s="274" t="s">
        <v>986</v>
      </c>
      <c r="AR1215" s="352">
        <v>2201006</v>
      </c>
      <c r="AS1215" s="352"/>
      <c r="AT1215" s="274" t="s">
        <v>2657</v>
      </c>
      <c r="AU1215" s="274"/>
      <c r="AV1215" s="274"/>
      <c r="AW1215" s="352" t="s">
        <v>585</v>
      </c>
      <c r="AX1215" s="550"/>
      <c r="AY1215" s="551"/>
      <c r="AZ1215" s="551" t="s">
        <v>2510</v>
      </c>
      <c r="BA1215" s="551">
        <v>0</v>
      </c>
      <c r="BB1215" s="551" t="s">
        <v>2533</v>
      </c>
      <c r="BC1215" s="552">
        <v>20000000</v>
      </c>
      <c r="BD1215" s="552">
        <v>20000000</v>
      </c>
      <c r="BK1215" s="554"/>
    </row>
    <row r="1216" spans="1:63" s="359" customFormat="1" ht="63" customHeight="1">
      <c r="A1216" s="352">
        <v>1183</v>
      </c>
      <c r="B1216" s="274" t="s">
        <v>927</v>
      </c>
      <c r="C1216" s="274" t="s">
        <v>2499</v>
      </c>
      <c r="D1216" s="274" t="s">
        <v>2594</v>
      </c>
      <c r="E1216" s="274" t="s">
        <v>249</v>
      </c>
      <c r="F1216" s="274"/>
      <c r="G1216" s="274" t="s">
        <v>2501</v>
      </c>
      <c r="H1216" s="274" t="s">
        <v>1681</v>
      </c>
      <c r="I1216" s="558" t="s">
        <v>2502</v>
      </c>
      <c r="J1216" s="352" t="s">
        <v>934</v>
      </c>
      <c r="K1216" s="352">
        <v>0</v>
      </c>
      <c r="L1216" s="352">
        <v>0</v>
      </c>
      <c r="M1216" s="352">
        <v>0</v>
      </c>
      <c r="N1216" s="352"/>
      <c r="O1216" s="352"/>
      <c r="P1216" s="352"/>
      <c r="Q1216" s="352"/>
      <c r="R1216" s="352" t="s">
        <v>211</v>
      </c>
      <c r="S1216" s="553"/>
      <c r="T1216" s="274"/>
      <c r="U1216" s="546"/>
      <c r="V1216" s="546"/>
      <c r="W1216" s="546"/>
      <c r="X1216" s="274" t="s">
        <v>2527</v>
      </c>
      <c r="Y1216" s="274" t="s">
        <v>2636</v>
      </c>
      <c r="Z1216" s="274"/>
      <c r="AA1216" s="547"/>
      <c r="AB1216" s="547"/>
      <c r="AC1216" s="547"/>
      <c r="AD1216" s="274"/>
      <c r="AE1216" s="274"/>
      <c r="AF1216" s="553"/>
      <c r="AG1216" s="274"/>
      <c r="AH1216" s="546"/>
      <c r="AI1216" s="546"/>
      <c r="AJ1216" s="546"/>
      <c r="AK1216" s="274" t="s">
        <v>2506</v>
      </c>
      <c r="AL1216" s="352" t="s">
        <v>55</v>
      </c>
      <c r="AM1216" s="352" t="s">
        <v>942</v>
      </c>
      <c r="AN1216" s="352" t="s">
        <v>56</v>
      </c>
      <c r="AO1216" s="352" t="s">
        <v>2507</v>
      </c>
      <c r="AP1216" s="274" t="s">
        <v>2511</v>
      </c>
      <c r="AQ1216" s="274" t="s">
        <v>986</v>
      </c>
      <c r="AR1216" s="352">
        <v>2201006</v>
      </c>
      <c r="AS1216" s="352"/>
      <c r="AT1216" s="274" t="s">
        <v>2657</v>
      </c>
      <c r="AU1216" s="274"/>
      <c r="AV1216" s="274"/>
      <c r="AW1216" s="352" t="s">
        <v>585</v>
      </c>
      <c r="AX1216" s="550"/>
      <c r="AY1216" s="551"/>
      <c r="AZ1216" s="551" t="s">
        <v>2510</v>
      </c>
      <c r="BA1216" s="551">
        <v>0</v>
      </c>
      <c r="BB1216" s="551" t="s">
        <v>2533</v>
      </c>
      <c r="BC1216" s="552">
        <v>47396178</v>
      </c>
      <c r="BD1216" s="552">
        <v>47396178</v>
      </c>
    </row>
    <row r="1217" spans="1:56" s="359" customFormat="1" ht="190.5" customHeight="1">
      <c r="A1217" s="352">
        <v>1184</v>
      </c>
      <c r="B1217" s="274" t="s">
        <v>927</v>
      </c>
      <c r="C1217" s="274" t="s">
        <v>2499</v>
      </c>
      <c r="D1217" s="274" t="s">
        <v>2658</v>
      </c>
      <c r="E1217" s="274" t="s">
        <v>249</v>
      </c>
      <c r="F1217" s="274"/>
      <c r="G1217" s="274" t="s">
        <v>1164</v>
      </c>
      <c r="H1217" s="274" t="s">
        <v>1681</v>
      </c>
      <c r="I1217" s="274" t="s">
        <v>2648</v>
      </c>
      <c r="J1217" s="352" t="s">
        <v>934</v>
      </c>
      <c r="K1217" s="352">
        <v>0</v>
      </c>
      <c r="L1217" s="352">
        <v>0</v>
      </c>
      <c r="M1217" s="352">
        <v>0</v>
      </c>
      <c r="N1217" s="352"/>
      <c r="O1217" s="352"/>
      <c r="P1217" s="352"/>
      <c r="Q1217" s="352"/>
      <c r="R1217" s="352" t="s">
        <v>211</v>
      </c>
      <c r="S1217" s="553"/>
      <c r="T1217" s="274"/>
      <c r="U1217" s="546"/>
      <c r="V1217" s="549"/>
      <c r="W1217" s="546"/>
      <c r="X1217" s="274" t="s">
        <v>2659</v>
      </c>
      <c r="Y1217" s="274" t="s">
        <v>2660</v>
      </c>
      <c r="Z1217" s="274" t="s">
        <v>750</v>
      </c>
      <c r="AA1217" s="547">
        <v>0</v>
      </c>
      <c r="AB1217" s="547">
        <v>1</v>
      </c>
      <c r="AC1217" s="547">
        <v>1</v>
      </c>
      <c r="AD1217" s="274" t="s">
        <v>2661</v>
      </c>
      <c r="AE1217" s="274" t="s">
        <v>2662</v>
      </c>
      <c r="AF1217" s="553"/>
      <c r="AG1217" s="274">
        <v>0</v>
      </c>
      <c r="AH1217" s="158"/>
      <c r="AI1217" s="567"/>
      <c r="AJ1217" s="360"/>
      <c r="AK1217" s="274" t="s">
        <v>2663</v>
      </c>
      <c r="AL1217" s="352" t="s">
        <v>55</v>
      </c>
      <c r="AM1217" s="352" t="s">
        <v>942</v>
      </c>
      <c r="AN1217" s="352" t="s">
        <v>56</v>
      </c>
      <c r="AO1217" s="352" t="s">
        <v>2664</v>
      </c>
      <c r="AP1217" s="274" t="s">
        <v>2665</v>
      </c>
      <c r="AQ1217" s="274" t="s">
        <v>1175</v>
      </c>
      <c r="AR1217" s="352">
        <v>2201004</v>
      </c>
      <c r="AS1217" s="352"/>
      <c r="AT1217" s="274" t="s">
        <v>2666</v>
      </c>
      <c r="AU1217" s="274"/>
      <c r="AV1217" s="274" t="s">
        <v>63</v>
      </c>
      <c r="AW1217" s="352" t="s">
        <v>585</v>
      </c>
      <c r="AX1217" s="550"/>
      <c r="AY1217" s="551"/>
      <c r="AZ1217" s="551" t="s">
        <v>2667</v>
      </c>
      <c r="BA1217" s="551" t="s">
        <v>2036</v>
      </c>
      <c r="BB1217" s="551" t="s">
        <v>133</v>
      </c>
      <c r="BC1217" s="552">
        <v>360000000</v>
      </c>
      <c r="BD1217" s="552">
        <v>360000000</v>
      </c>
    </row>
    <row r="1218" spans="1:56" s="359" customFormat="1" ht="63" customHeight="1">
      <c r="A1218" s="352">
        <v>1185</v>
      </c>
      <c r="B1218" s="274" t="s">
        <v>927</v>
      </c>
      <c r="C1218" s="274" t="s">
        <v>2499</v>
      </c>
      <c r="D1218" s="274" t="s">
        <v>2658</v>
      </c>
      <c r="E1218" s="274" t="s">
        <v>249</v>
      </c>
      <c r="F1218" s="274"/>
      <c r="G1218" s="274" t="s">
        <v>1164</v>
      </c>
      <c r="H1218" s="274" t="s">
        <v>1681</v>
      </c>
      <c r="I1218" s="274" t="s">
        <v>2648</v>
      </c>
      <c r="J1218" s="352" t="s">
        <v>934</v>
      </c>
      <c r="K1218" s="352">
        <v>0</v>
      </c>
      <c r="L1218" s="352">
        <v>0</v>
      </c>
      <c r="M1218" s="352">
        <v>0</v>
      </c>
      <c r="N1218" s="352"/>
      <c r="O1218" s="352"/>
      <c r="P1218" s="352"/>
      <c r="Q1218" s="352"/>
      <c r="R1218" s="352" t="s">
        <v>211</v>
      </c>
      <c r="S1218" s="553"/>
      <c r="T1218" s="274"/>
      <c r="U1218" s="546"/>
      <c r="V1218" s="546"/>
      <c r="W1218" s="546"/>
      <c r="X1218" s="274" t="s">
        <v>2659</v>
      </c>
      <c r="Y1218" s="274" t="s">
        <v>2660</v>
      </c>
      <c r="Z1218" s="274"/>
      <c r="AA1218" s="547"/>
      <c r="AB1218" s="547"/>
      <c r="AC1218" s="547"/>
      <c r="AD1218" s="274"/>
      <c r="AE1218" s="274"/>
      <c r="AF1218" s="158"/>
      <c r="AG1218" s="274"/>
      <c r="AH1218" s="158"/>
      <c r="AI1218" s="553"/>
      <c r="AJ1218" s="158"/>
      <c r="AK1218" s="274" t="s">
        <v>2663</v>
      </c>
      <c r="AL1218" s="352" t="s">
        <v>55</v>
      </c>
      <c r="AM1218" s="352" t="s">
        <v>942</v>
      </c>
      <c r="AN1218" s="352" t="s">
        <v>56</v>
      </c>
      <c r="AO1218" s="352" t="s">
        <v>2664</v>
      </c>
      <c r="AP1218" s="274" t="s">
        <v>2668</v>
      </c>
      <c r="AQ1218" s="274" t="s">
        <v>1175</v>
      </c>
      <c r="AR1218" s="352">
        <v>2201004</v>
      </c>
      <c r="AS1218" s="352"/>
      <c r="AT1218" s="274" t="s">
        <v>2669</v>
      </c>
      <c r="AU1218" s="274"/>
      <c r="AV1218" s="274" t="s">
        <v>63</v>
      </c>
      <c r="AW1218" s="352" t="s">
        <v>585</v>
      </c>
      <c r="AX1218" s="550"/>
      <c r="AY1218" s="551"/>
      <c r="AZ1218" s="551" t="s">
        <v>2667</v>
      </c>
      <c r="BA1218" s="551" t="s">
        <v>2036</v>
      </c>
      <c r="BB1218" s="551" t="s">
        <v>133</v>
      </c>
      <c r="BC1218" s="552">
        <v>84000000</v>
      </c>
      <c r="BD1218" s="552">
        <v>84000000</v>
      </c>
    </row>
    <row r="1219" spans="1:56" s="359" customFormat="1" ht="63" customHeight="1">
      <c r="A1219" s="352">
        <v>1186</v>
      </c>
      <c r="B1219" s="274" t="s">
        <v>927</v>
      </c>
      <c r="C1219" s="274" t="s">
        <v>2499</v>
      </c>
      <c r="D1219" s="274" t="s">
        <v>2658</v>
      </c>
      <c r="E1219" s="274" t="s">
        <v>249</v>
      </c>
      <c r="F1219" s="274"/>
      <c r="G1219" s="274" t="s">
        <v>1164</v>
      </c>
      <c r="H1219" s="274" t="s">
        <v>1681</v>
      </c>
      <c r="I1219" s="274" t="s">
        <v>2648</v>
      </c>
      <c r="J1219" s="352" t="s">
        <v>934</v>
      </c>
      <c r="K1219" s="352">
        <v>0</v>
      </c>
      <c r="L1219" s="352">
        <v>0</v>
      </c>
      <c r="M1219" s="352">
        <v>0</v>
      </c>
      <c r="N1219" s="352"/>
      <c r="O1219" s="352"/>
      <c r="P1219" s="352"/>
      <c r="Q1219" s="352"/>
      <c r="R1219" s="352" t="s">
        <v>211</v>
      </c>
      <c r="S1219" s="553"/>
      <c r="T1219" s="274"/>
      <c r="U1219" s="546"/>
      <c r="V1219" s="546"/>
      <c r="W1219" s="546"/>
      <c r="X1219" s="274" t="s">
        <v>2659</v>
      </c>
      <c r="Y1219" s="274" t="s">
        <v>2660</v>
      </c>
      <c r="Z1219" s="274"/>
      <c r="AA1219" s="547"/>
      <c r="AB1219" s="547"/>
      <c r="AC1219" s="547"/>
      <c r="AD1219" s="274"/>
      <c r="AE1219" s="274"/>
      <c r="AF1219" s="553"/>
      <c r="AG1219" s="274"/>
      <c r="AH1219" s="158"/>
      <c r="AI1219" s="553"/>
      <c r="AJ1219" s="158"/>
      <c r="AK1219" s="274" t="s">
        <v>2663</v>
      </c>
      <c r="AL1219" s="352" t="s">
        <v>55</v>
      </c>
      <c r="AM1219" s="352" t="s">
        <v>942</v>
      </c>
      <c r="AN1219" s="352" t="s">
        <v>56</v>
      </c>
      <c r="AO1219" s="352" t="s">
        <v>2664</v>
      </c>
      <c r="AP1219" s="274" t="s">
        <v>2670</v>
      </c>
      <c r="AQ1219" s="274" t="s">
        <v>1175</v>
      </c>
      <c r="AR1219" s="352">
        <v>2201004</v>
      </c>
      <c r="AS1219" s="352"/>
      <c r="AT1219" s="274" t="s">
        <v>2671</v>
      </c>
      <c r="AU1219" s="274"/>
      <c r="AV1219" s="274" t="s">
        <v>63</v>
      </c>
      <c r="AW1219" s="352" t="s">
        <v>585</v>
      </c>
      <c r="AX1219" s="550"/>
      <c r="AY1219" s="551"/>
      <c r="AZ1219" s="551" t="s">
        <v>2667</v>
      </c>
      <c r="BA1219" s="551" t="s">
        <v>2036</v>
      </c>
      <c r="BB1219" s="551" t="s">
        <v>133</v>
      </c>
      <c r="BC1219" s="552">
        <v>200000000</v>
      </c>
      <c r="BD1219" s="552">
        <v>200000000</v>
      </c>
    </row>
    <row r="1220" spans="1:56" s="359" customFormat="1" ht="63" customHeight="1">
      <c r="A1220" s="352">
        <v>1187</v>
      </c>
      <c r="B1220" s="274" t="s">
        <v>927</v>
      </c>
      <c r="C1220" s="274" t="s">
        <v>2499</v>
      </c>
      <c r="D1220" s="274" t="s">
        <v>2658</v>
      </c>
      <c r="E1220" s="274" t="s">
        <v>249</v>
      </c>
      <c r="F1220" s="274"/>
      <c r="G1220" s="274" t="s">
        <v>1164</v>
      </c>
      <c r="H1220" s="274" t="s">
        <v>1681</v>
      </c>
      <c r="I1220" s="274" t="s">
        <v>2648</v>
      </c>
      <c r="J1220" s="352" t="s">
        <v>934</v>
      </c>
      <c r="K1220" s="352">
        <v>0</v>
      </c>
      <c r="L1220" s="352">
        <v>0</v>
      </c>
      <c r="M1220" s="352">
        <v>0</v>
      </c>
      <c r="N1220" s="352"/>
      <c r="O1220" s="352"/>
      <c r="P1220" s="352"/>
      <c r="Q1220" s="352"/>
      <c r="R1220" s="352" t="s">
        <v>211</v>
      </c>
      <c r="S1220" s="553"/>
      <c r="T1220" s="274"/>
      <c r="U1220" s="546"/>
      <c r="V1220" s="546"/>
      <c r="W1220" s="546"/>
      <c r="X1220" s="274" t="s">
        <v>2659</v>
      </c>
      <c r="Y1220" s="274" t="s">
        <v>2672</v>
      </c>
      <c r="Z1220" s="274" t="s">
        <v>750</v>
      </c>
      <c r="AA1220" s="547">
        <v>0</v>
      </c>
      <c r="AB1220" s="547">
        <v>3</v>
      </c>
      <c r="AC1220" s="547">
        <v>3</v>
      </c>
      <c r="AD1220" s="274" t="s">
        <v>2673</v>
      </c>
      <c r="AE1220" s="274" t="s">
        <v>2674</v>
      </c>
      <c r="AF1220" s="568"/>
      <c r="AG1220" s="274">
        <v>0</v>
      </c>
      <c r="AH1220" s="353"/>
      <c r="AI1220" s="549"/>
      <c r="AJ1220" s="360"/>
      <c r="AK1220" s="274" t="s">
        <v>2663</v>
      </c>
      <c r="AL1220" s="352" t="s">
        <v>55</v>
      </c>
      <c r="AM1220" s="352" t="s">
        <v>942</v>
      </c>
      <c r="AN1220" s="352" t="s">
        <v>56</v>
      </c>
      <c r="AO1220" s="352" t="s">
        <v>2664</v>
      </c>
      <c r="AP1220" s="274" t="s">
        <v>2675</v>
      </c>
      <c r="AQ1220" s="274" t="s">
        <v>1175</v>
      </c>
      <c r="AR1220" s="352">
        <v>2201004</v>
      </c>
      <c r="AS1220" s="352"/>
      <c r="AT1220" s="274" t="s">
        <v>2676</v>
      </c>
      <c r="AU1220" s="274"/>
      <c r="AV1220" s="274" t="s">
        <v>63</v>
      </c>
      <c r="AW1220" s="352" t="s">
        <v>585</v>
      </c>
      <c r="AX1220" s="550"/>
      <c r="AY1220" s="551"/>
      <c r="AZ1220" s="551" t="s">
        <v>2667</v>
      </c>
      <c r="BA1220" s="551" t="s">
        <v>2036</v>
      </c>
      <c r="BB1220" s="551" t="s">
        <v>133</v>
      </c>
      <c r="BC1220" s="552">
        <v>25000000</v>
      </c>
      <c r="BD1220" s="552">
        <v>25000000</v>
      </c>
    </row>
    <row r="1221" spans="1:56" s="359" customFormat="1" ht="63" customHeight="1">
      <c r="A1221" s="352">
        <v>1188</v>
      </c>
      <c r="B1221" s="274" t="s">
        <v>927</v>
      </c>
      <c r="C1221" s="274" t="s">
        <v>2499</v>
      </c>
      <c r="D1221" s="274" t="s">
        <v>2658</v>
      </c>
      <c r="E1221" s="274" t="s">
        <v>249</v>
      </c>
      <c r="F1221" s="274"/>
      <c r="G1221" s="274" t="s">
        <v>1164</v>
      </c>
      <c r="H1221" s="274" t="s">
        <v>1681</v>
      </c>
      <c r="I1221" s="274" t="s">
        <v>2648</v>
      </c>
      <c r="J1221" s="352" t="s">
        <v>934</v>
      </c>
      <c r="K1221" s="352">
        <v>0</v>
      </c>
      <c r="L1221" s="352">
        <v>0</v>
      </c>
      <c r="M1221" s="352">
        <v>0</v>
      </c>
      <c r="N1221" s="352"/>
      <c r="O1221" s="352"/>
      <c r="P1221" s="352"/>
      <c r="Q1221" s="352"/>
      <c r="R1221" s="352" t="s">
        <v>211</v>
      </c>
      <c r="S1221" s="553"/>
      <c r="T1221" s="274"/>
      <c r="U1221" s="546"/>
      <c r="V1221" s="546"/>
      <c r="W1221" s="546"/>
      <c r="X1221" s="274" t="s">
        <v>2659</v>
      </c>
      <c r="Y1221" s="274" t="s">
        <v>2677</v>
      </c>
      <c r="Z1221" s="274" t="s">
        <v>750</v>
      </c>
      <c r="AA1221" s="547">
        <v>0</v>
      </c>
      <c r="AB1221" s="547">
        <v>5</v>
      </c>
      <c r="AC1221" s="547">
        <v>5</v>
      </c>
      <c r="AD1221" s="274" t="s">
        <v>2678</v>
      </c>
      <c r="AE1221" s="274" t="s">
        <v>2679</v>
      </c>
      <c r="AF1221" s="553"/>
      <c r="AG1221" s="274">
        <v>0</v>
      </c>
      <c r="AH1221" s="158"/>
      <c r="AI1221" s="549"/>
      <c r="AJ1221" s="158"/>
      <c r="AK1221" s="274" t="s">
        <v>2663</v>
      </c>
      <c r="AL1221" s="352" t="s">
        <v>55</v>
      </c>
      <c r="AM1221" s="352" t="s">
        <v>942</v>
      </c>
      <c r="AN1221" s="352" t="s">
        <v>56</v>
      </c>
      <c r="AO1221" s="352" t="s">
        <v>2664</v>
      </c>
      <c r="AP1221" s="274" t="s">
        <v>2680</v>
      </c>
      <c r="AQ1221" s="274" t="s">
        <v>2681</v>
      </c>
      <c r="AR1221" s="352">
        <v>2201056</v>
      </c>
      <c r="AS1221" s="352"/>
      <c r="AT1221" s="274" t="s">
        <v>2682</v>
      </c>
      <c r="AU1221" s="274"/>
      <c r="AV1221" s="274" t="s">
        <v>63</v>
      </c>
      <c r="AW1221" s="352" t="s">
        <v>585</v>
      </c>
      <c r="AX1221" s="550"/>
      <c r="AY1221" s="551"/>
      <c r="AZ1221" s="551" t="s">
        <v>2683</v>
      </c>
      <c r="BA1221" s="551" t="s">
        <v>2036</v>
      </c>
      <c r="BB1221" s="551" t="s">
        <v>133</v>
      </c>
      <c r="BC1221" s="552">
        <v>30000000</v>
      </c>
      <c r="BD1221" s="552">
        <v>30000000</v>
      </c>
    </row>
    <row r="1222" spans="1:56" s="359" customFormat="1" ht="62.25" customHeight="1">
      <c r="A1222" s="352">
        <v>1189</v>
      </c>
      <c r="B1222" s="274" t="s">
        <v>927</v>
      </c>
      <c r="C1222" s="274" t="s">
        <v>2499</v>
      </c>
      <c r="D1222" s="274" t="s">
        <v>2658</v>
      </c>
      <c r="E1222" s="274" t="s">
        <v>249</v>
      </c>
      <c r="F1222" s="274"/>
      <c r="G1222" s="274" t="s">
        <v>1164</v>
      </c>
      <c r="H1222" s="274" t="s">
        <v>1681</v>
      </c>
      <c r="I1222" s="274" t="s">
        <v>2648</v>
      </c>
      <c r="J1222" s="352" t="s">
        <v>934</v>
      </c>
      <c r="K1222" s="352">
        <v>0</v>
      </c>
      <c r="L1222" s="352">
        <v>0</v>
      </c>
      <c r="M1222" s="352">
        <v>0</v>
      </c>
      <c r="N1222" s="352"/>
      <c r="O1222" s="352"/>
      <c r="P1222" s="352"/>
      <c r="Q1222" s="352"/>
      <c r="R1222" s="352" t="s">
        <v>211</v>
      </c>
      <c r="S1222" s="553"/>
      <c r="T1222" s="274"/>
      <c r="U1222" s="546"/>
      <c r="V1222" s="546"/>
      <c r="W1222" s="546"/>
      <c r="X1222" s="274" t="s">
        <v>2659</v>
      </c>
      <c r="Y1222" s="274" t="s">
        <v>986</v>
      </c>
      <c r="Z1222" s="274" t="s">
        <v>750</v>
      </c>
      <c r="AA1222" s="547">
        <v>0</v>
      </c>
      <c r="AB1222" s="547">
        <v>5</v>
      </c>
      <c r="AC1222" s="547">
        <v>5</v>
      </c>
      <c r="AD1222" s="274" t="s">
        <v>2678</v>
      </c>
      <c r="AE1222" s="274" t="s">
        <v>2679</v>
      </c>
      <c r="AF1222" s="553"/>
      <c r="AG1222" s="274">
        <v>0</v>
      </c>
      <c r="AH1222" s="360"/>
      <c r="AI1222" s="549"/>
      <c r="AJ1222" s="360"/>
      <c r="AK1222" s="274" t="s">
        <v>2663</v>
      </c>
      <c r="AL1222" s="352" t="s">
        <v>55</v>
      </c>
      <c r="AM1222" s="352" t="s">
        <v>942</v>
      </c>
      <c r="AN1222" s="352" t="s">
        <v>56</v>
      </c>
      <c r="AO1222" s="352" t="s">
        <v>2664</v>
      </c>
      <c r="AP1222" s="274" t="s">
        <v>2684</v>
      </c>
      <c r="AQ1222" s="274" t="s">
        <v>986</v>
      </c>
      <c r="AR1222" s="352">
        <v>2201006</v>
      </c>
      <c r="AS1222" s="352"/>
      <c r="AT1222" s="274" t="s">
        <v>2685</v>
      </c>
      <c r="AU1222" s="274"/>
      <c r="AV1222" s="274" t="s">
        <v>63</v>
      </c>
      <c r="AW1222" s="352" t="s">
        <v>585</v>
      </c>
      <c r="AX1222" s="550"/>
      <c r="AY1222" s="551"/>
      <c r="AZ1222" s="551" t="s">
        <v>2686</v>
      </c>
      <c r="BA1222" s="551" t="s">
        <v>2036</v>
      </c>
      <c r="BB1222" s="551" t="s">
        <v>133</v>
      </c>
      <c r="BC1222" s="552">
        <v>30000000</v>
      </c>
      <c r="BD1222" s="552">
        <v>30000000</v>
      </c>
    </row>
    <row r="1223" spans="1:56" s="359" customFormat="1" ht="63" customHeight="1">
      <c r="A1223" s="352">
        <v>1190</v>
      </c>
      <c r="B1223" s="274" t="s">
        <v>927</v>
      </c>
      <c r="C1223" s="274" t="s">
        <v>2499</v>
      </c>
      <c r="D1223" s="274" t="s">
        <v>2658</v>
      </c>
      <c r="E1223" s="274" t="s">
        <v>249</v>
      </c>
      <c r="F1223" s="274"/>
      <c r="G1223" s="274" t="s">
        <v>1164</v>
      </c>
      <c r="H1223" s="274" t="s">
        <v>1681</v>
      </c>
      <c r="I1223" s="274" t="s">
        <v>2648</v>
      </c>
      <c r="J1223" s="352" t="s">
        <v>934</v>
      </c>
      <c r="K1223" s="352">
        <v>0</v>
      </c>
      <c r="L1223" s="352">
        <v>0</v>
      </c>
      <c r="M1223" s="352">
        <v>0</v>
      </c>
      <c r="N1223" s="352"/>
      <c r="O1223" s="352"/>
      <c r="P1223" s="352"/>
      <c r="Q1223" s="352"/>
      <c r="R1223" s="352" t="s">
        <v>211</v>
      </c>
      <c r="S1223" s="553"/>
      <c r="T1223" s="274"/>
      <c r="U1223" s="546"/>
      <c r="V1223" s="546"/>
      <c r="W1223" s="546"/>
      <c r="X1223" s="274" t="s">
        <v>2659</v>
      </c>
      <c r="Y1223" s="274" t="s">
        <v>986</v>
      </c>
      <c r="Z1223" s="274"/>
      <c r="AA1223" s="547"/>
      <c r="AB1223" s="547"/>
      <c r="AC1223" s="547"/>
      <c r="AD1223" s="274"/>
      <c r="AE1223" s="274"/>
      <c r="AF1223" s="553"/>
      <c r="AG1223" s="274"/>
      <c r="AH1223" s="151"/>
      <c r="AI1223" s="546"/>
      <c r="AJ1223" s="553"/>
      <c r="AK1223" s="274" t="s">
        <v>2663</v>
      </c>
      <c r="AL1223" s="352" t="s">
        <v>55</v>
      </c>
      <c r="AM1223" s="352" t="s">
        <v>942</v>
      </c>
      <c r="AN1223" s="352" t="s">
        <v>56</v>
      </c>
      <c r="AO1223" s="352" t="s">
        <v>2664</v>
      </c>
      <c r="AP1223" s="274" t="s">
        <v>2687</v>
      </c>
      <c r="AQ1223" s="274" t="s">
        <v>986</v>
      </c>
      <c r="AR1223" s="352">
        <v>2201006</v>
      </c>
      <c r="AS1223" s="352"/>
      <c r="AT1223" s="274" t="s">
        <v>2688</v>
      </c>
      <c r="AU1223" s="274"/>
      <c r="AV1223" s="274" t="s">
        <v>63</v>
      </c>
      <c r="AW1223" s="352" t="s">
        <v>585</v>
      </c>
      <c r="AX1223" s="550"/>
      <c r="AY1223" s="551"/>
      <c r="AZ1223" s="551" t="s">
        <v>2686</v>
      </c>
      <c r="BA1223" s="551" t="s">
        <v>2036</v>
      </c>
      <c r="BB1223" s="551" t="s">
        <v>133</v>
      </c>
      <c r="BC1223" s="552">
        <v>25000000</v>
      </c>
      <c r="BD1223" s="552">
        <v>25000000</v>
      </c>
    </row>
    <row r="1224" spans="1:56" s="359" customFormat="1" ht="63" customHeight="1">
      <c r="A1224" s="352">
        <v>1191</v>
      </c>
      <c r="B1224" s="274" t="s">
        <v>927</v>
      </c>
      <c r="C1224" s="274" t="s">
        <v>2499</v>
      </c>
      <c r="D1224" s="274" t="s">
        <v>2658</v>
      </c>
      <c r="E1224" s="274" t="s">
        <v>249</v>
      </c>
      <c r="F1224" s="274"/>
      <c r="G1224" s="274" t="s">
        <v>1164</v>
      </c>
      <c r="H1224" s="274" t="s">
        <v>1681</v>
      </c>
      <c r="I1224" s="274" t="s">
        <v>2648</v>
      </c>
      <c r="J1224" s="352" t="s">
        <v>934</v>
      </c>
      <c r="K1224" s="352">
        <v>0</v>
      </c>
      <c r="L1224" s="352">
        <v>0</v>
      </c>
      <c r="M1224" s="352">
        <v>0</v>
      </c>
      <c r="N1224" s="352"/>
      <c r="O1224" s="352"/>
      <c r="P1224" s="352"/>
      <c r="Q1224" s="352"/>
      <c r="R1224" s="352" t="s">
        <v>211</v>
      </c>
      <c r="S1224" s="553"/>
      <c r="T1224" s="274"/>
      <c r="U1224" s="546"/>
      <c r="V1224" s="546"/>
      <c r="W1224" s="546"/>
      <c r="X1224" s="274" t="s">
        <v>2659</v>
      </c>
      <c r="Y1224" s="274" t="s">
        <v>986</v>
      </c>
      <c r="Z1224" s="274"/>
      <c r="AA1224" s="547"/>
      <c r="AB1224" s="547"/>
      <c r="AC1224" s="547"/>
      <c r="AD1224" s="274"/>
      <c r="AE1224" s="274"/>
      <c r="AF1224" s="553"/>
      <c r="AG1224" s="274"/>
      <c r="AH1224" s="151"/>
      <c r="AI1224" s="546"/>
      <c r="AJ1224" s="553"/>
      <c r="AK1224" s="274" t="s">
        <v>2663</v>
      </c>
      <c r="AL1224" s="352" t="s">
        <v>55</v>
      </c>
      <c r="AM1224" s="352" t="s">
        <v>942</v>
      </c>
      <c r="AN1224" s="352" t="s">
        <v>56</v>
      </c>
      <c r="AO1224" s="352" t="s">
        <v>2664</v>
      </c>
      <c r="AP1224" s="274" t="s">
        <v>2689</v>
      </c>
      <c r="AQ1224" s="274" t="s">
        <v>986</v>
      </c>
      <c r="AR1224" s="352">
        <v>2201006</v>
      </c>
      <c r="AS1224" s="352"/>
      <c r="AT1224" s="274" t="s">
        <v>2690</v>
      </c>
      <c r="AU1224" s="274"/>
      <c r="AV1224" s="274" t="s">
        <v>63</v>
      </c>
      <c r="AW1224" s="352" t="s">
        <v>585</v>
      </c>
      <c r="AX1224" s="550"/>
      <c r="AY1224" s="551"/>
      <c r="AZ1224" s="551" t="s">
        <v>2686</v>
      </c>
      <c r="BA1224" s="551" t="s">
        <v>2036</v>
      </c>
      <c r="BB1224" s="551" t="s">
        <v>133</v>
      </c>
      <c r="BC1224" s="552">
        <v>73000000</v>
      </c>
      <c r="BD1224" s="552">
        <v>73000000</v>
      </c>
    </row>
    <row r="1225" spans="1:56" s="359" customFormat="1" ht="63" customHeight="1">
      <c r="A1225" s="352">
        <v>1192</v>
      </c>
      <c r="B1225" s="274" t="s">
        <v>927</v>
      </c>
      <c r="C1225" s="274" t="s">
        <v>2499</v>
      </c>
      <c r="D1225" s="274" t="s">
        <v>2658</v>
      </c>
      <c r="E1225" s="274" t="s">
        <v>249</v>
      </c>
      <c r="F1225" s="274"/>
      <c r="G1225" s="274" t="s">
        <v>1164</v>
      </c>
      <c r="H1225" s="274" t="s">
        <v>149</v>
      </c>
      <c r="I1225" s="274" t="s">
        <v>2502</v>
      </c>
      <c r="J1225" s="352" t="s">
        <v>2691</v>
      </c>
      <c r="K1225" s="352">
        <v>0</v>
      </c>
      <c r="L1225" s="352">
        <v>0</v>
      </c>
      <c r="M1225" s="352">
        <v>0</v>
      </c>
      <c r="N1225" s="352"/>
      <c r="O1225" s="352"/>
      <c r="P1225" s="352"/>
      <c r="Q1225" s="352"/>
      <c r="R1225" s="352" t="s">
        <v>211</v>
      </c>
      <c r="S1225" s="553"/>
      <c r="T1225" s="274"/>
      <c r="U1225" s="546"/>
      <c r="V1225" s="546"/>
      <c r="W1225" s="546"/>
      <c r="X1225" s="274" t="s">
        <v>2659</v>
      </c>
      <c r="Y1225" s="274" t="s">
        <v>2692</v>
      </c>
      <c r="Z1225" s="274" t="s">
        <v>750</v>
      </c>
      <c r="AA1225" s="547">
        <v>0</v>
      </c>
      <c r="AB1225" s="547">
        <v>1</v>
      </c>
      <c r="AC1225" s="547">
        <v>1</v>
      </c>
      <c r="AD1225" s="274" t="s">
        <v>705</v>
      </c>
      <c r="AE1225" s="274" t="s">
        <v>2693</v>
      </c>
      <c r="AF1225" s="553"/>
      <c r="AG1225" s="274">
        <v>7</v>
      </c>
      <c r="AH1225" s="158"/>
      <c r="AI1225" s="549"/>
      <c r="AJ1225" s="360"/>
      <c r="AK1225" s="274" t="s">
        <v>2663</v>
      </c>
      <c r="AL1225" s="352" t="s">
        <v>55</v>
      </c>
      <c r="AM1225" s="352" t="s">
        <v>942</v>
      </c>
      <c r="AN1225" s="352" t="s">
        <v>56</v>
      </c>
      <c r="AO1225" s="352" t="s">
        <v>2664</v>
      </c>
      <c r="AP1225" s="274" t="s">
        <v>2694</v>
      </c>
      <c r="AQ1225" s="274" t="s">
        <v>986</v>
      </c>
      <c r="AR1225" s="352">
        <v>2201006</v>
      </c>
      <c r="AS1225" s="352"/>
      <c r="AT1225" s="274" t="s">
        <v>2695</v>
      </c>
      <c r="AU1225" s="274"/>
      <c r="AV1225" s="274" t="s">
        <v>63</v>
      </c>
      <c r="AW1225" s="352" t="s">
        <v>585</v>
      </c>
      <c r="AX1225" s="550"/>
      <c r="AY1225" s="551"/>
      <c r="AZ1225" s="551" t="s">
        <v>2686</v>
      </c>
      <c r="BA1225" s="551" t="s">
        <v>125</v>
      </c>
      <c r="BB1225" s="551" t="s">
        <v>67</v>
      </c>
      <c r="BC1225" s="552">
        <v>62221775</v>
      </c>
      <c r="BD1225" s="552">
        <v>62221775</v>
      </c>
    </row>
    <row r="1226" spans="1:56" s="359" customFormat="1" ht="63" customHeight="1">
      <c r="A1226" s="352">
        <v>1193</v>
      </c>
      <c r="B1226" s="274" t="s">
        <v>927</v>
      </c>
      <c r="C1226" s="274" t="s">
        <v>2499</v>
      </c>
      <c r="D1226" s="274" t="s">
        <v>2658</v>
      </c>
      <c r="E1226" s="274" t="s">
        <v>249</v>
      </c>
      <c r="F1226" s="274"/>
      <c r="G1226" s="274" t="s">
        <v>2696</v>
      </c>
      <c r="H1226" s="274" t="s">
        <v>149</v>
      </c>
      <c r="I1226" s="274" t="s">
        <v>2502</v>
      </c>
      <c r="J1226" s="352" t="s">
        <v>1371</v>
      </c>
      <c r="K1226" s="352">
        <v>0</v>
      </c>
      <c r="L1226" s="352">
        <v>0</v>
      </c>
      <c r="M1226" s="352">
        <v>0</v>
      </c>
      <c r="N1226" s="352">
        <v>95</v>
      </c>
      <c r="O1226" s="352">
        <v>0</v>
      </c>
      <c r="P1226" s="352">
        <v>11</v>
      </c>
      <c r="Q1226" s="352">
        <v>11</v>
      </c>
      <c r="R1226" s="352" t="s">
        <v>211</v>
      </c>
      <c r="S1226" s="158"/>
      <c r="T1226" s="274">
        <v>0</v>
      </c>
      <c r="U1226" s="546"/>
      <c r="V1226" s="546"/>
      <c r="W1226" s="546"/>
      <c r="X1226" s="274" t="s">
        <v>2659</v>
      </c>
      <c r="Y1226" s="274" t="s">
        <v>2697</v>
      </c>
      <c r="Z1226" s="274"/>
      <c r="AA1226" s="547"/>
      <c r="AB1226" s="547"/>
      <c r="AC1226" s="547"/>
      <c r="AD1226" s="274"/>
      <c r="AE1226" s="274"/>
      <c r="AF1226" s="553"/>
      <c r="AG1226" s="274"/>
      <c r="AH1226" s="549"/>
      <c r="AI1226" s="549"/>
      <c r="AJ1226" s="360"/>
      <c r="AK1226" s="274" t="s">
        <v>2663</v>
      </c>
      <c r="AL1226" s="352" t="s">
        <v>55</v>
      </c>
      <c r="AM1226" s="352" t="s">
        <v>942</v>
      </c>
      <c r="AN1226" s="352" t="s">
        <v>56</v>
      </c>
      <c r="AO1226" s="352" t="s">
        <v>2664</v>
      </c>
      <c r="AP1226" s="274" t="s">
        <v>2694</v>
      </c>
      <c r="AQ1226" s="274" t="s">
        <v>986</v>
      </c>
      <c r="AR1226" s="352">
        <v>2201006</v>
      </c>
      <c r="AS1226" s="352"/>
      <c r="AT1226" s="274" t="s">
        <v>2632</v>
      </c>
      <c r="AU1226" s="274"/>
      <c r="AV1226" s="274" t="s">
        <v>63</v>
      </c>
      <c r="AW1226" s="352" t="s">
        <v>585</v>
      </c>
      <c r="AX1226" s="550"/>
      <c r="AY1226" s="551"/>
      <c r="AZ1226" s="551" t="s">
        <v>2686</v>
      </c>
      <c r="BA1226" s="551" t="s">
        <v>125</v>
      </c>
      <c r="BB1226" s="551" t="s">
        <v>67</v>
      </c>
      <c r="BC1226" s="552">
        <v>96260758</v>
      </c>
      <c r="BD1226" s="552">
        <v>96260758</v>
      </c>
    </row>
    <row r="1227" spans="1:56" s="359" customFormat="1" ht="63" customHeight="1">
      <c r="A1227" s="352">
        <v>1194</v>
      </c>
      <c r="B1227" s="274" t="s">
        <v>927</v>
      </c>
      <c r="C1227" s="274" t="s">
        <v>2499</v>
      </c>
      <c r="D1227" s="274" t="s">
        <v>2658</v>
      </c>
      <c r="E1227" s="274" t="s">
        <v>249</v>
      </c>
      <c r="F1227" s="274"/>
      <c r="G1227" s="274" t="s">
        <v>2696</v>
      </c>
      <c r="H1227" s="274" t="s">
        <v>149</v>
      </c>
      <c r="I1227" s="274" t="s">
        <v>2502</v>
      </c>
      <c r="J1227" s="352" t="s">
        <v>2691</v>
      </c>
      <c r="K1227" s="352">
        <v>0</v>
      </c>
      <c r="L1227" s="352">
        <v>0</v>
      </c>
      <c r="M1227" s="352">
        <v>0</v>
      </c>
      <c r="N1227" s="352"/>
      <c r="O1227" s="352"/>
      <c r="P1227" s="352"/>
      <c r="Q1227" s="352"/>
      <c r="R1227" s="352" t="s">
        <v>211</v>
      </c>
      <c r="S1227" s="553"/>
      <c r="T1227" s="274"/>
      <c r="U1227" s="546"/>
      <c r="V1227" s="546"/>
      <c r="W1227" s="546"/>
      <c r="X1227" s="274" t="s">
        <v>2659</v>
      </c>
      <c r="Y1227" s="274" t="s">
        <v>2697</v>
      </c>
      <c r="Z1227" s="274"/>
      <c r="AA1227" s="547"/>
      <c r="AB1227" s="547"/>
      <c r="AC1227" s="547"/>
      <c r="AD1227" s="274"/>
      <c r="AE1227" s="274"/>
      <c r="AF1227" s="546"/>
      <c r="AG1227" s="274"/>
      <c r="AH1227" s="549"/>
      <c r="AI1227" s="546"/>
      <c r="AJ1227" s="354"/>
      <c r="AK1227" s="274" t="s">
        <v>2663</v>
      </c>
      <c r="AL1227" s="352" t="s">
        <v>55</v>
      </c>
      <c r="AM1227" s="352" t="s">
        <v>942</v>
      </c>
      <c r="AN1227" s="352" t="s">
        <v>56</v>
      </c>
      <c r="AO1227" s="352" t="s">
        <v>2664</v>
      </c>
      <c r="AP1227" s="274" t="s">
        <v>2694</v>
      </c>
      <c r="AQ1227" s="274" t="s">
        <v>986</v>
      </c>
      <c r="AR1227" s="352">
        <v>2201006</v>
      </c>
      <c r="AS1227" s="352"/>
      <c r="AT1227" s="274" t="s">
        <v>2698</v>
      </c>
      <c r="AU1227" s="274"/>
      <c r="AV1227" s="274"/>
      <c r="AW1227" s="352" t="s">
        <v>585</v>
      </c>
      <c r="AX1227" s="550"/>
      <c r="AY1227" s="551"/>
      <c r="AZ1227" s="551" t="s">
        <v>2686</v>
      </c>
      <c r="BA1227" s="551">
        <v>0</v>
      </c>
      <c r="BB1227" s="551" t="s">
        <v>2533</v>
      </c>
      <c r="BC1227" s="552">
        <v>14517467</v>
      </c>
      <c r="BD1227" s="552">
        <v>14517467</v>
      </c>
    </row>
    <row r="1228" spans="1:56" s="439" customFormat="1" ht="81.75" customHeight="1">
      <c r="A1228" s="352">
        <v>1195</v>
      </c>
      <c r="B1228" s="274" t="s">
        <v>927</v>
      </c>
      <c r="C1228" s="274" t="s">
        <v>2499</v>
      </c>
      <c r="D1228" s="274" t="s">
        <v>2500</v>
      </c>
      <c r="E1228" s="274" t="s">
        <v>249</v>
      </c>
      <c r="F1228" s="274"/>
      <c r="G1228" s="274" t="s">
        <v>2501</v>
      </c>
      <c r="H1228" s="274" t="s">
        <v>149</v>
      </c>
      <c r="I1228" s="274" t="s">
        <v>2502</v>
      </c>
      <c r="J1228" s="352" t="s">
        <v>934</v>
      </c>
      <c r="K1228" s="352"/>
      <c r="L1228" s="352"/>
      <c r="M1228" s="352"/>
      <c r="N1228" s="352"/>
      <c r="O1228" s="352"/>
      <c r="P1228" s="569"/>
      <c r="Q1228" s="274"/>
      <c r="R1228" s="352" t="s">
        <v>211</v>
      </c>
      <c r="S1228" s="546"/>
      <c r="T1228" s="557"/>
      <c r="U1228" s="546"/>
      <c r="V1228" s="546"/>
      <c r="W1228" s="546"/>
      <c r="X1228" s="274" t="s">
        <v>2503</v>
      </c>
      <c r="Y1228" s="274"/>
      <c r="Z1228" s="274"/>
      <c r="AA1228" s="299"/>
      <c r="AB1228" s="299"/>
      <c r="AC1228" s="547"/>
      <c r="AD1228" s="274"/>
      <c r="AE1228" s="274" t="s">
        <v>2505</v>
      </c>
      <c r="AF1228" s="548"/>
      <c r="AG1228" s="274">
        <v>0</v>
      </c>
      <c r="AH1228" s="354"/>
      <c r="AI1228" s="158"/>
      <c r="AJ1228" s="158"/>
      <c r="AK1228" s="274" t="s">
        <v>2506</v>
      </c>
      <c r="AL1228" s="352" t="s">
        <v>55</v>
      </c>
      <c r="AM1228" s="352" t="s">
        <v>942</v>
      </c>
      <c r="AN1228" s="352" t="s">
        <v>56</v>
      </c>
      <c r="AO1228" s="352" t="s">
        <v>2507</v>
      </c>
      <c r="AP1228" s="274" t="s">
        <v>2511</v>
      </c>
      <c r="AQ1228" s="274" t="s">
        <v>986</v>
      </c>
      <c r="AR1228" s="352">
        <v>2201006</v>
      </c>
      <c r="AS1228" s="274"/>
      <c r="AT1228" s="274" t="s">
        <v>2699</v>
      </c>
      <c r="AU1228" s="352"/>
      <c r="AV1228" s="551" t="s">
        <v>2699</v>
      </c>
      <c r="AW1228" s="352" t="s">
        <v>585</v>
      </c>
      <c r="AX1228" s="551"/>
      <c r="AY1228" s="551"/>
      <c r="AZ1228" s="551" t="s">
        <v>2510</v>
      </c>
      <c r="BA1228" s="551" t="s">
        <v>125</v>
      </c>
      <c r="BB1228" s="551" t="s">
        <v>67</v>
      </c>
      <c r="BC1228" s="552">
        <v>10000001</v>
      </c>
      <c r="BD1228" s="552">
        <v>10000001</v>
      </c>
    </row>
    <row r="1229" spans="1:56" s="439" customFormat="1" ht="150">
      <c r="A1229" s="352">
        <v>1196</v>
      </c>
      <c r="B1229" s="274" t="s">
        <v>927</v>
      </c>
      <c r="C1229" s="274" t="s">
        <v>2499</v>
      </c>
      <c r="D1229" s="274" t="s">
        <v>2500</v>
      </c>
      <c r="E1229" s="274" t="s">
        <v>249</v>
      </c>
      <c r="F1229" s="274"/>
      <c r="G1229" s="274" t="s">
        <v>2501</v>
      </c>
      <c r="H1229" s="274" t="s">
        <v>149</v>
      </c>
      <c r="I1229" s="274" t="s">
        <v>2502</v>
      </c>
      <c r="J1229" s="352" t="s">
        <v>934</v>
      </c>
      <c r="K1229" s="570"/>
      <c r="L1229" s="570"/>
      <c r="M1229" s="570"/>
      <c r="N1229" s="352">
        <v>10</v>
      </c>
      <c r="O1229" s="352"/>
      <c r="P1229" s="352"/>
      <c r="Q1229" s="352"/>
      <c r="R1229" s="352" t="s">
        <v>211</v>
      </c>
      <c r="S1229" s="158"/>
      <c r="T1229" s="274"/>
      <c r="U1229" s="546"/>
      <c r="V1229" s="546"/>
      <c r="W1229" s="546"/>
      <c r="X1229" s="274" t="s">
        <v>2503</v>
      </c>
      <c r="Y1229" s="274" t="s">
        <v>2504</v>
      </c>
      <c r="Z1229" s="571"/>
      <c r="AA1229" s="571"/>
      <c r="AB1229" s="571"/>
      <c r="AC1229" s="571"/>
      <c r="AD1229" s="571"/>
      <c r="AE1229" s="571"/>
      <c r="AF1229" s="546"/>
      <c r="AG1229" s="571"/>
      <c r="AH1229" s="546"/>
      <c r="AI1229" s="546"/>
      <c r="AJ1229" s="546"/>
      <c r="AK1229" s="274" t="s">
        <v>2506</v>
      </c>
      <c r="AL1229" s="352" t="s">
        <v>55</v>
      </c>
      <c r="AM1229" s="352" t="s">
        <v>942</v>
      </c>
      <c r="AN1229" s="352" t="s">
        <v>56</v>
      </c>
      <c r="AO1229" s="352" t="s">
        <v>2507</v>
      </c>
      <c r="AP1229" s="274" t="s">
        <v>2508</v>
      </c>
      <c r="AQ1229" s="274" t="s">
        <v>986</v>
      </c>
      <c r="AR1229" s="352">
        <v>2201006</v>
      </c>
      <c r="AS1229" s="352"/>
      <c r="AT1229" s="274" t="s">
        <v>2699</v>
      </c>
      <c r="AU1229" s="274"/>
      <c r="AV1229" s="551" t="s">
        <v>2699</v>
      </c>
      <c r="AW1229" s="352" t="s">
        <v>585</v>
      </c>
      <c r="AX1229" s="550"/>
      <c r="AY1229" s="551"/>
      <c r="AZ1229" s="551" t="s">
        <v>2510</v>
      </c>
      <c r="BA1229" s="551" t="s">
        <v>125</v>
      </c>
      <c r="BB1229" s="551" t="s">
        <v>67</v>
      </c>
      <c r="BC1229" s="552">
        <v>639330</v>
      </c>
      <c r="BD1229" s="552">
        <v>639330</v>
      </c>
    </row>
  </sheetData>
  <protectedRanges>
    <protectedRange algorithmName="SHA-512" hashValue="VfdVsKGl5qE2tikkmfXD4ednvebSaBOMzoXueDKO3NEuF2Z+Q++ksvuI9ZhjGmGLuVBgVNFtJxUd9GtIpfEBBw==" saltValue="MPQF+EnLD5kb7JtrVZ0D3A==" spinCount="100000" sqref="Y96" name="Rango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99" name="Rango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102" name="Rango1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104" name="Rango1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185:AU187" name="Rango1_27_9"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200" name="Rango1_27_5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200:AU200" name="Rango1_27_8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199" name="Rango1_27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199:AU199" name="Rango1_27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194" name="Rango1_27_4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194:AU194" name="Rango1_27_7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193" name="Rango1_27_4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193:AU193" name="Rango1_27_7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192" name="Rango1_27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192:AU192" name="Rango1_27_7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190" name="Rango1_27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190:AU190" name="Rango1_27_7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T189:AU189" name="Rango1_27_7"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C195" name="Rango1_27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375:I405" name="Rango1_3_7_3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R377:AS377 AR379:AS380 AR392:AS399 AY400:AY405 AS405 AX375:AY399 AT391:AU405 AT375:AU389 BA375:BA405 AK375:AK405 AP375:AQ405 X378:AC380 AE375:AE405 AF379 X375:X377 Z375:AC377 X381 Z381:AC381 X405:AC405 X392:X404 Z392:AC404 X382:AC391" name="Rango1_2_15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375:AD405" name="Rango1_16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375:Y377 Y381 Y392:Y404" name="Rango1_2_15_2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643:Y646" name="Rango1_16_3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647:Y649" name="Rango1_13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651" name="Rango1_15_2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647" name="Rango1_6_4_2_1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636" name="Rango1_27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679:Y684" name="Rango1_22_4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685:Y687" name="Rango1_22_5_1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693" name="Rango1_22_1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612" name="Rango1_17_8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A612:AC612" name="Rango1_6_8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612:Y614" name="Rango1_6_8_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612" name="Rango1_6_8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615:Y617" name="Rango1_17_9_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709:Y713" name="Rango1_28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717:AE717" name="Rango1_28_1_1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715:Y716" name="Rango1_28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723:Y725" name="Rango1_5_4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723:AB723" name="Rango1_5_4_1_1_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723:AE723" name="Rango1_5_4_1_1_1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705:Y706" name="Rango1_20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705" name="Rango1_20_1_1_1_6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705" name="Rango1_20_1_1_1_6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707:Y708" name="Rango1_20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707" name="Rango1_20_1_1_1_6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707" name="Rango1_20_1_1_1_6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634" name="Rango1_7_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635" name="Rango1_7_1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625" name="Rango1_7_1_1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625:AE625" name="Rango1_8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626" name="Rango1_7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728:Y732 Y726:AB727" name="Rango1_11_12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726:AE727" name="Rango1_11_12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618:Y624" name="Rango1_18_6_1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618:AE618" name="Rango1_18_6_1_1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A822:AC823 AA824" name="Rango1_8_1_2_3_1_4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I912:I931" name="Rango1_3_7_3_4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912:H931" name="Rango1_3_7_3_8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P912:AQ931 AK912:AK931 AX912:AY931 AT912:AU931 BA912:BB931 AE912:AE931 X912:X931" name="Rango1_2_15_8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912:AD931" name="Rango1_16_8_8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I932:I979" name="Rango1_3_7_3_4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932:H979" name="Rango1_3_7_3_8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P932:AQ979 AK932:AK979 AX932:AY979 AT932:AU979 BA932:BB979 AE932:AE979 X932:X979" name="Rango1_2_15_8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D932:AD979" name="Rango1_16_8_8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A1029:AC1030 AA1031 AA1048" name="Rango1_8_1_2_3_1_4_1_2" securityDescriptor="O:WDG:WDD:(A;;CC;;;S-1-5-21-797332336-63391822-1267956476-1103)(A;;CC;;;S-1-5-21-797332336-63391822-1267956476-50923)"/>
  </protectedRanges>
  <autoFilter ref="A7:XFA1229" xr:uid="{6AF81B91-AAE2-4B4A-86A2-00EB8201306E}"/>
  <mergeCells count="4">
    <mergeCell ref="A6:F6"/>
    <mergeCell ref="H6:W6"/>
    <mergeCell ref="X6:AR6"/>
    <mergeCell ref="AS6:BD6"/>
  </mergeCells>
  <conditionalFormatting sqref="AG8">
    <cfRule type="cellIs" dxfId="103" priority="218" operator="between">
      <formula>-0.1</formula>
      <formula>-100000</formula>
    </cfRule>
    <cfRule type="iconSet" priority="219">
      <iconSet iconSet="3Arrows">
        <cfvo type="percent" val="0"/>
        <cfvo type="num" val="0.27"/>
        <cfvo type="num" val="0.33"/>
      </iconSet>
    </cfRule>
  </conditionalFormatting>
  <conditionalFormatting sqref="AG34 AG31 AG16 AG9 AG26">
    <cfRule type="cellIs" dxfId="102" priority="216" operator="between">
      <formula>-0.1</formula>
      <formula>-100000</formula>
    </cfRule>
    <cfRule type="iconSet" priority="217">
      <iconSet iconSet="3Arrows">
        <cfvo type="percent" val="0"/>
        <cfvo type="num" val="0.27"/>
        <cfvo type="num" val="0.33"/>
      </iconSet>
    </cfRule>
  </conditionalFormatting>
  <conditionalFormatting sqref="T8">
    <cfRule type="cellIs" dxfId="101" priority="214" operator="between">
      <formula>-0.1</formula>
      <formula>-100000</formula>
    </cfRule>
    <cfRule type="iconSet" priority="215">
      <iconSet iconSet="3Arrows">
        <cfvo type="percent" val="0"/>
        <cfvo type="num" val="0.27"/>
        <cfvo type="num" val="0.33"/>
      </iconSet>
    </cfRule>
  </conditionalFormatting>
  <conditionalFormatting sqref="AG40">
    <cfRule type="cellIs" dxfId="100" priority="212" operator="between">
      <formula>-0.1</formula>
      <formula>-100000</formula>
    </cfRule>
    <cfRule type="iconSet" priority="213">
      <iconSet iconSet="3Arrows">
        <cfvo type="percent" val="0"/>
        <cfvo type="num" val="0.27"/>
        <cfvo type="num" val="0.33"/>
      </iconSet>
    </cfRule>
  </conditionalFormatting>
  <conditionalFormatting sqref="AG41">
    <cfRule type="cellIs" dxfId="99" priority="210" operator="between">
      <formula>-0.1</formula>
      <formula>-100000</formula>
    </cfRule>
    <cfRule type="iconSet" priority="211">
      <iconSet iconSet="3Arrows">
        <cfvo type="percent" val="0"/>
        <cfvo type="num" val="0.27"/>
        <cfvo type="num" val="0.33"/>
      </iconSet>
    </cfRule>
  </conditionalFormatting>
  <conditionalFormatting sqref="AG42">
    <cfRule type="cellIs" dxfId="98" priority="208" operator="between">
      <formula>-0.1</formula>
      <formula>-100000</formula>
    </cfRule>
    <cfRule type="iconSet" priority="209">
      <iconSet iconSet="3Arrows">
        <cfvo type="percent" val="0"/>
        <cfvo type="num" val="0.27"/>
        <cfvo type="num" val="0.33"/>
      </iconSet>
    </cfRule>
  </conditionalFormatting>
  <conditionalFormatting sqref="AG39">
    <cfRule type="cellIs" dxfId="97" priority="206" operator="between">
      <formula>-0.1</formula>
      <formula>-100000</formula>
    </cfRule>
    <cfRule type="iconSet" priority="207">
      <iconSet iconSet="3Arrows">
        <cfvo type="percent" val="0"/>
        <cfvo type="num" val="0.27"/>
        <cfvo type="num" val="0.33"/>
      </iconSet>
    </cfRule>
  </conditionalFormatting>
  <conditionalFormatting sqref="AG48:AG49">
    <cfRule type="cellIs" dxfId="96" priority="204" operator="between">
      <formula>-0.1</formula>
      <formula>-100000</formula>
    </cfRule>
    <cfRule type="iconSet" priority="205">
      <iconSet iconSet="3Arrows">
        <cfvo type="percent" val="0"/>
        <cfvo type="num" val="0.27"/>
        <cfvo type="num" val="0.33"/>
      </iconSet>
    </cfRule>
  </conditionalFormatting>
  <conditionalFormatting sqref="T51:T53">
    <cfRule type="cellIs" dxfId="95" priority="202" operator="between">
      <formula>-0.1</formula>
      <formula>-100000</formula>
    </cfRule>
    <cfRule type="iconSet" priority="203">
      <iconSet iconSet="3Arrows">
        <cfvo type="percent" val="0"/>
        <cfvo type="num" val="0.27"/>
        <cfvo type="num" val="0.33"/>
      </iconSet>
    </cfRule>
  </conditionalFormatting>
  <conditionalFormatting sqref="AG86 AG80 AG74:AG76 AG62:AG63 AG57 AG54 AG65:AG70">
    <cfRule type="cellIs" dxfId="94" priority="200" operator="between">
      <formula>-0.1</formula>
      <formula>-100000</formula>
    </cfRule>
    <cfRule type="iconSet" priority="201">
      <iconSet iconSet="3Arrows">
        <cfvo type="percent" val="0"/>
        <cfvo type="num" val="0.27"/>
        <cfvo type="num" val="0.33"/>
      </iconSet>
    </cfRule>
  </conditionalFormatting>
  <conditionalFormatting sqref="T87">
    <cfRule type="cellIs" dxfId="93" priority="198" operator="between">
      <formula>-0.1</formula>
      <formula>-100000</formula>
    </cfRule>
    <cfRule type="iconSet" priority="199">
      <iconSet iconSet="3Arrows">
        <cfvo type="percent" val="0"/>
        <cfvo type="num" val="0.27"/>
        <cfvo type="num" val="0.33"/>
      </iconSet>
    </cfRule>
  </conditionalFormatting>
  <conditionalFormatting sqref="AG87">
    <cfRule type="cellIs" dxfId="92" priority="196" operator="between">
      <formula>-0.1</formula>
      <formula>-100000</formula>
    </cfRule>
    <cfRule type="iconSet" priority="197">
      <iconSet iconSet="3Arrows">
        <cfvo type="percent" val="0"/>
        <cfvo type="num" val="0.27"/>
        <cfvo type="num" val="0.33"/>
      </iconSet>
    </cfRule>
  </conditionalFormatting>
  <conditionalFormatting sqref="AG149 AG143 AG136 AG130:AG131 AG127 AG101:AG107 AG98:AG99 AG95:AG96 AG88:AG92">
    <cfRule type="cellIs" dxfId="91" priority="194" operator="between">
      <formula>-0.1</formula>
      <formula>-100000</formula>
    </cfRule>
    <cfRule type="iconSet" priority="195">
      <iconSet iconSet="3Arrows">
        <cfvo type="percent" val="0"/>
        <cfvo type="num" val="0.27"/>
        <cfvo type="num" val="0.33"/>
      </iconSet>
    </cfRule>
  </conditionalFormatting>
  <conditionalFormatting sqref="AG151">
    <cfRule type="cellIs" dxfId="90" priority="192" operator="between">
      <formula>-0.1</formula>
      <formula>-100000</formula>
    </cfRule>
    <cfRule type="iconSet" priority="193">
      <iconSet iconSet="3Arrows">
        <cfvo type="percent" val="0"/>
        <cfvo type="num" val="0.27"/>
        <cfvo type="num" val="0.33"/>
      </iconSet>
    </cfRule>
  </conditionalFormatting>
  <conditionalFormatting sqref="AG166:AG172 AG152:AG157">
    <cfRule type="cellIs" dxfId="89" priority="190" operator="between">
      <formula>-0.1</formula>
      <formula>-100000</formula>
    </cfRule>
    <cfRule type="iconSet" priority="191">
      <iconSet iconSet="3Arrows">
        <cfvo type="percent" val="0"/>
        <cfvo type="num" val="0.27"/>
        <cfvo type="num" val="0.33"/>
      </iconSet>
    </cfRule>
  </conditionalFormatting>
  <conditionalFormatting sqref="AG181">
    <cfRule type="cellIs" dxfId="88" priority="188" operator="between">
      <formula>-0.1</formula>
      <formula>-100000</formula>
    </cfRule>
    <cfRule type="iconSet" priority="189">
      <iconSet iconSet="3Arrows">
        <cfvo type="percent" val="0"/>
        <cfvo type="num" val="0.27"/>
        <cfvo type="num" val="0.33"/>
      </iconSet>
    </cfRule>
  </conditionalFormatting>
  <conditionalFormatting sqref="AG188">
    <cfRule type="cellIs" dxfId="87" priority="186" operator="between">
      <formula>-0.1</formula>
      <formula>-100000</formula>
    </cfRule>
    <cfRule type="iconSet" priority="187">
      <iconSet iconSet="3Arrows">
        <cfvo type="percent" val="0"/>
        <cfvo type="num" val="0.27"/>
        <cfvo type="num" val="0.33"/>
      </iconSet>
    </cfRule>
  </conditionalFormatting>
  <conditionalFormatting sqref="AG182">
    <cfRule type="cellIs" dxfId="86" priority="184" operator="between">
      <formula>-0.1</formula>
      <formula>-100000</formula>
    </cfRule>
    <cfRule type="iconSet" priority="185">
      <iconSet iconSet="3Arrows">
        <cfvo type="percent" val="0"/>
        <cfvo type="num" val="0.27"/>
        <cfvo type="num" val="0.33"/>
      </iconSet>
    </cfRule>
  </conditionalFormatting>
  <conditionalFormatting sqref="AG201">
    <cfRule type="cellIs" dxfId="85" priority="182" operator="between">
      <formula>-0.1</formula>
      <formula>-100000</formula>
    </cfRule>
    <cfRule type="iconSet" priority="183">
      <iconSet iconSet="3Arrows">
        <cfvo type="percent" val="0"/>
        <cfvo type="num" val="0.27"/>
        <cfvo type="num" val="0.33"/>
      </iconSet>
    </cfRule>
  </conditionalFormatting>
  <conditionalFormatting sqref="AG184">
    <cfRule type="cellIs" dxfId="84" priority="180" operator="between">
      <formula>-0.1</formula>
      <formula>-100000</formula>
    </cfRule>
    <cfRule type="iconSet" priority="181">
      <iconSet iconSet="3Arrows">
        <cfvo type="percent" val="0"/>
        <cfvo type="num" val="0.27"/>
        <cfvo type="num" val="0.33"/>
      </iconSet>
    </cfRule>
  </conditionalFormatting>
  <conditionalFormatting sqref="AG198">
    <cfRule type="cellIs" dxfId="83" priority="178" operator="between">
      <formula>-0.1</formula>
      <formula>-100000</formula>
    </cfRule>
    <cfRule type="iconSet" priority="179">
      <iconSet iconSet="3Arrows">
        <cfvo type="percent" val="0"/>
        <cfvo type="num" val="0.27"/>
        <cfvo type="num" val="0.33"/>
      </iconSet>
    </cfRule>
  </conditionalFormatting>
  <conditionalFormatting sqref="AG202">
    <cfRule type="cellIs" dxfId="82" priority="176" operator="between">
      <formula>-0.1</formula>
      <formula>-100000</formula>
    </cfRule>
    <cfRule type="iconSet" priority="177">
      <iconSet iconSet="3Arrows">
        <cfvo type="percent" val="0"/>
        <cfvo type="num" val="0.27"/>
        <cfvo type="num" val="0.33"/>
      </iconSet>
    </cfRule>
  </conditionalFormatting>
  <conditionalFormatting sqref="AG215">
    <cfRule type="cellIs" dxfId="81" priority="174" operator="between">
      <formula>-0.1</formula>
      <formula>-100000</formula>
    </cfRule>
    <cfRule type="iconSet" priority="175">
      <iconSet iconSet="3Arrows">
        <cfvo type="percent" val="0"/>
        <cfvo type="num" val="0.27"/>
        <cfvo type="num" val="0.33"/>
      </iconSet>
    </cfRule>
  </conditionalFormatting>
  <conditionalFormatting sqref="AG266 AG254 AG246 AG224:AG225 AG216:AG217">
    <cfRule type="cellIs" dxfId="80" priority="172" operator="between">
      <formula>-0.1</formula>
      <formula>-100000</formula>
    </cfRule>
    <cfRule type="iconSet" priority="173">
      <iconSet iconSet="3Arrows">
        <cfvo type="percent" val="0"/>
        <cfvo type="num" val="0.27"/>
        <cfvo type="num" val="0.33"/>
      </iconSet>
    </cfRule>
  </conditionalFormatting>
  <conditionalFormatting sqref="AG273">
    <cfRule type="cellIs" dxfId="79" priority="170" operator="between">
      <formula>-0.1</formula>
      <formula>-100000</formula>
    </cfRule>
    <cfRule type="iconSet" priority="171">
      <iconSet iconSet="3Arrows">
        <cfvo type="percent" val="0"/>
        <cfvo type="num" val="0.27"/>
        <cfvo type="num" val="0.33"/>
      </iconSet>
    </cfRule>
  </conditionalFormatting>
  <conditionalFormatting sqref="AG279">
    <cfRule type="cellIs" dxfId="78" priority="168" operator="between">
      <formula>-0.1</formula>
      <formula>-100000</formula>
    </cfRule>
    <cfRule type="iconSet" priority="169">
      <iconSet iconSet="3Arrows">
        <cfvo type="percent" val="0"/>
        <cfvo type="num" val="0.27"/>
        <cfvo type="num" val="0.33"/>
      </iconSet>
    </cfRule>
  </conditionalFormatting>
  <conditionalFormatting sqref="AG280">
    <cfRule type="cellIs" dxfId="77" priority="166" operator="between">
      <formula>-0.1</formula>
      <formula>-100000</formula>
    </cfRule>
    <cfRule type="iconSet" priority="167">
      <iconSet iconSet="3Arrows">
        <cfvo type="percent" val="0"/>
        <cfvo type="num" val="0.27"/>
        <cfvo type="num" val="0.33"/>
      </iconSet>
    </cfRule>
  </conditionalFormatting>
  <conditionalFormatting sqref="AG281">
    <cfRule type="cellIs" dxfId="76" priority="164" operator="between">
      <formula>-0.1</formula>
      <formula>-100000</formula>
    </cfRule>
    <cfRule type="iconSet" priority="165">
      <iconSet iconSet="3Arrows">
        <cfvo type="percent" val="0"/>
        <cfvo type="num" val="0.27"/>
        <cfvo type="num" val="0.33"/>
      </iconSet>
    </cfRule>
  </conditionalFormatting>
  <conditionalFormatting sqref="AG282">
    <cfRule type="cellIs" dxfId="75" priority="162" operator="between">
      <formula>-0.1</formula>
      <formula>-100000</formula>
    </cfRule>
    <cfRule type="iconSet" priority="163">
      <iconSet iconSet="3Arrows">
        <cfvo type="percent" val="0"/>
        <cfvo type="num" val="0.27"/>
        <cfvo type="num" val="0.33"/>
      </iconSet>
    </cfRule>
  </conditionalFormatting>
  <conditionalFormatting sqref="AG283">
    <cfRule type="cellIs" dxfId="74" priority="160" operator="between">
      <formula>-0.1</formula>
      <formula>-100000</formula>
    </cfRule>
    <cfRule type="iconSet" priority="161">
      <iconSet iconSet="3Arrows">
        <cfvo type="percent" val="0"/>
        <cfvo type="num" val="0.27"/>
        <cfvo type="num" val="0.33"/>
      </iconSet>
    </cfRule>
  </conditionalFormatting>
  <conditionalFormatting sqref="AG284">
    <cfRule type="cellIs" dxfId="73" priority="158" operator="between">
      <formula>-0.1</formula>
      <formula>-100000</formula>
    </cfRule>
    <cfRule type="iconSet" priority="159">
      <iconSet iconSet="3Arrows">
        <cfvo type="percent" val="0"/>
        <cfvo type="num" val="0.27"/>
        <cfvo type="num" val="0.33"/>
      </iconSet>
    </cfRule>
  </conditionalFormatting>
  <conditionalFormatting sqref="AG285">
    <cfRule type="cellIs" dxfId="72" priority="156" operator="between">
      <formula>-0.1</formula>
      <formula>-100000</formula>
    </cfRule>
    <cfRule type="iconSet" priority="157">
      <iconSet iconSet="3Arrows">
        <cfvo type="percent" val="0"/>
        <cfvo type="num" val="0.27"/>
        <cfvo type="num" val="0.33"/>
      </iconSet>
    </cfRule>
  </conditionalFormatting>
  <conditionalFormatting sqref="AG286">
    <cfRule type="cellIs" dxfId="71" priority="154" operator="between">
      <formula>-0.1</formula>
      <formula>-100000</formula>
    </cfRule>
    <cfRule type="iconSet" priority="155">
      <iconSet iconSet="3Arrows">
        <cfvo type="percent" val="0"/>
        <cfvo type="num" val="0.27"/>
        <cfvo type="num" val="0.33"/>
      </iconSet>
    </cfRule>
  </conditionalFormatting>
  <conditionalFormatting sqref="AG287">
    <cfRule type="cellIs" dxfId="70" priority="152" operator="between">
      <formula>-0.1</formula>
      <formula>-100000</formula>
    </cfRule>
    <cfRule type="iconSet" priority="153">
      <iconSet iconSet="3Arrows">
        <cfvo type="percent" val="0"/>
        <cfvo type="num" val="0.27"/>
        <cfvo type="num" val="0.33"/>
      </iconSet>
    </cfRule>
  </conditionalFormatting>
  <conditionalFormatting sqref="AG299 AG295 AG291 AG289">
    <cfRule type="cellIs" dxfId="69" priority="150" operator="between">
      <formula>-0.1</formula>
      <formula>-100000</formula>
    </cfRule>
    <cfRule type="iconSet" priority="151">
      <iconSet iconSet="3Arrows">
        <cfvo type="percent" val="0"/>
        <cfvo type="num" val="0.27"/>
        <cfvo type="num" val="0.33"/>
      </iconSet>
    </cfRule>
  </conditionalFormatting>
  <conditionalFormatting sqref="AG301">
    <cfRule type="cellIs" dxfId="68" priority="148" operator="between">
      <formula>-0.1</formula>
      <formula>-100000</formula>
    </cfRule>
    <cfRule type="iconSet" priority="149">
      <iconSet iconSet="3Arrows">
        <cfvo type="percent" val="0"/>
        <cfvo type="num" val="0.27"/>
        <cfvo type="num" val="0.33"/>
      </iconSet>
    </cfRule>
  </conditionalFormatting>
  <conditionalFormatting sqref="AG302">
    <cfRule type="cellIs" dxfId="67" priority="146" operator="between">
      <formula>-0.1</formula>
      <formula>-100000</formula>
    </cfRule>
    <cfRule type="iconSet" priority="147">
      <iconSet iconSet="3Arrows">
        <cfvo type="percent" val="0"/>
        <cfvo type="num" val="0.27"/>
        <cfvo type="num" val="0.33"/>
      </iconSet>
    </cfRule>
  </conditionalFormatting>
  <conditionalFormatting sqref="AG314 AG309:AG311 AG306">
    <cfRule type="cellIs" dxfId="66" priority="144" operator="between">
      <formula>-0.1</formula>
      <formula>-100000</formula>
    </cfRule>
    <cfRule type="iconSet" priority="145">
      <iconSet iconSet="3Arrows">
        <cfvo type="percent" val="0"/>
        <cfvo type="num" val="0.27"/>
        <cfvo type="num" val="0.33"/>
      </iconSet>
    </cfRule>
  </conditionalFormatting>
  <conditionalFormatting sqref="AG334 AG332 AG330 AG328 AG323:AG324">
    <cfRule type="cellIs" dxfId="65" priority="142" operator="between">
      <formula>-0.1</formula>
      <formula>-100000</formula>
    </cfRule>
    <cfRule type="iconSet" priority="143">
      <iconSet iconSet="3Arrows">
        <cfvo type="percent" val="0"/>
        <cfvo type="num" val="0.27"/>
        <cfvo type="num" val="0.33"/>
      </iconSet>
    </cfRule>
  </conditionalFormatting>
  <conditionalFormatting sqref="AG345">
    <cfRule type="cellIs" dxfId="64" priority="140" operator="between">
      <formula>-0.1</formula>
      <formula>-100000</formula>
    </cfRule>
    <cfRule type="iconSet" priority="141">
      <iconSet iconSet="3Arrows">
        <cfvo type="percent" val="0"/>
        <cfvo type="num" val="0.27"/>
        <cfvo type="num" val="0.33"/>
      </iconSet>
    </cfRule>
  </conditionalFormatting>
  <conditionalFormatting sqref="AG356:AG357 AG353 AG350:AG351 AG347">
    <cfRule type="cellIs" dxfId="63" priority="138" operator="between">
      <formula>-0.1</formula>
      <formula>-100000</formula>
    </cfRule>
    <cfRule type="iconSet" priority="139">
      <iconSet iconSet="3Arrows">
        <cfvo type="percent" val="0"/>
        <cfvo type="num" val="0.27"/>
        <cfvo type="num" val="0.33"/>
      </iconSet>
    </cfRule>
  </conditionalFormatting>
  <conditionalFormatting sqref="AG361">
    <cfRule type="cellIs" dxfId="62" priority="136" operator="between">
      <formula>-0.1</formula>
      <formula>-100000</formula>
    </cfRule>
    <cfRule type="iconSet" priority="137">
      <iconSet iconSet="3Arrows">
        <cfvo type="percent" val="0"/>
        <cfvo type="num" val="0.27"/>
        <cfvo type="num" val="0.33"/>
      </iconSet>
    </cfRule>
  </conditionalFormatting>
  <conditionalFormatting sqref="AG371:AG374 AG362">
    <cfRule type="cellIs" dxfId="61" priority="134" operator="between">
      <formula>-0.1</formula>
      <formula>-100000</formula>
    </cfRule>
    <cfRule type="iconSet" priority="135">
      <iconSet iconSet="3Arrows">
        <cfvo type="percent" val="0"/>
        <cfvo type="num" val="0.27"/>
        <cfvo type="num" val="0.33"/>
      </iconSet>
    </cfRule>
  </conditionalFormatting>
  <conditionalFormatting sqref="T375">
    <cfRule type="iconSet" priority="133">
      <iconSet iconSet="3Arrows">
        <cfvo type="percent" val="0"/>
        <cfvo type="num" val="0.1"/>
        <cfvo type="num" val="0.2"/>
      </iconSet>
    </cfRule>
  </conditionalFormatting>
  <conditionalFormatting sqref="AG375">
    <cfRule type="cellIs" dxfId="60" priority="131" operator="between">
      <formula>-0.1</formula>
      <formula>-100000</formula>
    </cfRule>
    <cfRule type="iconSet" priority="132">
      <iconSet iconSet="3Arrows">
        <cfvo type="percent" val="0"/>
        <cfvo type="num" val="0.1"/>
        <cfvo type="num" val="0.2"/>
      </iconSet>
    </cfRule>
  </conditionalFormatting>
  <conditionalFormatting sqref="AG379">
    <cfRule type="cellIs" dxfId="59" priority="129" operator="between">
      <formula>-0.1</formula>
      <formula>-100000</formula>
    </cfRule>
    <cfRule type="iconSet" priority="130">
      <iconSet iconSet="3Arrows">
        <cfvo type="percent" val="0"/>
        <cfvo type="num" val="0.1"/>
        <cfvo type="num" val="0.2"/>
      </iconSet>
    </cfRule>
  </conditionalFormatting>
  <conditionalFormatting sqref="AG382">
    <cfRule type="cellIs" dxfId="58" priority="127" operator="between">
      <formula>-0.1</formula>
      <formula>-100000</formula>
    </cfRule>
    <cfRule type="iconSet" priority="128">
      <iconSet iconSet="3Arrows">
        <cfvo type="percent" val="0"/>
        <cfvo type="num" val="0.1"/>
        <cfvo type="num" val="0.2"/>
      </iconSet>
    </cfRule>
  </conditionalFormatting>
  <conditionalFormatting sqref="AG390">
    <cfRule type="cellIs" dxfId="57" priority="125" operator="between">
      <formula>-0.1</formula>
      <formula>-100000</formula>
    </cfRule>
    <cfRule type="iconSet" priority="126">
      <iconSet iconSet="3Arrows">
        <cfvo type="percent" val="0"/>
        <cfvo type="num" val="0.1"/>
        <cfvo type="num" val="0.2"/>
      </iconSet>
    </cfRule>
  </conditionalFormatting>
  <conditionalFormatting sqref="AG391">
    <cfRule type="cellIs" dxfId="56" priority="123" operator="between">
      <formula>-0.1</formula>
      <formula>-100000</formula>
    </cfRule>
    <cfRule type="iconSet" priority="124">
      <iconSet iconSet="3Arrows">
        <cfvo type="percent" val="0"/>
        <cfvo type="num" val="0.1"/>
        <cfvo type="num" val="0.2"/>
      </iconSet>
    </cfRule>
  </conditionalFormatting>
  <conditionalFormatting sqref="AG378">
    <cfRule type="cellIs" dxfId="55" priority="121" operator="between">
      <formula>-0.1</formula>
      <formula>-100000</formula>
    </cfRule>
    <cfRule type="iconSet" priority="122">
      <iconSet iconSet="3Arrows">
        <cfvo type="percent" val="0"/>
        <cfvo type="num" val="0.1"/>
        <cfvo type="num" val="0.2"/>
      </iconSet>
    </cfRule>
  </conditionalFormatting>
  <conditionalFormatting sqref="T406">
    <cfRule type="iconSet" priority="120">
      <iconSet iconSet="3Arrows">
        <cfvo type="percent" val="0"/>
        <cfvo type="num" val="0.1"/>
        <cfvo type="num" val="0.2"/>
      </iconSet>
    </cfRule>
  </conditionalFormatting>
  <conditionalFormatting sqref="T407:T450">
    <cfRule type="iconSet" priority="119">
      <iconSet iconSet="3Arrows">
        <cfvo type="percent" val="0"/>
        <cfvo type="num" val="0.1"/>
        <cfvo type="num" val="0.2"/>
      </iconSet>
    </cfRule>
  </conditionalFormatting>
  <conditionalFormatting sqref="M452:M514 M516:M534">
    <cfRule type="cellIs" dxfId="54" priority="117" operator="notEqual">
      <formula>0</formula>
    </cfRule>
  </conditionalFormatting>
  <conditionalFormatting sqref="M517">
    <cfRule type="cellIs" dxfId="53" priority="115" operator="notEqual">
      <formula>0</formula>
    </cfRule>
  </conditionalFormatting>
  <conditionalFormatting sqref="T517">
    <cfRule type="iconSet" priority="116">
      <iconSet iconSet="3Arrows">
        <cfvo type="percent" val="0"/>
        <cfvo type="num" val="0.1"/>
        <cfvo type="num" val="0.2"/>
      </iconSet>
    </cfRule>
  </conditionalFormatting>
  <conditionalFormatting sqref="M515">
    <cfRule type="cellIs" dxfId="52" priority="113" operator="notEqual">
      <formula>0</formula>
    </cfRule>
  </conditionalFormatting>
  <conditionalFormatting sqref="T515">
    <cfRule type="iconSet" priority="114">
      <iconSet iconSet="3Arrows">
        <cfvo type="percent" val="0"/>
        <cfvo type="num" val="0.1"/>
        <cfvo type="num" val="0.2"/>
      </iconSet>
    </cfRule>
  </conditionalFormatting>
  <conditionalFormatting sqref="T452:T514 T518:T534 T516">
    <cfRule type="iconSet" priority="118">
      <iconSet iconSet="3Arrows">
        <cfvo type="percent" val="0"/>
        <cfvo type="num" val="0.1"/>
        <cfvo type="num" val="0.2"/>
      </iconSet>
    </cfRule>
  </conditionalFormatting>
  <conditionalFormatting sqref="M535:M545 M549:M574">
    <cfRule type="cellIs" dxfId="51" priority="110" operator="notEqual">
      <formula>0</formula>
    </cfRule>
  </conditionalFormatting>
  <conditionalFormatting sqref="AG550:AG553 AG539 AG544:AG545 AG555">
    <cfRule type="cellIs" dxfId="50" priority="111" operator="between">
      <formula>-0.1</formula>
      <formula>-100000</formula>
    </cfRule>
    <cfRule type="iconSet" priority="112">
      <iconSet iconSet="3Arrows">
        <cfvo type="percent" val="0"/>
        <cfvo type="num" val="0.1"/>
        <cfvo type="num" val="0.2"/>
      </iconSet>
    </cfRule>
  </conditionalFormatting>
  <conditionalFormatting sqref="Q547">
    <cfRule type="iconSet" priority="107">
      <iconSet iconSet="3Arrows">
        <cfvo type="percent" val="0"/>
        <cfvo type="num" val="0.1"/>
        <cfvo type="num" val="0.2"/>
      </iconSet>
    </cfRule>
  </conditionalFormatting>
  <conditionalFormatting sqref="AD546:AD547">
    <cfRule type="cellIs" dxfId="49" priority="108" operator="between">
      <formula>-0.1</formula>
      <formula>-100000</formula>
    </cfRule>
    <cfRule type="iconSet" priority="109">
      <iconSet iconSet="3Arrows">
        <cfvo type="percent" val="0"/>
        <cfvo type="num" val="0.1"/>
        <cfvo type="num" val="0.2"/>
      </iconSet>
    </cfRule>
  </conditionalFormatting>
  <conditionalFormatting sqref="N548">
    <cfRule type="iconSet" priority="104">
      <iconSet iconSet="3Arrows">
        <cfvo type="percent" val="0"/>
        <cfvo type="num" val="0.1"/>
        <cfvo type="num" val="0.2"/>
      </iconSet>
    </cfRule>
  </conditionalFormatting>
  <conditionalFormatting sqref="AA548">
    <cfRule type="cellIs" dxfId="48" priority="105" operator="between">
      <formula>-0.1</formula>
      <formula>-100000</formula>
    </cfRule>
    <cfRule type="iconSet" priority="106">
      <iconSet iconSet="3Arrows">
        <cfvo type="percent" val="0"/>
        <cfvo type="num" val="0.1"/>
        <cfvo type="num" val="0.2"/>
      </iconSet>
    </cfRule>
  </conditionalFormatting>
  <conditionalFormatting sqref="AD548">
    <cfRule type="cellIs" dxfId="47" priority="102" operator="between">
      <formula>-0.1</formula>
      <formula>-100000</formula>
    </cfRule>
    <cfRule type="iconSet" priority="103">
      <iconSet iconSet="3Arrows">
        <cfvo type="percent" val="0"/>
        <cfvo type="num" val="0.1"/>
        <cfvo type="num" val="0.2"/>
      </iconSet>
    </cfRule>
  </conditionalFormatting>
  <conditionalFormatting sqref="AD548">
    <cfRule type="cellIs" dxfId="46" priority="100" operator="between">
      <formula>-0.1</formula>
      <formula>-100000</formula>
    </cfRule>
    <cfRule type="iconSet" priority="101">
      <iconSet iconSet="3Arrows">
        <cfvo type="percent" val="0"/>
        <cfvo type="num" val="0.1"/>
        <cfvo type="num" val="0.2"/>
      </iconSet>
    </cfRule>
  </conditionalFormatting>
  <conditionalFormatting sqref="AG549">
    <cfRule type="iconSet" priority="99">
      <iconSet iconSet="3Arrows">
        <cfvo type="percent" val="0"/>
        <cfvo type="num" val="0.1"/>
        <cfvo type="num" val="0.2"/>
      </iconSet>
    </cfRule>
  </conditionalFormatting>
  <conditionalFormatting sqref="AG536">
    <cfRule type="iconSet" priority="98">
      <iconSet iconSet="3Arrows">
        <cfvo type="percent" val="0"/>
        <cfvo type="num" val="0.1"/>
        <cfvo type="num" val="0.2"/>
      </iconSet>
    </cfRule>
  </conditionalFormatting>
  <conditionalFormatting sqref="AG542">
    <cfRule type="iconSet" priority="97">
      <iconSet iconSet="3Arrows">
        <cfvo type="percent" val="0"/>
        <cfvo type="num" val="0.1"/>
        <cfvo type="num" val="0.2"/>
      </iconSet>
    </cfRule>
  </conditionalFormatting>
  <conditionalFormatting sqref="AG554">
    <cfRule type="iconSet" priority="96">
      <iconSet iconSet="3Arrows">
        <cfvo type="percent" val="0"/>
        <cfvo type="num" val="0.1"/>
        <cfvo type="num" val="0.2"/>
      </iconSet>
    </cfRule>
  </conditionalFormatting>
  <conditionalFormatting sqref="AG556:AG574">
    <cfRule type="iconSet" priority="95">
      <iconSet iconSet="3Arrows">
        <cfvo type="percent" val="0"/>
        <cfvo type="num" val="0.1"/>
        <cfvo type="num" val="0.2"/>
      </iconSet>
    </cfRule>
  </conditionalFormatting>
  <conditionalFormatting sqref="AG546">
    <cfRule type="iconSet" priority="94">
      <iconSet iconSet="3Arrows">
        <cfvo type="percent" val="0"/>
        <cfvo type="num" val="0.1"/>
        <cfvo type="num" val="0.2"/>
      </iconSet>
    </cfRule>
  </conditionalFormatting>
  <conditionalFormatting sqref="AG547">
    <cfRule type="iconSet" priority="93">
      <iconSet iconSet="3Arrows">
        <cfvo type="percent" val="0"/>
        <cfvo type="num" val="0.1"/>
        <cfvo type="num" val="0.2"/>
      </iconSet>
    </cfRule>
  </conditionalFormatting>
  <conditionalFormatting sqref="AG548">
    <cfRule type="iconSet" priority="92">
      <iconSet iconSet="3Arrows">
        <cfvo type="percent" val="0"/>
        <cfvo type="num" val="0.1"/>
        <cfvo type="num" val="0.2"/>
      </iconSet>
    </cfRule>
  </conditionalFormatting>
  <conditionalFormatting sqref="M575">
    <cfRule type="cellIs" dxfId="45" priority="91" operator="notEqual">
      <formula>0</formula>
    </cfRule>
  </conditionalFormatting>
  <conditionalFormatting sqref="Q576">
    <cfRule type="iconSet" priority="88">
      <iconSet iconSet="3Arrows">
        <cfvo type="percent" val="0"/>
        <cfvo type="num" val="0.1"/>
        <cfvo type="num" val="0.2"/>
      </iconSet>
    </cfRule>
  </conditionalFormatting>
  <conditionalFormatting sqref="AD576">
    <cfRule type="cellIs" dxfId="44" priority="89" operator="between">
      <formula>-0.1</formula>
      <formula>-100000</formula>
    </cfRule>
    <cfRule type="iconSet" priority="90">
      <iconSet iconSet="3Arrows">
        <cfvo type="percent" val="0"/>
        <cfvo type="num" val="0.1"/>
        <cfvo type="num" val="0.2"/>
      </iconSet>
    </cfRule>
  </conditionalFormatting>
  <conditionalFormatting sqref="T535">
    <cfRule type="cellIs" dxfId="43" priority="86" operator="between">
      <formula>-0.1</formula>
      <formula>-100000</formula>
    </cfRule>
    <cfRule type="iconSet" priority="87">
      <iconSet iconSet="3Arrows">
        <cfvo type="percent" val="0"/>
        <cfvo type="num" val="0.1"/>
        <cfvo type="num" val="0.2"/>
      </iconSet>
    </cfRule>
  </conditionalFormatting>
  <conditionalFormatting sqref="T536 T538:T576">
    <cfRule type="cellIs" dxfId="42" priority="84" operator="between">
      <formula>-0.1</formula>
      <formula>-100000</formula>
    </cfRule>
    <cfRule type="iconSet" priority="85">
      <iconSet iconSet="3Arrows">
        <cfvo type="percent" val="0"/>
        <cfvo type="num" val="0.1"/>
        <cfvo type="num" val="0.2"/>
      </iconSet>
    </cfRule>
  </conditionalFormatting>
  <conditionalFormatting sqref="Q554">
    <cfRule type="iconSet" priority="83">
      <iconSet iconSet="3Arrows">
        <cfvo type="percent" val="0"/>
        <cfvo type="num" val="0.1"/>
        <cfvo type="num" val="0.2"/>
      </iconSet>
    </cfRule>
  </conditionalFormatting>
  <conditionalFormatting sqref="AG535">
    <cfRule type="cellIs" dxfId="41" priority="81" operator="between">
      <formula>-0.1</formula>
      <formula>-100000</formula>
    </cfRule>
    <cfRule type="iconSet" priority="82">
      <iconSet iconSet="3Arrows">
        <cfvo type="percent" val="0"/>
        <cfvo type="num" val="0.1"/>
        <cfvo type="num" val="0.2"/>
      </iconSet>
    </cfRule>
  </conditionalFormatting>
  <conditionalFormatting sqref="AG543 AG540:AG541 AG537">
    <cfRule type="cellIs" dxfId="40" priority="79" operator="between">
      <formula>-0.1</formula>
      <formula>-100000</formula>
    </cfRule>
    <cfRule type="iconSet" priority="80">
      <iconSet iconSet="3Arrows">
        <cfvo type="percent" val="0"/>
        <cfvo type="num" val="0.1"/>
        <cfvo type="num" val="0.2"/>
      </iconSet>
    </cfRule>
  </conditionalFormatting>
  <conditionalFormatting sqref="AG538">
    <cfRule type="cellIs" dxfId="39" priority="77" operator="between">
      <formula>-0.1</formula>
      <formula>-100000</formula>
    </cfRule>
    <cfRule type="iconSet" priority="78">
      <iconSet iconSet="3Arrows">
        <cfvo type="percent" val="0"/>
        <cfvo type="num" val="0.1"/>
        <cfvo type="num" val="0.2"/>
      </iconSet>
    </cfRule>
  </conditionalFormatting>
  <conditionalFormatting sqref="AG575">
    <cfRule type="cellIs" dxfId="38" priority="75" operator="between">
      <formula>-0.1</formula>
      <formula>-100000</formula>
    </cfRule>
    <cfRule type="iconSet" priority="76">
      <iconSet iconSet="3Arrows">
        <cfvo type="percent" val="0"/>
        <cfvo type="num" val="0.1"/>
        <cfvo type="num" val="0.2"/>
      </iconSet>
    </cfRule>
  </conditionalFormatting>
  <conditionalFormatting sqref="T537">
    <cfRule type="cellIs" dxfId="37" priority="73" operator="between">
      <formula>-0.1</formula>
      <formula>-100000</formula>
    </cfRule>
    <cfRule type="iconSet" priority="74">
      <iconSet iconSet="3Arrows">
        <cfvo type="percent" val="0"/>
        <cfvo type="num" val="0.1"/>
        <cfvo type="num" val="0.2"/>
      </iconSet>
    </cfRule>
  </conditionalFormatting>
  <conditionalFormatting sqref="M577:M771">
    <cfRule type="cellIs" dxfId="36" priority="69" operator="notEqual">
      <formula>0</formula>
    </cfRule>
  </conditionalFormatting>
  <conditionalFormatting sqref="T578:T611 T706:T771">
    <cfRule type="iconSet" priority="70">
      <iconSet iconSet="3Arrows">
        <cfvo type="percent" val="0"/>
        <cfvo type="num" val="0.1"/>
        <cfvo type="num" val="0.2"/>
      </iconSet>
    </cfRule>
  </conditionalFormatting>
  <conditionalFormatting sqref="AG746:AG771">
    <cfRule type="cellIs" dxfId="35" priority="71" operator="between">
      <formula>-0.1</formula>
      <formula>-100000</formula>
    </cfRule>
    <cfRule type="iconSet" priority="72">
      <iconSet iconSet="3Arrows">
        <cfvo type="percent" val="0"/>
        <cfvo type="num" val="0.17"/>
        <cfvo type="num" val="0.33"/>
      </iconSet>
    </cfRule>
  </conditionalFormatting>
  <conditionalFormatting sqref="T577">
    <cfRule type="cellIs" dxfId="34" priority="67" operator="between">
      <formula>-0.1</formula>
      <formula>-100000</formula>
    </cfRule>
    <cfRule type="iconSet" priority="68">
      <iconSet iconSet="3Arrows">
        <cfvo type="percent" val="0"/>
        <cfvo type="num" val="0.27"/>
        <cfvo type="num" val="0.33"/>
      </iconSet>
    </cfRule>
  </conditionalFormatting>
  <conditionalFormatting sqref="T612:T705">
    <cfRule type="cellIs" dxfId="33" priority="65" operator="between">
      <formula>-0.1</formula>
      <formula>-100000</formula>
    </cfRule>
    <cfRule type="iconSet" priority="66">
      <iconSet iconSet="3Arrows">
        <cfvo type="percent" val="0"/>
        <cfvo type="num" val="0.27"/>
        <cfvo type="num" val="0.33"/>
      </iconSet>
    </cfRule>
  </conditionalFormatting>
  <conditionalFormatting sqref="AG577:AG745">
    <cfRule type="cellIs" dxfId="32" priority="63" operator="between">
      <formula>-0.1</formula>
      <formula>-100000</formula>
    </cfRule>
    <cfRule type="iconSet" priority="64">
      <iconSet iconSet="3Arrows">
        <cfvo type="percent" val="0"/>
        <cfvo type="num" val="0.27"/>
        <cfvo type="num" val="0.33"/>
      </iconSet>
    </cfRule>
  </conditionalFormatting>
  <conditionalFormatting sqref="M772:M979">
    <cfRule type="cellIs" dxfId="31" priority="59" operator="notEqual">
      <formula>0</formula>
    </cfRule>
  </conditionalFormatting>
  <conditionalFormatting sqref="AG772:AG979">
    <cfRule type="cellIs" dxfId="30" priority="60" operator="between">
      <formula>-0.1</formula>
      <formula>-100000</formula>
    </cfRule>
    <cfRule type="iconSet" priority="61">
      <iconSet iconSet="3Arrows">
        <cfvo type="percent" val="0"/>
        <cfvo type="num" val="0.1"/>
        <cfvo type="num" val="0.2"/>
      </iconSet>
    </cfRule>
  </conditionalFormatting>
  <conditionalFormatting sqref="T848:T979 T823:T846 T772:T821">
    <cfRule type="iconSet" priority="62">
      <iconSet iconSet="3Arrows">
        <cfvo type="percent" val="0"/>
        <cfvo type="num" val="0.1"/>
        <cfvo type="num" val="0.2"/>
      </iconSet>
    </cfRule>
  </conditionalFormatting>
  <conditionalFormatting sqref="T822">
    <cfRule type="iconSet" priority="58">
      <iconSet iconSet="3Arrows">
        <cfvo type="percent" val="0"/>
        <cfvo type="num" val="0.1"/>
        <cfvo type="num" val="0.2"/>
      </iconSet>
    </cfRule>
  </conditionalFormatting>
  <conditionalFormatting sqref="T847">
    <cfRule type="iconSet" priority="57">
      <iconSet iconSet="3Arrows">
        <cfvo type="percent" val="0"/>
        <cfvo type="num" val="0.1"/>
        <cfvo type="num" val="0.2"/>
      </iconSet>
    </cfRule>
  </conditionalFormatting>
  <conditionalFormatting sqref="T980">
    <cfRule type="cellIs" dxfId="29" priority="55" operator="between">
      <formula>-0.1</formula>
      <formula>-100000</formula>
    </cfRule>
    <cfRule type="iconSet" priority="56">
      <iconSet iconSet="3Arrows">
        <cfvo type="percent" val="0"/>
        <cfvo type="num" val="0.27"/>
        <cfvo type="num" val="0.33"/>
      </iconSet>
    </cfRule>
  </conditionalFormatting>
  <conditionalFormatting sqref="AG980">
    <cfRule type="cellIs" dxfId="28" priority="53" operator="between">
      <formula>-0.1</formula>
      <formula>-100000</formula>
    </cfRule>
    <cfRule type="iconSet" priority="54">
      <iconSet iconSet="3Arrows">
        <cfvo type="percent" val="0"/>
        <cfvo type="num" val="0.27"/>
        <cfvo type="num" val="0.33"/>
      </iconSet>
    </cfRule>
  </conditionalFormatting>
  <conditionalFormatting sqref="AG1028 AG1023 AG1019:AG1020 AG1013 AG1011 AG1007 AG1005">
    <cfRule type="cellIs" dxfId="27" priority="51" operator="between">
      <formula>-0.1</formula>
      <formula>-100000</formula>
    </cfRule>
    <cfRule type="iconSet" priority="52">
      <iconSet iconSet="3Arrows">
        <cfvo type="percent" val="0"/>
        <cfvo type="num" val="0.27"/>
        <cfvo type="num" val="0.33"/>
      </iconSet>
    </cfRule>
  </conditionalFormatting>
  <conditionalFormatting sqref="M1029:M1053">
    <cfRule type="cellIs" dxfId="26" priority="47" operator="notEqual">
      <formula>0</formula>
    </cfRule>
  </conditionalFormatting>
  <conditionalFormatting sqref="T1030 T1032:T1036 T1038:T1053">
    <cfRule type="iconSet" priority="48">
      <iconSet iconSet="3Arrows">
        <cfvo type="percent" val="0"/>
        <cfvo type="num" val="0.1"/>
        <cfvo type="num" val="0.2"/>
      </iconSet>
    </cfRule>
  </conditionalFormatting>
  <conditionalFormatting sqref="AG1037 AG1041:AG1043 AG1048:AG1049 AG1034:AG1035 AG1051 AG1053 AG1045">
    <cfRule type="cellIs" dxfId="25" priority="49" operator="between">
      <formula>-0.1</formula>
      <formula>-100000</formula>
    </cfRule>
    <cfRule type="iconSet" priority="50">
      <iconSet iconSet="3Arrows">
        <cfvo type="percent" val="0"/>
        <cfvo type="num" val="0.1"/>
        <cfvo type="num" val="0.2"/>
      </iconSet>
    </cfRule>
  </conditionalFormatting>
  <conditionalFormatting sqref="AG1036">
    <cfRule type="cellIs" dxfId="24" priority="45" operator="between">
      <formula>-0.1</formula>
      <formula>-100000</formula>
    </cfRule>
    <cfRule type="iconSet" priority="46">
      <iconSet iconSet="3Arrows">
        <cfvo type="percent" val="0"/>
        <cfvo type="num" val="0.1"/>
        <cfvo type="num" val="0.2"/>
      </iconSet>
    </cfRule>
  </conditionalFormatting>
  <conditionalFormatting sqref="AG1038:AG1040">
    <cfRule type="cellIs" dxfId="23" priority="43" operator="between">
      <formula>-0.1</formula>
      <formula>-100000</formula>
    </cfRule>
    <cfRule type="iconSet" priority="44">
      <iconSet iconSet="3Arrows">
        <cfvo type="percent" val="0"/>
        <cfvo type="num" val="0.1"/>
        <cfvo type="num" val="0.2"/>
      </iconSet>
    </cfRule>
  </conditionalFormatting>
  <conditionalFormatting sqref="AG1047">
    <cfRule type="cellIs" dxfId="22" priority="41" operator="between">
      <formula>-0.1</formula>
      <formula>-100000</formula>
    </cfRule>
    <cfRule type="iconSet" priority="42">
      <iconSet iconSet="3Arrows">
        <cfvo type="percent" val="0"/>
        <cfvo type="num" val="0.1"/>
        <cfvo type="num" val="0.2"/>
      </iconSet>
    </cfRule>
  </conditionalFormatting>
  <conditionalFormatting sqref="T1029">
    <cfRule type="cellIs" dxfId="21" priority="39" operator="between">
      <formula>-0.1</formula>
      <formula>-100000</formula>
    </cfRule>
    <cfRule type="iconSet" priority="40">
      <iconSet iconSet="3Arrows">
        <cfvo type="percent" val="0"/>
        <cfvo type="num" val="0.27"/>
        <cfvo type="num" val="0.33"/>
      </iconSet>
    </cfRule>
  </conditionalFormatting>
  <conditionalFormatting sqref="T1031">
    <cfRule type="cellIs" dxfId="20" priority="37" operator="between">
      <formula>-0.1</formula>
      <formula>-100000</formula>
    </cfRule>
    <cfRule type="iconSet" priority="38">
      <iconSet iconSet="3Arrows">
        <cfvo type="percent" val="0"/>
        <cfvo type="num" val="0.27"/>
        <cfvo type="num" val="0.33"/>
      </iconSet>
    </cfRule>
  </conditionalFormatting>
  <conditionalFormatting sqref="T1037">
    <cfRule type="cellIs" dxfId="19" priority="35" operator="between">
      <formula>-0.1</formula>
      <formula>-100000</formula>
    </cfRule>
    <cfRule type="iconSet" priority="36">
      <iconSet iconSet="3Arrows">
        <cfvo type="percent" val="0"/>
        <cfvo type="num" val="0.27"/>
        <cfvo type="num" val="0.33"/>
      </iconSet>
    </cfRule>
  </conditionalFormatting>
  <conditionalFormatting sqref="AG1029">
    <cfRule type="cellIs" dxfId="18" priority="33" operator="between">
      <formula>-0.1</formula>
      <formula>-100000</formula>
    </cfRule>
    <cfRule type="iconSet" priority="34">
      <iconSet iconSet="3Arrows">
        <cfvo type="percent" val="0"/>
        <cfvo type="num" val="0.27"/>
        <cfvo type="num" val="0.33"/>
      </iconSet>
    </cfRule>
  </conditionalFormatting>
  <conditionalFormatting sqref="AG1030">
    <cfRule type="cellIs" dxfId="17" priority="31" operator="between">
      <formula>-0.1</formula>
      <formula>-100000</formula>
    </cfRule>
    <cfRule type="iconSet" priority="32">
      <iconSet iconSet="3Arrows">
        <cfvo type="percent" val="0"/>
        <cfvo type="num" val="0.27"/>
        <cfvo type="num" val="0.33"/>
      </iconSet>
    </cfRule>
  </conditionalFormatting>
  <conditionalFormatting sqref="AG1032">
    <cfRule type="cellIs" dxfId="16" priority="29" operator="between">
      <formula>-0.1</formula>
      <formula>-100000</formula>
    </cfRule>
    <cfRule type="iconSet" priority="30">
      <iconSet iconSet="3Arrows">
        <cfvo type="percent" val="0"/>
        <cfvo type="num" val="0.27"/>
        <cfvo type="num" val="0.33"/>
      </iconSet>
    </cfRule>
  </conditionalFormatting>
  <conditionalFormatting sqref="AG1031">
    <cfRule type="cellIs" dxfId="15" priority="27" operator="between">
      <formula>-0.1</formula>
      <formula>-100000</formula>
    </cfRule>
    <cfRule type="iconSet" priority="28">
      <iconSet iconSet="3Arrows">
        <cfvo type="percent" val="0"/>
        <cfvo type="num" val="0.27"/>
        <cfvo type="num" val="0.33"/>
      </iconSet>
    </cfRule>
  </conditionalFormatting>
  <conditionalFormatting sqref="AG1050">
    <cfRule type="cellIs" dxfId="14" priority="25" operator="between">
      <formula>-0.1</formula>
      <formula>-100000</formula>
    </cfRule>
    <cfRule type="iconSet" priority="26">
      <iconSet iconSet="3Arrows">
        <cfvo type="percent" val="0"/>
        <cfvo type="num" val="0.27"/>
        <cfvo type="num" val="0.33"/>
      </iconSet>
    </cfRule>
  </conditionalFormatting>
  <conditionalFormatting sqref="AG1033">
    <cfRule type="cellIs" dxfId="13" priority="23" operator="between">
      <formula>-0.1</formula>
      <formula>-100000</formula>
    </cfRule>
    <cfRule type="iconSet" priority="24">
      <iconSet iconSet="3Arrows">
        <cfvo type="percent" val="0"/>
        <cfvo type="num" val="0.27"/>
        <cfvo type="num" val="0.33"/>
      </iconSet>
    </cfRule>
  </conditionalFormatting>
  <conditionalFormatting sqref="AG1052">
    <cfRule type="cellIs" dxfId="12" priority="21" operator="between">
      <formula>-0.1</formula>
      <formula>-100000</formula>
    </cfRule>
    <cfRule type="iconSet" priority="22">
      <iconSet iconSet="3Arrows">
        <cfvo type="percent" val="0"/>
        <cfvo type="num" val="0.27"/>
        <cfvo type="num" val="0.33"/>
      </iconSet>
    </cfRule>
  </conditionalFormatting>
  <conditionalFormatting sqref="AG1046">
    <cfRule type="cellIs" dxfId="11" priority="19" operator="between">
      <formula>-0.1</formula>
      <formula>-100000</formula>
    </cfRule>
    <cfRule type="iconSet" priority="20">
      <iconSet iconSet="3Arrows">
        <cfvo type="percent" val="0"/>
        <cfvo type="num" val="0.27"/>
        <cfvo type="num" val="0.33"/>
      </iconSet>
    </cfRule>
  </conditionalFormatting>
  <conditionalFormatting sqref="AG1044">
    <cfRule type="cellIs" dxfId="10" priority="17" operator="between">
      <formula>-0.1</formula>
      <formula>-100000</formula>
    </cfRule>
    <cfRule type="iconSet" priority="18">
      <iconSet iconSet="3Arrows">
        <cfvo type="percent" val="0"/>
        <cfvo type="num" val="0.27"/>
        <cfvo type="num" val="0.33"/>
      </iconSet>
    </cfRule>
  </conditionalFormatting>
  <conditionalFormatting sqref="T1054">
    <cfRule type="cellIs" dxfId="9" priority="15" operator="between">
      <formula>-0.1</formula>
      <formula>-100000</formula>
    </cfRule>
    <cfRule type="iconSet" priority="16">
      <iconSet iconSet="3Arrows">
        <cfvo type="percent" val="0"/>
        <cfvo type="num" val="0.27"/>
        <cfvo type="num" val="0.33"/>
      </iconSet>
    </cfRule>
  </conditionalFormatting>
  <conditionalFormatting sqref="AG1054">
    <cfRule type="cellIs" dxfId="8" priority="13" operator="between">
      <formula>-0.1</formula>
      <formula>-100000</formula>
    </cfRule>
    <cfRule type="iconSet" priority="14">
      <iconSet iconSet="3Arrows">
        <cfvo type="percent" val="0"/>
        <cfvo type="num" val="0.27"/>
        <cfvo type="num" val="0.33"/>
      </iconSet>
    </cfRule>
  </conditionalFormatting>
  <conditionalFormatting sqref="AG1061:AG1064 AG1056">
    <cfRule type="cellIs" dxfId="7" priority="11" operator="between">
      <formula>-0.1</formula>
      <formula>-100000</formula>
    </cfRule>
    <cfRule type="iconSet" priority="12">
      <iconSet iconSet="3Arrows">
        <cfvo type="percent" val="0"/>
        <cfvo type="num" val="0.27"/>
        <cfvo type="num" val="0.33"/>
      </iconSet>
    </cfRule>
  </conditionalFormatting>
  <conditionalFormatting sqref="M1070:M1227">
    <cfRule type="cellIs" dxfId="6" priority="7" operator="notEqual">
      <formula>0</formula>
    </cfRule>
  </conditionalFormatting>
  <conditionalFormatting sqref="T1070:T1227">
    <cfRule type="iconSet" priority="8">
      <iconSet iconSet="3Arrows">
        <cfvo type="percent" val="0"/>
        <cfvo type="num" val="0.1"/>
        <cfvo type="num" val="0.2"/>
      </iconSet>
    </cfRule>
  </conditionalFormatting>
  <conditionalFormatting sqref="AG1070:AG1170 AG1172:AG1227">
    <cfRule type="cellIs" dxfId="5" priority="9" operator="between">
      <formula>-0.1</formula>
      <formula>-100000</formula>
    </cfRule>
    <cfRule type="iconSet" priority="10">
      <iconSet iconSet="3Arrows">
        <cfvo type="percent" val="0"/>
        <cfvo type="num" val="0.1"/>
        <cfvo type="num" val="0.2"/>
      </iconSet>
    </cfRule>
  </conditionalFormatting>
  <conditionalFormatting sqref="Q1228">
    <cfRule type="iconSet" priority="6">
      <iconSet iconSet="3Arrows">
        <cfvo type="percent" val="0"/>
        <cfvo type="num" val="0.1"/>
        <cfvo type="num" val="0.2"/>
      </iconSet>
    </cfRule>
  </conditionalFormatting>
  <conditionalFormatting sqref="T1229">
    <cfRule type="iconSet" priority="5">
      <iconSet iconSet="3Arrows">
        <cfvo type="percent" val="0"/>
        <cfvo type="num" val="0.1"/>
        <cfvo type="num" val="0.2"/>
      </iconSet>
    </cfRule>
  </conditionalFormatting>
  <conditionalFormatting sqref="AG1228">
    <cfRule type="cellIs" dxfId="4" priority="3" operator="between">
      <formula>-0.1</formula>
      <formula>-100000</formula>
    </cfRule>
    <cfRule type="iconSet" priority="4">
      <iconSet iconSet="3Arrows">
        <cfvo type="percent" val="0"/>
        <cfvo type="num" val="0.1"/>
        <cfvo type="num" val="0.2"/>
      </iconSet>
    </cfRule>
  </conditionalFormatting>
  <conditionalFormatting sqref="AG1171">
    <cfRule type="cellIs" dxfId="3" priority="1" operator="between">
      <formula>-0.1</formula>
      <formula>-100000</formula>
    </cfRule>
    <cfRule type="iconSet" priority="2">
      <iconSet iconSet="3Arrows">
        <cfvo type="percent" val="0"/>
        <cfvo type="num" val="0.1"/>
        <cfvo type="num" val="0.2"/>
      </iconSet>
    </cfRule>
  </conditionalFormatting>
  <dataValidations count="13">
    <dataValidation type="textLength" allowBlank="1" showInputMessage="1" showErrorMessage="1" sqref="U8:U38 AH8:AH26 AH28:AH38 U48:U214 AH48:AH180 AH201 AH743:AH744 U912:U926 AH912:AH926 AH950:AH960 AH945:AH946 AH941:AH943 U939:U960 AH939" xr:uid="{F796D46D-2186-4371-A413-B22C85B84076}">
      <formula1>100</formula1>
      <formula2>1000</formula2>
    </dataValidation>
    <dataValidation type="textLength" allowBlank="1" showInputMessage="1" showErrorMessage="1" errorTitle="NO COINCIDE CON EL RANGO" error="Recuerda que debes escribir mínimo 100 caracteres máximo 1000" sqref="AH39:AH47 U39:U47 U215:U344 AH255:AH344 AH215:AH245 AH248:AH253 U361:U405 AH361 AH363:AH405 AH469:AH493 AH452:AH466 U452:U548 AH496:AH537 O548 U554:U555 AH554 AH539:AH548 U575 AH575 AE576 AH927:AH938 U927:U938 AH961:AH979 U961:U979 U1054:U1227 AH1054:AH1069 AH1229 AH1071:AH1084 AH1086:AH1105 AH1107:AH1227" xr:uid="{1125933D-D4E7-483B-BC9F-F1C48DE9F501}">
      <formula1>100</formula1>
      <formula2>1000</formula2>
    </dataValidation>
    <dataValidation type="list" allowBlank="1" showInputMessage="1" showErrorMessage="1" sqref="V40:V47 AI42:AI47" xr:uid="{C310E54B-7489-40AE-9E9A-422D6A3E2B62}">
      <formula1>$D$3:$D$4</formula1>
    </dataValidation>
    <dataValidation type="list" allowBlank="1" showInputMessage="1" showErrorMessage="1" sqref="V48:V86 AI48:AI86" xr:uid="{1BC88A0C-8523-4B90-98C7-7C096C75D0AB}">
      <formula1>#REF!</formula1>
    </dataValidation>
    <dataValidation type="whole" operator="greaterThanOrEqual" allowBlank="1" showInputMessage="1" showErrorMessage="1" sqref="BC338:BC339 BC976:BC977" xr:uid="{52F92CDB-B8C4-4E79-A73C-F278AE072AC0}">
      <formula1>0</formula1>
    </dataValidation>
    <dataValidation type="textLength" allowBlank="1" showInputMessage="1" showErrorMessage="1" errorTitle="NO COINCIDE CON EL RANGO " error="Recuerda que debes escribir mínimo 100 caracteres máximo 1000" sqref="U345:U360 AH345:AH360" xr:uid="{FBE9C9A7-8E53-4C3A-B124-D47B17AB5B53}">
      <formula1>100</formula1>
      <formula2>1000</formula2>
    </dataValidation>
    <dataValidation type="list" allowBlank="1" showInputMessage="1" showErrorMessage="1" sqref="AK375:AK405 AK912:AK913" xr:uid="{BDA2D03C-0BC2-43ED-82E3-D7D1FC498F66}">
      <formula1>INDIRECT(E375)</formula1>
    </dataValidation>
    <dataValidation type="list" allowBlank="1" showInputMessage="1" showErrorMessage="1" sqref="C375:C405" xr:uid="{5FABACB2-2609-4AD0-921C-9DC601045B4C}">
      <formula1>INDIRECT(B375)</formula1>
    </dataValidation>
    <dataValidation type="list" allowBlank="1" showInputMessage="1" showErrorMessage="1" sqref="G375:G405 AP912:AQ913 C912:D913" xr:uid="{5EE848D9-D85E-4084-8458-48637CEF2D2C}">
      <formula1>INDIRECT(#REF!)</formula1>
    </dataValidation>
    <dataValidation type="list" allowBlank="1" showInputMessage="1" showErrorMessage="1" sqref="B375:B405 C912:D913" xr:uid="{174C2849-689C-40D1-A0EF-314C3AF3D1F5}">
      <formula1>DEPENDENCIAS</formula1>
    </dataValidation>
    <dataValidation type="list" allowBlank="1" showInputMessage="1" showErrorMessage="1" sqref="AP375:AP380 AP390:AP404 AP382:AP386" xr:uid="{8F8B3A79-F7FD-4A16-B053-DDAEFDB2645E}">
      <formula1>INDIRECT(AK375)</formula1>
    </dataValidation>
    <dataValidation type="custom" allowBlank="1" showErrorMessage="1" sqref="AH636 AH639" xr:uid="{EF3183AE-B946-4649-BF0D-5F7E31BC0D52}">
      <formula1>AND(GTE(LEN(AH636),MIN((100),(1000))),LTE(LEN(AH636),MAX((100),(1000))))</formula1>
    </dataValidation>
    <dataValidation allowBlank="1" showInputMessage="1" showErrorMessage="1" sqref="AF1228 AF1070 AH1070:AI1070 AI1085:AI1228 AH1085 AH1106" xr:uid="{3BF94FA2-2890-42C6-A698-9138D0A34AB8}"/>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6">
        <x14:dataValidation type="list" allowBlank="1" showInputMessage="1" showErrorMessage="1" xr:uid="{1837C382-6CF0-4729-83F4-B1DBAA872BE8}">
          <x14:formula1>
            <xm:f>Hoja1!$D$3:$D$4</xm:f>
          </x14:formula1>
          <xm:sqref>V8:V38 AI8:AI38</xm:sqref>
        </x14:dataValidation>
        <x14:dataValidation type="list" allowBlank="1" showInputMessage="1" showErrorMessage="1" xr:uid="{8657E6A3-E77B-4EE2-BEB7-6E71CFCA75DA}">
          <x14:formula1>
            <xm:f>'C:\Users\mtamayo\mineducacion.gov.co\PAI2019 - Documentos\DM\Oficina Asesora de Cooperación\[PAI-OCAI.xlsx]Hoja1'!#REF!</xm:f>
          </x14:formula1>
          <xm:sqref>V39 AI39:AI41</xm:sqref>
        </x14:dataValidation>
        <x14:dataValidation type="list" allowBlank="1" showInputMessage="1" showErrorMessage="1" xr:uid="{80010F42-34BB-4F5C-8AF3-F759A0E38952}">
          <x14:formula1>
            <xm:f>'C:\Users\mtamayo\mineducacion.gov.co\PAI2019 - Documentos\DM\Oficina Asesora Jurídica\[PAI-OAJ.xlsx]Hoja1'!#REF!</xm:f>
          </x14:formula1>
          <xm:sqref>AI87:AI150 V87:V150</xm:sqref>
        </x14:dataValidation>
        <x14:dataValidation type="list" allowBlank="1" showInputMessage="1" showErrorMessage="1" xr:uid="{0101B957-2BC1-4AD0-B29D-96A28C245804}">
          <x14:formula1>
            <xm:f>'C:\Users\mtamayo\mineducacion.gov.co\PAI2019 - Documentos\DM\Oficina de Control Interno\[PAI-OCI.xlsx]Hoja1'!#REF!</xm:f>
          </x14:formula1>
          <xm:sqref>AI151:AI180 V151:V180</xm:sqref>
        </x14:dataValidation>
        <x14:dataValidation type="list" allowBlank="1" showInputMessage="1" showErrorMessage="1" xr:uid="{984E34B1-4007-4F2E-ABB7-588465B2D662}">
          <x14:formula1>
            <xm:f>'C:\Users\mtamayo\mineducacion.gov.co\PAI2019 - Documentos\DM\Oficina de Innovación\[PAI-INNOVACIÓN.xlsx]Hoja1'!#REF!</xm:f>
          </x14:formula1>
          <xm:sqref>V181:V214 AI181:AI214</xm:sqref>
        </x14:dataValidation>
        <x14:dataValidation type="list" allowBlank="1" showInputMessage="1" showErrorMessage="1" xr:uid="{6BD49E18-4927-4955-8C43-AAEB70C9B854}">
          <x14:formula1>
            <xm:f>'C:\Users\mtamayo\mineducacion.gov.co\PAI2019 - Documentos\DM\Oficina de Tecnología\[PAI-OTSI.xlsx]Hoja13'!#REF!</xm:f>
          </x14:formula1>
          <xm:sqref>V215:V272 AI215:AI272</xm:sqref>
        </x14:dataValidation>
        <x14:dataValidation type="list" allowBlank="1" showInputMessage="1" showErrorMessage="1" xr:uid="{CFC024BF-CB17-421B-9FBF-AF3872D76676}">
          <x14:formula1>
            <xm:f>'C:\Users\mtamayo\mineducacion.gov.co\PAI2019 - Documentos\SG\Sub Administrativa\[PAI-ADMINISTRATIVA.xlsx]Hoja13'!#REF!</xm:f>
          </x14:formula1>
          <xm:sqref>V273:V286 AI273:AI286</xm:sqref>
        </x14:dataValidation>
        <x14:dataValidation type="list" allowBlank="1" showInputMessage="1" showErrorMessage="1" xr:uid="{B0948CEF-67D4-4639-8F34-C3D6709026AC}">
          <x14:formula1>
            <xm:f>'C:\Users\mtamayo\mineducacion.gov.co\PAI2019 - Documentos\SG\Sub de Contratación\[PAI-CONTRATACIÓN.xlsx]Hoja1'!#REF!</xm:f>
          </x14:formula1>
          <xm:sqref>V287:V300 AI287:AI300</xm:sqref>
        </x14:dataValidation>
        <x14:dataValidation type="list" allowBlank="1" showInputMessage="1" showErrorMessage="1" xr:uid="{EBC54840-C9C9-4F41-A344-6AF9F3CFADE0}">
          <x14:formula1>
            <xm:f>'C:\Users\mtamayo\mineducacion.gov.co\PAI2019 - Documentos\SG\Sub de Desarrollo Organizacional\[PAI-SDO.xlsx]Hoja13'!#REF!</xm:f>
          </x14:formula1>
          <xm:sqref>V301:V322 AI301:AI322</xm:sqref>
        </x14:dataValidation>
        <x14:dataValidation type="list" allowBlank="1" showInputMessage="1" showErrorMessage="1" xr:uid="{EC34DBA3-9865-466F-B47E-1566F8D1E5F9}">
          <x14:formula1>
            <xm:f>'C:\Users\mtamayo\mineducacion.gov.co\PAI2019 - Documentos\SG\Sub de Talento Humano\[PAI-STH.xlsx]Hoja13'!#REF!</xm:f>
          </x14:formula1>
          <xm:sqref>V323:V344 AI323:AI344</xm:sqref>
        </x14:dataValidation>
        <x14:dataValidation type="list" allowBlank="1" showInputMessage="1" showErrorMessage="1" xr:uid="{B3C177A7-3846-47A0-A79E-FD567BAF2C06}">
          <x14:formula1>
            <xm:f>'C:\Users\mtamayo\mineducacion.gov.co\PAI2019 - Documentos\SG\Sub Financiera\[PAI-FINANCIERA.xlsx]Hoja1'!#REF!</xm:f>
          </x14:formula1>
          <xm:sqref>V345:V360 AI345:AI360</xm:sqref>
        </x14:dataValidation>
        <x14:dataValidation type="list" allowBlank="1" showInputMessage="1" showErrorMessage="1" xr:uid="{734C1CBE-08F5-44F1-B8A9-5FF9EBC7B9FB}">
          <x14:formula1>
            <xm:f>'C:\Users\mtamayo\mineducacion.gov.co\PAI2019 - Documentos\SG\Unidad de Atención al ciudadano\[PAI-UAC.xlsx]Hoja2'!#REF!</xm:f>
          </x14:formula1>
          <xm:sqref>V361:V374 AI361:AI374</xm:sqref>
        </x14:dataValidation>
        <x14:dataValidation type="list" allowBlank="1" showInputMessage="1" showErrorMessage="1" xr:uid="{B142A73C-86C3-4E96-8BAF-DED3553CAEDD}">
          <x14:formula1>
            <xm:f>'C:\Users\mtamayo\Documents\Planeación MEN\2019\PAI\Marzo\VPBM\DIRECCIÓN DE PRIMERA INFANCIA\[PAI-PRIMERA INFANCIA.xlsx]Hoja1'!#REF!</xm:f>
          </x14:formula1>
          <xm:sqref>V375:V405 AI376:AI405</xm:sqref>
        </x14:dataValidation>
        <x14:dataValidation type="list" allowBlank="1" showInputMessage="1" showErrorMessage="1" xr:uid="{ABF68958-D0A5-4DFB-928F-AAE5521F3AF1}">
          <x14:formula1>
            <xm:f>'C:\Users\amunoz\Documents\2019\PLan de Acción\[13112018_PAI 2019 Primera Infancia.xlsx]dependencia'!#REF!</xm:f>
          </x14:formula1>
          <xm:sqref>E375:F405 E912:F913</xm:sqref>
        </x14:dataValidation>
        <x14:dataValidation type="list" allowBlank="1" showInputMessage="1" showErrorMessage="1" xr:uid="{71801E14-C923-4164-BBEB-34DAED1CC689}">
          <x14:formula1>
            <xm:f>'C:\Users\mtamayo\AppData\Local\Microsoft\Windows\INetCache\Content.Outlook\JXW2RFA0\[PAI-COBERTURA VPBM INFRAESTRUCTURA Abril.xlsx]Hoja13'!#REF!</xm:f>
          </x14:formula1>
          <xm:sqref>V452:V534</xm:sqref>
        </x14:dataValidation>
        <x14:dataValidation type="list" allowBlank="1" showInputMessage="1" showErrorMessage="1" xr:uid="{CC155CC4-711F-4D6F-AD3C-3F4FB7E65574}">
          <x14:formula1>
            <xm:f>'[PAI-infraestructura VPBM OAPF.xlsb]Hoja13'!#REF!</xm:f>
          </x14:formula1>
          <xm:sqref>AI452:AI534</xm:sqref>
        </x14:dataValidation>
        <x14:dataValidation type="list" allowBlank="1" showInputMessage="1" showErrorMessage="1" xr:uid="{85857F5B-3EAE-4A66-9F9A-CC8EC569F058}">
          <x14:formula1>
            <xm:f>'\Users\lumejia\Desktop\MEN 2019 \04. Posconflicto \C:\Users\mtamayo\AppData\Local\Microsoft\Windows\INetCache\Content.Outlook\JXW2RFA0\[PAI-COBERTURA VPBM INFRAESTRUCTURA Abril.xlsx]Hoja13'!#REF!</xm:f>
          </x14:formula1>
          <xm:sqref>P548 AF576 V538:V541 V549:V575 S576 V536 V544:V545 AI557:AI574 AI553:AI555 AI539:AI541 AI551 AI544:AI548</xm:sqref>
        </x14:dataValidation>
        <x14:dataValidation type="list" allowBlank="1" showInputMessage="1" showErrorMessage="1" xr:uid="{32C54373-12A5-4D5D-888F-09B4257F5F84}">
          <x14:formula1>
            <xm:f>'C:\Users\mtamayo\mineducacion.gov.co\PAI2019 - Documentos\VEPBM\DIRECCIÓN DE CALIDAD VPBM\[PAI-CALIDAD VPBM.xlsx]Hoja13'!#REF!</xm:f>
          </x14:formula1>
          <xm:sqref>V706:V771 V578:V611 V613:V642 V644:V651 V653:V677 V679:V702 V704 AI724:AI725 AI654:AI658 AI578:AI580 AI584:AI604 AI727:AI732 AI613:AI614 AI611 AI619:AI624 AI637:AI638 AI640:AI642 AI644:AI646 AI648:AI649 AI660:AI664 AI666:AI668 AI670:AI672 AI675:AI676 AI680:AI684 AI686:AI687 AI689 AI691:AI692 AI695:AI702 AI704 AI706 AI708 AI710:AI713 AI635 AI718:AI722 AI716 AI738:AI740 AI734:AI736 AI606:AI608 AI616:AI617 AI628:AI633 AI746:AI771</xm:sqref>
        </x14:dataValidation>
        <x14:dataValidation type="list" allowBlank="1" showInputMessage="1" showErrorMessage="1" xr:uid="{5AEE0615-C27A-419C-87CE-B6F5D1B0947E}">
          <x14:formula1>
            <xm:f>'C:\Users\mtamayo\mineducacion.gov.co\PAI2019 - Documentos\VES\DIRECCIÓN DE FOMENTO\[PAI-Subd. Desarrollo Sectorial.xlsx]Hoja13'!#REF!</xm:f>
          </x14:formula1>
          <xm:sqref>V847:V862 V1054:V1069</xm:sqref>
        </x14:dataValidation>
        <x14:dataValidation type="list" allowBlank="1" showInputMessage="1" showErrorMessage="1" xr:uid="{252AF63D-9CE5-4E53-AC9F-A795CE3AC26F}">
          <x14:formula1>
            <xm:f>'C:\Users\mtamayo\mineducacion.gov.co\PAI2019 - Documentos\VES\GRUPO ETDH\[PAI-GRUPO ETDH.xlsx]Hoja1'!#REF!</xm:f>
          </x14:formula1>
          <xm:sqref>AI912:AI913 V912:V913</xm:sqref>
        </x14:dataValidation>
        <x14:dataValidation type="list" allowBlank="1" showInputMessage="1" showErrorMessage="1" xr:uid="{CDBA291D-6F73-40A6-B41D-BDEA091DFD2D}">
          <x14:formula1>
            <xm:f>'C:\Users\mtamayo\Documents\Planeación MEN\2019\PAI\Marzo\SG\Sub Administrativa\[PAI-ADMINISTRATIVA.xlsx]Hoja13'!#REF!</xm:f>
          </x14:formula1>
          <xm:sqref>AI927:AI931 V927:V931</xm:sqref>
        </x14:dataValidation>
        <x14:dataValidation type="list" allowBlank="1" showInputMessage="1" showErrorMessage="1" xr:uid="{87619A62-0C29-4AA2-8723-3D4FD4E7FF41}">
          <x14:formula1>
            <xm:f>'C:\Users\mtamayo\Documents\Planeación MEN\2019\PAI\Marzo\SG\Secretaría General\[PAI-SG.xlsx]Hoja1'!#REF!</xm:f>
          </x14:formula1>
          <xm:sqref>V914:V926 AI914:AI926</xm:sqref>
        </x14:dataValidation>
        <x14:dataValidation type="list" allowBlank="1" showInputMessage="1" showErrorMessage="1" xr:uid="{99C0EE07-F210-4CBD-98A3-ABDD5C7E789B}">
          <x14:formula1>
            <xm:f>'C:\Users\mtamayo\Documents\Planeación MEN\2019\PAI\Marzo\SG\Sub de Contratación\[PAI-CONTRATACIÓN.xlsx]Hoja1'!#REF!</xm:f>
          </x14:formula1>
          <xm:sqref>V932:V938 AI932:AI938</xm:sqref>
        </x14:dataValidation>
        <x14:dataValidation type="list" allowBlank="1" showInputMessage="1" showErrorMessage="1" xr:uid="{B055D266-FE3D-43C9-942B-83D0C6F8DA5C}">
          <x14:formula1>
            <xm:f>'C:\Users\mtamayo\Documents\Planeación MEN\2019\PAI\Marzo\SG\Sub de Talento Humano\[PAI-STH.xlsx]Hoja13'!#REF!</xm:f>
          </x14:formula1>
          <xm:sqref>AI961:AI979 V961:V979</xm:sqref>
        </x14:dataValidation>
        <x14:dataValidation type="list" allowBlank="1" showInputMessage="1" showErrorMessage="1" xr:uid="{B0311433-E75C-416B-9914-8EEE032CA1D6}">
          <x14:formula1>
            <xm:f>'C:\Users\mtamayo\Documents\Planeación MEN\2019\PAI\Marzo\SG\Sub de Desarrollo Organizacional\[PAI-SDO.xlsx]Hoja1'!#REF!</xm:f>
          </x14:formula1>
          <xm:sqref>AI953:AI960 AI941:AI943 AI945:AI946 AI950:AI951 V939:V960</xm:sqref>
        </x14:dataValidation>
        <x14:dataValidation type="list" allowBlank="1" showInputMessage="1" showErrorMessage="1" xr:uid="{A22E723B-2726-4F59-A024-FF0FB3B51B66}">
          <x14:formula1>
            <xm:f>'C:\Users\mtamayo\mineducacion.gov.co\PAI2019 - Documentos\VPBM\DIRECCIÓN DE FORTALECIMIENTO\[PAI-FORTALECIMIENTO VPBM.xlsx]Hoja13'!#REF!</xm:f>
          </x14:formula1>
          <xm:sqref>AI1229 S1228 AI1071:AI1084 V1070:V1229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D3:D4"/>
  <sheetViews>
    <sheetView workbookViewId="0"/>
  </sheetViews>
  <sheetFormatPr baseColWidth="10" defaultColWidth="11.42578125" defaultRowHeight="15"/>
  <sheetData>
    <row r="3" spans="4:4">
      <c r="D3" t="s">
        <v>53</v>
      </c>
    </row>
    <row r="4" spans="4:4">
      <c r="D4"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38C65-E02F-411D-B0A9-2A6C05866DB7}">
  <dimension ref="B2:J468"/>
  <sheetViews>
    <sheetView topLeftCell="A88" workbookViewId="0">
      <selection activeCell="G6" sqref="G6"/>
    </sheetView>
  </sheetViews>
  <sheetFormatPr baseColWidth="10" defaultRowHeight="15"/>
  <cols>
    <col min="2" max="2" width="21.28515625" customWidth="1"/>
    <col min="3" max="3" width="23.140625" customWidth="1"/>
    <col min="5" max="5" width="20.28515625" customWidth="1"/>
    <col min="6" max="6" width="12.85546875" customWidth="1"/>
    <col min="7" max="7" width="15.7109375" customWidth="1"/>
    <col min="9" max="10" width="20.42578125" style="572" bestFit="1" customWidth="1"/>
  </cols>
  <sheetData>
    <row r="2" spans="2:10" ht="60">
      <c r="B2" s="545" t="s">
        <v>170</v>
      </c>
      <c r="C2" s="545" t="s">
        <v>25</v>
      </c>
      <c r="D2" s="545" t="s">
        <v>31</v>
      </c>
      <c r="E2" s="545" t="s">
        <v>32</v>
      </c>
      <c r="F2" s="545" t="s">
        <v>183</v>
      </c>
      <c r="G2" s="545" t="s">
        <v>35</v>
      </c>
      <c r="H2" s="545" t="s">
        <v>36</v>
      </c>
      <c r="I2" s="573" t="s">
        <v>2713</v>
      </c>
      <c r="J2" s="573" t="s">
        <v>2708</v>
      </c>
    </row>
    <row r="3" spans="2:10">
      <c r="B3" s="544" t="s">
        <v>1408</v>
      </c>
      <c r="C3" s="544" t="s">
        <v>1418</v>
      </c>
      <c r="D3" t="s">
        <v>1799</v>
      </c>
      <c r="E3" s="544">
        <v>2201005</v>
      </c>
      <c r="F3" t="s">
        <v>1800</v>
      </c>
      <c r="G3" s="544" t="s">
        <v>2497</v>
      </c>
      <c r="H3" t="s">
        <v>74</v>
      </c>
      <c r="I3" s="572">
        <v>300000000</v>
      </c>
      <c r="J3" s="572" t="e">
        <v>#N/A</v>
      </c>
    </row>
    <row r="4" spans="2:10">
      <c r="B4" s="544" t="s">
        <v>1408</v>
      </c>
      <c r="C4" s="544" t="s">
        <v>1418</v>
      </c>
      <c r="D4" t="s">
        <v>970</v>
      </c>
      <c r="E4" s="544">
        <v>2201027</v>
      </c>
      <c r="F4" t="s">
        <v>1488</v>
      </c>
      <c r="G4" s="544">
        <v>200319</v>
      </c>
      <c r="H4" t="s">
        <v>74</v>
      </c>
      <c r="I4" s="572">
        <v>10208638678</v>
      </c>
      <c r="J4" s="572">
        <v>10208638678.389999</v>
      </c>
    </row>
    <row r="5" spans="2:10">
      <c r="B5" s="544" t="s">
        <v>1408</v>
      </c>
      <c r="C5" s="544" t="s">
        <v>1418</v>
      </c>
      <c r="D5" t="s">
        <v>970</v>
      </c>
      <c r="E5" s="544">
        <v>2201027</v>
      </c>
      <c r="G5" s="544" t="s">
        <v>2497</v>
      </c>
      <c r="H5" t="s">
        <v>74</v>
      </c>
      <c r="I5" s="572">
        <v>15396194213</v>
      </c>
      <c r="J5" s="572" t="e">
        <v>#N/A</v>
      </c>
    </row>
    <row r="6" spans="2:10">
      <c r="B6" s="544" t="s">
        <v>1408</v>
      </c>
      <c r="C6" s="544" t="s">
        <v>1418</v>
      </c>
      <c r="D6" t="s">
        <v>970</v>
      </c>
      <c r="E6" s="544">
        <v>2201027</v>
      </c>
      <c r="F6" t="s">
        <v>1538</v>
      </c>
      <c r="G6" s="544" t="s">
        <v>2706</v>
      </c>
      <c r="H6" t="s">
        <v>74</v>
      </c>
      <c r="I6" s="572">
        <v>7951406806</v>
      </c>
      <c r="J6" s="572" t="e">
        <v>#N/A</v>
      </c>
    </row>
    <row r="7" spans="2:10">
      <c r="B7" s="544" t="s">
        <v>1408</v>
      </c>
      <c r="C7" s="544" t="s">
        <v>1418</v>
      </c>
      <c r="D7" t="s">
        <v>970</v>
      </c>
      <c r="E7" s="544">
        <v>2201027</v>
      </c>
      <c r="F7" t="s">
        <v>1558</v>
      </c>
      <c r="G7" s="544">
        <v>24819</v>
      </c>
      <c r="H7" t="s">
        <v>74</v>
      </c>
      <c r="I7" s="572">
        <v>2095140297</v>
      </c>
      <c r="J7" s="572">
        <v>2095140296.6199999</v>
      </c>
    </row>
    <row r="8" spans="2:10">
      <c r="B8" s="544" t="s">
        <v>1408</v>
      </c>
      <c r="C8" s="544" t="s">
        <v>1418</v>
      </c>
      <c r="D8" t="s">
        <v>970</v>
      </c>
      <c r="E8" s="544">
        <v>2201027</v>
      </c>
      <c r="F8" t="s">
        <v>1484</v>
      </c>
      <c r="G8" s="544">
        <v>24619</v>
      </c>
      <c r="H8" t="s">
        <v>74</v>
      </c>
      <c r="I8" s="572">
        <v>1705263995</v>
      </c>
      <c r="J8" s="572">
        <v>3410527988</v>
      </c>
    </row>
    <row r="9" spans="2:10">
      <c r="B9" s="544" t="s">
        <v>1408</v>
      </c>
      <c r="C9" s="544" t="s">
        <v>1418</v>
      </c>
      <c r="D9" t="s">
        <v>970</v>
      </c>
      <c r="E9" s="544">
        <v>2201027</v>
      </c>
      <c r="F9" t="s">
        <v>1907</v>
      </c>
      <c r="G9" s="544" t="s">
        <v>2497</v>
      </c>
      <c r="H9" t="s">
        <v>74</v>
      </c>
      <c r="J9" s="572" t="e">
        <v>#N/A</v>
      </c>
    </row>
    <row r="10" spans="2:10">
      <c r="B10" s="544" t="s">
        <v>1408</v>
      </c>
      <c r="C10" s="544" t="s">
        <v>1418</v>
      </c>
      <c r="D10" t="s">
        <v>986</v>
      </c>
      <c r="E10" s="544">
        <v>2201006</v>
      </c>
      <c r="F10" t="s">
        <v>1675</v>
      </c>
      <c r="G10" s="544">
        <v>200919</v>
      </c>
      <c r="H10" t="s">
        <v>63</v>
      </c>
      <c r="I10" s="572">
        <v>70040000</v>
      </c>
      <c r="J10" s="572">
        <v>42024000</v>
      </c>
    </row>
    <row r="11" spans="2:10">
      <c r="B11" s="544" t="s">
        <v>1408</v>
      </c>
      <c r="C11" s="544" t="s">
        <v>1418</v>
      </c>
      <c r="D11" t="s">
        <v>986</v>
      </c>
      <c r="E11" s="544">
        <v>2201006</v>
      </c>
      <c r="F11" t="s">
        <v>1715</v>
      </c>
      <c r="G11" s="544" t="s">
        <v>2497</v>
      </c>
      <c r="H11" t="s">
        <v>74</v>
      </c>
      <c r="I11" s="572">
        <v>420000000</v>
      </c>
      <c r="J11" s="572" t="e">
        <v>#N/A</v>
      </c>
    </row>
    <row r="12" spans="2:10">
      <c r="B12" s="544" t="s">
        <v>1408</v>
      </c>
      <c r="C12" s="544" t="s">
        <v>1418</v>
      </c>
      <c r="D12" t="s">
        <v>986</v>
      </c>
      <c r="E12" s="544">
        <v>2201006</v>
      </c>
      <c r="F12" t="s">
        <v>1588</v>
      </c>
      <c r="G12" s="544">
        <v>203019</v>
      </c>
      <c r="H12" t="s">
        <v>63</v>
      </c>
      <c r="I12" s="572">
        <v>80000000</v>
      </c>
      <c r="J12" s="572">
        <v>48000000</v>
      </c>
    </row>
    <row r="13" spans="2:10">
      <c r="B13" s="544" t="s">
        <v>1408</v>
      </c>
      <c r="C13" s="544" t="s">
        <v>1418</v>
      </c>
      <c r="D13" t="s">
        <v>986</v>
      </c>
      <c r="E13" s="544">
        <v>2201006</v>
      </c>
      <c r="F13" t="s">
        <v>1644</v>
      </c>
      <c r="G13" s="544" t="s">
        <v>2497</v>
      </c>
      <c r="H13" t="s">
        <v>74</v>
      </c>
      <c r="I13" s="572">
        <v>300000000</v>
      </c>
      <c r="J13" s="572" t="e">
        <v>#N/A</v>
      </c>
    </row>
    <row r="14" spans="2:10">
      <c r="B14" s="544" t="s">
        <v>1408</v>
      </c>
      <c r="C14" s="544" t="s">
        <v>1418</v>
      </c>
      <c r="D14" t="s">
        <v>986</v>
      </c>
      <c r="E14" s="544">
        <v>2201006</v>
      </c>
      <c r="F14" t="s">
        <v>1775</v>
      </c>
      <c r="G14" s="544" t="s">
        <v>2497</v>
      </c>
      <c r="H14" t="s">
        <v>131</v>
      </c>
      <c r="I14" s="572">
        <v>600000000</v>
      </c>
      <c r="J14" s="572" t="e">
        <v>#N/A</v>
      </c>
    </row>
    <row r="15" spans="2:10">
      <c r="B15" s="544" t="s">
        <v>1408</v>
      </c>
      <c r="C15" s="544" t="s">
        <v>1418</v>
      </c>
      <c r="D15" t="s">
        <v>986</v>
      </c>
      <c r="E15" s="544">
        <v>2201006</v>
      </c>
      <c r="F15" t="s">
        <v>1516</v>
      </c>
      <c r="G15" s="544" t="s">
        <v>2497</v>
      </c>
      <c r="H15" t="s">
        <v>74</v>
      </c>
      <c r="I15" s="572">
        <v>3000000000</v>
      </c>
      <c r="J15" s="572" t="e">
        <v>#N/A</v>
      </c>
    </row>
    <row r="16" spans="2:10">
      <c r="B16" s="544" t="s">
        <v>1408</v>
      </c>
      <c r="C16" s="544" t="s">
        <v>1418</v>
      </c>
      <c r="D16" t="s">
        <v>986</v>
      </c>
      <c r="E16" s="544">
        <v>2201006</v>
      </c>
      <c r="F16" t="s">
        <v>1709</v>
      </c>
      <c r="G16" s="544">
        <v>352419</v>
      </c>
      <c r="H16" t="s">
        <v>74</v>
      </c>
      <c r="I16" s="572">
        <v>1000000000</v>
      </c>
      <c r="J16" s="572">
        <v>1000000000</v>
      </c>
    </row>
    <row r="17" spans="2:10">
      <c r="B17" s="544" t="s">
        <v>1408</v>
      </c>
      <c r="C17" s="544" t="s">
        <v>1418</v>
      </c>
      <c r="D17" t="s">
        <v>986</v>
      </c>
      <c r="E17" s="544">
        <v>2201006</v>
      </c>
      <c r="F17" t="s">
        <v>1432</v>
      </c>
      <c r="G17" s="544" t="s">
        <v>2497</v>
      </c>
      <c r="H17" t="s">
        <v>74</v>
      </c>
      <c r="I17" s="572">
        <v>0</v>
      </c>
      <c r="J17" s="572" t="e">
        <v>#N/A</v>
      </c>
    </row>
    <row r="18" spans="2:10">
      <c r="B18" s="544" t="s">
        <v>1408</v>
      </c>
      <c r="C18" s="544" t="s">
        <v>1418</v>
      </c>
      <c r="D18" t="s">
        <v>986</v>
      </c>
      <c r="E18" s="544">
        <v>2201006</v>
      </c>
      <c r="F18" t="s">
        <v>1436</v>
      </c>
      <c r="G18" s="544" t="s">
        <v>2497</v>
      </c>
      <c r="H18" t="s">
        <v>74</v>
      </c>
      <c r="I18" s="572">
        <v>0</v>
      </c>
      <c r="J18" s="572" t="e">
        <v>#N/A</v>
      </c>
    </row>
    <row r="19" spans="2:10">
      <c r="B19" s="544" t="s">
        <v>1408</v>
      </c>
      <c r="C19" s="544" t="s">
        <v>1418</v>
      </c>
      <c r="D19" t="s">
        <v>986</v>
      </c>
      <c r="E19" s="544">
        <v>2201006</v>
      </c>
      <c r="F19" t="s">
        <v>1886</v>
      </c>
      <c r="G19" s="544">
        <v>36319</v>
      </c>
      <c r="H19" t="s">
        <v>63</v>
      </c>
      <c r="I19" s="572">
        <v>76632000</v>
      </c>
      <c r="J19" s="572">
        <v>76632000</v>
      </c>
    </row>
    <row r="20" spans="2:10">
      <c r="B20" s="544" t="s">
        <v>1408</v>
      </c>
      <c r="C20" s="544" t="s">
        <v>1418</v>
      </c>
      <c r="D20" t="s">
        <v>986</v>
      </c>
      <c r="E20" s="544">
        <v>2201006</v>
      </c>
      <c r="F20" t="s">
        <v>1673</v>
      </c>
      <c r="G20" s="544">
        <v>166419</v>
      </c>
      <c r="H20" t="s">
        <v>63</v>
      </c>
      <c r="I20" s="572">
        <v>66613911</v>
      </c>
      <c r="J20" s="572">
        <v>41237183</v>
      </c>
    </row>
    <row r="21" spans="2:10">
      <c r="B21" s="544" t="s">
        <v>1408</v>
      </c>
      <c r="C21" s="544" t="s">
        <v>1418</v>
      </c>
      <c r="D21" t="s">
        <v>986</v>
      </c>
      <c r="E21" s="544">
        <v>2201006</v>
      </c>
      <c r="F21" t="s">
        <v>1724</v>
      </c>
      <c r="G21" s="544" t="s">
        <v>2497</v>
      </c>
      <c r="H21" t="s">
        <v>74</v>
      </c>
      <c r="I21" s="572">
        <v>120000000</v>
      </c>
      <c r="J21" s="572" t="e">
        <v>#N/A</v>
      </c>
    </row>
    <row r="22" spans="2:10">
      <c r="B22" s="544" t="s">
        <v>1408</v>
      </c>
      <c r="C22" s="544" t="s">
        <v>1418</v>
      </c>
      <c r="D22" t="s">
        <v>986</v>
      </c>
      <c r="E22" s="544">
        <v>2201006</v>
      </c>
      <c r="F22" t="s">
        <v>1427</v>
      </c>
      <c r="G22" s="544">
        <v>24719</v>
      </c>
      <c r="H22" t="s">
        <v>74</v>
      </c>
      <c r="I22" s="572">
        <v>2119710014</v>
      </c>
      <c r="J22" s="572">
        <v>2119710014</v>
      </c>
    </row>
    <row r="23" spans="2:10">
      <c r="B23" s="544" t="s">
        <v>1408</v>
      </c>
      <c r="C23" s="544" t="s">
        <v>1418</v>
      </c>
      <c r="D23" t="s">
        <v>986</v>
      </c>
      <c r="E23" s="544">
        <v>2201006</v>
      </c>
      <c r="G23" s="544" t="s">
        <v>2497</v>
      </c>
      <c r="H23" t="s">
        <v>74</v>
      </c>
      <c r="I23" s="572">
        <v>1400530951</v>
      </c>
      <c r="J23" s="572" t="e">
        <v>#N/A</v>
      </c>
    </row>
    <row r="24" spans="2:10">
      <c r="B24" s="544" t="s">
        <v>1408</v>
      </c>
      <c r="C24" s="544" t="s">
        <v>1418</v>
      </c>
      <c r="D24" t="s">
        <v>986</v>
      </c>
      <c r="E24" s="544">
        <v>2201006</v>
      </c>
      <c r="F24" t="s">
        <v>1842</v>
      </c>
      <c r="G24" s="544" t="s">
        <v>2497</v>
      </c>
      <c r="H24" t="s">
        <v>131</v>
      </c>
      <c r="I24" s="572">
        <v>108308330</v>
      </c>
      <c r="J24" s="572" t="e">
        <v>#N/A</v>
      </c>
    </row>
    <row r="25" spans="2:10">
      <c r="B25" s="544" t="s">
        <v>1408</v>
      </c>
      <c r="C25" s="544" t="s">
        <v>1418</v>
      </c>
      <c r="D25" t="s">
        <v>986</v>
      </c>
      <c r="E25" s="544">
        <v>2201006</v>
      </c>
      <c r="F25" t="s">
        <v>1721</v>
      </c>
      <c r="G25" s="544" t="s">
        <v>2497</v>
      </c>
      <c r="H25" t="s">
        <v>74</v>
      </c>
      <c r="I25" s="572">
        <v>450000000</v>
      </c>
      <c r="J25" s="572" t="e">
        <v>#N/A</v>
      </c>
    </row>
    <row r="26" spans="2:10">
      <c r="B26" s="544" t="s">
        <v>1408</v>
      </c>
      <c r="C26" s="544" t="s">
        <v>1418</v>
      </c>
      <c r="D26" t="s">
        <v>986</v>
      </c>
      <c r="E26" s="544">
        <v>2201006</v>
      </c>
      <c r="F26" t="s">
        <v>1594</v>
      </c>
      <c r="G26" s="544" t="s">
        <v>2497</v>
      </c>
      <c r="H26" t="s">
        <v>74</v>
      </c>
      <c r="I26" s="572">
        <v>800000000</v>
      </c>
      <c r="J26" s="572" t="e">
        <v>#N/A</v>
      </c>
    </row>
    <row r="27" spans="2:10">
      <c r="B27" s="544" t="s">
        <v>1408</v>
      </c>
      <c r="C27" s="544" t="s">
        <v>1418</v>
      </c>
      <c r="D27" t="s">
        <v>986</v>
      </c>
      <c r="E27" s="544">
        <v>2201006</v>
      </c>
      <c r="F27" t="s">
        <v>1600</v>
      </c>
      <c r="G27" s="544" t="s">
        <v>2497</v>
      </c>
      <c r="H27" t="s">
        <v>74</v>
      </c>
      <c r="I27" s="572">
        <v>1958114050</v>
      </c>
      <c r="J27" s="572" t="e">
        <v>#N/A</v>
      </c>
    </row>
    <row r="28" spans="2:10">
      <c r="B28" s="544" t="s">
        <v>1408</v>
      </c>
      <c r="C28" s="544" t="s">
        <v>1418</v>
      </c>
      <c r="D28" t="s">
        <v>986</v>
      </c>
      <c r="E28" s="544">
        <v>2201006</v>
      </c>
      <c r="F28" t="s">
        <v>1000</v>
      </c>
      <c r="G28" s="544">
        <v>372119</v>
      </c>
      <c r="H28" t="s">
        <v>74</v>
      </c>
      <c r="I28" s="572">
        <v>400000000</v>
      </c>
      <c r="J28" s="572">
        <v>392223000</v>
      </c>
    </row>
    <row r="29" spans="2:10">
      <c r="B29" s="544" t="s">
        <v>1408</v>
      </c>
      <c r="C29" s="544" t="s">
        <v>1418</v>
      </c>
      <c r="D29" t="s">
        <v>986</v>
      </c>
      <c r="E29" s="544">
        <v>2201006</v>
      </c>
      <c r="F29" t="s">
        <v>1574</v>
      </c>
      <c r="G29" s="544" t="s">
        <v>2497</v>
      </c>
      <c r="H29" t="s">
        <v>74</v>
      </c>
      <c r="I29" s="572">
        <v>2966618037</v>
      </c>
      <c r="J29" s="572" t="e">
        <v>#N/A</v>
      </c>
    </row>
    <row r="30" spans="2:10">
      <c r="B30" s="544" t="s">
        <v>1408</v>
      </c>
      <c r="C30" s="544" t="s">
        <v>1418</v>
      </c>
      <c r="D30" t="s">
        <v>986</v>
      </c>
      <c r="E30" s="544">
        <v>2201006</v>
      </c>
      <c r="F30" t="s">
        <v>1627</v>
      </c>
      <c r="G30" s="544" t="s">
        <v>2497</v>
      </c>
      <c r="H30" t="s">
        <v>74</v>
      </c>
      <c r="I30" s="572">
        <v>540000000</v>
      </c>
      <c r="J30" s="572" t="e">
        <v>#N/A</v>
      </c>
    </row>
    <row r="31" spans="2:10">
      <c r="B31" s="544" t="s">
        <v>1408</v>
      </c>
      <c r="C31" s="544" t="s">
        <v>1418</v>
      </c>
      <c r="D31" t="s">
        <v>986</v>
      </c>
      <c r="E31" s="544">
        <v>2201006</v>
      </c>
      <c r="F31" t="s">
        <v>1518</v>
      </c>
      <c r="G31" s="544" t="s">
        <v>2497</v>
      </c>
      <c r="H31" t="s">
        <v>74</v>
      </c>
      <c r="I31" s="572">
        <v>900000000</v>
      </c>
      <c r="J31" s="572" t="e">
        <v>#N/A</v>
      </c>
    </row>
    <row r="32" spans="2:10">
      <c r="B32" s="544" t="s">
        <v>1408</v>
      </c>
      <c r="C32" s="544" t="s">
        <v>1418</v>
      </c>
      <c r="D32" t="s">
        <v>986</v>
      </c>
      <c r="E32" s="544">
        <v>2201006</v>
      </c>
      <c r="F32" t="s">
        <v>1634</v>
      </c>
      <c r="G32" s="544" t="s">
        <v>2497</v>
      </c>
      <c r="H32" t="s">
        <v>131</v>
      </c>
      <c r="I32" s="572">
        <v>100000000</v>
      </c>
      <c r="J32" s="572" t="e">
        <v>#N/A</v>
      </c>
    </row>
    <row r="33" spans="2:10">
      <c r="B33" s="544" t="s">
        <v>1408</v>
      </c>
      <c r="C33" s="544" t="s">
        <v>1418</v>
      </c>
      <c r="D33" t="s">
        <v>986</v>
      </c>
      <c r="E33" s="544">
        <v>2201006</v>
      </c>
      <c r="F33" t="s">
        <v>1723</v>
      </c>
      <c r="G33" s="544" t="s">
        <v>2497</v>
      </c>
      <c r="H33" t="s">
        <v>74</v>
      </c>
      <c r="I33" s="572">
        <v>200000000</v>
      </c>
      <c r="J33" s="572" t="e">
        <v>#N/A</v>
      </c>
    </row>
    <row r="34" spans="2:10">
      <c r="B34" s="544" t="s">
        <v>1408</v>
      </c>
      <c r="C34" s="544" t="s">
        <v>1418</v>
      </c>
      <c r="D34" t="s">
        <v>986</v>
      </c>
      <c r="E34" s="544">
        <v>2201006</v>
      </c>
      <c r="F34" t="s">
        <v>1422</v>
      </c>
      <c r="G34" s="544">
        <v>25119</v>
      </c>
      <c r="H34" t="s">
        <v>74</v>
      </c>
      <c r="I34" s="572">
        <v>26607361454</v>
      </c>
      <c r="J34" s="572">
        <v>26607361454</v>
      </c>
    </row>
    <row r="35" spans="2:10">
      <c r="B35" s="544" t="s">
        <v>1408</v>
      </c>
      <c r="C35" s="544" t="s">
        <v>1418</v>
      </c>
      <c r="D35" t="s">
        <v>986</v>
      </c>
      <c r="E35" s="544">
        <v>2201006</v>
      </c>
      <c r="G35" s="544" t="s">
        <v>2497</v>
      </c>
      <c r="H35" t="s">
        <v>74</v>
      </c>
      <c r="I35" s="572">
        <v>19298647442</v>
      </c>
      <c r="J35" s="572" t="e">
        <v>#N/A</v>
      </c>
    </row>
    <row r="36" spans="2:10">
      <c r="B36" s="544" t="s">
        <v>1408</v>
      </c>
      <c r="C36" s="544" t="s">
        <v>1418</v>
      </c>
      <c r="D36" t="s">
        <v>986</v>
      </c>
      <c r="E36" s="544">
        <v>2201006</v>
      </c>
      <c r="F36" t="s">
        <v>1874</v>
      </c>
      <c r="G36" s="544" t="s">
        <v>2497</v>
      </c>
      <c r="H36" t="s">
        <v>939</v>
      </c>
      <c r="I36" s="572">
        <v>0</v>
      </c>
      <c r="J36" s="572" t="e">
        <v>#N/A</v>
      </c>
    </row>
    <row r="37" spans="2:10">
      <c r="B37" s="544" t="s">
        <v>1408</v>
      </c>
      <c r="C37" s="544" t="s">
        <v>1418</v>
      </c>
      <c r="D37" t="s">
        <v>986</v>
      </c>
      <c r="E37" s="544">
        <v>2201006</v>
      </c>
      <c r="F37" t="s">
        <v>1877</v>
      </c>
      <c r="G37" s="544" t="s">
        <v>2497</v>
      </c>
      <c r="H37" t="s">
        <v>939</v>
      </c>
      <c r="I37" s="572">
        <v>0</v>
      </c>
      <c r="J37" s="572" t="e">
        <v>#N/A</v>
      </c>
    </row>
    <row r="38" spans="2:10">
      <c r="B38" s="544" t="s">
        <v>1408</v>
      </c>
      <c r="C38" s="544" t="s">
        <v>1418</v>
      </c>
      <c r="D38" t="s">
        <v>986</v>
      </c>
      <c r="E38" s="544">
        <v>2201006</v>
      </c>
      <c r="F38" t="s">
        <v>1862</v>
      </c>
      <c r="G38" s="544" t="s">
        <v>2497</v>
      </c>
      <c r="H38" t="s">
        <v>131</v>
      </c>
      <c r="I38" s="572">
        <v>29000000</v>
      </c>
      <c r="J38" s="572" t="e">
        <v>#N/A</v>
      </c>
    </row>
    <row r="39" spans="2:10">
      <c r="B39" s="544" t="s">
        <v>1408</v>
      </c>
      <c r="C39" s="544" t="s">
        <v>1418</v>
      </c>
      <c r="D39" t="s">
        <v>986</v>
      </c>
      <c r="E39" s="544">
        <v>2201006</v>
      </c>
      <c r="F39" t="s">
        <v>1624</v>
      </c>
      <c r="G39" s="544" t="s">
        <v>2497</v>
      </c>
      <c r="H39" t="s">
        <v>1592</v>
      </c>
      <c r="I39" s="572">
        <v>160000000</v>
      </c>
      <c r="J39" s="572" t="e">
        <v>#N/A</v>
      </c>
    </row>
    <row r="40" spans="2:10">
      <c r="B40" s="544" t="s">
        <v>1408</v>
      </c>
      <c r="C40" s="544" t="s">
        <v>1418</v>
      </c>
      <c r="D40" t="s">
        <v>986</v>
      </c>
      <c r="E40" s="544">
        <v>2201006</v>
      </c>
      <c r="F40" t="s">
        <v>1591</v>
      </c>
      <c r="G40" s="544" t="s">
        <v>2497</v>
      </c>
      <c r="H40" t="s">
        <v>1592</v>
      </c>
      <c r="I40" s="572">
        <v>100000000</v>
      </c>
      <c r="J40" s="572" t="e">
        <v>#N/A</v>
      </c>
    </row>
    <row r="41" spans="2:10">
      <c r="B41" s="544" t="s">
        <v>1408</v>
      </c>
      <c r="C41" s="544" t="s">
        <v>1418</v>
      </c>
      <c r="D41" t="s">
        <v>986</v>
      </c>
      <c r="E41" s="544">
        <v>2201006</v>
      </c>
      <c r="F41" t="s">
        <v>1727</v>
      </c>
      <c r="G41" s="544" t="s">
        <v>2497</v>
      </c>
      <c r="H41" t="s">
        <v>1592</v>
      </c>
      <c r="I41" s="572">
        <v>0</v>
      </c>
      <c r="J41" s="572" t="e">
        <v>#N/A</v>
      </c>
    </row>
    <row r="42" spans="2:10">
      <c r="B42" s="544" t="s">
        <v>1408</v>
      </c>
      <c r="C42" s="544" t="s">
        <v>1418</v>
      </c>
      <c r="D42" t="s">
        <v>986</v>
      </c>
      <c r="E42" s="544">
        <v>2201006</v>
      </c>
      <c r="F42" t="s">
        <v>1861</v>
      </c>
      <c r="G42" s="544" t="s">
        <v>2497</v>
      </c>
      <c r="H42" t="s">
        <v>1592</v>
      </c>
      <c r="I42" s="572">
        <v>100000000</v>
      </c>
      <c r="J42" s="572" t="e">
        <v>#N/A</v>
      </c>
    </row>
    <row r="43" spans="2:10">
      <c r="B43" s="544" t="s">
        <v>1408</v>
      </c>
      <c r="C43" s="544" t="s">
        <v>1418</v>
      </c>
      <c r="D43" t="s">
        <v>986</v>
      </c>
      <c r="E43" s="544">
        <v>2201006</v>
      </c>
      <c r="F43" t="s">
        <v>1477</v>
      </c>
      <c r="G43" s="544" t="s">
        <v>2707</v>
      </c>
      <c r="H43" t="s">
        <v>98</v>
      </c>
      <c r="I43" s="572">
        <v>728813976</v>
      </c>
      <c r="J43" s="572" t="e">
        <v>#N/A</v>
      </c>
    </row>
    <row r="44" spans="2:10">
      <c r="B44" s="544" t="s">
        <v>1408</v>
      </c>
      <c r="C44" s="544" t="s">
        <v>1418</v>
      </c>
      <c r="D44" t="s">
        <v>986</v>
      </c>
      <c r="E44" s="544">
        <v>2201006</v>
      </c>
      <c r="F44" t="s">
        <v>1473</v>
      </c>
      <c r="G44" s="544" t="s">
        <v>2497</v>
      </c>
      <c r="H44" t="s">
        <v>102</v>
      </c>
      <c r="I44" s="572">
        <v>1000000000</v>
      </c>
      <c r="J44" s="572" t="e">
        <v>#N/A</v>
      </c>
    </row>
    <row r="45" spans="2:10">
      <c r="B45" s="544" t="s">
        <v>1408</v>
      </c>
      <c r="C45" s="544" t="s">
        <v>1418</v>
      </c>
      <c r="D45" t="s">
        <v>986</v>
      </c>
      <c r="E45" s="544">
        <v>2201006</v>
      </c>
      <c r="G45" s="544"/>
      <c r="H45" t="s">
        <v>111</v>
      </c>
      <c r="I45" s="572">
        <v>406372017</v>
      </c>
      <c r="J45" s="572" t="e">
        <v>#N/A</v>
      </c>
    </row>
    <row r="46" spans="2:10">
      <c r="B46" s="544" t="s">
        <v>1408</v>
      </c>
      <c r="C46" s="544" t="s">
        <v>1418</v>
      </c>
      <c r="D46" t="s">
        <v>986</v>
      </c>
      <c r="E46" s="544">
        <v>2201006</v>
      </c>
      <c r="F46" t="s">
        <v>1699</v>
      </c>
      <c r="G46" s="544" t="s">
        <v>2497</v>
      </c>
      <c r="H46" t="s">
        <v>74</v>
      </c>
      <c r="I46" s="572">
        <v>1050000000</v>
      </c>
      <c r="J46" s="572" t="e">
        <v>#N/A</v>
      </c>
    </row>
    <row r="47" spans="2:10">
      <c r="B47" s="544" t="s">
        <v>1408</v>
      </c>
      <c r="C47" s="544" t="s">
        <v>1418</v>
      </c>
      <c r="D47" t="s">
        <v>986</v>
      </c>
      <c r="E47" s="544">
        <v>2201006</v>
      </c>
      <c r="F47" t="s">
        <v>1711</v>
      </c>
      <c r="G47" s="544" t="s">
        <v>2497</v>
      </c>
      <c r="H47" t="s">
        <v>74</v>
      </c>
      <c r="I47" s="572">
        <v>80000000</v>
      </c>
      <c r="J47" s="572" t="e">
        <v>#N/A</v>
      </c>
    </row>
    <row r="48" spans="2:10">
      <c r="B48" s="544" t="s">
        <v>1408</v>
      </c>
      <c r="C48" s="544" t="s">
        <v>1418</v>
      </c>
      <c r="D48" t="s">
        <v>986</v>
      </c>
      <c r="E48" s="544">
        <v>2201006</v>
      </c>
      <c r="F48" t="s">
        <v>1843</v>
      </c>
      <c r="G48" s="544" t="s">
        <v>2497</v>
      </c>
      <c r="H48" t="s">
        <v>131</v>
      </c>
      <c r="I48" s="572">
        <v>252500000</v>
      </c>
      <c r="J48" s="572" t="e">
        <v>#N/A</v>
      </c>
    </row>
    <row r="49" spans="2:10">
      <c r="B49" s="544" t="s">
        <v>1408</v>
      </c>
      <c r="C49" s="544" t="s">
        <v>1418</v>
      </c>
      <c r="D49" t="s">
        <v>986</v>
      </c>
      <c r="E49" s="544">
        <v>2201006</v>
      </c>
      <c r="F49" t="s">
        <v>131</v>
      </c>
      <c r="G49" s="544" t="s">
        <v>2497</v>
      </c>
      <c r="H49" t="s">
        <v>131</v>
      </c>
      <c r="I49" s="572">
        <v>36000000</v>
      </c>
      <c r="J49" s="572" t="e">
        <v>#N/A</v>
      </c>
    </row>
    <row r="50" spans="2:10">
      <c r="B50" s="544" t="s">
        <v>1408</v>
      </c>
      <c r="C50" s="544" t="s">
        <v>1418</v>
      </c>
      <c r="D50" t="s">
        <v>986</v>
      </c>
      <c r="E50" s="544">
        <v>2201006</v>
      </c>
      <c r="F50" t="s">
        <v>1680</v>
      </c>
      <c r="G50" s="544" t="s">
        <v>2497</v>
      </c>
      <c r="H50" t="s">
        <v>131</v>
      </c>
      <c r="I50" s="572">
        <v>160000000</v>
      </c>
      <c r="J50" s="572" t="e">
        <v>#N/A</v>
      </c>
    </row>
    <row r="51" spans="2:10">
      <c r="B51" s="544" t="s">
        <v>1408</v>
      </c>
      <c r="C51" s="544" t="s">
        <v>1418</v>
      </c>
      <c r="D51" t="s">
        <v>986</v>
      </c>
      <c r="E51" s="544">
        <v>2201006</v>
      </c>
      <c r="F51" t="s">
        <v>1651</v>
      </c>
      <c r="G51" s="544" t="s">
        <v>2497</v>
      </c>
      <c r="H51" t="s">
        <v>131</v>
      </c>
      <c r="I51" s="572">
        <v>100000000</v>
      </c>
      <c r="J51" s="572" t="e">
        <v>#N/A</v>
      </c>
    </row>
    <row r="52" spans="2:10">
      <c r="B52" s="544" t="s">
        <v>1408</v>
      </c>
      <c r="C52" s="544" t="s">
        <v>1418</v>
      </c>
      <c r="D52" t="s">
        <v>986</v>
      </c>
      <c r="E52" s="544">
        <v>2201006</v>
      </c>
      <c r="F52" t="s">
        <v>1852</v>
      </c>
      <c r="G52" s="544">
        <v>138719</v>
      </c>
      <c r="H52" t="s">
        <v>63</v>
      </c>
      <c r="I52" s="572">
        <v>33000000</v>
      </c>
      <c r="J52" s="572">
        <v>33000000</v>
      </c>
    </row>
    <row r="53" spans="2:10">
      <c r="B53" s="544" t="s">
        <v>1408</v>
      </c>
      <c r="C53" s="544" t="s">
        <v>1418</v>
      </c>
      <c r="D53" t="s">
        <v>986</v>
      </c>
      <c r="E53" s="544">
        <v>2201006</v>
      </c>
      <c r="F53" t="s">
        <v>1855</v>
      </c>
      <c r="G53" s="544">
        <v>36019</v>
      </c>
      <c r="H53" t="s">
        <v>63</v>
      </c>
      <c r="I53" s="572">
        <v>64896000</v>
      </c>
      <c r="J53" s="572">
        <v>64896000</v>
      </c>
    </row>
    <row r="54" spans="2:10">
      <c r="B54" s="544" t="s">
        <v>1408</v>
      </c>
      <c r="C54" s="544" t="s">
        <v>1418</v>
      </c>
      <c r="D54" t="s">
        <v>986</v>
      </c>
      <c r="E54" s="544">
        <v>2201006</v>
      </c>
      <c r="F54" t="s">
        <v>1881</v>
      </c>
      <c r="G54" s="544">
        <v>35419</v>
      </c>
      <c r="H54" t="s">
        <v>63</v>
      </c>
      <c r="I54" s="572">
        <v>142800000</v>
      </c>
      <c r="J54" s="572">
        <v>142800000</v>
      </c>
    </row>
    <row r="55" spans="2:10">
      <c r="B55" s="544" t="s">
        <v>1408</v>
      </c>
      <c r="C55" s="544" t="s">
        <v>1418</v>
      </c>
      <c r="D55" t="s">
        <v>986</v>
      </c>
      <c r="E55" s="544">
        <v>2201006</v>
      </c>
      <c r="F55" t="s">
        <v>1744</v>
      </c>
      <c r="G55" s="544">
        <v>36519</v>
      </c>
      <c r="H55" t="s">
        <v>63</v>
      </c>
      <c r="I55" s="572">
        <v>82752000</v>
      </c>
      <c r="J55" s="572">
        <v>82752000</v>
      </c>
    </row>
    <row r="56" spans="2:10">
      <c r="B56" s="544" t="s">
        <v>1408</v>
      </c>
      <c r="C56" s="544" t="s">
        <v>1418</v>
      </c>
      <c r="D56" t="s">
        <v>986</v>
      </c>
      <c r="E56" s="544">
        <v>2201006</v>
      </c>
      <c r="F56" t="s">
        <v>1884</v>
      </c>
      <c r="G56" s="544">
        <v>39819</v>
      </c>
      <c r="H56" t="s">
        <v>63</v>
      </c>
      <c r="I56" s="572">
        <v>90228000</v>
      </c>
      <c r="J56" s="572">
        <v>90228000</v>
      </c>
    </row>
    <row r="57" spans="2:10">
      <c r="B57" s="544" t="s">
        <v>1408</v>
      </c>
      <c r="C57" s="544" t="s">
        <v>1418</v>
      </c>
      <c r="D57" t="s">
        <v>986</v>
      </c>
      <c r="E57" s="544">
        <v>2201006</v>
      </c>
      <c r="F57" t="s">
        <v>1885</v>
      </c>
      <c r="G57" s="544">
        <v>39319</v>
      </c>
      <c r="H57" t="s">
        <v>63</v>
      </c>
      <c r="I57" s="572">
        <v>105684000</v>
      </c>
      <c r="J57" s="572">
        <v>105684000</v>
      </c>
    </row>
    <row r="58" spans="2:10">
      <c r="B58" s="544" t="s">
        <v>1408</v>
      </c>
      <c r="C58" s="544" t="s">
        <v>1418</v>
      </c>
      <c r="D58" t="s">
        <v>986</v>
      </c>
      <c r="E58" s="544">
        <v>2201006</v>
      </c>
      <c r="F58" t="s">
        <v>1830</v>
      </c>
      <c r="G58" s="544">
        <v>217919</v>
      </c>
      <c r="H58" t="s">
        <v>63</v>
      </c>
      <c r="I58" s="572">
        <v>90000000</v>
      </c>
      <c r="J58" s="572">
        <v>54000000</v>
      </c>
    </row>
    <row r="59" spans="2:10">
      <c r="B59" s="544" t="s">
        <v>1408</v>
      </c>
      <c r="C59" s="544" t="s">
        <v>1418</v>
      </c>
      <c r="D59" t="s">
        <v>986</v>
      </c>
      <c r="E59" s="544">
        <v>2201006</v>
      </c>
      <c r="F59" t="s">
        <v>1590</v>
      </c>
      <c r="G59" s="544">
        <v>142819</v>
      </c>
      <c r="H59" t="s">
        <v>63</v>
      </c>
      <c r="I59" s="572">
        <v>79355320</v>
      </c>
      <c r="J59" s="572">
        <v>43284720</v>
      </c>
    </row>
    <row r="60" spans="2:10">
      <c r="B60" s="544" t="s">
        <v>1408</v>
      </c>
      <c r="C60" s="544" t="s">
        <v>1418</v>
      </c>
      <c r="D60" t="s">
        <v>986</v>
      </c>
      <c r="E60" s="544">
        <v>2201006</v>
      </c>
      <c r="F60" t="s">
        <v>1552</v>
      </c>
      <c r="G60" s="544">
        <v>160619</v>
      </c>
      <c r="H60" t="s">
        <v>63</v>
      </c>
      <c r="I60" s="572">
        <v>75095801</v>
      </c>
      <c r="J60" s="572">
        <v>15246723</v>
      </c>
    </row>
    <row r="61" spans="2:10">
      <c r="B61" s="544" t="s">
        <v>1408</v>
      </c>
      <c r="C61" s="544" t="s">
        <v>1418</v>
      </c>
      <c r="D61" t="s">
        <v>986</v>
      </c>
      <c r="E61" s="544">
        <v>2201006</v>
      </c>
      <c r="F61" t="s">
        <v>1548</v>
      </c>
      <c r="G61" s="544">
        <v>231819</v>
      </c>
      <c r="H61" t="s">
        <v>63</v>
      </c>
      <c r="I61" s="572">
        <v>37000000</v>
      </c>
      <c r="J61" s="572">
        <v>22200000</v>
      </c>
    </row>
    <row r="62" spans="2:10">
      <c r="B62" s="544" t="s">
        <v>1408</v>
      </c>
      <c r="C62" s="544" t="s">
        <v>1418</v>
      </c>
      <c r="D62" t="s">
        <v>986</v>
      </c>
      <c r="E62" s="544">
        <v>2201006</v>
      </c>
      <c r="F62" t="s">
        <v>1564</v>
      </c>
      <c r="G62" s="544">
        <v>101319</v>
      </c>
      <c r="H62" t="s">
        <v>63</v>
      </c>
      <c r="I62" s="572">
        <v>60508429</v>
      </c>
      <c r="J62" s="572">
        <v>33004596</v>
      </c>
    </row>
    <row r="63" spans="2:10">
      <c r="B63" s="544" t="s">
        <v>1408</v>
      </c>
      <c r="C63" s="544" t="s">
        <v>1418</v>
      </c>
      <c r="D63" t="s">
        <v>986</v>
      </c>
      <c r="E63" s="544">
        <v>2201006</v>
      </c>
      <c r="F63" t="s">
        <v>1754</v>
      </c>
      <c r="G63" s="544">
        <v>137019</v>
      </c>
      <c r="H63" t="s">
        <v>63</v>
      </c>
      <c r="I63" s="572">
        <v>24982650</v>
      </c>
      <c r="J63" s="572">
        <v>14762475</v>
      </c>
    </row>
    <row r="64" spans="2:10">
      <c r="B64" s="544" t="s">
        <v>1408</v>
      </c>
      <c r="C64" s="544" t="s">
        <v>1418</v>
      </c>
      <c r="D64" t="s">
        <v>986</v>
      </c>
      <c r="E64" s="544">
        <v>2201006</v>
      </c>
      <c r="F64" t="s">
        <v>1810</v>
      </c>
      <c r="G64" s="544">
        <v>141519</v>
      </c>
      <c r="H64" t="s">
        <v>63</v>
      </c>
      <c r="I64" s="572">
        <v>68502313</v>
      </c>
      <c r="J64" s="572">
        <v>37364898</v>
      </c>
    </row>
    <row r="65" spans="2:10">
      <c r="B65" s="544" t="s">
        <v>1408</v>
      </c>
      <c r="C65" s="544" t="s">
        <v>1418</v>
      </c>
      <c r="D65" t="s">
        <v>986</v>
      </c>
      <c r="E65" s="544">
        <v>2201006</v>
      </c>
      <c r="F65" t="s">
        <v>1793</v>
      </c>
      <c r="G65" s="544">
        <v>149119</v>
      </c>
      <c r="H65" t="s">
        <v>63</v>
      </c>
      <c r="I65" s="572">
        <v>68502294</v>
      </c>
      <c r="J65" s="572">
        <v>40478620</v>
      </c>
    </row>
    <row r="66" spans="2:10">
      <c r="B66" s="544" t="s">
        <v>1408</v>
      </c>
      <c r="C66" s="544" t="s">
        <v>1418</v>
      </c>
      <c r="D66" t="s">
        <v>986</v>
      </c>
      <c r="E66" s="544">
        <v>2201006</v>
      </c>
      <c r="F66" t="s">
        <v>1812</v>
      </c>
      <c r="G66" s="544">
        <v>137519</v>
      </c>
      <c r="H66" t="s">
        <v>63</v>
      </c>
      <c r="I66" s="572">
        <v>57103200</v>
      </c>
      <c r="J66" s="572">
        <v>31147200</v>
      </c>
    </row>
    <row r="67" spans="2:10">
      <c r="B67" s="544" t="s">
        <v>1408</v>
      </c>
      <c r="C67" s="544" t="s">
        <v>1418</v>
      </c>
      <c r="D67" t="s">
        <v>986</v>
      </c>
      <c r="E67" s="544">
        <v>2201006</v>
      </c>
      <c r="F67" t="s">
        <v>1818</v>
      </c>
      <c r="G67" s="544">
        <v>346319</v>
      </c>
      <c r="H67" t="s">
        <v>63</v>
      </c>
      <c r="I67" s="572">
        <v>63000000</v>
      </c>
      <c r="J67" s="572">
        <v>42000000</v>
      </c>
    </row>
    <row r="68" spans="2:10">
      <c r="B68" s="544" t="s">
        <v>1408</v>
      </c>
      <c r="C68" s="544" t="s">
        <v>1418</v>
      </c>
      <c r="D68" t="s">
        <v>986</v>
      </c>
      <c r="E68" s="544">
        <v>2201006</v>
      </c>
      <c r="F68" t="s">
        <v>1789</v>
      </c>
      <c r="G68" s="544">
        <v>217719</v>
      </c>
      <c r="H68" t="s">
        <v>63</v>
      </c>
      <c r="I68" s="572">
        <v>70000000</v>
      </c>
      <c r="J68" s="572">
        <v>42000000</v>
      </c>
    </row>
    <row r="69" spans="2:10">
      <c r="B69" s="544" t="s">
        <v>1408</v>
      </c>
      <c r="C69" s="544" t="s">
        <v>1418</v>
      </c>
      <c r="D69" t="s">
        <v>986</v>
      </c>
      <c r="E69" s="544">
        <v>2201006</v>
      </c>
      <c r="F69" t="s">
        <v>1814</v>
      </c>
      <c r="G69" s="544">
        <v>142319</v>
      </c>
      <c r="H69" t="s">
        <v>63</v>
      </c>
      <c r="I69" s="572">
        <v>58352333</v>
      </c>
      <c r="J69" s="572">
        <v>31828545</v>
      </c>
    </row>
    <row r="70" spans="2:10">
      <c r="B70" s="544" t="s">
        <v>1408</v>
      </c>
      <c r="C70" s="544" t="s">
        <v>1418</v>
      </c>
      <c r="D70" t="s">
        <v>986</v>
      </c>
      <c r="E70" s="544">
        <v>2201006</v>
      </c>
      <c r="F70" t="s">
        <v>1791</v>
      </c>
      <c r="G70" s="544">
        <v>144319</v>
      </c>
      <c r="H70" t="s">
        <v>63</v>
      </c>
      <c r="I70" s="572">
        <v>69786002</v>
      </c>
      <c r="J70" s="572">
        <v>38065092</v>
      </c>
    </row>
    <row r="71" spans="2:10">
      <c r="B71" s="544" t="s">
        <v>1408</v>
      </c>
      <c r="C71" s="544" t="s">
        <v>1418</v>
      </c>
      <c r="D71" t="s">
        <v>986</v>
      </c>
      <c r="E71" s="544">
        <v>2201006</v>
      </c>
      <c r="F71" t="s">
        <v>1828</v>
      </c>
      <c r="G71" s="544">
        <v>138219</v>
      </c>
      <c r="H71" t="s">
        <v>63</v>
      </c>
      <c r="I71" s="572">
        <v>64900000</v>
      </c>
      <c r="J71" s="572">
        <v>35400000</v>
      </c>
    </row>
    <row r="72" spans="2:10">
      <c r="B72" s="544" t="s">
        <v>1408</v>
      </c>
      <c r="C72" s="544" t="s">
        <v>1418</v>
      </c>
      <c r="D72" t="s">
        <v>986</v>
      </c>
      <c r="E72" s="544">
        <v>2201006</v>
      </c>
      <c r="F72" t="s">
        <v>1520</v>
      </c>
      <c r="G72" s="544">
        <v>117619</v>
      </c>
      <c r="H72" t="s">
        <v>63</v>
      </c>
      <c r="I72" s="572">
        <v>69786002</v>
      </c>
      <c r="J72" s="572">
        <v>41237183</v>
      </c>
    </row>
    <row r="73" spans="2:10">
      <c r="B73" s="544" t="s">
        <v>1408</v>
      </c>
      <c r="C73" s="544" t="s">
        <v>1418</v>
      </c>
      <c r="D73" t="s">
        <v>986</v>
      </c>
      <c r="E73" s="544">
        <v>2201006</v>
      </c>
      <c r="G73" s="544">
        <v>137419</v>
      </c>
      <c r="H73" t="s">
        <v>63</v>
      </c>
      <c r="I73" s="572">
        <v>73645000</v>
      </c>
      <c r="J73" s="572">
        <v>43517500</v>
      </c>
    </row>
    <row r="74" spans="2:10">
      <c r="B74" s="544" t="s">
        <v>1408</v>
      </c>
      <c r="C74" s="544" t="s">
        <v>1418</v>
      </c>
      <c r="D74" t="s">
        <v>986</v>
      </c>
      <c r="E74" s="544">
        <v>2201006</v>
      </c>
      <c r="F74" t="s">
        <v>1882</v>
      </c>
      <c r="G74" s="544">
        <v>40419</v>
      </c>
      <c r="H74" t="s">
        <v>63</v>
      </c>
      <c r="I74" s="572">
        <v>100452000</v>
      </c>
      <c r="J74" s="572">
        <v>100452000</v>
      </c>
    </row>
    <row r="75" spans="2:10">
      <c r="B75" s="544" t="s">
        <v>1408</v>
      </c>
      <c r="C75" s="544" t="s">
        <v>1418</v>
      </c>
      <c r="D75" t="s">
        <v>986</v>
      </c>
      <c r="E75" s="544">
        <v>2201006</v>
      </c>
      <c r="F75" t="s">
        <v>1825</v>
      </c>
      <c r="G75" s="544">
        <v>136919</v>
      </c>
      <c r="H75" t="s">
        <v>63</v>
      </c>
      <c r="I75" s="572">
        <v>82709000</v>
      </c>
      <c r="J75" s="572">
        <v>48873500</v>
      </c>
    </row>
    <row r="76" spans="2:10">
      <c r="B76" s="544" t="s">
        <v>1408</v>
      </c>
      <c r="C76" s="544" t="s">
        <v>1418</v>
      </c>
      <c r="D76" t="s">
        <v>986</v>
      </c>
      <c r="E76" s="544">
        <v>2201006</v>
      </c>
      <c r="F76" t="s">
        <v>1890</v>
      </c>
      <c r="G76" s="544">
        <v>247319</v>
      </c>
      <c r="H76" t="s">
        <v>63</v>
      </c>
      <c r="I76" s="572">
        <v>95000000</v>
      </c>
      <c r="J76" s="572">
        <v>60000000</v>
      </c>
    </row>
    <row r="77" spans="2:10">
      <c r="B77" s="544" t="s">
        <v>1408</v>
      </c>
      <c r="C77" s="544" t="s">
        <v>1418</v>
      </c>
      <c r="D77" t="s">
        <v>986</v>
      </c>
      <c r="E77" s="544">
        <v>2201006</v>
      </c>
      <c r="F77" t="s">
        <v>1525</v>
      </c>
      <c r="G77" s="544">
        <v>116319</v>
      </c>
      <c r="H77" t="s">
        <v>63</v>
      </c>
      <c r="I77" s="572">
        <v>69786002</v>
      </c>
      <c r="J77" s="572">
        <v>17975182</v>
      </c>
    </row>
    <row r="78" spans="2:10">
      <c r="B78" s="544" t="s">
        <v>1408</v>
      </c>
      <c r="C78" s="544" t="s">
        <v>1418</v>
      </c>
      <c r="D78" t="s">
        <v>986</v>
      </c>
      <c r="E78" s="544">
        <v>2201006</v>
      </c>
      <c r="F78" t="s">
        <v>1706</v>
      </c>
      <c r="G78" s="544">
        <v>105019</v>
      </c>
      <c r="H78" t="s">
        <v>63</v>
      </c>
      <c r="I78" s="572">
        <v>75095240</v>
      </c>
      <c r="J78" s="572">
        <v>44374460</v>
      </c>
    </row>
    <row r="79" spans="2:10">
      <c r="B79" s="544" t="s">
        <v>1408</v>
      </c>
      <c r="C79" s="544" t="s">
        <v>1418</v>
      </c>
      <c r="D79" t="s">
        <v>986</v>
      </c>
      <c r="E79" s="544">
        <v>2201006</v>
      </c>
      <c r="F79" t="s">
        <v>1696</v>
      </c>
      <c r="G79" s="544">
        <v>100119</v>
      </c>
      <c r="H79" t="s">
        <v>63</v>
      </c>
      <c r="I79" s="572">
        <v>82500000</v>
      </c>
      <c r="J79" s="572">
        <v>48750000</v>
      </c>
    </row>
    <row r="80" spans="2:10">
      <c r="B80" s="544" t="s">
        <v>1408</v>
      </c>
      <c r="C80" s="544" t="s">
        <v>1418</v>
      </c>
      <c r="D80" t="s">
        <v>986</v>
      </c>
      <c r="E80" s="544">
        <v>2201006</v>
      </c>
      <c r="F80" t="s">
        <v>1752</v>
      </c>
      <c r="G80" s="544">
        <v>145919</v>
      </c>
      <c r="H80" t="s">
        <v>63</v>
      </c>
      <c r="I80" s="572">
        <v>74800000</v>
      </c>
      <c r="J80" s="572">
        <v>44200000</v>
      </c>
    </row>
    <row r="81" spans="2:10">
      <c r="B81" s="544" t="s">
        <v>1408</v>
      </c>
      <c r="C81" s="544" t="s">
        <v>1418</v>
      </c>
      <c r="D81" t="s">
        <v>986</v>
      </c>
      <c r="E81" s="544">
        <v>2201006</v>
      </c>
      <c r="F81" t="s">
        <v>1512</v>
      </c>
      <c r="G81" s="544">
        <v>141619</v>
      </c>
      <c r="H81" t="s">
        <v>63</v>
      </c>
      <c r="I81" s="572">
        <v>130900000</v>
      </c>
      <c r="J81" s="572">
        <v>71400000</v>
      </c>
    </row>
    <row r="82" spans="2:10">
      <c r="B82" s="544" t="s">
        <v>1408</v>
      </c>
      <c r="C82" s="544" t="s">
        <v>1418</v>
      </c>
      <c r="D82" t="s">
        <v>986</v>
      </c>
      <c r="E82" s="544">
        <v>2201006</v>
      </c>
      <c r="F82" t="s">
        <v>1853</v>
      </c>
      <c r="G82" s="544">
        <v>34919</v>
      </c>
      <c r="H82" t="s">
        <v>63</v>
      </c>
      <c r="I82" s="572">
        <v>36000000</v>
      </c>
      <c r="J82" s="572">
        <v>36000000</v>
      </c>
    </row>
    <row r="83" spans="2:10">
      <c r="B83" s="544" t="s">
        <v>1408</v>
      </c>
      <c r="C83" s="544" t="s">
        <v>1418</v>
      </c>
      <c r="D83" t="s">
        <v>986</v>
      </c>
      <c r="E83" s="544">
        <v>2201006</v>
      </c>
      <c r="F83" t="s">
        <v>1508</v>
      </c>
      <c r="G83" s="544">
        <v>104519</v>
      </c>
      <c r="H83" t="s">
        <v>63</v>
      </c>
      <c r="I83" s="572">
        <v>69786002</v>
      </c>
      <c r="J83" s="572">
        <v>41237183</v>
      </c>
    </row>
    <row r="84" spans="2:10">
      <c r="B84" s="544" t="s">
        <v>1408</v>
      </c>
      <c r="C84" s="544" t="s">
        <v>1418</v>
      </c>
      <c r="D84" t="s">
        <v>986</v>
      </c>
      <c r="E84" s="544">
        <v>2201006</v>
      </c>
      <c r="G84" s="544">
        <v>113319</v>
      </c>
      <c r="H84" t="s">
        <v>63</v>
      </c>
      <c r="I84" s="572">
        <v>55913550</v>
      </c>
      <c r="J84" s="572">
        <v>33039825</v>
      </c>
    </row>
    <row r="85" spans="2:10">
      <c r="B85" s="544" t="s">
        <v>1408</v>
      </c>
      <c r="C85" s="544" t="s">
        <v>1418</v>
      </c>
      <c r="D85" t="s">
        <v>986</v>
      </c>
      <c r="E85" s="544">
        <v>2201006</v>
      </c>
      <c r="F85" t="s">
        <v>1883</v>
      </c>
      <c r="G85" s="544">
        <v>39119</v>
      </c>
      <c r="H85" t="s">
        <v>63</v>
      </c>
      <c r="I85" s="572">
        <v>84000000</v>
      </c>
      <c r="J85" s="572">
        <v>84000000</v>
      </c>
    </row>
    <row r="86" spans="2:10">
      <c r="B86" s="544" t="s">
        <v>1408</v>
      </c>
      <c r="C86" s="544" t="s">
        <v>1418</v>
      </c>
      <c r="D86" t="s">
        <v>986</v>
      </c>
      <c r="E86" s="544">
        <v>2201006</v>
      </c>
      <c r="F86" t="s">
        <v>1756</v>
      </c>
      <c r="G86" s="544">
        <v>101219</v>
      </c>
      <c r="H86" t="s">
        <v>63</v>
      </c>
      <c r="I86" s="572">
        <v>99000000</v>
      </c>
      <c r="J86" s="572">
        <v>54000000</v>
      </c>
    </row>
    <row r="87" spans="2:10">
      <c r="B87" s="544" t="s">
        <v>1408</v>
      </c>
      <c r="C87" s="544" t="s">
        <v>1418</v>
      </c>
      <c r="D87" t="s">
        <v>986</v>
      </c>
      <c r="E87" s="544">
        <v>2201006</v>
      </c>
      <c r="F87" t="s">
        <v>1750</v>
      </c>
      <c r="G87" s="544">
        <v>138519</v>
      </c>
      <c r="H87" t="s">
        <v>63</v>
      </c>
      <c r="I87" s="572">
        <v>82709000</v>
      </c>
      <c r="J87" s="572">
        <v>48873500</v>
      </c>
    </row>
    <row r="88" spans="2:10">
      <c r="B88" s="544" t="s">
        <v>1408</v>
      </c>
      <c r="C88" s="544" t="s">
        <v>1418</v>
      </c>
      <c r="D88" t="s">
        <v>986</v>
      </c>
      <c r="E88" s="544">
        <v>2201006</v>
      </c>
      <c r="F88" t="s">
        <v>1640</v>
      </c>
      <c r="G88" s="544">
        <v>142219</v>
      </c>
      <c r="H88" t="s">
        <v>63</v>
      </c>
      <c r="I88" s="572">
        <v>99000000</v>
      </c>
      <c r="J88" s="572">
        <v>58500000</v>
      </c>
    </row>
    <row r="89" spans="2:10">
      <c r="B89" s="544" t="s">
        <v>1408</v>
      </c>
      <c r="C89" s="544" t="s">
        <v>1418</v>
      </c>
      <c r="D89" t="s">
        <v>986</v>
      </c>
      <c r="E89" s="544">
        <v>2201006</v>
      </c>
      <c r="F89" t="s">
        <v>1566</v>
      </c>
      <c r="G89" s="544">
        <v>141419</v>
      </c>
      <c r="H89" t="s">
        <v>63</v>
      </c>
      <c r="I89" s="572">
        <v>71945500</v>
      </c>
      <c r="J89" s="572">
        <v>39243000</v>
      </c>
    </row>
    <row r="90" spans="2:10">
      <c r="B90" s="544" t="s">
        <v>1408</v>
      </c>
      <c r="C90" s="544" t="s">
        <v>1418</v>
      </c>
      <c r="D90" t="s">
        <v>986</v>
      </c>
      <c r="E90" s="544">
        <v>2201006</v>
      </c>
      <c r="F90" t="s">
        <v>1820</v>
      </c>
      <c r="G90" s="544">
        <v>89619</v>
      </c>
      <c r="H90" t="s">
        <v>63</v>
      </c>
      <c r="I90" s="572">
        <v>33569844</v>
      </c>
      <c r="J90" s="572">
        <v>18310824</v>
      </c>
    </row>
    <row r="91" spans="2:10">
      <c r="B91" s="544" t="s">
        <v>1408</v>
      </c>
      <c r="C91" s="544" t="s">
        <v>1418</v>
      </c>
      <c r="D91" t="s">
        <v>986</v>
      </c>
      <c r="E91" s="544">
        <v>2201006</v>
      </c>
      <c r="F91" t="s">
        <v>1636</v>
      </c>
      <c r="G91" s="544">
        <v>162419</v>
      </c>
      <c r="H91" t="s">
        <v>63</v>
      </c>
      <c r="I91" s="572">
        <v>68502313</v>
      </c>
      <c r="J91" s="572">
        <v>37364898</v>
      </c>
    </row>
    <row r="92" spans="2:10">
      <c r="B92" s="544" t="s">
        <v>1408</v>
      </c>
      <c r="C92" s="544" t="s">
        <v>1418</v>
      </c>
      <c r="D92" t="s">
        <v>986</v>
      </c>
      <c r="E92" s="544">
        <v>2201006</v>
      </c>
      <c r="F92" t="s">
        <v>1888</v>
      </c>
      <c r="G92" s="544">
        <v>373219</v>
      </c>
      <c r="H92" t="s">
        <v>63</v>
      </c>
      <c r="I92" s="572">
        <v>81000000</v>
      </c>
      <c r="J92" s="572">
        <v>58500000</v>
      </c>
    </row>
    <row r="93" spans="2:10">
      <c r="B93" s="544" t="s">
        <v>1408</v>
      </c>
      <c r="C93" s="544" t="s">
        <v>1418</v>
      </c>
      <c r="D93" t="s">
        <v>986</v>
      </c>
      <c r="E93" s="544">
        <v>2201006</v>
      </c>
      <c r="F93" t="s">
        <v>1746</v>
      </c>
      <c r="G93" s="544">
        <v>203219</v>
      </c>
      <c r="H93" t="s">
        <v>63</v>
      </c>
      <c r="I93" s="572">
        <v>70000000</v>
      </c>
      <c r="J93" s="572">
        <v>42000000</v>
      </c>
    </row>
    <row r="94" spans="2:10">
      <c r="B94" s="544" t="s">
        <v>1408</v>
      </c>
      <c r="C94" s="544" t="s">
        <v>1418</v>
      </c>
      <c r="D94" t="s">
        <v>986</v>
      </c>
      <c r="E94" s="544">
        <v>2201006</v>
      </c>
      <c r="F94" t="s">
        <v>1689</v>
      </c>
      <c r="G94" s="544">
        <v>117919</v>
      </c>
      <c r="H94" t="s">
        <v>63</v>
      </c>
      <c r="I94" s="572">
        <v>88000000</v>
      </c>
      <c r="J94" s="572">
        <v>48000000</v>
      </c>
    </row>
    <row r="95" spans="2:10">
      <c r="B95" s="544" t="s">
        <v>1408</v>
      </c>
      <c r="C95" s="544" t="s">
        <v>1418</v>
      </c>
      <c r="D95" t="s">
        <v>986</v>
      </c>
      <c r="E95" s="544">
        <v>2201006</v>
      </c>
      <c r="F95" t="s">
        <v>1717</v>
      </c>
      <c r="G95" s="544">
        <v>105519</v>
      </c>
      <c r="H95" t="s">
        <v>63</v>
      </c>
      <c r="I95" s="572">
        <v>68502314</v>
      </c>
      <c r="J95" s="572">
        <v>40478640</v>
      </c>
    </row>
    <row r="96" spans="2:10">
      <c r="B96" s="544" t="s">
        <v>1408</v>
      </c>
      <c r="C96" s="544" t="s">
        <v>1418</v>
      </c>
      <c r="D96" t="s">
        <v>986</v>
      </c>
      <c r="E96" s="544">
        <v>2201006</v>
      </c>
      <c r="F96" t="s">
        <v>1748</v>
      </c>
      <c r="G96" s="544">
        <v>138119</v>
      </c>
      <c r="H96" t="s">
        <v>63</v>
      </c>
      <c r="I96" s="572">
        <v>64826295</v>
      </c>
      <c r="J96" s="572">
        <v>42000000</v>
      </c>
    </row>
    <row r="97" spans="2:10">
      <c r="B97" s="544" t="s">
        <v>1408</v>
      </c>
      <c r="C97" s="544" t="s">
        <v>1418</v>
      </c>
      <c r="D97" t="s">
        <v>986</v>
      </c>
      <c r="E97" s="544">
        <v>2201006</v>
      </c>
      <c r="F97" t="s">
        <v>1871</v>
      </c>
      <c r="G97" s="544">
        <v>233219</v>
      </c>
      <c r="H97" t="s">
        <v>63</v>
      </c>
      <c r="I97" s="572">
        <v>50000000</v>
      </c>
      <c r="J97" s="572">
        <v>30000000</v>
      </c>
    </row>
    <row r="98" spans="2:10">
      <c r="B98" s="544" t="s">
        <v>1408</v>
      </c>
      <c r="C98" s="544" t="s">
        <v>1418</v>
      </c>
      <c r="D98" t="s">
        <v>986</v>
      </c>
      <c r="E98" s="544">
        <v>2201006</v>
      </c>
      <c r="F98" t="s">
        <v>1816</v>
      </c>
      <c r="G98" s="544">
        <v>142119</v>
      </c>
      <c r="H98" t="s">
        <v>63</v>
      </c>
      <c r="I98" s="572">
        <v>69786002</v>
      </c>
      <c r="J98" s="572">
        <v>38065092</v>
      </c>
    </row>
    <row r="99" spans="2:10">
      <c r="B99" s="544" t="s">
        <v>1408</v>
      </c>
      <c r="C99" s="544" t="s">
        <v>1418</v>
      </c>
      <c r="D99" t="s">
        <v>986</v>
      </c>
      <c r="E99" s="544">
        <v>2201006</v>
      </c>
      <c r="F99" t="s">
        <v>1533</v>
      </c>
      <c r="G99" s="544">
        <v>166319</v>
      </c>
      <c r="H99" t="s">
        <v>63</v>
      </c>
      <c r="I99" s="572">
        <v>105000000</v>
      </c>
      <c r="J99" s="572">
        <v>60000000</v>
      </c>
    </row>
    <row r="100" spans="2:10">
      <c r="B100" s="544" t="s">
        <v>1408</v>
      </c>
      <c r="C100" s="544" t="s">
        <v>1418</v>
      </c>
      <c r="D100" t="s">
        <v>986</v>
      </c>
      <c r="E100" s="544">
        <v>2201006</v>
      </c>
      <c r="F100" t="s">
        <v>1522</v>
      </c>
      <c r="G100" s="544">
        <v>112119</v>
      </c>
      <c r="H100" t="s">
        <v>63</v>
      </c>
      <c r="I100" s="572">
        <v>110000000</v>
      </c>
      <c r="J100" s="572">
        <v>65000000</v>
      </c>
    </row>
    <row r="101" spans="2:10">
      <c r="B101" s="544" t="s">
        <v>1408</v>
      </c>
      <c r="C101" s="544" t="s">
        <v>1418</v>
      </c>
      <c r="D101" t="s">
        <v>986</v>
      </c>
      <c r="E101" s="544">
        <v>2201006</v>
      </c>
      <c r="F101" t="s">
        <v>1694</v>
      </c>
      <c r="G101" s="544">
        <v>100019</v>
      </c>
      <c r="H101" t="s">
        <v>63</v>
      </c>
      <c r="I101" s="572">
        <v>88000000</v>
      </c>
      <c r="J101" s="572">
        <v>52000000</v>
      </c>
    </row>
    <row r="102" spans="2:10">
      <c r="B102" s="544" t="s">
        <v>1408</v>
      </c>
      <c r="C102" s="544" t="s">
        <v>1418</v>
      </c>
      <c r="D102" t="s">
        <v>986</v>
      </c>
      <c r="E102" s="544">
        <v>2201006</v>
      </c>
      <c r="F102" t="s">
        <v>1550</v>
      </c>
      <c r="G102" s="544">
        <v>203419</v>
      </c>
      <c r="H102" t="s">
        <v>63</v>
      </c>
      <c r="I102" s="572">
        <v>117000000</v>
      </c>
      <c r="J102" s="572">
        <v>117000000</v>
      </c>
    </row>
    <row r="103" spans="2:10">
      <c r="B103" s="544" t="s">
        <v>1408</v>
      </c>
      <c r="C103" s="544" t="s">
        <v>1418</v>
      </c>
      <c r="D103" t="s">
        <v>986</v>
      </c>
      <c r="E103" s="544">
        <v>2201006</v>
      </c>
      <c r="F103" t="s">
        <v>1510</v>
      </c>
      <c r="G103" s="544">
        <v>248519</v>
      </c>
      <c r="H103" t="s">
        <v>63</v>
      </c>
      <c r="I103" s="572">
        <v>113050000</v>
      </c>
      <c r="J103" s="572">
        <v>113050000</v>
      </c>
    </row>
    <row r="104" spans="2:10">
      <c r="B104" s="544" t="s">
        <v>1408</v>
      </c>
      <c r="C104" s="544" t="s">
        <v>1418</v>
      </c>
      <c r="D104" t="s">
        <v>986</v>
      </c>
      <c r="E104" s="544">
        <v>2201006</v>
      </c>
      <c r="F104" t="s">
        <v>1638</v>
      </c>
      <c r="G104" s="544">
        <v>111819</v>
      </c>
      <c r="H104" t="s">
        <v>63</v>
      </c>
      <c r="I104" s="572">
        <v>115500000</v>
      </c>
      <c r="J104" s="572">
        <v>63000000</v>
      </c>
    </row>
    <row r="105" spans="2:10">
      <c r="B105" s="544" t="s">
        <v>1408</v>
      </c>
      <c r="C105" s="544" t="s">
        <v>1418</v>
      </c>
      <c r="D105" t="s">
        <v>986</v>
      </c>
      <c r="E105" s="544">
        <v>2201006</v>
      </c>
      <c r="F105" t="s">
        <v>1568</v>
      </c>
      <c r="G105" s="544">
        <v>203119</v>
      </c>
      <c r="H105" t="s">
        <v>63</v>
      </c>
      <c r="I105" s="572">
        <v>119000000</v>
      </c>
      <c r="J105" s="572">
        <v>119000000</v>
      </c>
    </row>
    <row r="106" spans="2:10">
      <c r="B106" s="544" t="s">
        <v>1408</v>
      </c>
      <c r="C106" s="544" t="s">
        <v>1418</v>
      </c>
      <c r="D106" t="s">
        <v>986</v>
      </c>
      <c r="E106" s="544">
        <v>2201006</v>
      </c>
      <c r="F106" t="s">
        <v>1642</v>
      </c>
      <c r="G106" s="544">
        <v>138319</v>
      </c>
      <c r="H106" t="s">
        <v>63</v>
      </c>
      <c r="I106" s="572">
        <v>60060000</v>
      </c>
      <c r="J106" s="572">
        <v>32760000</v>
      </c>
    </row>
    <row r="107" spans="2:10">
      <c r="B107" s="544" t="s">
        <v>1408</v>
      </c>
      <c r="C107" s="544" t="s">
        <v>1418</v>
      </c>
      <c r="D107" t="s">
        <v>986</v>
      </c>
      <c r="E107" s="544">
        <v>2201006</v>
      </c>
      <c r="F107" t="s">
        <v>1661</v>
      </c>
      <c r="G107" s="544">
        <v>138619</v>
      </c>
      <c r="H107" t="s">
        <v>63</v>
      </c>
      <c r="I107" s="572">
        <v>79355320</v>
      </c>
      <c r="J107" s="572">
        <v>46891780</v>
      </c>
    </row>
    <row r="108" spans="2:10">
      <c r="B108" s="544" t="s">
        <v>1408</v>
      </c>
      <c r="C108" s="544" t="s">
        <v>1418</v>
      </c>
      <c r="D108" t="s">
        <v>986</v>
      </c>
      <c r="E108" s="544">
        <v>2201006</v>
      </c>
      <c r="G108" s="544">
        <v>141019</v>
      </c>
      <c r="H108" t="s">
        <v>63</v>
      </c>
      <c r="I108" s="572">
        <v>77044000</v>
      </c>
      <c r="J108" s="572">
        <v>45526000</v>
      </c>
    </row>
    <row r="109" spans="2:10">
      <c r="B109" s="544" t="s">
        <v>1408</v>
      </c>
      <c r="C109" s="544" t="s">
        <v>1418</v>
      </c>
      <c r="D109" t="s">
        <v>986</v>
      </c>
      <c r="E109" s="544">
        <v>2201006</v>
      </c>
      <c r="F109" t="s">
        <v>1576</v>
      </c>
      <c r="G109" s="544">
        <v>249319</v>
      </c>
      <c r="H109" t="s">
        <v>74</v>
      </c>
      <c r="I109" s="572">
        <v>1000000000</v>
      </c>
      <c r="J109" s="572">
        <v>1000000000</v>
      </c>
    </row>
    <row r="110" spans="2:10">
      <c r="B110" s="544" t="s">
        <v>1408</v>
      </c>
      <c r="C110" s="544" t="s">
        <v>1418</v>
      </c>
      <c r="D110" t="s">
        <v>986</v>
      </c>
      <c r="E110" s="544">
        <v>2201006</v>
      </c>
      <c r="F110" t="s">
        <v>1630</v>
      </c>
      <c r="G110" s="544" t="s">
        <v>2497</v>
      </c>
      <c r="H110" t="s">
        <v>74</v>
      </c>
      <c r="I110" s="572">
        <v>300000000</v>
      </c>
      <c r="J110" s="572" t="e">
        <v>#N/A</v>
      </c>
    </row>
    <row r="111" spans="2:10">
      <c r="B111" s="544" t="s">
        <v>1408</v>
      </c>
      <c r="C111" s="544" t="s">
        <v>1418</v>
      </c>
      <c r="D111" t="s">
        <v>986</v>
      </c>
      <c r="E111" s="544">
        <v>2201006</v>
      </c>
      <c r="F111" t="s">
        <v>1907</v>
      </c>
      <c r="G111" s="544" t="s">
        <v>2497</v>
      </c>
      <c r="H111" t="s">
        <v>74</v>
      </c>
      <c r="I111" s="572">
        <v>0</v>
      </c>
      <c r="J111" s="572" t="e">
        <v>#N/A</v>
      </c>
    </row>
    <row r="112" spans="2:10">
      <c r="B112" s="544" t="s">
        <v>1408</v>
      </c>
      <c r="C112" s="544" t="s">
        <v>1418</v>
      </c>
      <c r="D112" t="s">
        <v>986</v>
      </c>
      <c r="E112" s="544">
        <v>2201006</v>
      </c>
      <c r="F112" t="s">
        <v>1478</v>
      </c>
      <c r="G112" s="544" t="s">
        <v>2497</v>
      </c>
      <c r="H112" t="s">
        <v>74</v>
      </c>
      <c r="I112" s="572">
        <v>14935000</v>
      </c>
      <c r="J112" s="572" t="e">
        <v>#N/A</v>
      </c>
    </row>
    <row r="113" spans="2:10">
      <c r="B113" s="544" t="s">
        <v>1408</v>
      </c>
      <c r="C113" s="544" t="s">
        <v>1418</v>
      </c>
      <c r="D113" t="s">
        <v>986</v>
      </c>
      <c r="E113" s="544">
        <v>2201006</v>
      </c>
      <c r="F113" t="s">
        <v>98</v>
      </c>
      <c r="G113" s="544" t="s">
        <v>2497</v>
      </c>
      <c r="H113" t="s">
        <v>98</v>
      </c>
      <c r="I113" s="572">
        <v>505069870</v>
      </c>
      <c r="J113" s="572" t="e">
        <v>#N/A</v>
      </c>
    </row>
    <row r="114" spans="2:10">
      <c r="B114" s="544" t="s">
        <v>1408</v>
      </c>
      <c r="C114" s="544" t="s">
        <v>1418</v>
      </c>
      <c r="D114" t="s">
        <v>986</v>
      </c>
      <c r="E114" s="544">
        <v>2201006</v>
      </c>
      <c r="F114" t="s">
        <v>763</v>
      </c>
      <c r="G114" s="544" t="s">
        <v>2497</v>
      </c>
      <c r="H114" t="s">
        <v>98</v>
      </c>
      <c r="I114" s="572">
        <v>35000000</v>
      </c>
      <c r="J114" s="572" t="e">
        <v>#N/A</v>
      </c>
    </row>
    <row r="115" spans="2:10">
      <c r="B115" s="544" t="s">
        <v>1408</v>
      </c>
      <c r="C115" s="544" t="s">
        <v>1418</v>
      </c>
      <c r="D115" t="s">
        <v>986</v>
      </c>
      <c r="E115" s="544">
        <v>2201006</v>
      </c>
      <c r="F115" t="s">
        <v>1502</v>
      </c>
      <c r="G115" s="544" t="s">
        <v>2497</v>
      </c>
      <c r="H115" t="s">
        <v>98</v>
      </c>
      <c r="I115" s="572">
        <v>100000000</v>
      </c>
      <c r="J115" s="572" t="e">
        <v>#N/A</v>
      </c>
    </row>
    <row r="116" spans="2:10">
      <c r="B116" s="544" t="s">
        <v>1408</v>
      </c>
      <c r="C116" s="544" t="s">
        <v>1418</v>
      </c>
      <c r="D116" t="s">
        <v>986</v>
      </c>
      <c r="E116" s="544">
        <v>2201006</v>
      </c>
      <c r="F116" t="s">
        <v>1625</v>
      </c>
      <c r="G116" s="544" t="s">
        <v>2497</v>
      </c>
      <c r="H116" t="s">
        <v>98</v>
      </c>
      <c r="I116" s="572">
        <v>51499009</v>
      </c>
      <c r="J116" s="572" t="e">
        <v>#N/A</v>
      </c>
    </row>
    <row r="117" spans="2:10">
      <c r="B117" s="544" t="s">
        <v>1408</v>
      </c>
      <c r="C117" s="544" t="s">
        <v>1418</v>
      </c>
      <c r="D117" t="s">
        <v>986</v>
      </c>
      <c r="E117" s="544">
        <v>2201006</v>
      </c>
      <c r="F117" t="s">
        <v>1778</v>
      </c>
      <c r="G117" s="544" t="s">
        <v>2497</v>
      </c>
      <c r="H117" t="s">
        <v>102</v>
      </c>
      <c r="I117" s="572">
        <v>138000000</v>
      </c>
      <c r="J117" s="572" t="e">
        <v>#N/A</v>
      </c>
    </row>
    <row r="118" spans="2:10">
      <c r="B118" s="544" t="s">
        <v>1408</v>
      </c>
      <c r="C118" s="544" t="s">
        <v>1418</v>
      </c>
      <c r="D118" t="s">
        <v>986</v>
      </c>
      <c r="E118" s="544">
        <v>2201006</v>
      </c>
      <c r="F118" t="s">
        <v>231</v>
      </c>
      <c r="G118" s="544" t="s">
        <v>2497</v>
      </c>
      <c r="H118" t="s">
        <v>102</v>
      </c>
      <c r="I118" s="572">
        <v>179800000</v>
      </c>
      <c r="J118" s="572" t="e">
        <v>#N/A</v>
      </c>
    </row>
    <row r="119" spans="2:10">
      <c r="B119" s="544" t="s">
        <v>1408</v>
      </c>
      <c r="C119" s="544" t="s">
        <v>1418</v>
      </c>
      <c r="D119" t="s">
        <v>986</v>
      </c>
      <c r="E119" s="544">
        <v>2201006</v>
      </c>
      <c r="G119" s="544"/>
      <c r="H119" t="s">
        <v>111</v>
      </c>
      <c r="I119" s="572">
        <v>6200000</v>
      </c>
      <c r="J119" s="572" t="e">
        <v>#N/A</v>
      </c>
    </row>
    <row r="120" spans="2:10">
      <c r="B120" s="544" t="s">
        <v>1408</v>
      </c>
      <c r="C120" s="544" t="s">
        <v>1418</v>
      </c>
      <c r="D120" t="s">
        <v>986</v>
      </c>
      <c r="E120" s="544">
        <v>2201006</v>
      </c>
      <c r="F120" t="s">
        <v>1701</v>
      </c>
      <c r="G120" s="544" t="s">
        <v>2497</v>
      </c>
      <c r="H120" t="s">
        <v>102</v>
      </c>
      <c r="I120" s="572">
        <v>45000000</v>
      </c>
      <c r="J120" s="572" t="e">
        <v>#N/A</v>
      </c>
    </row>
    <row r="121" spans="2:10">
      <c r="B121" s="544" t="s">
        <v>1408</v>
      </c>
      <c r="C121" s="544" t="s">
        <v>1418</v>
      </c>
      <c r="D121" t="s">
        <v>986</v>
      </c>
      <c r="E121" s="544">
        <v>2201006</v>
      </c>
      <c r="F121" t="s">
        <v>1601</v>
      </c>
      <c r="G121" s="544" t="s">
        <v>2497</v>
      </c>
      <c r="H121" t="s">
        <v>102</v>
      </c>
      <c r="I121" s="572">
        <v>40000000</v>
      </c>
      <c r="J121" s="572" t="e">
        <v>#N/A</v>
      </c>
    </row>
    <row r="122" spans="2:10">
      <c r="B122" s="544" t="s">
        <v>1408</v>
      </c>
      <c r="C122" s="544" t="s">
        <v>1418</v>
      </c>
      <c r="D122" t="s">
        <v>986</v>
      </c>
      <c r="E122" s="544">
        <v>2201006</v>
      </c>
      <c r="F122" t="s">
        <v>1503</v>
      </c>
      <c r="G122" s="544" t="s">
        <v>2497</v>
      </c>
      <c r="H122" t="s">
        <v>102</v>
      </c>
      <c r="I122" s="572">
        <v>129600000</v>
      </c>
      <c r="J122" s="572" t="e">
        <v>#N/A</v>
      </c>
    </row>
    <row r="123" spans="2:10">
      <c r="B123" s="544" t="s">
        <v>1408</v>
      </c>
      <c r="C123" s="544" t="s">
        <v>1418</v>
      </c>
      <c r="D123" t="s">
        <v>986</v>
      </c>
      <c r="E123" s="544">
        <v>2201006</v>
      </c>
      <c r="G123" s="544"/>
      <c r="H123" t="s">
        <v>111</v>
      </c>
      <c r="I123" s="572">
        <v>14400000</v>
      </c>
      <c r="J123" s="572" t="e">
        <v>#N/A</v>
      </c>
    </row>
    <row r="124" spans="2:10">
      <c r="B124" s="544" t="s">
        <v>1408</v>
      </c>
      <c r="C124" s="544" t="s">
        <v>1418</v>
      </c>
      <c r="D124" t="s">
        <v>986</v>
      </c>
      <c r="E124" s="544">
        <v>2201006</v>
      </c>
      <c r="F124" t="s">
        <v>1626</v>
      </c>
      <c r="G124" s="544" t="s">
        <v>2497</v>
      </c>
      <c r="H124" t="s">
        <v>102</v>
      </c>
      <c r="I124" s="572">
        <v>25000000</v>
      </c>
      <c r="J124" s="572" t="e">
        <v>#N/A</v>
      </c>
    </row>
    <row r="125" spans="2:10">
      <c r="B125" s="544" t="s">
        <v>1408</v>
      </c>
      <c r="C125" s="544" t="s">
        <v>1418</v>
      </c>
      <c r="D125" t="s">
        <v>986</v>
      </c>
      <c r="E125" s="544">
        <v>2201006</v>
      </c>
      <c r="F125" t="s">
        <v>1892</v>
      </c>
      <c r="G125" s="544">
        <v>38819</v>
      </c>
      <c r="H125" t="s">
        <v>63</v>
      </c>
      <c r="I125" s="572">
        <v>36742560</v>
      </c>
      <c r="J125" s="572">
        <v>17475120</v>
      </c>
    </row>
    <row r="126" spans="2:10">
      <c r="B126" s="544" t="s">
        <v>1408</v>
      </c>
      <c r="C126" s="544" t="s">
        <v>1418</v>
      </c>
      <c r="D126" t="s">
        <v>986</v>
      </c>
      <c r="E126" s="544">
        <v>2201006</v>
      </c>
      <c r="F126" t="s">
        <v>1904</v>
      </c>
      <c r="G126" s="544">
        <v>257119</v>
      </c>
      <c r="H126" t="s">
        <v>63</v>
      </c>
      <c r="I126" s="572">
        <v>13500000</v>
      </c>
      <c r="J126" s="572">
        <v>9000000</v>
      </c>
    </row>
    <row r="127" spans="2:10">
      <c r="B127" s="544" t="s">
        <v>1408</v>
      </c>
      <c r="C127" s="544" t="s">
        <v>1418</v>
      </c>
      <c r="D127" t="s">
        <v>986</v>
      </c>
      <c r="E127" s="544">
        <v>2201006</v>
      </c>
      <c r="F127" t="s">
        <v>1902</v>
      </c>
      <c r="G127" s="544">
        <v>78719</v>
      </c>
      <c r="H127" t="s">
        <v>63</v>
      </c>
      <c r="I127" s="572">
        <v>35719200</v>
      </c>
      <c r="J127" s="572">
        <v>16988400</v>
      </c>
    </row>
    <row r="128" spans="2:10">
      <c r="B128" s="544" t="s">
        <v>1408</v>
      </c>
      <c r="C128" s="544" t="s">
        <v>1418</v>
      </c>
      <c r="D128" t="s">
        <v>986</v>
      </c>
      <c r="E128" s="544">
        <v>2201006</v>
      </c>
      <c r="F128" t="s">
        <v>1895</v>
      </c>
      <c r="G128" s="544">
        <v>43119</v>
      </c>
      <c r="H128" t="s">
        <v>63</v>
      </c>
      <c r="I128" s="572">
        <v>49180320</v>
      </c>
      <c r="J128" s="572">
        <v>23390640</v>
      </c>
    </row>
    <row r="129" spans="2:10">
      <c r="B129" s="544" t="s">
        <v>1408</v>
      </c>
      <c r="C129" s="544" t="s">
        <v>1418</v>
      </c>
      <c r="D129" t="s">
        <v>986</v>
      </c>
      <c r="E129" s="544">
        <v>2201006</v>
      </c>
      <c r="F129" t="s">
        <v>1905</v>
      </c>
      <c r="G129" s="544">
        <v>260319</v>
      </c>
      <c r="H129" t="s">
        <v>63</v>
      </c>
      <c r="I129" s="572">
        <v>38556000</v>
      </c>
      <c r="J129" s="572">
        <v>25704000</v>
      </c>
    </row>
    <row r="130" spans="2:10">
      <c r="B130" s="544" t="s">
        <v>1408</v>
      </c>
      <c r="C130" s="544" t="s">
        <v>1418</v>
      </c>
      <c r="D130" t="s">
        <v>986</v>
      </c>
      <c r="E130" s="544">
        <v>2201006</v>
      </c>
      <c r="F130" t="s">
        <v>1900</v>
      </c>
      <c r="G130" s="544">
        <v>51119</v>
      </c>
      <c r="H130" t="s">
        <v>63</v>
      </c>
      <c r="I130" s="572">
        <v>50205892</v>
      </c>
      <c r="J130" s="572">
        <v>29988000</v>
      </c>
    </row>
    <row r="131" spans="2:10">
      <c r="B131" s="544" t="s">
        <v>1408</v>
      </c>
      <c r="C131" s="544" t="s">
        <v>1418</v>
      </c>
      <c r="D131" t="s">
        <v>986</v>
      </c>
      <c r="E131" s="544">
        <v>2201006</v>
      </c>
      <c r="F131" t="s">
        <v>1897</v>
      </c>
      <c r="G131" s="544">
        <v>44419</v>
      </c>
      <c r="H131" t="s">
        <v>63</v>
      </c>
      <c r="I131" s="572">
        <v>18072112</v>
      </c>
      <c r="J131" s="572">
        <v>8565480</v>
      </c>
    </row>
    <row r="132" spans="2:10">
      <c r="B132" s="544" t="s">
        <v>1408</v>
      </c>
      <c r="C132" s="544" t="s">
        <v>1418</v>
      </c>
      <c r="D132" t="s">
        <v>986</v>
      </c>
      <c r="E132" s="544">
        <v>2201006</v>
      </c>
      <c r="F132" t="s">
        <v>1903</v>
      </c>
      <c r="G132" s="544">
        <v>107819</v>
      </c>
      <c r="H132" t="s">
        <v>63</v>
      </c>
      <c r="I132" s="572">
        <v>22960000</v>
      </c>
      <c r="J132" s="572">
        <v>10920000</v>
      </c>
    </row>
    <row r="133" spans="2:10">
      <c r="B133" s="544" t="s">
        <v>1408</v>
      </c>
      <c r="C133" s="544" t="s">
        <v>1418</v>
      </c>
      <c r="D133" t="s">
        <v>986</v>
      </c>
      <c r="E133" s="544">
        <v>2201006</v>
      </c>
      <c r="F133" t="s">
        <v>1901</v>
      </c>
      <c r="G133" s="544">
        <v>64019</v>
      </c>
      <c r="H133" t="s">
        <v>63</v>
      </c>
      <c r="I133" s="572">
        <v>38966400</v>
      </c>
      <c r="J133" s="572">
        <v>18532800</v>
      </c>
    </row>
    <row r="134" spans="2:10">
      <c r="B134" s="544" t="s">
        <v>1408</v>
      </c>
      <c r="C134" s="544" t="s">
        <v>1418</v>
      </c>
      <c r="D134" t="s">
        <v>986</v>
      </c>
      <c r="E134" s="544">
        <v>2201006</v>
      </c>
      <c r="F134" t="s">
        <v>1891</v>
      </c>
      <c r="G134" s="544">
        <v>38619</v>
      </c>
      <c r="H134" t="s">
        <v>63</v>
      </c>
      <c r="I134" s="572">
        <v>38966400</v>
      </c>
      <c r="J134" s="572">
        <v>18532800</v>
      </c>
    </row>
    <row r="135" spans="2:10">
      <c r="B135" s="544" t="s">
        <v>1408</v>
      </c>
      <c r="C135" s="544" t="s">
        <v>1418</v>
      </c>
      <c r="D135" t="s">
        <v>986</v>
      </c>
      <c r="E135" s="544">
        <v>2201006</v>
      </c>
      <c r="F135" t="s">
        <v>1899</v>
      </c>
      <c r="G135" s="544">
        <v>49319</v>
      </c>
      <c r="H135" t="s">
        <v>63</v>
      </c>
      <c r="I135" s="572">
        <v>40863892</v>
      </c>
      <c r="J135" s="572" t="e">
        <v>#N/A</v>
      </c>
    </row>
    <row r="136" spans="2:10">
      <c r="B136" s="544" t="s">
        <v>1408</v>
      </c>
      <c r="C136" s="544" t="s">
        <v>1418</v>
      </c>
      <c r="D136" t="s">
        <v>986</v>
      </c>
      <c r="E136" s="544">
        <v>2201006</v>
      </c>
      <c r="F136" t="s">
        <v>1893</v>
      </c>
      <c r="G136" s="544">
        <v>40819</v>
      </c>
      <c r="H136" t="s">
        <v>63</v>
      </c>
      <c r="I136" s="572">
        <v>37649240</v>
      </c>
      <c r="J136" s="572">
        <v>21616898</v>
      </c>
    </row>
    <row r="137" spans="2:10">
      <c r="B137" s="544" t="s">
        <v>1408</v>
      </c>
      <c r="C137" s="544" t="s">
        <v>1418</v>
      </c>
      <c r="D137" t="s">
        <v>986</v>
      </c>
      <c r="E137" s="544">
        <v>2201006</v>
      </c>
      <c r="F137" t="s">
        <v>1894</v>
      </c>
      <c r="G137" s="544">
        <v>42919</v>
      </c>
      <c r="H137" t="s">
        <v>63</v>
      </c>
      <c r="I137" s="572">
        <v>49180320</v>
      </c>
      <c r="J137" s="572">
        <v>23390640</v>
      </c>
    </row>
    <row r="138" spans="2:10">
      <c r="B138" s="544" t="s">
        <v>1408</v>
      </c>
      <c r="C138" s="544" t="s">
        <v>1418</v>
      </c>
      <c r="D138" t="s">
        <v>986</v>
      </c>
      <c r="E138" s="544">
        <v>2201006</v>
      </c>
      <c r="F138" t="s">
        <v>1896</v>
      </c>
      <c r="G138" s="544">
        <v>43319</v>
      </c>
      <c r="H138" t="s">
        <v>63</v>
      </c>
      <c r="I138" s="572">
        <v>45081960</v>
      </c>
      <c r="J138" s="572">
        <v>21441420</v>
      </c>
    </row>
    <row r="139" spans="2:10">
      <c r="B139" s="544" t="s">
        <v>1408</v>
      </c>
      <c r="C139" s="544" t="s">
        <v>1418</v>
      </c>
      <c r="D139" t="s">
        <v>986</v>
      </c>
      <c r="E139" s="544">
        <v>2201006</v>
      </c>
      <c r="F139" t="s">
        <v>1898</v>
      </c>
      <c r="G139" s="544">
        <v>45019</v>
      </c>
      <c r="H139" t="s">
        <v>63</v>
      </c>
      <c r="I139" s="572">
        <v>31488000</v>
      </c>
      <c r="J139" s="572">
        <v>14976000</v>
      </c>
    </row>
    <row r="140" spans="2:10">
      <c r="B140" s="544" t="s">
        <v>1408</v>
      </c>
      <c r="C140" s="544" t="s">
        <v>1418</v>
      </c>
      <c r="D140" t="s">
        <v>1837</v>
      </c>
      <c r="E140" s="544">
        <v>2201049</v>
      </c>
      <c r="F140" t="s">
        <v>1838</v>
      </c>
      <c r="G140" s="544" t="s">
        <v>2497</v>
      </c>
      <c r="H140" t="s">
        <v>131</v>
      </c>
      <c r="I140" s="572">
        <v>1100000000</v>
      </c>
      <c r="J140" s="572" t="e">
        <v>#N/A</v>
      </c>
    </row>
    <row r="141" spans="2:10">
      <c r="B141" s="544" t="s">
        <v>1408</v>
      </c>
      <c r="C141" s="544" t="s">
        <v>1418</v>
      </c>
      <c r="D141" t="s">
        <v>1837</v>
      </c>
      <c r="E141" s="544">
        <v>2201049</v>
      </c>
      <c r="F141" t="s">
        <v>1840</v>
      </c>
      <c r="G141" s="544">
        <v>38019</v>
      </c>
      <c r="H141" t="s">
        <v>63</v>
      </c>
      <c r="I141" s="572">
        <v>108000000</v>
      </c>
      <c r="J141" s="572">
        <v>108000000</v>
      </c>
    </row>
    <row r="142" spans="2:10">
      <c r="B142" s="544" t="s">
        <v>1408</v>
      </c>
      <c r="C142" s="544" t="s">
        <v>1418</v>
      </c>
      <c r="D142" t="s">
        <v>1837</v>
      </c>
      <c r="E142" s="544">
        <v>2201049</v>
      </c>
      <c r="F142" t="s">
        <v>1841</v>
      </c>
      <c r="G142" s="544">
        <v>117719</v>
      </c>
      <c r="H142" t="s">
        <v>63</v>
      </c>
      <c r="I142" s="572">
        <v>29514650</v>
      </c>
      <c r="J142" s="572">
        <v>17440475</v>
      </c>
    </row>
    <row r="143" spans="2:10">
      <c r="B143" s="544" t="s">
        <v>1408</v>
      </c>
      <c r="C143" s="544" t="s">
        <v>1418</v>
      </c>
      <c r="D143" t="s">
        <v>1763</v>
      </c>
      <c r="E143" s="544">
        <v>2201007</v>
      </c>
      <c r="F143" t="s">
        <v>1768</v>
      </c>
      <c r="G143" s="544" t="s">
        <v>2497</v>
      </c>
      <c r="H143" t="s">
        <v>74</v>
      </c>
      <c r="I143" s="572">
        <v>500000000</v>
      </c>
      <c r="J143" s="572" t="e">
        <v>#N/A</v>
      </c>
    </row>
    <row r="144" spans="2:10">
      <c r="B144" s="544" t="s">
        <v>1408</v>
      </c>
      <c r="C144" s="544" t="s">
        <v>1418</v>
      </c>
      <c r="D144" t="s">
        <v>1763</v>
      </c>
      <c r="E144" s="544">
        <v>2201007</v>
      </c>
      <c r="F144" t="s">
        <v>1850</v>
      </c>
      <c r="G144" s="544" t="s">
        <v>2497</v>
      </c>
      <c r="H144" t="s">
        <v>1592</v>
      </c>
      <c r="I144" s="572">
        <v>100000000</v>
      </c>
      <c r="J144" s="572" t="e">
        <v>#N/A</v>
      </c>
    </row>
    <row r="145" spans="2:10">
      <c r="B145" s="544" t="s">
        <v>1408</v>
      </c>
      <c r="C145" s="544" t="s">
        <v>1418</v>
      </c>
      <c r="D145" t="s">
        <v>1763</v>
      </c>
      <c r="E145" s="544">
        <v>2201007</v>
      </c>
      <c r="F145" t="s">
        <v>1774</v>
      </c>
      <c r="G145" s="544" t="s">
        <v>2497</v>
      </c>
      <c r="H145" t="s">
        <v>1592</v>
      </c>
      <c r="I145" s="572">
        <v>298500000</v>
      </c>
      <c r="J145" s="572" t="e">
        <v>#N/A</v>
      </c>
    </row>
    <row r="146" spans="2:10">
      <c r="B146" s="544" t="s">
        <v>1408</v>
      </c>
      <c r="C146" s="544" t="s">
        <v>1418</v>
      </c>
      <c r="D146" t="s">
        <v>1763</v>
      </c>
      <c r="E146" s="544">
        <v>2201007</v>
      </c>
      <c r="F146" t="s">
        <v>1765</v>
      </c>
      <c r="G146" s="544" t="s">
        <v>2497</v>
      </c>
      <c r="H146" t="s">
        <v>74</v>
      </c>
      <c r="I146" s="572">
        <v>21455000000</v>
      </c>
      <c r="J146" s="572" t="e">
        <v>#N/A</v>
      </c>
    </row>
    <row r="147" spans="2:10">
      <c r="B147" s="544" t="s">
        <v>1408</v>
      </c>
      <c r="C147" s="544" t="s">
        <v>1418</v>
      </c>
      <c r="D147" t="s">
        <v>1784</v>
      </c>
      <c r="E147" s="544">
        <v>2201059</v>
      </c>
      <c r="F147" t="s">
        <v>1785</v>
      </c>
      <c r="G147" s="544" t="s">
        <v>2497</v>
      </c>
      <c r="H147" t="s">
        <v>74</v>
      </c>
      <c r="I147" s="572">
        <v>900000000</v>
      </c>
      <c r="J147" s="572" t="e">
        <v>#N/A</v>
      </c>
    </row>
    <row r="148" spans="2:10">
      <c r="B148" s="544" t="s">
        <v>1408</v>
      </c>
      <c r="C148" s="544" t="s">
        <v>1418</v>
      </c>
      <c r="D148" t="s">
        <v>1736</v>
      </c>
      <c r="E148" s="544">
        <v>2201011</v>
      </c>
      <c r="F148" t="s">
        <v>1742</v>
      </c>
      <c r="G148" s="544" t="s">
        <v>2497</v>
      </c>
      <c r="H148" t="s">
        <v>74</v>
      </c>
      <c r="I148" s="572">
        <v>6609374377</v>
      </c>
      <c r="J148" s="572" t="e">
        <v>#N/A</v>
      </c>
    </row>
    <row r="149" spans="2:10">
      <c r="B149" s="544" t="s">
        <v>1408</v>
      </c>
      <c r="C149" s="544" t="s">
        <v>1418</v>
      </c>
      <c r="D149" t="s">
        <v>1736</v>
      </c>
      <c r="E149" s="544">
        <v>2201011</v>
      </c>
      <c r="F149" t="s">
        <v>1738</v>
      </c>
      <c r="G149" s="544">
        <v>216719</v>
      </c>
      <c r="H149" t="s">
        <v>74</v>
      </c>
      <c r="I149" s="572">
        <v>42417036758</v>
      </c>
      <c r="J149" s="572">
        <v>42417036758</v>
      </c>
    </row>
    <row r="150" spans="2:10">
      <c r="B150" s="544" t="s">
        <v>1408</v>
      </c>
      <c r="C150" s="544" t="s">
        <v>1418</v>
      </c>
      <c r="D150" t="s">
        <v>1441</v>
      </c>
      <c r="E150" s="544">
        <v>2201009</v>
      </c>
      <c r="F150" t="s">
        <v>1436</v>
      </c>
      <c r="G150" s="544" t="s">
        <v>2497</v>
      </c>
      <c r="H150" t="s">
        <v>74</v>
      </c>
      <c r="I150" s="572">
        <v>0</v>
      </c>
      <c r="J150" s="572" t="e">
        <v>#N/A</v>
      </c>
    </row>
    <row r="151" spans="2:10">
      <c r="B151" s="544" t="s">
        <v>1408</v>
      </c>
      <c r="C151" s="544" t="s">
        <v>1418</v>
      </c>
      <c r="D151" t="s">
        <v>1441</v>
      </c>
      <c r="E151" s="544">
        <v>2201009</v>
      </c>
      <c r="F151" t="s">
        <v>1867</v>
      </c>
      <c r="G151" s="544" t="s">
        <v>2497</v>
      </c>
      <c r="H151" t="s">
        <v>74</v>
      </c>
      <c r="I151" s="572">
        <v>250000000</v>
      </c>
      <c r="J151" s="572" t="e">
        <v>#N/A</v>
      </c>
    </row>
    <row r="152" spans="2:10">
      <c r="B152" s="544" t="s">
        <v>1408</v>
      </c>
      <c r="C152" s="544" t="s">
        <v>1418</v>
      </c>
      <c r="D152" t="s">
        <v>1441</v>
      </c>
      <c r="E152" s="544">
        <v>2201009</v>
      </c>
      <c r="F152" t="s">
        <v>1546</v>
      </c>
      <c r="G152" s="544">
        <v>371919</v>
      </c>
      <c r="H152" t="s">
        <v>74</v>
      </c>
      <c r="I152" s="572">
        <v>3850000000</v>
      </c>
      <c r="J152" s="572">
        <v>850000000</v>
      </c>
    </row>
    <row r="153" spans="2:10">
      <c r="B153" s="544" t="s">
        <v>1408</v>
      </c>
      <c r="C153" s="544" t="s">
        <v>1418</v>
      </c>
      <c r="D153" t="s">
        <v>1441</v>
      </c>
      <c r="E153" s="544">
        <v>2201009</v>
      </c>
      <c r="F153" t="s">
        <v>1467</v>
      </c>
      <c r="G153" s="544" t="s">
        <v>2497</v>
      </c>
      <c r="H153" t="s">
        <v>74</v>
      </c>
      <c r="I153" s="572">
        <v>220000000</v>
      </c>
      <c r="J153" s="572" t="e">
        <v>#N/A</v>
      </c>
    </row>
    <row r="154" spans="2:10">
      <c r="B154" s="544" t="s">
        <v>1408</v>
      </c>
      <c r="C154" s="544" t="s">
        <v>1418</v>
      </c>
      <c r="D154" t="s">
        <v>1441</v>
      </c>
      <c r="E154" s="544">
        <v>2201009</v>
      </c>
      <c r="F154" t="s">
        <v>1658</v>
      </c>
      <c r="G154" s="544" t="s">
        <v>2497</v>
      </c>
      <c r="H154" t="s">
        <v>74</v>
      </c>
      <c r="I154" s="572">
        <v>100000000</v>
      </c>
      <c r="J154" s="572" t="e">
        <v>#N/A</v>
      </c>
    </row>
    <row r="155" spans="2:10">
      <c r="B155" s="544" t="s">
        <v>1408</v>
      </c>
      <c r="C155" s="544" t="s">
        <v>1418</v>
      </c>
      <c r="D155" t="s">
        <v>1441</v>
      </c>
      <c r="E155" s="544">
        <v>2201009</v>
      </c>
      <c r="F155" t="s">
        <v>1671</v>
      </c>
      <c r="G155" s="544" t="s">
        <v>2497</v>
      </c>
      <c r="H155" t="s">
        <v>74</v>
      </c>
      <c r="I155" s="572">
        <v>0</v>
      </c>
      <c r="J155" s="572" t="e">
        <v>#N/A</v>
      </c>
    </row>
    <row r="156" spans="2:10">
      <c r="B156" s="544" t="s">
        <v>1408</v>
      </c>
      <c r="C156" s="544" t="s">
        <v>1418</v>
      </c>
      <c r="D156" t="s">
        <v>1441</v>
      </c>
      <c r="E156" s="544">
        <v>2201009</v>
      </c>
      <c r="F156" t="s">
        <v>1659</v>
      </c>
      <c r="G156" s="544" t="s">
        <v>2497</v>
      </c>
      <c r="H156" t="s">
        <v>74</v>
      </c>
      <c r="I156" s="572">
        <v>900000000</v>
      </c>
      <c r="J156" s="572" t="e">
        <v>#N/A</v>
      </c>
    </row>
    <row r="157" spans="2:10">
      <c r="B157" s="544" t="s">
        <v>1408</v>
      </c>
      <c r="C157" s="544" t="s">
        <v>1418</v>
      </c>
      <c r="D157" t="s">
        <v>1441</v>
      </c>
      <c r="E157" s="544">
        <v>2201009</v>
      </c>
      <c r="F157" t="s">
        <v>1666</v>
      </c>
      <c r="G157" s="544" t="s">
        <v>2497</v>
      </c>
      <c r="H157" t="s">
        <v>74</v>
      </c>
      <c r="I157" s="572">
        <v>0</v>
      </c>
      <c r="J157" s="572" t="e">
        <v>#N/A</v>
      </c>
    </row>
    <row r="158" spans="2:10">
      <c r="B158" s="544" t="s">
        <v>1408</v>
      </c>
      <c r="C158" s="544" t="s">
        <v>1418</v>
      </c>
      <c r="D158" t="s">
        <v>1441</v>
      </c>
      <c r="E158" s="544">
        <v>2201009</v>
      </c>
      <c r="F158" t="s">
        <v>1445</v>
      </c>
      <c r="G158" s="544" t="s">
        <v>2497</v>
      </c>
      <c r="H158" t="s">
        <v>1446</v>
      </c>
      <c r="I158" s="572">
        <v>12404844585</v>
      </c>
      <c r="J158" s="572" t="e">
        <v>#N/A</v>
      </c>
    </row>
    <row r="159" spans="2:10">
      <c r="B159" s="544" t="s">
        <v>1408</v>
      </c>
      <c r="C159" s="544" t="s">
        <v>1418</v>
      </c>
      <c r="D159" t="s">
        <v>1441</v>
      </c>
      <c r="E159" s="544">
        <v>2201009</v>
      </c>
      <c r="F159" t="s">
        <v>1456</v>
      </c>
      <c r="G159" s="544">
        <v>137619</v>
      </c>
      <c r="H159" t="s">
        <v>63</v>
      </c>
      <c r="I159" s="572">
        <v>154592900</v>
      </c>
      <c r="J159" s="572">
        <v>154592900</v>
      </c>
    </row>
    <row r="160" spans="2:10">
      <c r="B160" s="544" t="s">
        <v>1408</v>
      </c>
      <c r="C160" s="544" t="s">
        <v>1418</v>
      </c>
      <c r="D160" t="s">
        <v>1441</v>
      </c>
      <c r="E160" s="544">
        <v>2201009</v>
      </c>
      <c r="F160" t="s">
        <v>1462</v>
      </c>
      <c r="G160" s="544">
        <v>144019</v>
      </c>
      <c r="H160" t="s">
        <v>63</v>
      </c>
      <c r="I160" s="572">
        <v>154592900</v>
      </c>
      <c r="J160" s="572">
        <v>154592900</v>
      </c>
    </row>
    <row r="161" spans="2:10">
      <c r="B161" s="544" t="s">
        <v>1408</v>
      </c>
      <c r="C161" s="544" t="s">
        <v>1418</v>
      </c>
      <c r="D161" t="s">
        <v>1441</v>
      </c>
      <c r="E161" s="544">
        <v>2201009</v>
      </c>
      <c r="F161" t="s">
        <v>1460</v>
      </c>
      <c r="G161" s="544">
        <v>143819</v>
      </c>
      <c r="H161" t="s">
        <v>63</v>
      </c>
      <c r="I161" s="572">
        <v>105567000</v>
      </c>
      <c r="J161" s="572">
        <v>105567000</v>
      </c>
    </row>
    <row r="162" spans="2:10">
      <c r="B162" s="544" t="s">
        <v>1408</v>
      </c>
      <c r="C162" s="544" t="s">
        <v>1418</v>
      </c>
      <c r="D162" t="s">
        <v>1441</v>
      </c>
      <c r="E162" s="544">
        <v>2201009</v>
      </c>
      <c r="F162" t="s">
        <v>1442</v>
      </c>
      <c r="G162" s="544" t="s">
        <v>2705</v>
      </c>
      <c r="H162" t="s">
        <v>74</v>
      </c>
      <c r="I162" s="572">
        <v>13369072070</v>
      </c>
      <c r="J162" s="572" t="e">
        <v>#N/A</v>
      </c>
    </row>
    <row r="163" spans="2:10">
      <c r="B163" s="544" t="s">
        <v>1408</v>
      </c>
      <c r="C163" s="544" t="s">
        <v>1418</v>
      </c>
      <c r="D163" t="s">
        <v>1441</v>
      </c>
      <c r="E163" s="544">
        <v>2201009</v>
      </c>
      <c r="G163" s="544" t="s">
        <v>2497</v>
      </c>
      <c r="H163" t="s">
        <v>74</v>
      </c>
      <c r="I163" s="572">
        <v>8717016471</v>
      </c>
      <c r="J163" s="572" t="e">
        <v>#N/A</v>
      </c>
    </row>
    <row r="164" spans="2:10">
      <c r="B164" s="544" t="s">
        <v>1408</v>
      </c>
      <c r="C164" s="544" t="s">
        <v>1418</v>
      </c>
      <c r="D164" t="s">
        <v>1441</v>
      </c>
      <c r="E164" s="544">
        <v>2201009</v>
      </c>
      <c r="F164" t="s">
        <v>1451</v>
      </c>
      <c r="G164" s="544">
        <v>111919</v>
      </c>
      <c r="H164" t="s">
        <v>63</v>
      </c>
      <c r="I164" s="572">
        <v>64900000</v>
      </c>
      <c r="J164" s="572">
        <v>64900000</v>
      </c>
    </row>
    <row r="165" spans="2:10">
      <c r="B165" s="544" t="s">
        <v>1408</v>
      </c>
      <c r="C165" s="544" t="s">
        <v>1418</v>
      </c>
      <c r="D165" t="s">
        <v>1441</v>
      </c>
      <c r="E165" s="544">
        <v>2201009</v>
      </c>
      <c r="F165" t="s">
        <v>1459</v>
      </c>
      <c r="G165" s="544">
        <v>143019</v>
      </c>
      <c r="H165" t="s">
        <v>63</v>
      </c>
      <c r="I165" s="572">
        <v>105567000</v>
      </c>
      <c r="J165" s="572">
        <v>105567000</v>
      </c>
    </row>
    <row r="166" spans="2:10">
      <c r="B166" s="544" t="s">
        <v>1408</v>
      </c>
      <c r="C166" s="544" t="s">
        <v>1418</v>
      </c>
      <c r="D166" t="s">
        <v>1441</v>
      </c>
      <c r="E166" s="544">
        <v>2201009</v>
      </c>
      <c r="F166" t="s">
        <v>1455</v>
      </c>
      <c r="G166" s="544">
        <v>137319</v>
      </c>
      <c r="H166" t="s">
        <v>63</v>
      </c>
      <c r="I166" s="572">
        <v>105567000</v>
      </c>
      <c r="J166" s="572">
        <v>105567000</v>
      </c>
    </row>
    <row r="167" spans="2:10">
      <c r="B167" s="544" t="s">
        <v>1408</v>
      </c>
      <c r="C167" s="544" t="s">
        <v>1418</v>
      </c>
      <c r="D167" t="s">
        <v>1441</v>
      </c>
      <c r="E167" s="544">
        <v>2201009</v>
      </c>
      <c r="F167" t="s">
        <v>1449</v>
      </c>
      <c r="G167" s="544">
        <v>108919</v>
      </c>
      <c r="H167" t="s">
        <v>63</v>
      </c>
      <c r="I167" s="572">
        <v>68508000</v>
      </c>
      <c r="J167" s="572">
        <v>68508000</v>
      </c>
    </row>
    <row r="168" spans="2:10">
      <c r="B168" s="544" t="s">
        <v>1408</v>
      </c>
      <c r="C168" s="544" t="s">
        <v>1418</v>
      </c>
      <c r="D168" t="s">
        <v>1441</v>
      </c>
      <c r="E168" s="544">
        <v>2201009</v>
      </c>
      <c r="F168" t="s">
        <v>1458</v>
      </c>
      <c r="G168" s="544">
        <v>142519</v>
      </c>
      <c r="H168" t="s">
        <v>63</v>
      </c>
      <c r="I168" s="572">
        <v>105567000</v>
      </c>
      <c r="J168" s="572">
        <v>105567000</v>
      </c>
    </row>
    <row r="169" spans="2:10">
      <c r="B169" s="544" t="s">
        <v>1408</v>
      </c>
      <c r="C169" s="544" t="s">
        <v>1418</v>
      </c>
      <c r="D169" t="s">
        <v>1441</v>
      </c>
      <c r="E169" s="544">
        <v>2201009</v>
      </c>
      <c r="F169" t="s">
        <v>1463</v>
      </c>
      <c r="G169" s="544">
        <v>200019</v>
      </c>
      <c r="H169" t="s">
        <v>63</v>
      </c>
      <c r="I169" s="572">
        <v>95700000</v>
      </c>
      <c r="J169" s="572">
        <v>95700000</v>
      </c>
    </row>
    <row r="170" spans="2:10">
      <c r="B170" s="544" t="s">
        <v>1408</v>
      </c>
      <c r="C170" s="544" t="s">
        <v>1418</v>
      </c>
      <c r="D170" t="s">
        <v>1441</v>
      </c>
      <c r="E170" s="544">
        <v>2201009</v>
      </c>
      <c r="F170" t="s">
        <v>1452</v>
      </c>
      <c r="G170" s="544">
        <v>114419</v>
      </c>
      <c r="H170" t="s">
        <v>63</v>
      </c>
      <c r="I170" s="572">
        <v>64900000</v>
      </c>
      <c r="J170" s="572">
        <v>64900000</v>
      </c>
    </row>
    <row r="171" spans="2:10">
      <c r="B171" s="544" t="s">
        <v>1408</v>
      </c>
      <c r="C171" s="544" t="s">
        <v>1418</v>
      </c>
      <c r="D171" t="s">
        <v>1441</v>
      </c>
      <c r="E171" s="544">
        <v>2201009</v>
      </c>
      <c r="F171" t="s">
        <v>1454</v>
      </c>
      <c r="G171" s="544">
        <v>117419</v>
      </c>
      <c r="H171" t="s">
        <v>63</v>
      </c>
      <c r="I171" s="572">
        <v>64900000</v>
      </c>
      <c r="J171" s="572">
        <v>64900000</v>
      </c>
    </row>
    <row r="172" spans="2:10">
      <c r="B172" s="544" t="s">
        <v>1408</v>
      </c>
      <c r="C172" s="544" t="s">
        <v>1418</v>
      </c>
      <c r="D172" t="s">
        <v>1441</v>
      </c>
      <c r="E172" s="544">
        <v>2201009</v>
      </c>
      <c r="F172" t="s">
        <v>1465</v>
      </c>
      <c r="G172" s="544">
        <v>250219</v>
      </c>
      <c r="H172" t="s">
        <v>63</v>
      </c>
      <c r="I172" s="572">
        <v>56050000</v>
      </c>
      <c r="J172" s="572">
        <v>56050000</v>
      </c>
    </row>
    <row r="173" spans="2:10">
      <c r="B173" s="544" t="s">
        <v>1408</v>
      </c>
      <c r="C173" s="544" t="s">
        <v>1418</v>
      </c>
      <c r="D173" t="s">
        <v>1441</v>
      </c>
      <c r="E173" s="544">
        <v>2201009</v>
      </c>
      <c r="F173" t="s">
        <v>1464</v>
      </c>
      <c r="G173" s="544">
        <v>200119</v>
      </c>
      <c r="H173" t="s">
        <v>63</v>
      </c>
      <c r="I173" s="572">
        <v>59000000</v>
      </c>
      <c r="J173" s="572">
        <v>59000000</v>
      </c>
    </row>
    <row r="174" spans="2:10">
      <c r="B174" s="544" t="s">
        <v>1408</v>
      </c>
      <c r="C174" s="544" t="s">
        <v>1418</v>
      </c>
      <c r="D174" t="s">
        <v>1441</v>
      </c>
      <c r="E174" s="544">
        <v>2201009</v>
      </c>
      <c r="F174" t="s">
        <v>1461</v>
      </c>
      <c r="G174" s="544">
        <v>143919</v>
      </c>
      <c r="H174" t="s">
        <v>63</v>
      </c>
      <c r="I174" s="572">
        <v>77264000</v>
      </c>
      <c r="J174" s="572">
        <v>77264000</v>
      </c>
    </row>
    <row r="175" spans="2:10">
      <c r="B175" s="544" t="s">
        <v>1408</v>
      </c>
      <c r="C175" s="544" t="s">
        <v>1418</v>
      </c>
      <c r="D175" t="s">
        <v>1441</v>
      </c>
      <c r="E175" s="544">
        <v>2201009</v>
      </c>
      <c r="F175" t="s">
        <v>1453</v>
      </c>
      <c r="G175" s="544">
        <v>116219</v>
      </c>
      <c r="H175" t="s">
        <v>63</v>
      </c>
      <c r="I175" s="572">
        <v>101750000</v>
      </c>
      <c r="J175" s="572">
        <v>101750000</v>
      </c>
    </row>
    <row r="176" spans="2:10">
      <c r="B176" s="544" t="s">
        <v>1408</v>
      </c>
      <c r="C176" s="544" t="s">
        <v>1418</v>
      </c>
      <c r="D176" t="s">
        <v>1441</v>
      </c>
      <c r="E176" s="544">
        <v>2201009</v>
      </c>
      <c r="F176" t="s">
        <v>1457</v>
      </c>
      <c r="G176" s="544">
        <v>141919</v>
      </c>
      <c r="H176" t="s">
        <v>63</v>
      </c>
      <c r="I176" s="572">
        <v>154592900</v>
      </c>
      <c r="J176" s="572">
        <v>154592900</v>
      </c>
    </row>
    <row r="177" spans="2:10">
      <c r="B177" s="544" t="s">
        <v>1408</v>
      </c>
      <c r="C177" s="544" t="s">
        <v>1418</v>
      </c>
      <c r="D177" t="s">
        <v>1441</v>
      </c>
      <c r="E177" s="544">
        <v>2201009</v>
      </c>
      <c r="F177" t="s">
        <v>1450</v>
      </c>
      <c r="G177" s="544">
        <v>109319</v>
      </c>
      <c r="H177" t="s">
        <v>63</v>
      </c>
      <c r="I177" s="572">
        <v>154592900</v>
      </c>
      <c r="J177" s="572">
        <v>154592900</v>
      </c>
    </row>
    <row r="178" spans="2:10">
      <c r="B178" s="544" t="s">
        <v>1057</v>
      </c>
      <c r="C178" s="544" t="s">
        <v>1172</v>
      </c>
      <c r="D178" t="s">
        <v>539</v>
      </c>
      <c r="E178" s="544">
        <v>2201005</v>
      </c>
      <c r="F178" t="s">
        <v>1180</v>
      </c>
      <c r="G178" s="544" t="s">
        <v>2497</v>
      </c>
      <c r="H178" t="s">
        <v>63</v>
      </c>
      <c r="I178" s="572">
        <v>60000000</v>
      </c>
      <c r="J178" s="572" t="e">
        <v>#N/A</v>
      </c>
    </row>
    <row r="179" spans="2:10">
      <c r="B179" s="544" t="s">
        <v>1057</v>
      </c>
      <c r="C179" s="544" t="s">
        <v>1172</v>
      </c>
      <c r="D179" t="s">
        <v>539</v>
      </c>
      <c r="E179" s="544">
        <v>2201005</v>
      </c>
      <c r="F179" t="s">
        <v>1186</v>
      </c>
      <c r="G179" s="544" t="s">
        <v>2497</v>
      </c>
      <c r="H179" t="s">
        <v>74</v>
      </c>
      <c r="I179" s="572">
        <v>430000000</v>
      </c>
      <c r="J179" s="572" t="e">
        <v>#N/A</v>
      </c>
    </row>
    <row r="180" spans="2:10">
      <c r="B180" s="544" t="s">
        <v>1057</v>
      </c>
      <c r="C180" s="544" t="s">
        <v>1172</v>
      </c>
      <c r="D180" t="s">
        <v>539</v>
      </c>
      <c r="E180" s="544">
        <v>2201005</v>
      </c>
      <c r="F180" t="s">
        <v>1199</v>
      </c>
      <c r="G180" s="544" t="s">
        <v>2497</v>
      </c>
      <c r="H180" t="s">
        <v>74</v>
      </c>
      <c r="I180" s="572">
        <v>200000000</v>
      </c>
      <c r="J180" s="572" t="e">
        <v>#N/A</v>
      </c>
    </row>
    <row r="181" spans="2:10">
      <c r="B181" s="544" t="s">
        <v>1057</v>
      </c>
      <c r="C181" s="544" t="s">
        <v>1172</v>
      </c>
      <c r="D181" t="s">
        <v>1175</v>
      </c>
      <c r="E181" s="544">
        <v>2201004</v>
      </c>
      <c r="F181" t="s">
        <v>1176</v>
      </c>
      <c r="G181" s="544" t="s">
        <v>2497</v>
      </c>
      <c r="H181" t="s">
        <v>74</v>
      </c>
      <c r="I181" s="572">
        <v>170000000</v>
      </c>
      <c r="J181" s="572" t="e">
        <v>#N/A</v>
      </c>
    </row>
    <row r="182" spans="2:10">
      <c r="B182" s="544" t="s">
        <v>1057</v>
      </c>
      <c r="C182" s="544" t="s">
        <v>1172</v>
      </c>
      <c r="D182" t="s">
        <v>1191</v>
      </c>
      <c r="E182" s="544">
        <v>2201051</v>
      </c>
      <c r="F182" t="s">
        <v>1267</v>
      </c>
      <c r="G182" s="544">
        <v>5019</v>
      </c>
      <c r="H182" t="s">
        <v>63</v>
      </c>
      <c r="I182" s="572">
        <v>12635000</v>
      </c>
      <c r="J182" s="572">
        <v>17955769139</v>
      </c>
    </row>
    <row r="183" spans="2:10">
      <c r="B183" s="544" t="s">
        <v>1057</v>
      </c>
      <c r="C183" s="544" t="s">
        <v>1172</v>
      </c>
      <c r="D183" t="s">
        <v>1191</v>
      </c>
      <c r="E183" s="544">
        <v>2201051</v>
      </c>
      <c r="F183" t="s">
        <v>1223</v>
      </c>
      <c r="G183" s="544">
        <v>119</v>
      </c>
      <c r="H183" t="s">
        <v>2701</v>
      </c>
      <c r="I183" s="572">
        <v>60293000000</v>
      </c>
      <c r="J183" s="572">
        <v>120586000000</v>
      </c>
    </row>
    <row r="184" spans="2:10">
      <c r="B184" s="544" t="s">
        <v>1057</v>
      </c>
      <c r="C184" s="544" t="s">
        <v>1172</v>
      </c>
      <c r="D184" t="s">
        <v>1191</v>
      </c>
      <c r="E184" s="544">
        <v>2201051</v>
      </c>
      <c r="F184" t="s">
        <v>1245</v>
      </c>
      <c r="G184" s="544">
        <v>1019</v>
      </c>
      <c r="H184" t="s">
        <v>63</v>
      </c>
      <c r="I184" s="572">
        <v>46821600</v>
      </c>
      <c r="J184" s="572">
        <v>9643617003</v>
      </c>
    </row>
    <row r="185" spans="2:10">
      <c r="B185" s="544" t="s">
        <v>1057</v>
      </c>
      <c r="C185" s="544" t="s">
        <v>1172</v>
      </c>
      <c r="D185" t="s">
        <v>1191</v>
      </c>
      <c r="E185" s="544">
        <v>2201051</v>
      </c>
      <c r="F185" t="s">
        <v>1257</v>
      </c>
      <c r="G185" s="544">
        <v>1519</v>
      </c>
      <c r="H185" t="s">
        <v>63</v>
      </c>
      <c r="I185" s="572">
        <v>72837541</v>
      </c>
      <c r="J185" s="572">
        <v>22417327988</v>
      </c>
    </row>
    <row r="186" spans="2:10">
      <c r="B186" s="544" t="s">
        <v>1057</v>
      </c>
      <c r="C186" s="544" t="s">
        <v>1172</v>
      </c>
      <c r="D186" t="s">
        <v>1191</v>
      </c>
      <c r="E186" s="544">
        <v>2201051</v>
      </c>
      <c r="F186" t="s">
        <v>1269</v>
      </c>
      <c r="G186" s="544">
        <v>3519</v>
      </c>
      <c r="H186" t="s">
        <v>63</v>
      </c>
      <c r="I186" s="572">
        <v>36760185</v>
      </c>
      <c r="J186" s="572">
        <v>3208040161</v>
      </c>
    </row>
    <row r="187" spans="2:10">
      <c r="B187" s="544" t="s">
        <v>1057</v>
      </c>
      <c r="C187" s="544" t="s">
        <v>1172</v>
      </c>
      <c r="D187" t="s">
        <v>1191</v>
      </c>
      <c r="E187" s="544">
        <v>2201051</v>
      </c>
      <c r="F187" t="s">
        <v>1277</v>
      </c>
      <c r="G187" s="544">
        <v>1319</v>
      </c>
      <c r="H187" t="s">
        <v>63</v>
      </c>
      <c r="I187" s="572">
        <v>39990626</v>
      </c>
      <c r="J187" s="572">
        <v>2201364364</v>
      </c>
    </row>
    <row r="188" spans="2:10">
      <c r="B188" s="544" t="s">
        <v>1057</v>
      </c>
      <c r="C188" s="544" t="s">
        <v>1172</v>
      </c>
      <c r="D188" t="s">
        <v>1191</v>
      </c>
      <c r="E188" s="544">
        <v>2201051</v>
      </c>
      <c r="F188" t="s">
        <v>1261</v>
      </c>
      <c r="G188" s="544">
        <v>2019</v>
      </c>
      <c r="H188" t="s">
        <v>63</v>
      </c>
      <c r="I188" s="572">
        <v>50810172</v>
      </c>
      <c r="J188" s="572">
        <v>10970771863</v>
      </c>
    </row>
    <row r="189" spans="2:10">
      <c r="B189" s="544" t="s">
        <v>1057</v>
      </c>
      <c r="C189" s="544" t="s">
        <v>1172</v>
      </c>
      <c r="D189" t="s">
        <v>1191</v>
      </c>
      <c r="E189" s="544">
        <v>2201051</v>
      </c>
      <c r="F189" t="s">
        <v>1256</v>
      </c>
      <c r="G189" s="544">
        <v>1419</v>
      </c>
      <c r="H189" t="s">
        <v>63</v>
      </c>
      <c r="I189" s="572">
        <v>65050867</v>
      </c>
      <c r="J189" s="572">
        <v>3642461170</v>
      </c>
    </row>
    <row r="190" spans="2:10">
      <c r="B190" s="544" t="s">
        <v>1057</v>
      </c>
      <c r="C190" s="544" t="s">
        <v>1172</v>
      </c>
      <c r="D190" t="s">
        <v>1191</v>
      </c>
      <c r="E190" s="544">
        <v>2201051</v>
      </c>
      <c r="F190" t="s">
        <v>1192</v>
      </c>
      <c r="G190" s="544">
        <v>3619</v>
      </c>
      <c r="H190" t="s">
        <v>63</v>
      </c>
      <c r="I190" s="572">
        <v>36760185</v>
      </c>
      <c r="J190" s="572">
        <v>1813236454</v>
      </c>
    </row>
    <row r="191" spans="2:10">
      <c r="B191" s="544" t="s">
        <v>1057</v>
      </c>
      <c r="C191" s="544" t="s">
        <v>1172</v>
      </c>
      <c r="D191" t="s">
        <v>1191</v>
      </c>
      <c r="E191" s="544">
        <v>2201051</v>
      </c>
      <c r="F191" t="s">
        <v>1260</v>
      </c>
      <c r="G191" s="544">
        <v>1819</v>
      </c>
      <c r="H191" t="s">
        <v>63</v>
      </c>
      <c r="I191" s="572">
        <v>39433653</v>
      </c>
      <c r="J191" s="572">
        <v>1107883735</v>
      </c>
    </row>
    <row r="192" spans="2:10">
      <c r="B192" s="544" t="s">
        <v>1057</v>
      </c>
      <c r="C192" s="544" t="s">
        <v>1172</v>
      </c>
      <c r="D192" t="s">
        <v>1191</v>
      </c>
      <c r="E192" s="544">
        <v>2201051</v>
      </c>
      <c r="F192" t="s">
        <v>1272</v>
      </c>
      <c r="G192" s="544">
        <v>3219</v>
      </c>
      <c r="H192" t="s">
        <v>63</v>
      </c>
      <c r="I192" s="572">
        <v>36760185</v>
      </c>
      <c r="J192" s="572">
        <v>1132630399</v>
      </c>
    </row>
    <row r="193" spans="2:10">
      <c r="B193" s="544" t="s">
        <v>1057</v>
      </c>
      <c r="C193" s="544" t="s">
        <v>1172</v>
      </c>
      <c r="D193" t="s">
        <v>1191</v>
      </c>
      <c r="E193" s="544">
        <v>2201051</v>
      </c>
      <c r="F193" t="s">
        <v>1206</v>
      </c>
      <c r="G193" s="544">
        <v>1119</v>
      </c>
      <c r="H193" t="s">
        <v>63</v>
      </c>
      <c r="I193" s="572">
        <v>39433653</v>
      </c>
      <c r="J193" s="572">
        <v>2432987700</v>
      </c>
    </row>
    <row r="194" spans="2:10">
      <c r="B194" s="544" t="s">
        <v>1057</v>
      </c>
      <c r="C194" s="544" t="s">
        <v>1172</v>
      </c>
      <c r="D194" t="s">
        <v>1191</v>
      </c>
      <c r="E194" s="544">
        <v>2201051</v>
      </c>
      <c r="F194" t="s">
        <v>1246</v>
      </c>
      <c r="G194" s="544">
        <v>3919</v>
      </c>
      <c r="H194" t="s">
        <v>63</v>
      </c>
      <c r="I194" s="572">
        <v>32358480</v>
      </c>
      <c r="J194" s="572">
        <v>1084907968</v>
      </c>
    </row>
    <row r="195" spans="2:10">
      <c r="B195" s="544" t="s">
        <v>1057</v>
      </c>
      <c r="C195" s="544" t="s">
        <v>1172</v>
      </c>
      <c r="D195" t="s">
        <v>1191</v>
      </c>
      <c r="E195" s="544">
        <v>2201051</v>
      </c>
      <c r="F195" t="s">
        <v>1275</v>
      </c>
      <c r="G195" s="544">
        <v>2219</v>
      </c>
      <c r="H195" t="s">
        <v>63</v>
      </c>
      <c r="I195" s="572">
        <v>49460880</v>
      </c>
      <c r="J195" s="572">
        <v>6241617760</v>
      </c>
    </row>
    <row r="196" spans="2:10">
      <c r="B196" s="544" t="s">
        <v>1057</v>
      </c>
      <c r="C196" s="544" t="s">
        <v>1172</v>
      </c>
      <c r="D196" t="s">
        <v>1191</v>
      </c>
      <c r="E196" s="544">
        <v>2201051</v>
      </c>
      <c r="F196" t="s">
        <v>1220</v>
      </c>
      <c r="G196" s="544">
        <v>3719</v>
      </c>
      <c r="H196" t="s">
        <v>63</v>
      </c>
      <c r="I196" s="572">
        <v>36760185</v>
      </c>
      <c r="J196" s="572">
        <v>1908207908</v>
      </c>
    </row>
    <row r="197" spans="2:10">
      <c r="B197" s="544" t="s">
        <v>1057</v>
      </c>
      <c r="C197" s="544" t="s">
        <v>1172</v>
      </c>
      <c r="D197" t="s">
        <v>1191</v>
      </c>
      <c r="E197" s="544">
        <v>2201051</v>
      </c>
      <c r="F197" t="s">
        <v>1270</v>
      </c>
      <c r="G197" s="544">
        <v>3419</v>
      </c>
      <c r="H197" t="s">
        <v>63</v>
      </c>
      <c r="I197" s="572">
        <v>36760185</v>
      </c>
      <c r="J197" s="572">
        <v>1122375546</v>
      </c>
    </row>
    <row r="198" spans="2:10">
      <c r="B198" s="544" t="s">
        <v>1057</v>
      </c>
      <c r="C198" s="544" t="s">
        <v>1172</v>
      </c>
      <c r="D198" t="s">
        <v>1191</v>
      </c>
      <c r="E198" s="544">
        <v>2201051</v>
      </c>
      <c r="F198" t="s">
        <v>1265</v>
      </c>
      <c r="G198" s="544">
        <v>2119</v>
      </c>
      <c r="H198" t="s">
        <v>63</v>
      </c>
      <c r="I198" s="572">
        <v>15074500</v>
      </c>
      <c r="J198" s="572">
        <v>2204362056</v>
      </c>
    </row>
    <row r="199" spans="2:10">
      <c r="B199" s="544" t="s">
        <v>1057</v>
      </c>
      <c r="C199" s="544" t="s">
        <v>1172</v>
      </c>
      <c r="D199" t="s">
        <v>1191</v>
      </c>
      <c r="E199" s="544">
        <v>2201051</v>
      </c>
      <c r="F199" t="s">
        <v>1278</v>
      </c>
      <c r="G199" s="544">
        <v>2819</v>
      </c>
      <c r="H199" t="s">
        <v>63</v>
      </c>
      <c r="I199" s="572">
        <v>36804743</v>
      </c>
      <c r="J199" s="572">
        <v>22908432518</v>
      </c>
    </row>
    <row r="200" spans="2:10">
      <c r="B200" s="544" t="s">
        <v>1057</v>
      </c>
      <c r="C200" s="544" t="s">
        <v>1172</v>
      </c>
      <c r="D200" t="s">
        <v>1191</v>
      </c>
      <c r="E200" s="544">
        <v>2201051</v>
      </c>
      <c r="F200" t="s">
        <v>1264</v>
      </c>
      <c r="G200" s="544">
        <v>1919</v>
      </c>
      <c r="H200" t="s">
        <v>63</v>
      </c>
      <c r="I200" s="572">
        <v>39433653</v>
      </c>
      <c r="J200" s="572">
        <v>11590322698</v>
      </c>
    </row>
    <row r="201" spans="2:10">
      <c r="B201" s="544" t="s">
        <v>1057</v>
      </c>
      <c r="C201" s="544" t="s">
        <v>1172</v>
      </c>
      <c r="D201" t="s">
        <v>1191</v>
      </c>
      <c r="E201" s="544">
        <v>2201051</v>
      </c>
      <c r="F201" t="s">
        <v>1274</v>
      </c>
      <c r="G201" s="544">
        <v>3119</v>
      </c>
      <c r="H201" t="s">
        <v>63</v>
      </c>
      <c r="I201" s="572">
        <v>11205810</v>
      </c>
      <c r="J201" s="572">
        <v>1488832968</v>
      </c>
    </row>
    <row r="202" spans="2:10">
      <c r="B202" s="544" t="s">
        <v>1057</v>
      </c>
      <c r="C202" s="544" t="s">
        <v>1172</v>
      </c>
      <c r="D202" t="s">
        <v>1191</v>
      </c>
      <c r="E202" s="544">
        <v>2201051</v>
      </c>
      <c r="F202" t="s">
        <v>1262</v>
      </c>
      <c r="G202" s="544">
        <v>2519</v>
      </c>
      <c r="H202" t="s">
        <v>63</v>
      </c>
      <c r="I202" s="572">
        <v>2439500</v>
      </c>
      <c r="J202" s="572">
        <v>829235119</v>
      </c>
    </row>
    <row r="203" spans="2:10">
      <c r="B203" s="544" t="s">
        <v>1057</v>
      </c>
      <c r="C203" s="544" t="s">
        <v>1172</v>
      </c>
      <c r="D203" t="s">
        <v>1191</v>
      </c>
      <c r="E203" s="544">
        <v>2201051</v>
      </c>
      <c r="F203" t="s">
        <v>1280</v>
      </c>
      <c r="G203" s="544">
        <v>2419</v>
      </c>
      <c r="H203" t="s">
        <v>63</v>
      </c>
      <c r="I203" s="572">
        <v>38614760</v>
      </c>
      <c r="J203" s="572">
        <v>15463285683</v>
      </c>
    </row>
    <row r="204" spans="2:10">
      <c r="B204" s="544" t="s">
        <v>1057</v>
      </c>
      <c r="C204" s="544" t="s">
        <v>1172</v>
      </c>
      <c r="D204" t="s">
        <v>1191</v>
      </c>
      <c r="E204" s="544">
        <v>2201051</v>
      </c>
      <c r="F204" t="s">
        <v>1259</v>
      </c>
      <c r="G204" s="544">
        <v>1719</v>
      </c>
      <c r="H204" t="s">
        <v>63</v>
      </c>
      <c r="I204" s="572">
        <v>44663472</v>
      </c>
      <c r="J204" s="572" t="e">
        <v>#REF!</v>
      </c>
    </row>
    <row r="205" spans="2:10">
      <c r="B205" s="544" t="s">
        <v>1057</v>
      </c>
      <c r="C205" s="544" t="s">
        <v>1172</v>
      </c>
      <c r="D205" t="s">
        <v>1195</v>
      </c>
      <c r="E205" s="544">
        <v>2201052</v>
      </c>
      <c r="F205" t="s">
        <v>1266</v>
      </c>
      <c r="G205" s="544">
        <v>5019</v>
      </c>
      <c r="H205" t="s">
        <v>63</v>
      </c>
      <c r="I205" s="572">
        <v>22365000</v>
      </c>
      <c r="J205" s="572">
        <v>17955769139</v>
      </c>
    </row>
    <row r="206" spans="2:10">
      <c r="B206" s="544" t="s">
        <v>1057</v>
      </c>
      <c r="C206" s="544" t="s">
        <v>1172</v>
      </c>
      <c r="D206" t="s">
        <v>1195</v>
      </c>
      <c r="E206" s="544">
        <v>2201052</v>
      </c>
      <c r="F206" t="s">
        <v>1247</v>
      </c>
      <c r="G206" s="544" t="s">
        <v>2497</v>
      </c>
      <c r="H206" t="s">
        <v>2702</v>
      </c>
      <c r="I206" s="572">
        <v>120000000</v>
      </c>
      <c r="J206" s="572" t="e">
        <v>#N/A</v>
      </c>
    </row>
    <row r="207" spans="2:10">
      <c r="B207" s="544" t="s">
        <v>1057</v>
      </c>
      <c r="C207" s="544" t="s">
        <v>1172</v>
      </c>
      <c r="D207" t="s">
        <v>1195</v>
      </c>
      <c r="E207" s="544">
        <v>2201052</v>
      </c>
      <c r="F207" t="s">
        <v>1283</v>
      </c>
      <c r="G207" s="544" t="s">
        <v>2497</v>
      </c>
      <c r="H207" t="s">
        <v>2497</v>
      </c>
      <c r="I207" s="572">
        <v>1860245828</v>
      </c>
      <c r="J207" s="572" t="e">
        <v>#N/A</v>
      </c>
    </row>
    <row r="208" spans="2:10">
      <c r="B208" s="544" t="s">
        <v>1057</v>
      </c>
      <c r="C208" s="544" t="s">
        <v>1172</v>
      </c>
      <c r="D208" t="s">
        <v>1195</v>
      </c>
      <c r="E208" s="544">
        <v>2201052</v>
      </c>
      <c r="F208" t="s">
        <v>1243</v>
      </c>
      <c r="G208" s="544">
        <v>319</v>
      </c>
      <c r="H208" t="s">
        <v>63</v>
      </c>
      <c r="I208" s="572">
        <v>27201456</v>
      </c>
      <c r="J208" s="572">
        <v>256166256</v>
      </c>
    </row>
    <row r="209" spans="2:10">
      <c r="B209" s="544" t="s">
        <v>1057</v>
      </c>
      <c r="C209" s="544" t="s">
        <v>1172</v>
      </c>
      <c r="D209" t="s">
        <v>1195</v>
      </c>
      <c r="E209" s="544">
        <v>2201052</v>
      </c>
      <c r="F209" t="s">
        <v>1223</v>
      </c>
      <c r="G209" s="544">
        <v>119</v>
      </c>
      <c r="H209" t="s">
        <v>2701</v>
      </c>
      <c r="I209" s="572">
        <v>137084361652</v>
      </c>
      <c r="J209" s="572">
        <v>120586000000</v>
      </c>
    </row>
    <row r="210" spans="2:10">
      <c r="B210" s="544" t="s">
        <v>1057</v>
      </c>
      <c r="C210" s="544" t="s">
        <v>1172</v>
      </c>
      <c r="D210" t="s">
        <v>1195</v>
      </c>
      <c r="E210" s="544">
        <v>2201052</v>
      </c>
      <c r="F210" t="s">
        <v>1287</v>
      </c>
      <c r="G210" s="544" t="s">
        <v>2497</v>
      </c>
      <c r="H210" t="s">
        <v>2497</v>
      </c>
      <c r="I210" s="572">
        <v>1550000000</v>
      </c>
      <c r="J210" s="572" t="e">
        <v>#N/A</v>
      </c>
    </row>
    <row r="211" spans="2:10">
      <c r="B211" s="544" t="s">
        <v>1057</v>
      </c>
      <c r="C211" s="544" t="s">
        <v>1172</v>
      </c>
      <c r="D211" t="s">
        <v>1195</v>
      </c>
      <c r="E211" s="544">
        <v>2201052</v>
      </c>
      <c r="F211" t="s">
        <v>1252</v>
      </c>
      <c r="G211" s="544" t="s">
        <v>2497</v>
      </c>
      <c r="H211" t="s">
        <v>2701</v>
      </c>
      <c r="I211" s="572">
        <v>126989697920</v>
      </c>
      <c r="J211" s="572" t="e">
        <v>#N/A</v>
      </c>
    </row>
    <row r="212" spans="2:10">
      <c r="B212" s="544" t="s">
        <v>1057</v>
      </c>
      <c r="C212" s="544" t="s">
        <v>1172</v>
      </c>
      <c r="D212" t="s">
        <v>1195</v>
      </c>
      <c r="E212" s="544">
        <v>2201052</v>
      </c>
      <c r="F212" t="s">
        <v>1249</v>
      </c>
      <c r="G212" s="544" t="s">
        <v>2497</v>
      </c>
      <c r="H212" t="s">
        <v>1778</v>
      </c>
      <c r="I212" s="572">
        <v>135000000</v>
      </c>
      <c r="J212" s="572" t="e">
        <v>#N/A</v>
      </c>
    </row>
    <row r="213" spans="2:10">
      <c r="B213" s="544" t="s">
        <v>1057</v>
      </c>
      <c r="C213" s="544" t="s">
        <v>1172</v>
      </c>
      <c r="D213" t="s">
        <v>1195</v>
      </c>
      <c r="E213" s="544">
        <v>2201052</v>
      </c>
      <c r="F213" t="s">
        <v>1288</v>
      </c>
      <c r="G213" s="544" t="s">
        <v>2497</v>
      </c>
      <c r="H213" t="s">
        <v>2497</v>
      </c>
      <c r="I213" s="572">
        <v>250000000</v>
      </c>
      <c r="J213" s="572" t="e">
        <v>#N/A</v>
      </c>
    </row>
    <row r="214" spans="2:10">
      <c r="B214" s="544" t="s">
        <v>1057</v>
      </c>
      <c r="C214" s="544" t="s">
        <v>1172</v>
      </c>
      <c r="D214" t="s">
        <v>1195</v>
      </c>
      <c r="E214" s="544">
        <v>2201052</v>
      </c>
      <c r="F214" t="s">
        <v>1255</v>
      </c>
      <c r="G214" s="544" t="s">
        <v>2497</v>
      </c>
      <c r="H214" t="s">
        <v>2701</v>
      </c>
      <c r="I214" s="572">
        <v>10908424497</v>
      </c>
      <c r="J214" s="572" t="e">
        <v>#N/A</v>
      </c>
    </row>
    <row r="215" spans="2:10">
      <c r="B215" s="544" t="s">
        <v>1057</v>
      </c>
      <c r="C215" s="544" t="s">
        <v>1172</v>
      </c>
      <c r="D215" t="s">
        <v>1195</v>
      </c>
      <c r="E215" s="544">
        <v>2201052</v>
      </c>
      <c r="F215" t="s">
        <v>1248</v>
      </c>
      <c r="G215" s="544" t="s">
        <v>2497</v>
      </c>
      <c r="H215" t="s">
        <v>74</v>
      </c>
      <c r="I215" s="572">
        <v>8000000</v>
      </c>
      <c r="J215" s="572" t="e">
        <v>#N/A</v>
      </c>
    </row>
    <row r="216" spans="2:10">
      <c r="B216" s="544" t="s">
        <v>1057</v>
      </c>
      <c r="C216" s="544" t="s">
        <v>1172</v>
      </c>
      <c r="D216" t="s">
        <v>1195</v>
      </c>
      <c r="E216" s="544">
        <v>2201052</v>
      </c>
      <c r="F216" t="s">
        <v>1244</v>
      </c>
      <c r="G216" s="544">
        <v>1019</v>
      </c>
      <c r="H216" t="s">
        <v>63</v>
      </c>
      <c r="I216" s="572">
        <v>64658400</v>
      </c>
      <c r="J216" s="572">
        <v>9643617003</v>
      </c>
    </row>
    <row r="217" spans="2:10">
      <c r="B217" s="544" t="s">
        <v>1057</v>
      </c>
      <c r="C217" s="544" t="s">
        <v>1172</v>
      </c>
      <c r="D217" t="s">
        <v>1195</v>
      </c>
      <c r="E217" s="544">
        <v>2201052</v>
      </c>
      <c r="F217" t="s">
        <v>1258</v>
      </c>
      <c r="G217" s="544">
        <v>1519</v>
      </c>
      <c r="H217" t="s">
        <v>63</v>
      </c>
      <c r="I217" s="572">
        <v>97967459</v>
      </c>
      <c r="J217" s="572">
        <v>22417327988</v>
      </c>
    </row>
    <row r="218" spans="2:10">
      <c r="B218" s="544" t="s">
        <v>1057</v>
      </c>
      <c r="C218" s="544" t="s">
        <v>1172</v>
      </c>
      <c r="D218" t="s">
        <v>1195</v>
      </c>
      <c r="E218" s="544">
        <v>2201052</v>
      </c>
      <c r="F218" t="s">
        <v>1268</v>
      </c>
      <c r="G218" s="544">
        <v>3519</v>
      </c>
      <c r="H218" t="s">
        <v>63</v>
      </c>
      <c r="I218" s="572">
        <v>50764065</v>
      </c>
      <c r="J218" s="572">
        <v>3208040161</v>
      </c>
    </row>
    <row r="219" spans="2:10">
      <c r="B219" s="544" t="s">
        <v>1057</v>
      </c>
      <c r="C219" s="544" t="s">
        <v>1172</v>
      </c>
      <c r="D219" t="s">
        <v>1195</v>
      </c>
      <c r="E219" s="544">
        <v>2201052</v>
      </c>
      <c r="F219" t="s">
        <v>1276</v>
      </c>
      <c r="G219" s="544">
        <v>1319</v>
      </c>
      <c r="H219" t="s">
        <v>63</v>
      </c>
      <c r="I219" s="572">
        <v>55225149</v>
      </c>
      <c r="J219" s="572">
        <v>2201364364</v>
      </c>
    </row>
    <row r="220" spans="2:10">
      <c r="B220" s="544" t="s">
        <v>1057</v>
      </c>
      <c r="C220" s="544" t="s">
        <v>1172</v>
      </c>
      <c r="D220" t="s">
        <v>1195</v>
      </c>
      <c r="E220" s="544">
        <v>2201052</v>
      </c>
      <c r="F220" t="s">
        <v>1242</v>
      </c>
      <c r="G220" s="544">
        <v>4019</v>
      </c>
      <c r="H220" t="s">
        <v>63</v>
      </c>
      <c r="I220" s="572">
        <v>30690000</v>
      </c>
      <c r="J220" s="572">
        <v>3845638513</v>
      </c>
    </row>
    <row r="221" spans="2:10">
      <c r="B221" s="544" t="s">
        <v>1057</v>
      </c>
      <c r="C221" s="544" t="s">
        <v>1172</v>
      </c>
      <c r="D221" t="s">
        <v>1195</v>
      </c>
      <c r="E221" s="544">
        <v>2201052</v>
      </c>
      <c r="F221" t="s">
        <v>1239</v>
      </c>
      <c r="G221" s="544">
        <v>919</v>
      </c>
      <c r="H221" t="s">
        <v>63</v>
      </c>
      <c r="I221" s="572">
        <v>39758108</v>
      </c>
      <c r="J221" s="572">
        <v>2504806008</v>
      </c>
    </row>
    <row r="222" spans="2:10">
      <c r="B222" s="544" t="s">
        <v>1057</v>
      </c>
      <c r="C222" s="544" t="s">
        <v>1172</v>
      </c>
      <c r="D222" t="s">
        <v>1195</v>
      </c>
      <c r="E222" s="544">
        <v>2201052</v>
      </c>
      <c r="F222" t="s">
        <v>1237</v>
      </c>
      <c r="G222" s="544">
        <v>519</v>
      </c>
      <c r="H222" t="s">
        <v>63</v>
      </c>
      <c r="I222" s="572">
        <v>7624328</v>
      </c>
      <c r="J222" s="572">
        <v>674002596</v>
      </c>
    </row>
    <row r="223" spans="2:10">
      <c r="B223" s="544" t="s">
        <v>1057</v>
      </c>
      <c r="C223" s="544" t="s">
        <v>1172</v>
      </c>
      <c r="D223" t="s">
        <v>1195</v>
      </c>
      <c r="E223" s="544">
        <v>2201052</v>
      </c>
      <c r="F223" t="s">
        <v>1261</v>
      </c>
      <c r="G223" s="544">
        <v>2019</v>
      </c>
      <c r="H223" t="s">
        <v>63</v>
      </c>
      <c r="I223" s="572">
        <v>70166424</v>
      </c>
      <c r="J223" s="572">
        <v>10970771863</v>
      </c>
    </row>
    <row r="224" spans="2:10">
      <c r="B224" s="544" t="s">
        <v>1057</v>
      </c>
      <c r="C224" s="544" t="s">
        <v>1172</v>
      </c>
      <c r="D224" t="s">
        <v>1195</v>
      </c>
      <c r="E224" s="544">
        <v>2201052</v>
      </c>
      <c r="F224" t="s">
        <v>1241</v>
      </c>
      <c r="G224" s="544">
        <v>3819</v>
      </c>
      <c r="H224" t="s">
        <v>63</v>
      </c>
      <c r="I224" s="572">
        <v>25200000</v>
      </c>
      <c r="J224" s="572">
        <v>788353672</v>
      </c>
    </row>
    <row r="225" spans="2:10">
      <c r="B225" s="544" t="s">
        <v>1057</v>
      </c>
      <c r="C225" s="544" t="s">
        <v>1172</v>
      </c>
      <c r="D225" t="s">
        <v>1195</v>
      </c>
      <c r="E225" s="544">
        <v>2201052</v>
      </c>
      <c r="F225" t="s">
        <v>1271</v>
      </c>
      <c r="G225" s="544">
        <v>3219</v>
      </c>
      <c r="H225" t="s">
        <v>63</v>
      </c>
      <c r="I225" s="572">
        <v>50764065</v>
      </c>
      <c r="J225" s="572">
        <v>1132630399</v>
      </c>
    </row>
    <row r="226" spans="2:10">
      <c r="B226" s="544" t="s">
        <v>1057</v>
      </c>
      <c r="C226" s="544" t="s">
        <v>1172</v>
      </c>
      <c r="D226" t="s">
        <v>1195</v>
      </c>
      <c r="E226" s="544">
        <v>2201052</v>
      </c>
      <c r="F226" t="s">
        <v>1205</v>
      </c>
      <c r="G226" s="544">
        <v>1119</v>
      </c>
      <c r="H226" t="s">
        <v>63</v>
      </c>
      <c r="I226" s="572">
        <v>54455997</v>
      </c>
      <c r="J226" s="572">
        <v>2432987700</v>
      </c>
    </row>
    <row r="227" spans="2:10">
      <c r="B227" s="544" t="s">
        <v>1057</v>
      </c>
      <c r="C227" s="544" t="s">
        <v>1172</v>
      </c>
      <c r="D227" t="s">
        <v>1195</v>
      </c>
      <c r="E227" s="544">
        <v>2201052</v>
      </c>
      <c r="F227" t="s">
        <v>1279</v>
      </c>
      <c r="G227" s="544">
        <v>2819</v>
      </c>
      <c r="H227" t="s">
        <v>63</v>
      </c>
      <c r="I227" s="572">
        <v>50825597</v>
      </c>
      <c r="J227" s="572">
        <v>22908432518</v>
      </c>
    </row>
    <row r="228" spans="2:10">
      <c r="B228" s="544" t="s">
        <v>1057</v>
      </c>
      <c r="C228" s="544" t="s">
        <v>1172</v>
      </c>
      <c r="D228" t="s">
        <v>1195</v>
      </c>
      <c r="E228" s="544">
        <v>2201052</v>
      </c>
      <c r="F228" t="s">
        <v>1238</v>
      </c>
      <c r="G228" s="544">
        <v>619</v>
      </c>
      <c r="H228" t="s">
        <v>63</v>
      </c>
      <c r="I228" s="572">
        <v>30416108</v>
      </c>
      <c r="J228" s="572">
        <v>338511216</v>
      </c>
    </row>
    <row r="229" spans="2:10">
      <c r="B229" s="544" t="s">
        <v>1057</v>
      </c>
      <c r="C229" s="544" t="s">
        <v>1172</v>
      </c>
      <c r="D229" t="s">
        <v>1195</v>
      </c>
      <c r="E229" s="544">
        <v>2201052</v>
      </c>
      <c r="F229" t="s">
        <v>1256</v>
      </c>
      <c r="G229" s="544">
        <v>1419</v>
      </c>
      <c r="H229" t="s">
        <v>63</v>
      </c>
      <c r="I229" s="572">
        <v>97516175</v>
      </c>
      <c r="J229" s="572">
        <v>3642461170</v>
      </c>
    </row>
    <row r="230" spans="2:10">
      <c r="B230" s="544" t="s">
        <v>1057</v>
      </c>
      <c r="C230" s="544" t="s">
        <v>1172</v>
      </c>
      <c r="D230" t="s">
        <v>1195</v>
      </c>
      <c r="E230" s="544">
        <v>2201052</v>
      </c>
      <c r="F230" t="s">
        <v>1196</v>
      </c>
      <c r="G230" s="544">
        <v>3619</v>
      </c>
      <c r="H230" t="s">
        <v>63</v>
      </c>
      <c r="I230" s="572">
        <v>50764065</v>
      </c>
      <c r="J230" s="572">
        <v>1813236454</v>
      </c>
    </row>
    <row r="231" spans="2:10">
      <c r="B231" s="544" t="s">
        <v>1057</v>
      </c>
      <c r="C231" s="544" t="s">
        <v>1172</v>
      </c>
      <c r="D231" t="s">
        <v>1195</v>
      </c>
      <c r="E231" s="544">
        <v>2201052</v>
      </c>
      <c r="F231" t="s">
        <v>1260</v>
      </c>
      <c r="G231" s="544">
        <v>1819</v>
      </c>
      <c r="H231" t="s">
        <v>63</v>
      </c>
      <c r="I231" s="572">
        <v>54455997</v>
      </c>
      <c r="J231" s="572">
        <v>1107883735</v>
      </c>
    </row>
    <row r="232" spans="2:10">
      <c r="B232" s="544" t="s">
        <v>1057</v>
      </c>
      <c r="C232" s="544" t="s">
        <v>1172</v>
      </c>
      <c r="D232" t="s">
        <v>1195</v>
      </c>
      <c r="E232" s="544">
        <v>2201052</v>
      </c>
      <c r="F232" t="s">
        <v>1246</v>
      </c>
      <c r="G232" s="544">
        <v>3919</v>
      </c>
      <c r="H232" t="s">
        <v>63</v>
      </c>
      <c r="I232" s="572">
        <v>44685520</v>
      </c>
      <c r="J232" s="572">
        <v>1084907968</v>
      </c>
    </row>
    <row r="233" spans="2:10">
      <c r="B233" s="544" t="s">
        <v>1057</v>
      </c>
      <c r="C233" s="544" t="s">
        <v>1172</v>
      </c>
      <c r="D233" t="s">
        <v>1195</v>
      </c>
      <c r="E233" s="544">
        <v>2201052</v>
      </c>
      <c r="F233" t="s">
        <v>1275</v>
      </c>
      <c r="G233" s="544">
        <v>2219</v>
      </c>
      <c r="H233" t="s">
        <v>63</v>
      </c>
      <c r="I233" s="572">
        <v>68303120</v>
      </c>
      <c r="J233" s="572">
        <v>6241617760</v>
      </c>
    </row>
    <row r="234" spans="2:10">
      <c r="B234" s="544" t="s">
        <v>1057</v>
      </c>
      <c r="C234" s="544" t="s">
        <v>1172</v>
      </c>
      <c r="D234" t="s">
        <v>1195</v>
      </c>
      <c r="E234" s="544">
        <v>2201052</v>
      </c>
      <c r="F234" t="s">
        <v>1220</v>
      </c>
      <c r="G234" s="544">
        <v>3719</v>
      </c>
      <c r="H234" t="s">
        <v>63</v>
      </c>
      <c r="I234" s="572">
        <v>50764065</v>
      </c>
      <c r="J234" s="572">
        <v>1908207908</v>
      </c>
    </row>
    <row r="235" spans="2:10">
      <c r="B235" s="544" t="s">
        <v>1057</v>
      </c>
      <c r="C235" s="544" t="s">
        <v>1172</v>
      </c>
      <c r="D235" t="s">
        <v>1195</v>
      </c>
      <c r="E235" s="544">
        <v>2201052</v>
      </c>
      <c r="F235" t="s">
        <v>1270</v>
      </c>
      <c r="G235" s="544">
        <v>3419</v>
      </c>
      <c r="H235" t="s">
        <v>63</v>
      </c>
      <c r="I235" s="572">
        <v>50764065</v>
      </c>
      <c r="J235" s="572">
        <v>1122375546</v>
      </c>
    </row>
    <row r="236" spans="2:10">
      <c r="B236" s="544" t="s">
        <v>1057</v>
      </c>
      <c r="C236" s="544" t="s">
        <v>1172</v>
      </c>
      <c r="D236" t="s">
        <v>1195</v>
      </c>
      <c r="E236" s="544">
        <v>2201052</v>
      </c>
      <c r="F236" t="s">
        <v>1265</v>
      </c>
      <c r="G236" s="544">
        <v>2119</v>
      </c>
      <c r="H236" t="s">
        <v>63</v>
      </c>
      <c r="I236" s="572">
        <v>26225500</v>
      </c>
      <c r="J236" s="572">
        <v>2204362056</v>
      </c>
    </row>
    <row r="237" spans="2:10">
      <c r="B237" s="544" t="s">
        <v>1057</v>
      </c>
      <c r="C237" s="544" t="s">
        <v>1172</v>
      </c>
      <c r="D237" t="s">
        <v>1195</v>
      </c>
      <c r="E237" s="544">
        <v>2201052</v>
      </c>
      <c r="F237" t="s">
        <v>1290</v>
      </c>
      <c r="G237" s="544" t="s">
        <v>2497</v>
      </c>
      <c r="H237" t="s">
        <v>63</v>
      </c>
      <c r="I237" s="572">
        <v>567000000</v>
      </c>
      <c r="J237" s="572" t="e">
        <v>#N/A</v>
      </c>
    </row>
    <row r="238" spans="2:10">
      <c r="B238" s="544" t="s">
        <v>1057</v>
      </c>
      <c r="C238" s="544" t="s">
        <v>1172</v>
      </c>
      <c r="D238" t="s">
        <v>1195</v>
      </c>
      <c r="E238" s="544">
        <v>2201052</v>
      </c>
      <c r="F238" t="s">
        <v>1273</v>
      </c>
      <c r="G238" s="544">
        <v>3119</v>
      </c>
      <c r="H238" t="s">
        <v>63</v>
      </c>
      <c r="I238" s="572">
        <v>15474690</v>
      </c>
      <c r="J238" s="572">
        <v>1488832968</v>
      </c>
    </row>
    <row r="239" spans="2:10">
      <c r="B239" s="544" t="s">
        <v>1057</v>
      </c>
      <c r="C239" s="544" t="s">
        <v>1172</v>
      </c>
      <c r="D239" t="s">
        <v>1195</v>
      </c>
      <c r="E239" s="544">
        <v>2201052</v>
      </c>
      <c r="F239" t="s">
        <v>1264</v>
      </c>
      <c r="G239" s="544">
        <v>1919</v>
      </c>
      <c r="H239" t="s">
        <v>63</v>
      </c>
      <c r="I239" s="572">
        <v>54455997</v>
      </c>
      <c r="J239" s="572">
        <v>11590322698</v>
      </c>
    </row>
    <row r="240" spans="2:10">
      <c r="B240" s="544" t="s">
        <v>1057</v>
      </c>
      <c r="C240" s="544" t="s">
        <v>1172</v>
      </c>
      <c r="D240" t="s">
        <v>1195</v>
      </c>
      <c r="E240" s="544">
        <v>2201052</v>
      </c>
      <c r="F240" t="s">
        <v>1263</v>
      </c>
      <c r="G240" s="544">
        <v>2519</v>
      </c>
      <c r="H240" t="s">
        <v>63</v>
      </c>
      <c r="I240" s="572">
        <v>3860500</v>
      </c>
      <c r="J240" s="572">
        <v>829235119</v>
      </c>
    </row>
    <row r="241" spans="2:10">
      <c r="B241" s="544" t="s">
        <v>1057</v>
      </c>
      <c r="C241" s="544" t="s">
        <v>1172</v>
      </c>
      <c r="D241" t="s">
        <v>1195</v>
      </c>
      <c r="E241" s="544">
        <v>2201052</v>
      </c>
      <c r="F241" t="s">
        <v>1285</v>
      </c>
      <c r="G241" s="544" t="s">
        <v>2497</v>
      </c>
      <c r="H241" t="s">
        <v>2497</v>
      </c>
      <c r="I241" s="572">
        <v>306778769</v>
      </c>
      <c r="J241" s="572" t="e">
        <v>#N/A</v>
      </c>
    </row>
    <row r="242" spans="2:10">
      <c r="B242" s="544" t="s">
        <v>1057</v>
      </c>
      <c r="C242" s="544" t="s">
        <v>1172</v>
      </c>
      <c r="D242" t="s">
        <v>1195</v>
      </c>
      <c r="E242" s="544">
        <v>2201052</v>
      </c>
      <c r="F242" t="s">
        <v>1281</v>
      </c>
      <c r="G242" s="544">
        <v>2419</v>
      </c>
      <c r="H242" t="s">
        <v>63</v>
      </c>
      <c r="I242" s="572">
        <v>61534200</v>
      </c>
      <c r="J242" s="572">
        <v>15463285683</v>
      </c>
    </row>
    <row r="243" spans="2:10">
      <c r="B243" s="544" t="s">
        <v>1057</v>
      </c>
      <c r="C243" s="544" t="s">
        <v>1172</v>
      </c>
      <c r="D243" t="s">
        <v>1195</v>
      </c>
      <c r="E243" s="544">
        <v>2201052</v>
      </c>
      <c r="F243" t="s">
        <v>1240</v>
      </c>
      <c r="G243" s="544">
        <v>3019</v>
      </c>
      <c r="H243" t="s">
        <v>63</v>
      </c>
      <c r="I243" s="572">
        <v>37952118</v>
      </c>
      <c r="J243" s="572">
        <v>24342155145</v>
      </c>
    </row>
    <row r="244" spans="2:10">
      <c r="B244" s="544" t="s">
        <v>1057</v>
      </c>
      <c r="C244" s="544" t="s">
        <v>1172</v>
      </c>
      <c r="D244" t="s">
        <v>1195</v>
      </c>
      <c r="E244" s="544">
        <v>2201052</v>
      </c>
      <c r="F244" t="s">
        <v>1259</v>
      </c>
      <c r="G244" s="544">
        <v>1719</v>
      </c>
      <c r="H244" t="s">
        <v>63</v>
      </c>
      <c r="I244" s="572">
        <v>61678128</v>
      </c>
      <c r="J244" s="572">
        <v>4959233312</v>
      </c>
    </row>
    <row r="245" spans="2:10">
      <c r="B245" s="544" t="s">
        <v>1057</v>
      </c>
      <c r="C245" s="544" t="s">
        <v>1172</v>
      </c>
      <c r="D245" t="s">
        <v>1195</v>
      </c>
      <c r="E245" s="544">
        <v>2201052</v>
      </c>
      <c r="F245" t="s">
        <v>1250</v>
      </c>
      <c r="G245" s="544" t="s">
        <v>2703</v>
      </c>
      <c r="H245" t="s">
        <v>98</v>
      </c>
      <c r="I245" s="572">
        <v>180680000</v>
      </c>
      <c r="J245" s="572" t="e">
        <v>#N/A</v>
      </c>
    </row>
    <row r="246" spans="2:10">
      <c r="B246" s="544" t="s">
        <v>1057</v>
      </c>
      <c r="C246" s="544" t="s">
        <v>1172</v>
      </c>
      <c r="D246" t="s">
        <v>970</v>
      </c>
      <c r="E246" s="544">
        <v>2201027</v>
      </c>
      <c r="F246" t="s">
        <v>1212</v>
      </c>
      <c r="G246" s="544" t="s">
        <v>2704</v>
      </c>
      <c r="H246" t="s">
        <v>74</v>
      </c>
      <c r="I246" s="572">
        <v>9445237047</v>
      </c>
      <c r="J246" s="572" t="e">
        <v>#N/A</v>
      </c>
    </row>
    <row r="247" spans="2:10">
      <c r="B247" s="544" t="s">
        <v>1057</v>
      </c>
      <c r="C247" s="544" t="s">
        <v>1172</v>
      </c>
      <c r="D247" t="s">
        <v>970</v>
      </c>
      <c r="E247" s="544">
        <v>2201027</v>
      </c>
      <c r="F247" t="s">
        <v>1218</v>
      </c>
      <c r="G247" s="544" t="s">
        <v>2497</v>
      </c>
      <c r="H247" t="s">
        <v>74</v>
      </c>
      <c r="I247" s="572">
        <v>1349319579</v>
      </c>
      <c r="J247" s="572" t="e">
        <v>#N/A</v>
      </c>
    </row>
    <row r="248" spans="2:10">
      <c r="B248" s="544" t="s">
        <v>1057</v>
      </c>
      <c r="C248" s="544" t="s">
        <v>1172</v>
      </c>
      <c r="D248" t="s">
        <v>986</v>
      </c>
      <c r="E248" s="544">
        <v>2201006</v>
      </c>
      <c r="F248" t="s">
        <v>1188</v>
      </c>
      <c r="G248" s="544" t="s">
        <v>2497</v>
      </c>
      <c r="H248" t="s">
        <v>74</v>
      </c>
      <c r="I248" s="572">
        <v>153363450</v>
      </c>
      <c r="J248" s="572" t="e">
        <v>#N/A</v>
      </c>
    </row>
    <row r="249" spans="2:10">
      <c r="B249" s="544" t="s">
        <v>1057</v>
      </c>
      <c r="C249" s="544" t="s">
        <v>1172</v>
      </c>
      <c r="D249" t="s">
        <v>986</v>
      </c>
      <c r="E249" s="544">
        <v>2201006</v>
      </c>
      <c r="F249" t="s">
        <v>1231</v>
      </c>
      <c r="G249" s="544">
        <v>819</v>
      </c>
      <c r="H249" t="s">
        <v>63</v>
      </c>
      <c r="I249" s="572">
        <v>49440000</v>
      </c>
      <c r="J249" s="572">
        <v>45799273043</v>
      </c>
    </row>
    <row r="250" spans="2:10">
      <c r="B250" s="544" t="s">
        <v>1057</v>
      </c>
      <c r="C250" s="544" t="s">
        <v>1172</v>
      </c>
      <c r="D250" t="s">
        <v>986</v>
      </c>
      <c r="E250" s="544">
        <v>2201006</v>
      </c>
      <c r="F250" t="s">
        <v>1234</v>
      </c>
      <c r="G250" s="544">
        <v>2319</v>
      </c>
      <c r="H250" t="s">
        <v>63</v>
      </c>
      <c r="I250" s="572">
        <v>66009600</v>
      </c>
      <c r="J250" s="572">
        <v>23653440</v>
      </c>
    </row>
    <row r="251" spans="2:10">
      <c r="B251" s="544" t="s">
        <v>1057</v>
      </c>
      <c r="C251" s="544" t="s">
        <v>1172</v>
      </c>
      <c r="D251" t="s">
        <v>986</v>
      </c>
      <c r="E251" s="544">
        <v>2201006</v>
      </c>
      <c r="G251" s="544">
        <v>11619</v>
      </c>
      <c r="H251" t="s">
        <v>63</v>
      </c>
      <c r="I251" s="572">
        <v>66009600</v>
      </c>
      <c r="J251" s="572">
        <v>42356160</v>
      </c>
    </row>
    <row r="252" spans="2:10">
      <c r="B252" s="544" t="s">
        <v>1057</v>
      </c>
      <c r="C252" s="544" t="s">
        <v>1172</v>
      </c>
      <c r="D252" t="s">
        <v>986</v>
      </c>
      <c r="E252" s="544">
        <v>2201006</v>
      </c>
      <c r="F252" t="s">
        <v>1232</v>
      </c>
      <c r="G252" s="544">
        <v>1219</v>
      </c>
      <c r="H252" t="s">
        <v>63</v>
      </c>
      <c r="I252" s="572">
        <v>66009600</v>
      </c>
      <c r="J252" s="572">
        <v>11497719272</v>
      </c>
    </row>
    <row r="253" spans="2:10">
      <c r="B253" s="544" t="s">
        <v>1057</v>
      </c>
      <c r="C253" s="544" t="s">
        <v>1172</v>
      </c>
      <c r="D253" t="s">
        <v>986</v>
      </c>
      <c r="E253" s="544">
        <v>2201006</v>
      </c>
      <c r="F253" t="s">
        <v>1230</v>
      </c>
      <c r="G253" s="544">
        <v>719</v>
      </c>
      <c r="H253" t="s">
        <v>63</v>
      </c>
      <c r="I253" s="572">
        <v>66009600</v>
      </c>
      <c r="J253" s="572">
        <v>4573988142</v>
      </c>
    </row>
    <row r="254" spans="2:10">
      <c r="B254" s="544" t="s">
        <v>1057</v>
      </c>
      <c r="C254" s="544" t="s">
        <v>1172</v>
      </c>
      <c r="D254" t="s">
        <v>986</v>
      </c>
      <c r="E254" s="544">
        <v>2201006</v>
      </c>
      <c r="F254" t="s">
        <v>1233</v>
      </c>
      <c r="G254" s="544">
        <v>1619</v>
      </c>
      <c r="H254" t="s">
        <v>63</v>
      </c>
      <c r="I254" s="572">
        <v>63442560</v>
      </c>
      <c r="J254" s="572">
        <v>157589840</v>
      </c>
    </row>
    <row r="255" spans="2:10">
      <c r="B255" s="544" t="s">
        <v>1057</v>
      </c>
      <c r="C255" s="544" t="s">
        <v>1172</v>
      </c>
      <c r="D255" t="s">
        <v>986</v>
      </c>
      <c r="E255" s="544">
        <v>2201006</v>
      </c>
      <c r="F255" t="s">
        <v>1235</v>
      </c>
      <c r="G255" s="544">
        <v>2919</v>
      </c>
      <c r="H255" t="s">
        <v>63</v>
      </c>
      <c r="I255" s="572">
        <v>39697602</v>
      </c>
      <c r="J255" s="572">
        <v>13532458686</v>
      </c>
    </row>
    <row r="256" spans="2:10">
      <c r="B256" s="544" t="s">
        <v>1057</v>
      </c>
      <c r="C256" s="544" t="s">
        <v>1172</v>
      </c>
      <c r="D256" t="s">
        <v>986</v>
      </c>
      <c r="E256" s="544">
        <v>2201006</v>
      </c>
      <c r="F256" t="s">
        <v>1229</v>
      </c>
      <c r="G256" s="544">
        <v>219</v>
      </c>
      <c r="H256" t="s">
        <v>63</v>
      </c>
      <c r="I256" s="572">
        <v>66009600</v>
      </c>
      <c r="J256" s="572">
        <v>66009600</v>
      </c>
    </row>
    <row r="257" spans="2:10">
      <c r="B257" s="544" t="s">
        <v>1057</v>
      </c>
      <c r="C257" s="544" t="s">
        <v>1172</v>
      </c>
      <c r="D257" t="s">
        <v>986</v>
      </c>
      <c r="E257" s="544">
        <v>2201006</v>
      </c>
      <c r="F257" t="s">
        <v>1236</v>
      </c>
      <c r="G257" s="544">
        <v>4619</v>
      </c>
      <c r="H257" t="s">
        <v>63</v>
      </c>
      <c r="I257" s="572">
        <v>41886565</v>
      </c>
      <c r="J257" s="572">
        <v>2035427559</v>
      </c>
    </row>
    <row r="258" spans="2:10">
      <c r="B258" s="544" t="s">
        <v>1057</v>
      </c>
      <c r="C258" s="544" t="s">
        <v>1172</v>
      </c>
      <c r="D258" t="s">
        <v>1038</v>
      </c>
      <c r="E258" s="544">
        <v>2201048</v>
      </c>
      <c r="F258" t="s">
        <v>1209</v>
      </c>
      <c r="G258" s="544" t="s">
        <v>2497</v>
      </c>
      <c r="H258" t="s">
        <v>74</v>
      </c>
      <c r="I258" s="572">
        <v>243000000</v>
      </c>
      <c r="J258" s="572" t="e">
        <v>#N/A</v>
      </c>
    </row>
    <row r="259" spans="2:10">
      <c r="B259" s="544" t="s">
        <v>1057</v>
      </c>
      <c r="C259" s="544" t="s">
        <v>1172</v>
      </c>
      <c r="D259" t="s">
        <v>1038</v>
      </c>
      <c r="E259" s="544">
        <v>2201048</v>
      </c>
      <c r="F259" t="s">
        <v>1202</v>
      </c>
      <c r="G259" s="544" t="s">
        <v>2497</v>
      </c>
      <c r="H259" t="s">
        <v>74</v>
      </c>
      <c r="I259" s="572">
        <v>2000000000</v>
      </c>
      <c r="J259" s="572" t="e">
        <v>#N/A</v>
      </c>
    </row>
    <row r="260" spans="2:10">
      <c r="B260" s="544" t="s">
        <v>1057</v>
      </c>
      <c r="C260" s="544" t="s">
        <v>1305</v>
      </c>
      <c r="D260" t="s">
        <v>1333</v>
      </c>
      <c r="E260" s="544">
        <v>2201032</v>
      </c>
      <c r="F260" t="s">
        <v>1349</v>
      </c>
      <c r="G260" s="544" t="s">
        <v>2497</v>
      </c>
      <c r="H260" t="s">
        <v>74</v>
      </c>
      <c r="I260" s="572">
        <v>1617000000</v>
      </c>
      <c r="J260" s="572" t="e">
        <v>#N/A</v>
      </c>
    </row>
    <row r="261" spans="2:10">
      <c r="B261" s="544" t="s">
        <v>1057</v>
      </c>
      <c r="C261" s="544" t="s">
        <v>1305</v>
      </c>
      <c r="D261" t="s">
        <v>1333</v>
      </c>
      <c r="E261" s="544">
        <v>2201032</v>
      </c>
      <c r="F261" t="s">
        <v>1350</v>
      </c>
      <c r="G261" s="544" t="s">
        <v>2497</v>
      </c>
      <c r="H261" t="s">
        <v>74</v>
      </c>
      <c r="I261" s="572">
        <v>500000000</v>
      </c>
      <c r="J261" s="572" t="e">
        <v>#N/A</v>
      </c>
    </row>
    <row r="262" spans="2:10">
      <c r="B262" s="544" t="s">
        <v>1057</v>
      </c>
      <c r="C262" s="544" t="s">
        <v>1305</v>
      </c>
      <c r="D262" t="s">
        <v>1333</v>
      </c>
      <c r="E262" s="544">
        <v>2201032</v>
      </c>
      <c r="F262" t="s">
        <v>1334</v>
      </c>
      <c r="G262" s="544" t="s">
        <v>2497</v>
      </c>
      <c r="H262" t="s">
        <v>74</v>
      </c>
      <c r="I262" s="572">
        <v>10300057000</v>
      </c>
      <c r="J262" s="572" t="e">
        <v>#N/A</v>
      </c>
    </row>
    <row r="263" spans="2:10">
      <c r="B263" s="544" t="s">
        <v>1057</v>
      </c>
      <c r="C263" s="544" t="s">
        <v>1305</v>
      </c>
      <c r="D263" t="s">
        <v>1333</v>
      </c>
      <c r="E263" s="544">
        <v>2201032</v>
      </c>
      <c r="F263" t="s">
        <v>1299</v>
      </c>
      <c r="G263" s="544" t="s">
        <v>2497</v>
      </c>
      <c r="H263" t="s">
        <v>74</v>
      </c>
      <c r="I263" s="572">
        <v>1079744093.76</v>
      </c>
      <c r="J263" s="572" t="e">
        <v>#N/A</v>
      </c>
    </row>
    <row r="264" spans="2:10">
      <c r="B264" s="544" t="s">
        <v>1057</v>
      </c>
      <c r="C264" s="544" t="s">
        <v>1305</v>
      </c>
      <c r="D264" t="s">
        <v>1311</v>
      </c>
      <c r="E264" s="544">
        <v>2201053</v>
      </c>
      <c r="F264" t="s">
        <v>1374</v>
      </c>
      <c r="G264" s="544" t="s">
        <v>2497</v>
      </c>
      <c r="H264" t="s">
        <v>74</v>
      </c>
      <c r="I264" s="572">
        <v>3001081375</v>
      </c>
      <c r="J264" s="572" t="e">
        <v>#N/A</v>
      </c>
    </row>
    <row r="265" spans="2:10">
      <c r="B265" s="544" t="s">
        <v>1057</v>
      </c>
      <c r="C265" s="544" t="s">
        <v>1305</v>
      </c>
      <c r="D265" t="s">
        <v>1311</v>
      </c>
      <c r="E265" s="544">
        <v>2201053</v>
      </c>
      <c r="F265" t="s">
        <v>1299</v>
      </c>
      <c r="G265" s="544" t="s">
        <v>2497</v>
      </c>
      <c r="H265" t="s">
        <v>74</v>
      </c>
      <c r="I265" s="572">
        <v>251007429</v>
      </c>
      <c r="J265" s="572" t="e">
        <v>#N/A</v>
      </c>
    </row>
    <row r="266" spans="2:10">
      <c r="B266" s="544" t="s">
        <v>1057</v>
      </c>
      <c r="C266" s="544" t="s">
        <v>1305</v>
      </c>
      <c r="D266" t="s">
        <v>1315</v>
      </c>
      <c r="E266" s="544">
        <v>2201054</v>
      </c>
      <c r="F266" t="s">
        <v>1400</v>
      </c>
      <c r="G266" s="544" t="s">
        <v>2497</v>
      </c>
      <c r="H266" t="s">
        <v>74</v>
      </c>
      <c r="I266" s="572">
        <v>2714388360</v>
      </c>
      <c r="J266" s="572" t="e">
        <v>#N/A</v>
      </c>
    </row>
    <row r="267" spans="2:10">
      <c r="B267" s="544" t="s">
        <v>1057</v>
      </c>
      <c r="C267" s="544" t="s">
        <v>1305</v>
      </c>
      <c r="D267" t="s">
        <v>1315</v>
      </c>
      <c r="E267" s="544">
        <v>2201054</v>
      </c>
      <c r="F267" t="s">
        <v>1299</v>
      </c>
      <c r="G267" s="544" t="s">
        <v>2497</v>
      </c>
      <c r="H267" t="s">
        <v>74</v>
      </c>
      <c r="I267" s="572">
        <v>226327081</v>
      </c>
      <c r="J267" s="572" t="e">
        <v>#N/A</v>
      </c>
    </row>
    <row r="268" spans="2:10">
      <c r="B268" s="544" t="s">
        <v>1057</v>
      </c>
      <c r="C268" s="544" t="s">
        <v>1305</v>
      </c>
      <c r="D268" t="s">
        <v>1298</v>
      </c>
      <c r="E268" s="544">
        <v>2201058</v>
      </c>
      <c r="F268" t="s">
        <v>1320</v>
      </c>
      <c r="G268" s="544" t="s">
        <v>2497</v>
      </c>
      <c r="H268" t="s">
        <v>74</v>
      </c>
      <c r="I268" s="572">
        <v>9289949318</v>
      </c>
      <c r="J268" s="572" t="e">
        <v>#N/A</v>
      </c>
    </row>
    <row r="269" spans="2:10">
      <c r="B269" s="544" t="s">
        <v>1057</v>
      </c>
      <c r="C269" s="544" t="s">
        <v>1305</v>
      </c>
      <c r="D269" t="s">
        <v>1298</v>
      </c>
      <c r="E269" s="544">
        <v>2201058</v>
      </c>
      <c r="F269" t="s">
        <v>1299</v>
      </c>
      <c r="G269" s="544" t="s">
        <v>2497</v>
      </c>
      <c r="H269" t="s">
        <v>74</v>
      </c>
      <c r="I269" s="572">
        <v>807821680</v>
      </c>
      <c r="J269" s="572" t="e">
        <v>#N/A</v>
      </c>
    </row>
    <row r="270" spans="2:10">
      <c r="B270" s="544" t="s">
        <v>1057</v>
      </c>
      <c r="C270" s="544" t="s">
        <v>1296</v>
      </c>
      <c r="D270" t="s">
        <v>1403</v>
      </c>
      <c r="E270" s="544">
        <v>2201055</v>
      </c>
      <c r="F270" t="s">
        <v>1404</v>
      </c>
      <c r="G270" s="544" t="s">
        <v>2497</v>
      </c>
      <c r="H270" t="s">
        <v>1405</v>
      </c>
      <c r="I270" s="572">
        <v>615205520</v>
      </c>
      <c r="J270" s="572" t="e">
        <v>#N/A</v>
      </c>
    </row>
    <row r="271" spans="2:10">
      <c r="B271" s="544" t="s">
        <v>1057</v>
      </c>
      <c r="C271" s="544" t="s">
        <v>1296</v>
      </c>
      <c r="D271" t="s">
        <v>1343</v>
      </c>
      <c r="E271" s="544">
        <v>2201006</v>
      </c>
      <c r="F271" t="s">
        <v>1355</v>
      </c>
      <c r="G271" s="544">
        <v>54319</v>
      </c>
      <c r="H271" t="s">
        <v>63</v>
      </c>
      <c r="I271" s="572">
        <v>83203320</v>
      </c>
      <c r="J271" s="572">
        <v>83203320</v>
      </c>
    </row>
    <row r="272" spans="2:10">
      <c r="B272" s="544" t="s">
        <v>1057</v>
      </c>
      <c r="C272" s="544" t="s">
        <v>1296</v>
      </c>
      <c r="D272" t="s">
        <v>1343</v>
      </c>
      <c r="E272" s="544">
        <v>2201006</v>
      </c>
      <c r="F272" t="s">
        <v>1344</v>
      </c>
      <c r="G272" s="544">
        <v>63119</v>
      </c>
      <c r="H272" t="s">
        <v>63</v>
      </c>
      <c r="I272" s="572">
        <v>83203320</v>
      </c>
      <c r="J272" s="572">
        <v>83203320</v>
      </c>
    </row>
    <row r="273" spans="2:10">
      <c r="B273" s="544" t="s">
        <v>1057</v>
      </c>
      <c r="C273" s="544" t="s">
        <v>1296</v>
      </c>
      <c r="D273" t="s">
        <v>986</v>
      </c>
      <c r="E273" s="544">
        <v>2201006</v>
      </c>
      <c r="F273" t="s">
        <v>1380</v>
      </c>
      <c r="G273" s="544" t="s">
        <v>2497</v>
      </c>
      <c r="H273" t="s">
        <v>74</v>
      </c>
      <c r="I273" s="572">
        <v>454467554.95833302</v>
      </c>
      <c r="J273" s="572" t="e">
        <v>#N/A</v>
      </c>
    </row>
    <row r="274" spans="2:10">
      <c r="B274" s="544" t="s">
        <v>1057</v>
      </c>
      <c r="C274" s="544" t="s">
        <v>1296</v>
      </c>
      <c r="D274" t="s">
        <v>986</v>
      </c>
      <c r="E274" s="544">
        <v>2201006</v>
      </c>
      <c r="F274" t="s">
        <v>1385</v>
      </c>
      <c r="G274" s="544">
        <v>38819</v>
      </c>
      <c r="H274" t="s">
        <v>63</v>
      </c>
      <c r="I274" s="572">
        <v>40327200</v>
      </c>
      <c r="J274" s="572">
        <v>17475120</v>
      </c>
    </row>
    <row r="275" spans="2:10">
      <c r="B275" s="544" t="s">
        <v>1057</v>
      </c>
      <c r="C275" s="544" t="s">
        <v>1296</v>
      </c>
      <c r="D275" t="s">
        <v>986</v>
      </c>
      <c r="E275" s="544">
        <v>2201006</v>
      </c>
      <c r="F275" t="s">
        <v>1393</v>
      </c>
      <c r="G275" s="544">
        <v>78719</v>
      </c>
      <c r="H275" t="s">
        <v>63</v>
      </c>
      <c r="I275" s="572">
        <v>1251882</v>
      </c>
      <c r="J275" s="572">
        <v>16988400</v>
      </c>
    </row>
    <row r="276" spans="2:10">
      <c r="B276" s="544" t="s">
        <v>1057</v>
      </c>
      <c r="C276" s="544" t="s">
        <v>1296</v>
      </c>
      <c r="D276" t="s">
        <v>986</v>
      </c>
      <c r="E276" s="544">
        <v>2201006</v>
      </c>
      <c r="F276" t="s">
        <v>1347</v>
      </c>
      <c r="G276" s="544">
        <v>96419</v>
      </c>
      <c r="H276" t="s">
        <v>63</v>
      </c>
      <c r="I276" s="572">
        <v>79938815</v>
      </c>
      <c r="J276" s="572">
        <v>79938815</v>
      </c>
    </row>
    <row r="277" spans="2:10">
      <c r="B277" s="544" t="s">
        <v>1057</v>
      </c>
      <c r="C277" s="544" t="s">
        <v>1296</v>
      </c>
      <c r="D277" t="s">
        <v>986</v>
      </c>
      <c r="E277" s="544">
        <v>2201006</v>
      </c>
      <c r="F277" t="s">
        <v>1387</v>
      </c>
      <c r="G277" s="544">
        <v>43119</v>
      </c>
      <c r="H277" t="s">
        <v>63</v>
      </c>
      <c r="I277" s="572">
        <v>53978400</v>
      </c>
      <c r="J277" s="572">
        <v>23390640</v>
      </c>
    </row>
    <row r="278" spans="2:10">
      <c r="B278" s="544" t="s">
        <v>1057</v>
      </c>
      <c r="C278" s="544" t="s">
        <v>1296</v>
      </c>
      <c r="D278" t="s">
        <v>986</v>
      </c>
      <c r="E278" s="544">
        <v>2201006</v>
      </c>
      <c r="F278" t="s">
        <v>1386</v>
      </c>
      <c r="G278" s="544">
        <v>42919</v>
      </c>
      <c r="H278" t="s">
        <v>63</v>
      </c>
      <c r="I278" s="572">
        <v>53978400</v>
      </c>
      <c r="J278" s="572">
        <v>23390640</v>
      </c>
    </row>
    <row r="279" spans="2:10">
      <c r="B279" s="544" t="s">
        <v>1057</v>
      </c>
      <c r="C279" s="544" t="s">
        <v>1296</v>
      </c>
      <c r="D279" t="s">
        <v>986</v>
      </c>
      <c r="E279" s="544">
        <v>2201006</v>
      </c>
      <c r="F279" t="s">
        <v>1388</v>
      </c>
      <c r="G279" s="544">
        <v>43319</v>
      </c>
      <c r="H279" t="s">
        <v>63</v>
      </c>
      <c r="I279" s="572">
        <v>49480200</v>
      </c>
      <c r="J279" s="572">
        <v>21441420</v>
      </c>
    </row>
    <row r="280" spans="2:10">
      <c r="B280" s="544" t="s">
        <v>1057</v>
      </c>
      <c r="C280" s="544" t="s">
        <v>1296</v>
      </c>
      <c r="D280" t="s">
        <v>986</v>
      </c>
      <c r="E280" s="544">
        <v>2201006</v>
      </c>
      <c r="F280" t="s">
        <v>1368</v>
      </c>
      <c r="G280" s="544">
        <v>55319</v>
      </c>
      <c r="H280" t="s">
        <v>63</v>
      </c>
      <c r="I280" s="572">
        <v>65930500</v>
      </c>
      <c r="J280" s="572">
        <v>65930500</v>
      </c>
    </row>
    <row r="281" spans="2:10">
      <c r="B281" s="544" t="s">
        <v>1057</v>
      </c>
      <c r="C281" s="544" t="s">
        <v>1296</v>
      </c>
      <c r="D281" t="s">
        <v>986</v>
      </c>
      <c r="E281" s="544">
        <v>2201006</v>
      </c>
      <c r="F281" t="s">
        <v>1378</v>
      </c>
      <c r="G281" s="544">
        <v>51319</v>
      </c>
      <c r="H281" t="s">
        <v>63</v>
      </c>
      <c r="I281" s="572">
        <v>100167504</v>
      </c>
      <c r="J281" s="572">
        <v>100167504</v>
      </c>
    </row>
    <row r="282" spans="2:10">
      <c r="B282" s="544" t="s">
        <v>1057</v>
      </c>
      <c r="C282" s="544" t="s">
        <v>1296</v>
      </c>
      <c r="D282" t="s">
        <v>986</v>
      </c>
      <c r="E282" s="544">
        <v>2201006</v>
      </c>
      <c r="F282" t="s">
        <v>1369</v>
      </c>
      <c r="G282" s="544">
        <v>56719</v>
      </c>
      <c r="H282" t="s">
        <v>63</v>
      </c>
      <c r="I282" s="572">
        <v>93625250</v>
      </c>
      <c r="J282" s="572">
        <v>93625250</v>
      </c>
    </row>
    <row r="283" spans="2:10">
      <c r="B283" s="544" t="s">
        <v>1057</v>
      </c>
      <c r="C283" s="544" t="s">
        <v>1296</v>
      </c>
      <c r="D283" t="s">
        <v>986</v>
      </c>
      <c r="E283" s="544">
        <v>2201006</v>
      </c>
      <c r="F283" t="s">
        <v>1394</v>
      </c>
      <c r="G283" s="544">
        <v>101719</v>
      </c>
      <c r="H283" t="s">
        <v>63</v>
      </c>
      <c r="I283" s="572">
        <v>96784127</v>
      </c>
      <c r="J283" s="572">
        <v>96784127</v>
      </c>
    </row>
    <row r="284" spans="2:10">
      <c r="B284" s="544" t="s">
        <v>1057</v>
      </c>
      <c r="C284" s="544" t="s">
        <v>1296</v>
      </c>
      <c r="D284" t="s">
        <v>986</v>
      </c>
      <c r="E284" s="544">
        <v>2201006</v>
      </c>
      <c r="F284" t="s">
        <v>1396</v>
      </c>
      <c r="G284" s="544">
        <v>54419</v>
      </c>
      <c r="H284" t="s">
        <v>63</v>
      </c>
      <c r="I284" s="572">
        <v>101477127</v>
      </c>
      <c r="J284" s="572">
        <v>101477127</v>
      </c>
    </row>
    <row r="285" spans="2:10">
      <c r="B285" s="544" t="s">
        <v>1057</v>
      </c>
      <c r="C285" s="544" t="s">
        <v>1296</v>
      </c>
      <c r="D285" t="s">
        <v>986</v>
      </c>
      <c r="E285" s="544">
        <v>2201006</v>
      </c>
      <c r="F285" t="s">
        <v>1348</v>
      </c>
      <c r="G285" s="544">
        <v>37919</v>
      </c>
      <c r="H285" t="s">
        <v>63</v>
      </c>
      <c r="I285" s="572">
        <v>84886320</v>
      </c>
      <c r="J285" s="572">
        <v>84886320</v>
      </c>
    </row>
    <row r="286" spans="2:10">
      <c r="B286" s="544" t="s">
        <v>1057</v>
      </c>
      <c r="C286" s="544" t="s">
        <v>1296</v>
      </c>
      <c r="D286" t="s">
        <v>986</v>
      </c>
      <c r="E286" s="544">
        <v>2201006</v>
      </c>
      <c r="F286" t="s">
        <v>1389</v>
      </c>
      <c r="G286" s="544">
        <v>45019</v>
      </c>
      <c r="H286" t="s">
        <v>63</v>
      </c>
      <c r="I286" s="572">
        <v>34560000</v>
      </c>
      <c r="J286" s="572">
        <v>14976000</v>
      </c>
    </row>
    <row r="287" spans="2:10">
      <c r="B287" s="544" t="s">
        <v>1057</v>
      </c>
      <c r="C287" s="544" t="s">
        <v>1296</v>
      </c>
      <c r="D287" t="s">
        <v>986</v>
      </c>
      <c r="E287" s="544">
        <v>2201006</v>
      </c>
      <c r="F287" t="s">
        <v>1377</v>
      </c>
      <c r="G287" s="544">
        <v>109619</v>
      </c>
      <c r="H287" t="s">
        <v>63</v>
      </c>
      <c r="I287" s="572">
        <v>80443000</v>
      </c>
      <c r="J287" s="572">
        <v>80443000</v>
      </c>
    </row>
    <row r="288" spans="2:10">
      <c r="B288" s="544" t="s">
        <v>1057</v>
      </c>
      <c r="C288" s="544" t="s">
        <v>1296</v>
      </c>
      <c r="D288" t="s">
        <v>986</v>
      </c>
      <c r="E288" s="544">
        <v>2201006</v>
      </c>
      <c r="F288" t="s">
        <v>1391</v>
      </c>
      <c r="G288" s="544">
        <v>64019</v>
      </c>
      <c r="H288" t="s">
        <v>63</v>
      </c>
      <c r="I288" s="572">
        <v>37818000</v>
      </c>
      <c r="J288" s="572">
        <v>18532800</v>
      </c>
    </row>
    <row r="289" spans="2:10">
      <c r="B289" s="544" t="s">
        <v>1057</v>
      </c>
      <c r="C289" s="544" t="s">
        <v>1296</v>
      </c>
      <c r="D289" t="s">
        <v>986</v>
      </c>
      <c r="E289" s="544">
        <v>2201006</v>
      </c>
      <c r="F289" t="s">
        <v>1384</v>
      </c>
      <c r="G289" s="544">
        <v>38619</v>
      </c>
      <c r="H289" t="s">
        <v>63</v>
      </c>
      <c r="I289" s="572">
        <v>42768000</v>
      </c>
      <c r="J289" s="572">
        <v>18532800</v>
      </c>
    </row>
    <row r="290" spans="2:10">
      <c r="B290" s="544" t="s">
        <v>1057</v>
      </c>
      <c r="C290" s="544" t="s">
        <v>1296</v>
      </c>
      <c r="D290" t="s">
        <v>986</v>
      </c>
      <c r="E290" s="544">
        <v>2201006</v>
      </c>
      <c r="F290" t="s">
        <v>1390</v>
      </c>
      <c r="G290" s="544">
        <v>45219</v>
      </c>
      <c r="H290" t="s">
        <v>63</v>
      </c>
      <c r="I290" s="572">
        <v>4176000</v>
      </c>
      <c r="J290" s="572">
        <v>4176000</v>
      </c>
    </row>
    <row r="291" spans="2:10">
      <c r="B291" s="544" t="s">
        <v>1057</v>
      </c>
      <c r="C291" s="544" t="s">
        <v>1296</v>
      </c>
      <c r="D291" t="s">
        <v>986</v>
      </c>
      <c r="E291" s="544">
        <v>2201006</v>
      </c>
      <c r="F291" t="s">
        <v>1395</v>
      </c>
      <c r="G291" s="544">
        <v>102819</v>
      </c>
      <c r="H291" t="s">
        <v>63</v>
      </c>
      <c r="I291" s="572">
        <v>79355320</v>
      </c>
      <c r="J291" s="572">
        <v>79355320</v>
      </c>
    </row>
    <row r="292" spans="2:10">
      <c r="B292" s="544" t="s">
        <v>1057</v>
      </c>
      <c r="C292" s="544" t="s">
        <v>1296</v>
      </c>
      <c r="D292" t="s">
        <v>986</v>
      </c>
      <c r="E292" s="544">
        <v>2201006</v>
      </c>
      <c r="F292" t="s">
        <v>2700</v>
      </c>
      <c r="G292" s="544">
        <v>375419</v>
      </c>
      <c r="H292" t="s">
        <v>63</v>
      </c>
      <c r="I292" s="572">
        <v>42113610</v>
      </c>
      <c r="J292" s="572">
        <v>57600000</v>
      </c>
    </row>
    <row r="293" spans="2:10">
      <c r="B293" s="544" t="s">
        <v>1057</v>
      </c>
      <c r="C293" s="544" t="s">
        <v>1296</v>
      </c>
      <c r="D293" t="s">
        <v>986</v>
      </c>
      <c r="E293" s="544">
        <v>2201006</v>
      </c>
      <c r="F293" t="s">
        <v>1392</v>
      </c>
      <c r="G293" s="544">
        <v>64219</v>
      </c>
      <c r="H293" t="s">
        <v>63</v>
      </c>
      <c r="I293" s="572">
        <v>103398400</v>
      </c>
      <c r="J293" s="572">
        <v>103398400</v>
      </c>
    </row>
    <row r="294" spans="2:10">
      <c r="B294" s="544" t="s">
        <v>1057</v>
      </c>
      <c r="C294" s="544" t="s">
        <v>1296</v>
      </c>
      <c r="D294" t="s">
        <v>986</v>
      </c>
      <c r="E294" s="544">
        <v>2201006</v>
      </c>
      <c r="F294" t="s">
        <v>1383</v>
      </c>
      <c r="G294" s="544">
        <v>32319</v>
      </c>
      <c r="H294" t="s">
        <v>63</v>
      </c>
      <c r="I294" s="572">
        <v>14475000</v>
      </c>
      <c r="J294" s="572">
        <v>14475000</v>
      </c>
    </row>
    <row r="295" spans="2:10">
      <c r="B295" s="544" t="s">
        <v>1057</v>
      </c>
      <c r="C295" s="544" t="s">
        <v>1296</v>
      </c>
      <c r="D295" t="s">
        <v>986</v>
      </c>
      <c r="E295" s="544">
        <v>2201006</v>
      </c>
      <c r="F295" t="s">
        <v>1382</v>
      </c>
      <c r="G295" s="544" t="s">
        <v>2497</v>
      </c>
      <c r="H295" t="s">
        <v>74</v>
      </c>
      <c r="I295" s="572">
        <v>395544005.95833337</v>
      </c>
      <c r="J295" s="572" t="e">
        <v>#N/A</v>
      </c>
    </row>
    <row r="296" spans="2:10">
      <c r="B296" s="544" t="s">
        <v>1057</v>
      </c>
      <c r="C296" s="544" t="s">
        <v>1296</v>
      </c>
      <c r="D296" t="s">
        <v>1298</v>
      </c>
      <c r="E296" s="574" t="s">
        <v>1185</v>
      </c>
      <c r="F296" t="s">
        <v>1323</v>
      </c>
      <c r="G296" s="544" t="s">
        <v>2497</v>
      </c>
      <c r="H296" t="s">
        <v>74</v>
      </c>
      <c r="I296" s="572">
        <v>12247294293</v>
      </c>
      <c r="J296" s="572" t="e">
        <v>#N/A</v>
      </c>
    </row>
    <row r="297" spans="2:10">
      <c r="B297" s="544" t="s">
        <v>1057</v>
      </c>
      <c r="C297" s="544" t="s">
        <v>1296</v>
      </c>
      <c r="D297" t="s">
        <v>1298</v>
      </c>
      <c r="E297" s="574" t="s">
        <v>2709</v>
      </c>
      <c r="F297" t="s">
        <v>1327</v>
      </c>
      <c r="G297" s="544" t="s">
        <v>2497</v>
      </c>
      <c r="H297" t="s">
        <v>74</v>
      </c>
      <c r="I297" s="572">
        <v>2254000000</v>
      </c>
      <c r="J297" s="572" t="e">
        <v>#N/A</v>
      </c>
    </row>
    <row r="298" spans="2:10">
      <c r="B298" s="544" t="s">
        <v>1057</v>
      </c>
      <c r="C298" s="544" t="s">
        <v>1296</v>
      </c>
      <c r="D298" t="s">
        <v>1298</v>
      </c>
      <c r="E298" s="574" t="s">
        <v>2710</v>
      </c>
      <c r="F298" t="s">
        <v>1372</v>
      </c>
      <c r="G298" s="544" t="s">
        <v>2497</v>
      </c>
      <c r="H298" t="s">
        <v>2497</v>
      </c>
      <c r="I298" s="572">
        <v>350000000</v>
      </c>
      <c r="J298" s="572" t="e">
        <v>#N/A</v>
      </c>
    </row>
    <row r="299" spans="2:10">
      <c r="B299" s="544" t="s">
        <v>1057</v>
      </c>
      <c r="C299" s="544" t="s">
        <v>1296</v>
      </c>
      <c r="D299" t="s">
        <v>1298</v>
      </c>
      <c r="E299" s="574" t="s">
        <v>2711</v>
      </c>
      <c r="F299" t="s">
        <v>1299</v>
      </c>
      <c r="G299" s="544" t="s">
        <v>2497</v>
      </c>
      <c r="H299" t="s">
        <v>74</v>
      </c>
      <c r="I299" s="572">
        <v>217201234</v>
      </c>
      <c r="J299" s="572" t="e">
        <v>#N/A</v>
      </c>
    </row>
    <row r="300" spans="2:10">
      <c r="B300" s="544" t="s">
        <v>1057</v>
      </c>
      <c r="C300" s="544" t="s">
        <v>1296</v>
      </c>
      <c r="D300" t="s">
        <v>1038</v>
      </c>
      <c r="E300" s="574" t="s">
        <v>1039</v>
      </c>
      <c r="F300" t="s">
        <v>1362</v>
      </c>
      <c r="G300" s="544" t="s">
        <v>2497</v>
      </c>
      <c r="H300" t="s">
        <v>1363</v>
      </c>
      <c r="I300" s="572">
        <v>1000000000</v>
      </c>
      <c r="J300" s="572" t="e">
        <v>#N/A</v>
      </c>
    </row>
    <row r="301" spans="2:10">
      <c r="B301" s="544" t="s">
        <v>1057</v>
      </c>
      <c r="C301" s="544" t="s">
        <v>1068</v>
      </c>
      <c r="D301" t="s">
        <v>1017</v>
      </c>
      <c r="E301" s="574" t="s">
        <v>1079</v>
      </c>
      <c r="F301" t="s">
        <v>1099</v>
      </c>
      <c r="G301" s="544" t="s">
        <v>2497</v>
      </c>
      <c r="H301" t="s">
        <v>74</v>
      </c>
      <c r="I301" s="572">
        <v>740000000</v>
      </c>
      <c r="J301" s="572" t="e">
        <v>#N/A</v>
      </c>
    </row>
    <row r="302" spans="2:10">
      <c r="B302" s="544" t="s">
        <v>1057</v>
      </c>
      <c r="C302" s="544" t="s">
        <v>1068</v>
      </c>
      <c r="D302" t="s">
        <v>1017</v>
      </c>
      <c r="E302" s="574" t="s">
        <v>1079</v>
      </c>
      <c r="F302" t="s">
        <v>1105</v>
      </c>
      <c r="G302" s="544" t="s">
        <v>2497</v>
      </c>
      <c r="H302" t="s">
        <v>74</v>
      </c>
      <c r="I302" s="572">
        <v>54615136</v>
      </c>
      <c r="J302" s="572" t="e">
        <v>#N/A</v>
      </c>
    </row>
    <row r="303" spans="2:10">
      <c r="B303" s="544" t="s">
        <v>1057</v>
      </c>
      <c r="C303" s="544" t="s">
        <v>1068</v>
      </c>
      <c r="D303" t="s">
        <v>1017</v>
      </c>
      <c r="E303" s="574" t="s">
        <v>1079</v>
      </c>
      <c r="F303" t="s">
        <v>1161</v>
      </c>
      <c r="G303" s="544" t="s">
        <v>2497</v>
      </c>
      <c r="H303" t="s">
        <v>74</v>
      </c>
      <c r="I303" s="572">
        <v>155555515</v>
      </c>
      <c r="J303" s="572" t="e">
        <v>#N/A</v>
      </c>
    </row>
    <row r="304" spans="2:10">
      <c r="B304" s="544" t="s">
        <v>1057</v>
      </c>
      <c r="C304" s="544" t="s">
        <v>1068</v>
      </c>
      <c r="D304" t="s">
        <v>1017</v>
      </c>
      <c r="E304" s="574" t="s">
        <v>1079</v>
      </c>
      <c r="F304" t="s">
        <v>1084</v>
      </c>
      <c r="G304" s="544" t="s">
        <v>2497</v>
      </c>
      <c r="H304" t="s">
        <v>74</v>
      </c>
      <c r="I304" s="572">
        <v>566499999.99999952</v>
      </c>
      <c r="J304" s="572" t="e">
        <v>#N/A</v>
      </c>
    </row>
    <row r="305" spans="2:10">
      <c r="B305" s="544" t="s">
        <v>1057</v>
      </c>
      <c r="C305" s="544" t="s">
        <v>1068</v>
      </c>
      <c r="D305" t="s">
        <v>1017</v>
      </c>
      <c r="E305" s="574" t="s">
        <v>1079</v>
      </c>
      <c r="F305" t="s">
        <v>1118</v>
      </c>
      <c r="G305" s="544" t="s">
        <v>2497</v>
      </c>
      <c r="H305" t="s">
        <v>1119</v>
      </c>
      <c r="I305" s="572">
        <v>500000000</v>
      </c>
      <c r="J305" s="572" t="e">
        <v>#N/A</v>
      </c>
    </row>
    <row r="306" spans="2:10">
      <c r="B306" s="544" t="s">
        <v>1057</v>
      </c>
      <c r="C306" s="544" t="s">
        <v>1068</v>
      </c>
      <c r="D306" t="s">
        <v>1017</v>
      </c>
      <c r="E306" s="574" t="s">
        <v>1079</v>
      </c>
      <c r="F306" t="s">
        <v>1114</v>
      </c>
      <c r="G306" s="544" t="s">
        <v>2497</v>
      </c>
      <c r="H306" t="s">
        <v>63</v>
      </c>
      <c r="I306" s="572">
        <v>155037753</v>
      </c>
      <c r="J306" s="572" t="e">
        <v>#N/A</v>
      </c>
    </row>
    <row r="307" spans="2:10">
      <c r="B307" s="544" t="s">
        <v>1057</v>
      </c>
      <c r="C307" s="544" t="s">
        <v>1068</v>
      </c>
      <c r="D307" t="s">
        <v>1017</v>
      </c>
      <c r="E307" s="574" t="s">
        <v>1079</v>
      </c>
      <c r="F307" t="s">
        <v>1097</v>
      </c>
      <c r="G307" s="544" t="s">
        <v>2497</v>
      </c>
      <c r="H307" t="s">
        <v>63</v>
      </c>
      <c r="I307" s="572">
        <v>28000000</v>
      </c>
      <c r="J307" s="572" t="e">
        <v>#N/A</v>
      </c>
    </row>
    <row r="308" spans="2:10">
      <c r="B308" s="544" t="s">
        <v>1057</v>
      </c>
      <c r="C308" s="544" t="s">
        <v>1068</v>
      </c>
      <c r="D308" t="s">
        <v>1017</v>
      </c>
      <c r="E308" s="574" t="s">
        <v>1079</v>
      </c>
      <c r="F308" t="s">
        <v>1106</v>
      </c>
      <c r="G308" s="544" t="s">
        <v>2497</v>
      </c>
      <c r="H308" t="s">
        <v>63</v>
      </c>
      <c r="I308" s="572">
        <v>96685127</v>
      </c>
      <c r="J308" s="572" t="e">
        <v>#N/A</v>
      </c>
    </row>
    <row r="309" spans="2:10">
      <c r="B309" s="544" t="s">
        <v>1057</v>
      </c>
      <c r="C309" s="544" t="s">
        <v>1068</v>
      </c>
      <c r="D309" t="s">
        <v>1017</v>
      </c>
      <c r="E309" s="574" t="s">
        <v>1079</v>
      </c>
      <c r="F309" t="s">
        <v>1113</v>
      </c>
      <c r="G309" s="544" t="s">
        <v>2497</v>
      </c>
      <c r="H309" t="s">
        <v>63</v>
      </c>
      <c r="I309" s="572">
        <v>144912064</v>
      </c>
      <c r="J309" s="572" t="e">
        <v>#N/A</v>
      </c>
    </row>
    <row r="310" spans="2:10">
      <c r="B310" s="544" t="s">
        <v>1057</v>
      </c>
      <c r="C310" s="544" t="s">
        <v>1068</v>
      </c>
      <c r="D310" t="s">
        <v>1017</v>
      </c>
      <c r="E310" s="574" t="s">
        <v>1079</v>
      </c>
      <c r="F310" t="s">
        <v>1092</v>
      </c>
      <c r="G310" s="544" t="s">
        <v>2497</v>
      </c>
      <c r="H310" t="s">
        <v>63</v>
      </c>
      <c r="I310" s="572">
        <v>75095812</v>
      </c>
      <c r="J310" s="572" t="e">
        <v>#N/A</v>
      </c>
    </row>
    <row r="311" spans="2:10">
      <c r="B311" s="544" t="s">
        <v>1057</v>
      </c>
      <c r="C311" s="544" t="s">
        <v>1068</v>
      </c>
      <c r="D311" t="s">
        <v>1017</v>
      </c>
      <c r="E311" s="574" t="s">
        <v>1079</v>
      </c>
      <c r="F311" t="s">
        <v>1095</v>
      </c>
      <c r="G311" s="544" t="s">
        <v>2497</v>
      </c>
      <c r="H311" t="s">
        <v>63</v>
      </c>
      <c r="I311" s="572">
        <v>75095812</v>
      </c>
      <c r="J311" s="572" t="e">
        <v>#N/A</v>
      </c>
    </row>
    <row r="312" spans="2:10">
      <c r="B312" s="544" t="s">
        <v>1057</v>
      </c>
      <c r="C312" s="544" t="s">
        <v>1068</v>
      </c>
      <c r="D312" t="s">
        <v>1017</v>
      </c>
      <c r="E312" s="574" t="s">
        <v>1079</v>
      </c>
      <c r="F312" t="s">
        <v>1109</v>
      </c>
      <c r="G312" s="544" t="s">
        <v>2497</v>
      </c>
      <c r="H312" t="s">
        <v>63</v>
      </c>
      <c r="I312" s="572">
        <v>105255700</v>
      </c>
      <c r="J312" s="572" t="e">
        <v>#N/A</v>
      </c>
    </row>
    <row r="313" spans="2:10">
      <c r="B313" s="544" t="s">
        <v>1057</v>
      </c>
      <c r="C313" s="544" t="s">
        <v>1068</v>
      </c>
      <c r="D313" t="s">
        <v>1017</v>
      </c>
      <c r="E313" s="574" t="s">
        <v>1079</v>
      </c>
      <c r="F313" t="s">
        <v>1088</v>
      </c>
      <c r="G313" s="544" t="s">
        <v>2497</v>
      </c>
      <c r="H313" t="s">
        <v>63</v>
      </c>
      <c r="I313" s="572">
        <v>30800000</v>
      </c>
      <c r="J313" s="572" t="e">
        <v>#N/A</v>
      </c>
    </row>
    <row r="314" spans="2:10">
      <c r="B314" s="544" t="s">
        <v>1057</v>
      </c>
      <c r="C314" s="544" t="s">
        <v>1068</v>
      </c>
      <c r="D314" t="s">
        <v>1017</v>
      </c>
      <c r="E314" s="574" t="s">
        <v>1079</v>
      </c>
      <c r="F314" t="s">
        <v>1108</v>
      </c>
      <c r="G314" s="544" t="s">
        <v>2497</v>
      </c>
      <c r="H314" t="s">
        <v>63</v>
      </c>
      <c r="I314" s="572">
        <v>87895570</v>
      </c>
      <c r="J314" s="572" t="e">
        <v>#N/A</v>
      </c>
    </row>
    <row r="315" spans="2:10">
      <c r="B315" s="544" t="s">
        <v>1057</v>
      </c>
      <c r="C315" s="544" t="s">
        <v>1068</v>
      </c>
      <c r="D315" t="s">
        <v>1017</v>
      </c>
      <c r="E315" s="574" t="s">
        <v>1079</v>
      </c>
      <c r="F315" t="s">
        <v>1112</v>
      </c>
      <c r="G315" s="544" t="s">
        <v>2497</v>
      </c>
      <c r="H315" t="s">
        <v>63</v>
      </c>
      <c r="I315" s="572">
        <v>154462000</v>
      </c>
      <c r="J315" s="572" t="e">
        <v>#N/A</v>
      </c>
    </row>
    <row r="316" spans="2:10">
      <c r="B316" s="544" t="s">
        <v>1057</v>
      </c>
      <c r="C316" s="544" t="s">
        <v>1068</v>
      </c>
      <c r="D316" t="s">
        <v>1017</v>
      </c>
      <c r="E316" s="574" t="s">
        <v>1079</v>
      </c>
      <c r="F316" t="s">
        <v>1101</v>
      </c>
      <c r="G316" s="544" t="s">
        <v>2497</v>
      </c>
      <c r="H316" t="s">
        <v>63</v>
      </c>
      <c r="I316" s="572">
        <v>70200000</v>
      </c>
      <c r="J316" s="572" t="e">
        <v>#N/A</v>
      </c>
    </row>
    <row r="317" spans="2:10">
      <c r="B317" s="544" t="s">
        <v>1057</v>
      </c>
      <c r="C317" s="544" t="s">
        <v>1068</v>
      </c>
      <c r="D317" t="s">
        <v>1017</v>
      </c>
      <c r="E317" s="574" t="s">
        <v>1079</v>
      </c>
      <c r="F317" t="s">
        <v>1100</v>
      </c>
      <c r="G317" s="544" t="s">
        <v>2497</v>
      </c>
      <c r="H317" t="s">
        <v>63</v>
      </c>
      <c r="I317" s="572">
        <v>40500000</v>
      </c>
      <c r="J317" s="572" t="e">
        <v>#N/A</v>
      </c>
    </row>
    <row r="318" spans="2:10">
      <c r="B318" s="544" t="s">
        <v>1057</v>
      </c>
      <c r="C318" s="544" t="s">
        <v>1068</v>
      </c>
      <c r="D318" t="s">
        <v>1017</v>
      </c>
      <c r="E318" s="574" t="s">
        <v>1079</v>
      </c>
      <c r="F318" t="s">
        <v>1091</v>
      </c>
      <c r="G318" s="544" t="s">
        <v>2497</v>
      </c>
      <c r="H318" t="s">
        <v>63</v>
      </c>
      <c r="I318" s="572">
        <v>75095812</v>
      </c>
      <c r="J318" s="572" t="e">
        <v>#N/A</v>
      </c>
    </row>
    <row r="319" spans="2:10">
      <c r="B319" s="544" t="s">
        <v>1057</v>
      </c>
      <c r="C319" s="544" t="s">
        <v>1068</v>
      </c>
      <c r="D319" t="s">
        <v>1017</v>
      </c>
      <c r="E319" s="574" t="s">
        <v>1079</v>
      </c>
      <c r="F319" t="s">
        <v>1103</v>
      </c>
      <c r="G319" s="544" t="s">
        <v>2497</v>
      </c>
      <c r="H319" t="s">
        <v>63</v>
      </c>
      <c r="I319" s="572">
        <v>77044000</v>
      </c>
      <c r="J319" s="572" t="e">
        <v>#N/A</v>
      </c>
    </row>
    <row r="320" spans="2:10">
      <c r="B320" s="544" t="s">
        <v>1057</v>
      </c>
      <c r="C320" s="544" t="s">
        <v>1068</v>
      </c>
      <c r="D320" t="s">
        <v>1017</v>
      </c>
      <c r="E320" s="574" t="s">
        <v>1079</v>
      </c>
      <c r="F320" t="s">
        <v>1093</v>
      </c>
      <c r="G320" s="544" t="s">
        <v>2497</v>
      </c>
      <c r="H320" t="s">
        <v>63</v>
      </c>
      <c r="I320" s="572">
        <v>150191624</v>
      </c>
      <c r="J320" s="572" t="e">
        <v>#N/A</v>
      </c>
    </row>
    <row r="321" spans="2:10">
      <c r="B321" s="544" t="s">
        <v>1057</v>
      </c>
      <c r="C321" s="544" t="s">
        <v>1068</v>
      </c>
      <c r="D321" t="s">
        <v>1017</v>
      </c>
      <c r="E321" s="574" t="s">
        <v>1079</v>
      </c>
      <c r="F321" t="s">
        <v>1104</v>
      </c>
      <c r="G321" s="544" t="s">
        <v>2497</v>
      </c>
      <c r="H321" t="s">
        <v>63</v>
      </c>
      <c r="I321" s="572">
        <v>102190000</v>
      </c>
      <c r="J321" s="572" t="e">
        <v>#N/A</v>
      </c>
    </row>
    <row r="322" spans="2:10">
      <c r="B322" s="544" t="s">
        <v>1057</v>
      </c>
      <c r="C322" s="544" t="s">
        <v>1068</v>
      </c>
      <c r="D322" t="s">
        <v>1017</v>
      </c>
      <c r="E322" s="574" t="s">
        <v>1079</v>
      </c>
      <c r="F322" t="s">
        <v>1102</v>
      </c>
      <c r="G322" s="544" t="s">
        <v>2497</v>
      </c>
      <c r="H322" t="s">
        <v>63</v>
      </c>
      <c r="I322" s="572">
        <v>77044000</v>
      </c>
      <c r="J322" s="572" t="e">
        <v>#N/A</v>
      </c>
    </row>
    <row r="323" spans="2:10">
      <c r="B323" s="544" t="s">
        <v>1057</v>
      </c>
      <c r="C323" s="544" t="s">
        <v>1068</v>
      </c>
      <c r="D323" t="s">
        <v>1017</v>
      </c>
      <c r="E323" s="574" t="s">
        <v>1079</v>
      </c>
      <c r="F323" t="s">
        <v>1096</v>
      </c>
      <c r="G323" s="544" t="s">
        <v>2497</v>
      </c>
      <c r="H323" t="s">
        <v>63</v>
      </c>
      <c r="I323" s="572">
        <v>56100000</v>
      </c>
      <c r="J323" s="572" t="e">
        <v>#N/A</v>
      </c>
    </row>
    <row r="324" spans="2:10">
      <c r="B324" s="544" t="s">
        <v>1057</v>
      </c>
      <c r="C324" s="544" t="s">
        <v>1068</v>
      </c>
      <c r="D324" t="s">
        <v>1017</v>
      </c>
      <c r="E324" s="574" t="s">
        <v>1079</v>
      </c>
      <c r="F324" t="s">
        <v>1094</v>
      </c>
      <c r="G324" s="544" t="s">
        <v>2497</v>
      </c>
      <c r="H324" t="s">
        <v>63</v>
      </c>
      <c r="I324" s="572">
        <v>306983248</v>
      </c>
      <c r="J324" s="572" t="e">
        <v>#N/A</v>
      </c>
    </row>
    <row r="325" spans="2:10">
      <c r="B325" s="544" t="s">
        <v>1057</v>
      </c>
      <c r="C325" s="544" t="s">
        <v>1068</v>
      </c>
      <c r="D325" t="s">
        <v>1017</v>
      </c>
      <c r="E325" s="574" t="s">
        <v>1079</v>
      </c>
      <c r="F325" t="s">
        <v>1110</v>
      </c>
      <c r="G325" s="544" t="s">
        <v>2497</v>
      </c>
      <c r="H325" t="s">
        <v>63</v>
      </c>
      <c r="I325" s="572">
        <v>109780000</v>
      </c>
      <c r="J325" s="572" t="e">
        <v>#N/A</v>
      </c>
    </row>
    <row r="326" spans="2:10">
      <c r="B326" s="544" t="s">
        <v>1057</v>
      </c>
      <c r="C326" s="544" t="s">
        <v>1068</v>
      </c>
      <c r="D326" t="s">
        <v>1017</v>
      </c>
      <c r="E326" s="574" t="s">
        <v>1079</v>
      </c>
      <c r="F326" t="s">
        <v>1107</v>
      </c>
      <c r="G326" s="544" t="s">
        <v>2497</v>
      </c>
      <c r="H326" t="s">
        <v>63</v>
      </c>
      <c r="I326" s="572">
        <v>96685127</v>
      </c>
      <c r="J326" s="572" t="e">
        <v>#N/A</v>
      </c>
    </row>
    <row r="327" spans="2:10">
      <c r="B327" s="544" t="s">
        <v>1057</v>
      </c>
      <c r="C327" s="544" t="s">
        <v>1068</v>
      </c>
      <c r="D327" t="s">
        <v>1017</v>
      </c>
      <c r="E327" s="574" t="s">
        <v>1079</v>
      </c>
      <c r="F327" t="s">
        <v>1111</v>
      </c>
      <c r="G327" s="544" t="s">
        <v>2497</v>
      </c>
      <c r="H327" t="s">
        <v>63</v>
      </c>
      <c r="I327" s="572">
        <v>105255700</v>
      </c>
      <c r="J327" s="572" t="e">
        <v>#N/A</v>
      </c>
    </row>
    <row r="328" spans="2:10">
      <c r="B328" s="544" t="s">
        <v>1057</v>
      </c>
      <c r="C328" s="544" t="s">
        <v>1068</v>
      </c>
      <c r="D328" t="s">
        <v>1017</v>
      </c>
      <c r="E328" s="574" t="s">
        <v>1079</v>
      </c>
      <c r="F328" t="s">
        <v>1090</v>
      </c>
      <c r="G328" s="544" t="s">
        <v>2497</v>
      </c>
      <c r="H328" t="s">
        <v>63</v>
      </c>
      <c r="I328" s="572">
        <v>47520000</v>
      </c>
      <c r="J328" s="572" t="e">
        <v>#N/A</v>
      </c>
    </row>
    <row r="329" spans="2:10">
      <c r="B329" s="544" t="s">
        <v>1057</v>
      </c>
      <c r="C329" s="544" t="s">
        <v>1068</v>
      </c>
      <c r="D329" t="s">
        <v>1017</v>
      </c>
      <c r="E329" s="574" t="s">
        <v>1079</v>
      </c>
      <c r="F329" t="s">
        <v>1089</v>
      </c>
      <c r="G329" s="544" t="s">
        <v>2497</v>
      </c>
      <c r="H329" t="s">
        <v>63</v>
      </c>
      <c r="I329" s="572">
        <v>60000000</v>
      </c>
      <c r="J329" s="572" t="e">
        <v>#N/A</v>
      </c>
    </row>
    <row r="330" spans="2:10">
      <c r="B330" s="544" t="s">
        <v>1057</v>
      </c>
      <c r="C330" s="544" t="s">
        <v>1068</v>
      </c>
      <c r="D330" t="s">
        <v>1017</v>
      </c>
      <c r="E330" s="574" t="s">
        <v>1079</v>
      </c>
      <c r="F330" t="s">
        <v>2497</v>
      </c>
      <c r="G330" s="544" t="s">
        <v>2497</v>
      </c>
      <c r="H330" t="s">
        <v>2497</v>
      </c>
      <c r="I330" s="572">
        <v>0</v>
      </c>
      <c r="J330" s="572" t="e">
        <v>#N/A</v>
      </c>
    </row>
    <row r="331" spans="2:10">
      <c r="B331" s="544" t="s">
        <v>1057</v>
      </c>
      <c r="C331" s="544" t="s">
        <v>1068</v>
      </c>
      <c r="D331" t="s">
        <v>1071</v>
      </c>
      <c r="E331" s="544">
        <v>2201045</v>
      </c>
      <c r="F331" t="s">
        <v>1149</v>
      </c>
      <c r="G331" s="544" t="s">
        <v>2497</v>
      </c>
      <c r="H331" t="s">
        <v>2497</v>
      </c>
      <c r="I331" s="572">
        <v>600000000</v>
      </c>
      <c r="J331" s="572" t="e">
        <v>#N/A</v>
      </c>
    </row>
    <row r="332" spans="2:10">
      <c r="B332" s="544" t="s">
        <v>1057</v>
      </c>
      <c r="C332" s="544" t="s">
        <v>1068</v>
      </c>
      <c r="D332" t="s">
        <v>1071</v>
      </c>
      <c r="E332" s="544">
        <v>2201045</v>
      </c>
      <c r="F332" t="s">
        <v>1160</v>
      </c>
      <c r="G332" s="544" t="s">
        <v>2497</v>
      </c>
      <c r="H332" t="s">
        <v>2497</v>
      </c>
      <c r="I332" s="572">
        <v>500000000</v>
      </c>
      <c r="J332" s="572" t="e">
        <v>#N/A</v>
      </c>
    </row>
    <row r="333" spans="2:10">
      <c r="B333" s="544" t="s">
        <v>1057</v>
      </c>
      <c r="C333" s="544" t="s">
        <v>1068</v>
      </c>
      <c r="D333" t="s">
        <v>1071</v>
      </c>
      <c r="E333" s="544">
        <v>2201045</v>
      </c>
      <c r="F333" t="s">
        <v>1072</v>
      </c>
      <c r="G333" s="544" t="s">
        <v>2497</v>
      </c>
      <c r="H333" t="s">
        <v>74</v>
      </c>
      <c r="I333" s="572">
        <v>2050975247748</v>
      </c>
      <c r="J333" s="572" t="e">
        <v>#N/A</v>
      </c>
    </row>
    <row r="334" spans="2:10">
      <c r="B334" s="544" t="s">
        <v>1057</v>
      </c>
      <c r="C334" s="544" t="s">
        <v>1068</v>
      </c>
      <c r="D334" t="s">
        <v>1071</v>
      </c>
      <c r="E334" s="544">
        <v>2201045</v>
      </c>
      <c r="F334" t="s">
        <v>1129</v>
      </c>
      <c r="G334" s="544" t="s">
        <v>2497</v>
      </c>
      <c r="H334" t="s">
        <v>2497</v>
      </c>
      <c r="I334" s="572">
        <v>3280000000</v>
      </c>
      <c r="J334" s="572" t="e">
        <v>#N/A</v>
      </c>
    </row>
    <row r="335" spans="2:10">
      <c r="B335" s="544" t="s">
        <v>1057</v>
      </c>
      <c r="C335" s="544" t="s">
        <v>1068</v>
      </c>
      <c r="D335" t="s">
        <v>1071</v>
      </c>
      <c r="E335" s="544">
        <v>2201045</v>
      </c>
      <c r="F335" t="s">
        <v>1156</v>
      </c>
      <c r="G335" s="544" t="s">
        <v>2497</v>
      </c>
      <c r="H335" t="s">
        <v>2497</v>
      </c>
      <c r="I335" s="572">
        <v>550000000</v>
      </c>
      <c r="J335" s="572" t="e">
        <v>#N/A</v>
      </c>
    </row>
    <row r="336" spans="2:10">
      <c r="B336" s="544" t="s">
        <v>1057</v>
      </c>
      <c r="C336" s="544" t="s">
        <v>1068</v>
      </c>
      <c r="D336" t="s">
        <v>1071</v>
      </c>
      <c r="E336" s="544">
        <v>2201045</v>
      </c>
      <c r="F336" t="s">
        <v>1142</v>
      </c>
      <c r="G336" s="544" t="s">
        <v>2497</v>
      </c>
      <c r="H336" t="s">
        <v>2497</v>
      </c>
      <c r="I336" s="572">
        <v>800000000</v>
      </c>
      <c r="J336" s="572" t="e">
        <v>#N/A</v>
      </c>
    </row>
    <row r="337" spans="2:10">
      <c r="B337" s="544" t="s">
        <v>1057</v>
      </c>
      <c r="C337" s="544" t="s">
        <v>1068</v>
      </c>
      <c r="D337" t="s">
        <v>1071</v>
      </c>
      <c r="E337" s="544">
        <v>2201045</v>
      </c>
      <c r="F337" t="s">
        <v>1153</v>
      </c>
      <c r="G337" s="544" t="s">
        <v>2497</v>
      </c>
      <c r="H337" t="s">
        <v>2497</v>
      </c>
      <c r="I337" s="572">
        <v>1870000000</v>
      </c>
      <c r="J337" s="572" t="e">
        <v>#N/A</v>
      </c>
    </row>
    <row r="338" spans="2:10">
      <c r="B338" s="544" t="s">
        <v>1057</v>
      </c>
      <c r="C338" s="544" t="s">
        <v>1068</v>
      </c>
      <c r="D338" t="s">
        <v>1071</v>
      </c>
      <c r="E338" s="544">
        <v>2201045</v>
      </c>
      <c r="F338" t="s">
        <v>1136</v>
      </c>
      <c r="G338" s="544" t="s">
        <v>2497</v>
      </c>
      <c r="H338" t="s">
        <v>2497</v>
      </c>
      <c r="I338" s="572">
        <v>500000000</v>
      </c>
      <c r="J338" s="572" t="e">
        <v>#N/A</v>
      </c>
    </row>
    <row r="339" spans="2:10">
      <c r="B339" s="544" t="s">
        <v>1057</v>
      </c>
      <c r="C339" s="544" t="s">
        <v>1068</v>
      </c>
      <c r="D339" t="s">
        <v>1071</v>
      </c>
      <c r="E339" s="544">
        <v>2201045</v>
      </c>
      <c r="F339" t="s">
        <v>1139</v>
      </c>
      <c r="G339" s="544" t="s">
        <v>2497</v>
      </c>
      <c r="H339" t="s">
        <v>2497</v>
      </c>
      <c r="I339" s="572">
        <v>600000000</v>
      </c>
      <c r="J339" s="572" t="e">
        <v>#N/A</v>
      </c>
    </row>
    <row r="340" spans="2:10">
      <c r="B340" s="544" t="s">
        <v>1057</v>
      </c>
      <c r="C340" s="544" t="s">
        <v>1068</v>
      </c>
      <c r="D340" t="s">
        <v>1071</v>
      </c>
      <c r="E340" s="544">
        <v>2201045</v>
      </c>
      <c r="F340" t="s">
        <v>1145</v>
      </c>
      <c r="G340" s="544" t="s">
        <v>2497</v>
      </c>
      <c r="H340" t="s">
        <v>74</v>
      </c>
      <c r="I340" s="572">
        <v>350000000</v>
      </c>
      <c r="J340" s="572" t="e">
        <v>#N/A</v>
      </c>
    </row>
    <row r="341" spans="2:10">
      <c r="B341" s="544" t="s">
        <v>1057</v>
      </c>
      <c r="C341" s="544" t="s">
        <v>1068</v>
      </c>
      <c r="D341" t="s">
        <v>1038</v>
      </c>
      <c r="E341" s="574" t="s">
        <v>1039</v>
      </c>
      <c r="F341" t="s">
        <v>1124</v>
      </c>
      <c r="G341" s="544" t="s">
        <v>2497</v>
      </c>
      <c r="H341" t="s">
        <v>74</v>
      </c>
      <c r="I341" s="572">
        <v>669500000</v>
      </c>
      <c r="J341" s="572" t="e">
        <v>#N/A</v>
      </c>
    </row>
    <row r="342" spans="2:10">
      <c r="B342" s="544" t="s">
        <v>2499</v>
      </c>
      <c r="C342" s="544" t="s">
        <v>2506</v>
      </c>
      <c r="D342" t="s">
        <v>1175</v>
      </c>
      <c r="E342" s="544">
        <v>2201004</v>
      </c>
      <c r="F342" t="s">
        <v>2608</v>
      </c>
      <c r="G342" s="544" t="s">
        <v>2497</v>
      </c>
      <c r="H342" t="s">
        <v>74</v>
      </c>
      <c r="I342" s="572">
        <v>13199852</v>
      </c>
      <c r="J342" s="572" t="e">
        <v>#N/A</v>
      </c>
    </row>
    <row r="343" spans="2:10">
      <c r="B343" s="544" t="s">
        <v>2499</v>
      </c>
      <c r="C343" s="544" t="s">
        <v>2506</v>
      </c>
      <c r="D343" t="s">
        <v>1175</v>
      </c>
      <c r="E343" s="544">
        <v>2201004</v>
      </c>
      <c r="F343" t="s">
        <v>2606</v>
      </c>
      <c r="G343" s="544" t="s">
        <v>2497</v>
      </c>
      <c r="H343" t="s">
        <v>63</v>
      </c>
      <c r="I343" s="572">
        <v>61850470</v>
      </c>
      <c r="J343" s="572" t="e">
        <v>#N/A</v>
      </c>
    </row>
    <row r="344" spans="2:10">
      <c r="B344" s="544" t="s">
        <v>2499</v>
      </c>
      <c r="C344" s="544" t="s">
        <v>2506</v>
      </c>
      <c r="D344" t="s">
        <v>986</v>
      </c>
      <c r="E344" s="544">
        <v>2201006</v>
      </c>
      <c r="F344" t="s">
        <v>2538</v>
      </c>
      <c r="G344" s="544" t="s">
        <v>2497</v>
      </c>
      <c r="H344" t="s">
        <v>2532</v>
      </c>
      <c r="I344" s="572">
        <v>185000000</v>
      </c>
      <c r="J344" s="572" t="e">
        <v>#N/A</v>
      </c>
    </row>
    <row r="345" spans="2:10">
      <c r="B345" s="544" t="s">
        <v>2499</v>
      </c>
      <c r="C345" s="544" t="s">
        <v>2506</v>
      </c>
      <c r="D345" t="s">
        <v>986</v>
      </c>
      <c r="E345" s="544">
        <v>2201006</v>
      </c>
      <c r="F345" t="s">
        <v>2537</v>
      </c>
      <c r="G345" s="544" t="s">
        <v>2497</v>
      </c>
      <c r="H345" t="s">
        <v>63</v>
      </c>
      <c r="I345" s="572">
        <v>90584286</v>
      </c>
      <c r="J345" s="572" t="e">
        <v>#N/A</v>
      </c>
    </row>
    <row r="346" spans="2:10">
      <c r="B346" s="544" t="s">
        <v>2499</v>
      </c>
      <c r="C346" s="544" t="s">
        <v>2506</v>
      </c>
      <c r="D346" t="s">
        <v>986</v>
      </c>
      <c r="E346" s="544">
        <v>2201006</v>
      </c>
      <c r="F346" t="s">
        <v>2656</v>
      </c>
      <c r="G346" s="544" t="s">
        <v>2497</v>
      </c>
      <c r="H346" t="s">
        <v>63</v>
      </c>
      <c r="I346" s="572">
        <v>10000000</v>
      </c>
      <c r="J346" s="572" t="e">
        <v>#N/A</v>
      </c>
    </row>
    <row r="347" spans="2:10">
      <c r="B347" s="544" t="s">
        <v>2499</v>
      </c>
      <c r="C347" s="544" t="s">
        <v>2506</v>
      </c>
      <c r="D347" t="s">
        <v>986</v>
      </c>
      <c r="E347" s="544">
        <v>2201006</v>
      </c>
      <c r="F347" t="s">
        <v>2515</v>
      </c>
      <c r="G347" s="544" t="s">
        <v>2497</v>
      </c>
      <c r="H347" t="s">
        <v>74</v>
      </c>
      <c r="I347" s="572">
        <v>565694416.33333302</v>
      </c>
      <c r="J347" s="572" t="e">
        <v>#N/A</v>
      </c>
    </row>
    <row r="348" spans="2:10">
      <c r="B348" s="544" t="s">
        <v>2499</v>
      </c>
      <c r="C348" s="544" t="s">
        <v>2506</v>
      </c>
      <c r="D348" t="s">
        <v>986</v>
      </c>
      <c r="E348" s="544">
        <v>2201006</v>
      </c>
      <c r="F348" t="s">
        <v>2608</v>
      </c>
      <c r="G348" s="544" t="s">
        <v>2497</v>
      </c>
      <c r="H348" t="s">
        <v>74</v>
      </c>
      <c r="I348" s="572">
        <v>712471115</v>
      </c>
      <c r="J348" s="572" t="e">
        <v>#N/A</v>
      </c>
    </row>
    <row r="349" spans="2:10">
      <c r="B349" s="544" t="s">
        <v>2499</v>
      </c>
      <c r="C349" s="544" t="s">
        <v>2506</v>
      </c>
      <c r="D349" t="s">
        <v>986</v>
      </c>
      <c r="E349" s="544">
        <v>2201006</v>
      </c>
      <c r="F349" t="s">
        <v>2617</v>
      </c>
      <c r="G349" s="544" t="s">
        <v>2497</v>
      </c>
      <c r="H349" t="s">
        <v>74</v>
      </c>
      <c r="I349" s="572">
        <v>230000000</v>
      </c>
      <c r="J349" s="572" t="e">
        <v>#N/A</v>
      </c>
    </row>
    <row r="350" spans="2:10">
      <c r="B350" s="544" t="s">
        <v>2499</v>
      </c>
      <c r="C350" s="544" t="s">
        <v>2506</v>
      </c>
      <c r="D350" t="s">
        <v>986</v>
      </c>
      <c r="E350" s="544">
        <v>2201006</v>
      </c>
      <c r="F350" t="s">
        <v>2509</v>
      </c>
      <c r="G350" s="544" t="s">
        <v>2497</v>
      </c>
      <c r="H350" t="s">
        <v>74</v>
      </c>
      <c r="I350" s="572">
        <v>784837472</v>
      </c>
      <c r="J350" s="572" t="e">
        <v>#N/A</v>
      </c>
    </row>
    <row r="351" spans="2:10">
      <c r="B351" s="544" t="s">
        <v>2499</v>
      </c>
      <c r="C351" s="544" t="s">
        <v>2506</v>
      </c>
      <c r="D351" t="s">
        <v>986</v>
      </c>
      <c r="E351" s="544">
        <v>2201006</v>
      </c>
      <c r="G351" s="544"/>
      <c r="H351" t="s">
        <v>2497</v>
      </c>
      <c r="I351" s="572">
        <v>50000000</v>
      </c>
      <c r="J351" s="572" t="e">
        <v>#N/A</v>
      </c>
    </row>
    <row r="352" spans="2:10">
      <c r="B352" s="544" t="s">
        <v>2499</v>
      </c>
      <c r="C352" s="544" t="s">
        <v>2506</v>
      </c>
      <c r="D352" t="s">
        <v>986</v>
      </c>
      <c r="E352" s="544">
        <v>2201006</v>
      </c>
      <c r="F352" t="s">
        <v>2625</v>
      </c>
      <c r="G352" s="544" t="s">
        <v>2497</v>
      </c>
      <c r="H352" t="s">
        <v>131</v>
      </c>
      <c r="I352" s="572">
        <v>3700000000</v>
      </c>
      <c r="J352" s="572" t="e">
        <v>#N/A</v>
      </c>
    </row>
    <row r="353" spans="2:10">
      <c r="B353" s="544" t="s">
        <v>2499</v>
      </c>
      <c r="C353" s="544" t="s">
        <v>2506</v>
      </c>
      <c r="D353" t="s">
        <v>986</v>
      </c>
      <c r="E353" s="544">
        <v>2201006</v>
      </c>
      <c r="F353" t="s">
        <v>2622</v>
      </c>
      <c r="G353" s="544" t="s">
        <v>2497</v>
      </c>
      <c r="H353" t="s">
        <v>74</v>
      </c>
      <c r="I353" s="572">
        <v>697332812</v>
      </c>
      <c r="J353" s="572" t="e">
        <v>#N/A</v>
      </c>
    </row>
    <row r="354" spans="2:10">
      <c r="B354" s="544" t="s">
        <v>2499</v>
      </c>
      <c r="C354" s="544" t="s">
        <v>2506</v>
      </c>
      <c r="D354" t="s">
        <v>986</v>
      </c>
      <c r="E354" s="544">
        <v>2201006</v>
      </c>
      <c r="F354" t="s">
        <v>2556</v>
      </c>
      <c r="G354" s="544" t="s">
        <v>2497</v>
      </c>
      <c r="H354" t="s">
        <v>131</v>
      </c>
      <c r="I354" s="572">
        <v>62700000</v>
      </c>
      <c r="J354" s="572" t="e">
        <v>#N/A</v>
      </c>
    </row>
    <row r="355" spans="2:10">
      <c r="B355" s="544" t="s">
        <v>2499</v>
      </c>
      <c r="C355" s="544" t="s">
        <v>2506</v>
      </c>
      <c r="D355" t="s">
        <v>986</v>
      </c>
      <c r="E355" s="544">
        <v>2201006</v>
      </c>
      <c r="F355" t="s">
        <v>2624</v>
      </c>
      <c r="G355" s="544" t="s">
        <v>2497</v>
      </c>
      <c r="H355" t="s">
        <v>131</v>
      </c>
      <c r="I355" s="572">
        <v>370000000</v>
      </c>
      <c r="J355" s="572" t="e">
        <v>#N/A</v>
      </c>
    </row>
    <row r="356" spans="2:10">
      <c r="B356" s="544" t="s">
        <v>2499</v>
      </c>
      <c r="C356" s="544" t="s">
        <v>2506</v>
      </c>
      <c r="D356" t="s">
        <v>986</v>
      </c>
      <c r="E356" s="544">
        <v>2201006</v>
      </c>
      <c r="F356" t="s">
        <v>2554</v>
      </c>
      <c r="G356" s="544" t="s">
        <v>2497</v>
      </c>
      <c r="H356" t="s">
        <v>131</v>
      </c>
      <c r="I356" s="572">
        <v>175171947.66666698</v>
      </c>
      <c r="J356" s="572" t="e">
        <v>#N/A</v>
      </c>
    </row>
    <row r="357" spans="2:10">
      <c r="B357" s="544" t="s">
        <v>2499</v>
      </c>
      <c r="C357" s="544" t="s">
        <v>2506</v>
      </c>
      <c r="D357" t="s">
        <v>986</v>
      </c>
      <c r="E357" s="544">
        <v>2201006</v>
      </c>
      <c r="G357" s="544"/>
      <c r="H357" t="s">
        <v>74</v>
      </c>
      <c r="I357" s="572">
        <v>130000000</v>
      </c>
      <c r="J357" s="572" t="e">
        <v>#N/A</v>
      </c>
    </row>
    <row r="358" spans="2:10">
      <c r="B358" s="544" t="s">
        <v>2499</v>
      </c>
      <c r="C358" s="544" t="s">
        <v>2506</v>
      </c>
      <c r="D358" t="s">
        <v>986</v>
      </c>
      <c r="E358" s="544">
        <v>2201006</v>
      </c>
      <c r="F358" t="s">
        <v>2591</v>
      </c>
      <c r="G358" s="544" t="s">
        <v>2497</v>
      </c>
      <c r="H358" t="s">
        <v>63</v>
      </c>
      <c r="I358" s="572">
        <v>34490712</v>
      </c>
      <c r="J358" s="572" t="e">
        <v>#N/A</v>
      </c>
    </row>
    <row r="359" spans="2:10">
      <c r="B359" s="544" t="s">
        <v>2499</v>
      </c>
      <c r="C359" s="544" t="s">
        <v>2506</v>
      </c>
      <c r="D359" t="s">
        <v>986</v>
      </c>
      <c r="E359" s="544">
        <v>2201006</v>
      </c>
      <c r="F359" t="s">
        <v>2654</v>
      </c>
      <c r="G359" s="544" t="s">
        <v>2497</v>
      </c>
      <c r="H359" t="s">
        <v>63</v>
      </c>
      <c r="I359" s="572">
        <v>90584286</v>
      </c>
      <c r="J359" s="572" t="e">
        <v>#N/A</v>
      </c>
    </row>
    <row r="360" spans="2:10">
      <c r="B360" s="544" t="s">
        <v>2499</v>
      </c>
      <c r="C360" s="544" t="s">
        <v>2506</v>
      </c>
      <c r="D360" t="s">
        <v>986</v>
      </c>
      <c r="E360" s="544">
        <v>2201006</v>
      </c>
      <c r="F360" t="s">
        <v>2627</v>
      </c>
      <c r="G360" s="544" t="s">
        <v>2497</v>
      </c>
      <c r="H360" t="s">
        <v>63</v>
      </c>
      <c r="I360" s="572">
        <v>104392560</v>
      </c>
      <c r="J360" s="572" t="e">
        <v>#N/A</v>
      </c>
    </row>
    <row r="361" spans="2:10">
      <c r="B361" s="544" t="s">
        <v>2499</v>
      </c>
      <c r="C361" s="544" t="s">
        <v>2506</v>
      </c>
      <c r="D361" t="s">
        <v>986</v>
      </c>
      <c r="E361" s="544">
        <v>2201006</v>
      </c>
      <c r="F361" t="s">
        <v>2626</v>
      </c>
      <c r="G361" s="544" t="s">
        <v>2497</v>
      </c>
      <c r="H361" t="s">
        <v>63</v>
      </c>
      <c r="I361" s="572">
        <v>49200000</v>
      </c>
      <c r="J361" s="572" t="e">
        <v>#N/A</v>
      </c>
    </row>
    <row r="362" spans="2:10">
      <c r="B362" s="544" t="s">
        <v>2499</v>
      </c>
      <c r="C362" s="544" t="s">
        <v>2506</v>
      </c>
      <c r="D362" t="s">
        <v>986</v>
      </c>
      <c r="E362" s="544">
        <v>2201006</v>
      </c>
      <c r="F362" t="s">
        <v>2639</v>
      </c>
      <c r="G362" s="544" t="s">
        <v>2497</v>
      </c>
      <c r="H362" t="s">
        <v>63</v>
      </c>
      <c r="I362" s="572">
        <v>31800148</v>
      </c>
      <c r="J362" s="572" t="e">
        <v>#N/A</v>
      </c>
    </row>
    <row r="363" spans="2:10">
      <c r="B363" s="544" t="s">
        <v>2499</v>
      </c>
      <c r="C363" s="544" t="s">
        <v>2506</v>
      </c>
      <c r="D363" t="s">
        <v>986</v>
      </c>
      <c r="E363" s="544">
        <v>2201006</v>
      </c>
      <c r="F363" t="s">
        <v>2613</v>
      </c>
      <c r="G363" s="544" t="s">
        <v>2497</v>
      </c>
      <c r="H363" t="s">
        <v>63</v>
      </c>
      <c r="I363" s="572">
        <v>38522000</v>
      </c>
      <c r="J363" s="572" t="e">
        <v>#N/A</v>
      </c>
    </row>
    <row r="364" spans="2:10">
      <c r="B364" s="544" t="s">
        <v>2499</v>
      </c>
      <c r="C364" s="544" t="s">
        <v>2506</v>
      </c>
      <c r="D364" t="s">
        <v>986</v>
      </c>
      <c r="E364" s="544">
        <v>2201006</v>
      </c>
      <c r="F364" t="s">
        <v>2643</v>
      </c>
      <c r="G364" s="544" t="s">
        <v>2497</v>
      </c>
      <c r="H364" t="s">
        <v>63</v>
      </c>
      <c r="I364" s="572">
        <v>61182000</v>
      </c>
      <c r="J364" s="572" t="e">
        <v>#N/A</v>
      </c>
    </row>
    <row r="365" spans="2:10">
      <c r="B365" s="544" t="s">
        <v>2499</v>
      </c>
      <c r="C365" s="544" t="s">
        <v>2506</v>
      </c>
      <c r="D365" t="s">
        <v>986</v>
      </c>
      <c r="E365" s="544">
        <v>2201006</v>
      </c>
      <c r="F365" t="s">
        <v>2652</v>
      </c>
      <c r="G365" s="544" t="s">
        <v>2497</v>
      </c>
      <c r="H365" t="s">
        <v>63</v>
      </c>
      <c r="I365" s="572">
        <v>73645000</v>
      </c>
      <c r="J365" s="572" t="e">
        <v>#N/A</v>
      </c>
    </row>
    <row r="366" spans="2:10">
      <c r="B366" s="544" t="s">
        <v>2499</v>
      </c>
      <c r="C366" s="544" t="s">
        <v>2506</v>
      </c>
      <c r="D366" t="s">
        <v>986</v>
      </c>
      <c r="E366" s="544">
        <v>2201006</v>
      </c>
      <c r="F366" t="s">
        <v>2551</v>
      </c>
      <c r="G366" s="544" t="s">
        <v>2497</v>
      </c>
      <c r="H366" t="s">
        <v>63</v>
      </c>
      <c r="I366" s="572">
        <v>96600000</v>
      </c>
      <c r="J366" s="572" t="e">
        <v>#N/A</v>
      </c>
    </row>
    <row r="367" spans="2:10">
      <c r="B367" s="544" t="s">
        <v>2499</v>
      </c>
      <c r="C367" s="544" t="s">
        <v>2506</v>
      </c>
      <c r="D367" t="s">
        <v>986</v>
      </c>
      <c r="E367" s="544">
        <v>2201006</v>
      </c>
      <c r="F367" t="s">
        <v>2540</v>
      </c>
      <c r="G367" s="544" t="s">
        <v>2497</v>
      </c>
      <c r="H367" t="s">
        <v>63</v>
      </c>
      <c r="I367" s="572">
        <v>101200000</v>
      </c>
      <c r="J367" s="572" t="e">
        <v>#N/A</v>
      </c>
    </row>
    <row r="368" spans="2:10">
      <c r="B368" s="544" t="s">
        <v>2499</v>
      </c>
      <c r="C368" s="544" t="s">
        <v>2506</v>
      </c>
      <c r="D368" t="s">
        <v>986</v>
      </c>
      <c r="E368" s="544">
        <v>2201006</v>
      </c>
      <c r="F368" t="s">
        <v>2544</v>
      </c>
      <c r="G368" s="544" t="s">
        <v>2497</v>
      </c>
      <c r="H368" t="s">
        <v>63</v>
      </c>
      <c r="I368" s="572">
        <v>92000000</v>
      </c>
      <c r="J368" s="572" t="e">
        <v>#N/A</v>
      </c>
    </row>
    <row r="369" spans="2:10">
      <c r="B369" s="544" t="s">
        <v>2499</v>
      </c>
      <c r="C369" s="544" t="s">
        <v>2506</v>
      </c>
      <c r="D369" t="s">
        <v>986</v>
      </c>
      <c r="E369" s="544">
        <v>2201006</v>
      </c>
      <c r="F369" t="s">
        <v>2628</v>
      </c>
      <c r="G369" s="544" t="s">
        <v>2497</v>
      </c>
      <c r="H369" t="s">
        <v>63</v>
      </c>
      <c r="I369" s="572">
        <v>107862012</v>
      </c>
      <c r="J369" s="572" t="e">
        <v>#N/A</v>
      </c>
    </row>
    <row r="370" spans="2:10">
      <c r="B370" s="544" t="s">
        <v>2499</v>
      </c>
      <c r="C370" s="544" t="s">
        <v>2506</v>
      </c>
      <c r="D370" t="s">
        <v>986</v>
      </c>
      <c r="E370" s="544">
        <v>2201006</v>
      </c>
      <c r="F370" t="s">
        <v>2541</v>
      </c>
      <c r="G370" s="544" t="s">
        <v>2497</v>
      </c>
      <c r="H370" t="s">
        <v>63</v>
      </c>
      <c r="I370" s="572">
        <v>106938720</v>
      </c>
      <c r="J370" s="572" t="e">
        <v>#N/A</v>
      </c>
    </row>
    <row r="371" spans="2:10">
      <c r="B371" s="544" t="s">
        <v>2499</v>
      </c>
      <c r="C371" s="544" t="s">
        <v>2506</v>
      </c>
      <c r="D371" t="s">
        <v>986</v>
      </c>
      <c r="E371" s="544">
        <v>2201006</v>
      </c>
      <c r="F371" t="s">
        <v>2653</v>
      </c>
      <c r="G371" s="544" t="s">
        <v>2497</v>
      </c>
      <c r="H371" t="s">
        <v>63</v>
      </c>
      <c r="I371" s="572">
        <v>149940000</v>
      </c>
      <c r="J371" s="572" t="e">
        <v>#N/A</v>
      </c>
    </row>
    <row r="372" spans="2:10">
      <c r="B372" s="544" t="s">
        <v>2499</v>
      </c>
      <c r="C372" s="544" t="s">
        <v>2506</v>
      </c>
      <c r="D372" t="s">
        <v>986</v>
      </c>
      <c r="E372" s="544">
        <v>2201006</v>
      </c>
      <c r="F372" t="s">
        <v>2557</v>
      </c>
      <c r="G372" s="544" t="s">
        <v>2497</v>
      </c>
      <c r="H372" t="s">
        <v>131</v>
      </c>
      <c r="I372" s="572">
        <v>627000000</v>
      </c>
      <c r="J372" s="572" t="e">
        <v>#N/A</v>
      </c>
    </row>
    <row r="373" spans="2:10">
      <c r="B373" s="544" t="s">
        <v>2499</v>
      </c>
      <c r="C373" s="544" t="s">
        <v>2506</v>
      </c>
      <c r="D373" t="s">
        <v>986</v>
      </c>
      <c r="E373" s="544">
        <v>2201006</v>
      </c>
      <c r="F373" t="s">
        <v>2632</v>
      </c>
      <c r="G373" s="544" t="s">
        <v>2497</v>
      </c>
      <c r="H373" t="s">
        <v>63</v>
      </c>
      <c r="I373" s="572">
        <v>59516490</v>
      </c>
      <c r="J373" s="572" t="e">
        <v>#N/A</v>
      </c>
    </row>
    <row r="374" spans="2:10">
      <c r="B374" s="544" t="s">
        <v>2499</v>
      </c>
      <c r="C374" s="544" t="s">
        <v>2506</v>
      </c>
      <c r="D374" t="s">
        <v>986</v>
      </c>
      <c r="E374" s="544">
        <v>2201006</v>
      </c>
      <c r="F374" t="s">
        <v>2633</v>
      </c>
      <c r="G374" s="544" t="s">
        <v>2497</v>
      </c>
      <c r="H374" t="s">
        <v>63</v>
      </c>
      <c r="I374" s="572">
        <v>55156500</v>
      </c>
      <c r="J374" s="572" t="e">
        <v>#N/A</v>
      </c>
    </row>
    <row r="375" spans="2:10">
      <c r="B375" s="544" t="s">
        <v>2499</v>
      </c>
      <c r="C375" s="544" t="s">
        <v>2506</v>
      </c>
      <c r="D375" t="s">
        <v>986</v>
      </c>
      <c r="E375" s="544">
        <v>2201006</v>
      </c>
      <c r="F375" t="s">
        <v>2699</v>
      </c>
      <c r="G375" s="544" t="s">
        <v>2497</v>
      </c>
      <c r="H375" t="s">
        <v>2699</v>
      </c>
      <c r="I375" s="572">
        <v>10639331</v>
      </c>
      <c r="J375" s="572" t="e">
        <v>#N/A</v>
      </c>
    </row>
    <row r="376" spans="2:10">
      <c r="B376" s="544" t="s">
        <v>2499</v>
      </c>
      <c r="C376" s="544" t="s">
        <v>2506</v>
      </c>
      <c r="D376" t="s">
        <v>986</v>
      </c>
      <c r="E376" s="544">
        <v>2201006</v>
      </c>
      <c r="F376" t="s">
        <v>2634</v>
      </c>
      <c r="G376" s="544" t="s">
        <v>2497</v>
      </c>
      <c r="H376" t="s">
        <v>2497</v>
      </c>
      <c r="I376" s="572">
        <v>100000000</v>
      </c>
      <c r="J376" s="572" t="e">
        <v>#N/A</v>
      </c>
    </row>
    <row r="377" spans="2:10">
      <c r="B377" s="544" t="s">
        <v>2499</v>
      </c>
      <c r="C377" s="544" t="s">
        <v>2506</v>
      </c>
      <c r="D377" t="s">
        <v>986</v>
      </c>
      <c r="E377" s="544">
        <v>2201006</v>
      </c>
      <c r="F377" t="s">
        <v>2555</v>
      </c>
      <c r="G377" s="544" t="s">
        <v>2497</v>
      </c>
      <c r="H377" t="s">
        <v>131</v>
      </c>
      <c r="I377" s="572">
        <v>34485000</v>
      </c>
      <c r="J377" s="572" t="e">
        <v>#N/A</v>
      </c>
    </row>
    <row r="378" spans="2:10">
      <c r="B378" s="544" t="s">
        <v>2499</v>
      </c>
      <c r="C378" s="544" t="s">
        <v>2506</v>
      </c>
      <c r="D378" t="s">
        <v>986</v>
      </c>
      <c r="E378" s="544">
        <v>2201006</v>
      </c>
      <c r="F378" t="s">
        <v>2623</v>
      </c>
      <c r="G378" s="544" t="s">
        <v>2497</v>
      </c>
      <c r="H378" t="s">
        <v>131</v>
      </c>
      <c r="I378" s="572">
        <v>203500000</v>
      </c>
      <c r="J378" s="572" t="e">
        <v>#N/A</v>
      </c>
    </row>
    <row r="379" spans="2:10">
      <c r="B379" s="544" t="s">
        <v>2499</v>
      </c>
      <c r="C379" s="544" t="s">
        <v>2506</v>
      </c>
      <c r="D379" t="s">
        <v>986</v>
      </c>
      <c r="E379" s="544">
        <v>2201006</v>
      </c>
      <c r="F379" t="s">
        <v>2655</v>
      </c>
      <c r="G379" s="544" t="s">
        <v>2497</v>
      </c>
      <c r="H379" t="s">
        <v>2497</v>
      </c>
      <c r="I379" s="572">
        <v>130905766</v>
      </c>
      <c r="J379" s="572" t="e">
        <v>#N/A</v>
      </c>
    </row>
    <row r="380" spans="2:10">
      <c r="B380" s="544" t="s">
        <v>2499</v>
      </c>
      <c r="C380" s="544" t="s">
        <v>2506</v>
      </c>
      <c r="D380" t="s">
        <v>986</v>
      </c>
      <c r="E380" s="544">
        <v>2201006</v>
      </c>
      <c r="F380" t="s">
        <v>2635</v>
      </c>
      <c r="G380" s="544" t="s">
        <v>2497</v>
      </c>
      <c r="H380" t="s">
        <v>2497</v>
      </c>
      <c r="I380" s="572">
        <v>50000000</v>
      </c>
      <c r="J380" s="572" t="e">
        <v>#N/A</v>
      </c>
    </row>
    <row r="381" spans="2:10">
      <c r="B381" s="544" t="s">
        <v>2499</v>
      </c>
      <c r="C381" s="544" t="s">
        <v>2506</v>
      </c>
      <c r="D381" t="s">
        <v>986</v>
      </c>
      <c r="E381" s="544">
        <v>2201006</v>
      </c>
      <c r="F381" t="s">
        <v>2539</v>
      </c>
      <c r="G381" s="544" t="s">
        <v>2497</v>
      </c>
      <c r="H381" t="s">
        <v>2532</v>
      </c>
      <c r="I381" s="572">
        <v>172116237</v>
      </c>
      <c r="J381" s="572" t="e">
        <v>#N/A</v>
      </c>
    </row>
    <row r="382" spans="2:10">
      <c r="B382" s="544" t="s">
        <v>2499</v>
      </c>
      <c r="C382" s="544" t="s">
        <v>2506</v>
      </c>
      <c r="D382" t="s">
        <v>986</v>
      </c>
      <c r="E382" s="544">
        <v>2201006</v>
      </c>
      <c r="F382" t="s">
        <v>2531</v>
      </c>
      <c r="G382" s="544" t="s">
        <v>2497</v>
      </c>
      <c r="H382" t="s">
        <v>2532</v>
      </c>
      <c r="I382" s="572">
        <v>50000000</v>
      </c>
      <c r="J382" s="572" t="e">
        <v>#N/A</v>
      </c>
    </row>
    <row r="383" spans="2:10">
      <c r="B383" s="544" t="s">
        <v>2499</v>
      </c>
      <c r="C383" s="544" t="s">
        <v>2506</v>
      </c>
      <c r="D383" t="s">
        <v>986</v>
      </c>
      <c r="E383" s="544">
        <v>2201006</v>
      </c>
      <c r="F383" t="s">
        <v>2657</v>
      </c>
      <c r="G383" s="544" t="s">
        <v>2497</v>
      </c>
      <c r="H383" t="s">
        <v>2497</v>
      </c>
      <c r="I383" s="572">
        <v>67396178</v>
      </c>
      <c r="J383" s="572" t="e">
        <v>#N/A</v>
      </c>
    </row>
    <row r="384" spans="2:10">
      <c r="B384" s="544" t="s">
        <v>2499</v>
      </c>
      <c r="C384" s="544" t="s">
        <v>2506</v>
      </c>
      <c r="D384" t="s">
        <v>986</v>
      </c>
      <c r="E384" s="544">
        <v>2201006</v>
      </c>
      <c r="F384" t="s">
        <v>2497</v>
      </c>
      <c r="G384" s="544" t="s">
        <v>2497</v>
      </c>
      <c r="H384" t="s">
        <v>63</v>
      </c>
      <c r="I384" s="572">
        <v>10000000</v>
      </c>
      <c r="J384" s="572" t="e">
        <v>#N/A</v>
      </c>
    </row>
    <row r="385" spans="2:10">
      <c r="B385" s="544" t="s">
        <v>2499</v>
      </c>
      <c r="C385" s="544" t="s">
        <v>2506</v>
      </c>
      <c r="D385" t="s">
        <v>986</v>
      </c>
      <c r="E385" s="544">
        <v>2201048</v>
      </c>
      <c r="F385" t="s">
        <v>2641</v>
      </c>
      <c r="G385" s="544" t="s">
        <v>2497</v>
      </c>
      <c r="H385" t="s">
        <v>74</v>
      </c>
      <c r="I385" s="572">
        <v>225000000</v>
      </c>
      <c r="J385" s="572" t="e">
        <v>#N/A</v>
      </c>
    </row>
    <row r="386" spans="2:10">
      <c r="B386" s="544" t="s">
        <v>2499</v>
      </c>
      <c r="C386" s="544" t="s">
        <v>2506</v>
      </c>
      <c r="D386" t="s">
        <v>2522</v>
      </c>
      <c r="E386" s="544">
        <v>2201006</v>
      </c>
      <c r="F386" t="s">
        <v>2639</v>
      </c>
      <c r="G386" s="544" t="s">
        <v>2497</v>
      </c>
      <c r="H386" t="s">
        <v>63</v>
      </c>
      <c r="I386" s="572">
        <v>13199852</v>
      </c>
      <c r="J386" s="572" t="e">
        <v>#N/A</v>
      </c>
    </row>
    <row r="387" spans="2:10">
      <c r="B387" s="544" t="s">
        <v>2499</v>
      </c>
      <c r="C387" s="544" t="s">
        <v>2506</v>
      </c>
      <c r="D387" t="s">
        <v>2522</v>
      </c>
      <c r="E387" s="544">
        <v>2201016</v>
      </c>
      <c r="F387" t="s">
        <v>2515</v>
      </c>
      <c r="G387" s="544" t="s">
        <v>2497</v>
      </c>
      <c r="H387" t="s">
        <v>74</v>
      </c>
      <c r="I387" s="572">
        <v>51163303</v>
      </c>
      <c r="J387" s="572" t="e">
        <v>#N/A</v>
      </c>
    </row>
    <row r="388" spans="2:10">
      <c r="B388" s="544" t="s">
        <v>2499</v>
      </c>
      <c r="C388" s="544" t="s">
        <v>2506</v>
      </c>
      <c r="D388" t="s">
        <v>2522</v>
      </c>
      <c r="E388" s="544">
        <v>2201016</v>
      </c>
      <c r="F388" t="s">
        <v>2600</v>
      </c>
      <c r="G388" s="544" t="s">
        <v>2497</v>
      </c>
      <c r="H388" t="s">
        <v>63</v>
      </c>
      <c r="I388" s="572">
        <v>148309700</v>
      </c>
      <c r="J388" s="572" t="e">
        <v>#N/A</v>
      </c>
    </row>
    <row r="389" spans="2:10">
      <c r="B389" s="544" t="s">
        <v>2499</v>
      </c>
      <c r="C389" s="544" t="s">
        <v>2506</v>
      </c>
      <c r="D389" t="s">
        <v>2522</v>
      </c>
      <c r="E389" s="544">
        <v>2201016</v>
      </c>
      <c r="F389" t="s">
        <v>2599</v>
      </c>
      <c r="G389" s="544" t="s">
        <v>2497</v>
      </c>
      <c r="H389" t="s">
        <v>63</v>
      </c>
      <c r="I389" s="572">
        <v>95693180</v>
      </c>
      <c r="J389" s="572" t="e">
        <v>#N/A</v>
      </c>
    </row>
    <row r="390" spans="2:10">
      <c r="B390" s="544" t="s">
        <v>2499</v>
      </c>
      <c r="C390" s="544" t="s">
        <v>2506</v>
      </c>
      <c r="D390" t="s">
        <v>2522</v>
      </c>
      <c r="E390" s="544">
        <v>2201016</v>
      </c>
      <c r="F390" t="s">
        <v>2640</v>
      </c>
      <c r="G390" s="544" t="s">
        <v>2497</v>
      </c>
      <c r="H390" t="s">
        <v>63</v>
      </c>
      <c r="I390" s="572">
        <v>41200000</v>
      </c>
      <c r="J390" s="572" t="e">
        <v>#N/A</v>
      </c>
    </row>
    <row r="391" spans="2:10">
      <c r="B391" s="544" t="s">
        <v>2499</v>
      </c>
      <c r="C391" s="544" t="s">
        <v>2506</v>
      </c>
      <c r="D391" t="s">
        <v>551</v>
      </c>
      <c r="E391" s="544">
        <v>2201015</v>
      </c>
      <c r="F391" t="s">
        <v>2575</v>
      </c>
      <c r="G391" s="544" t="s">
        <v>2497</v>
      </c>
      <c r="H391" t="s">
        <v>2497</v>
      </c>
      <c r="I391" s="572">
        <v>142655303</v>
      </c>
      <c r="J391" s="572" t="e">
        <v>#N/A</v>
      </c>
    </row>
    <row r="392" spans="2:10">
      <c r="B392" s="544" t="s">
        <v>2499</v>
      </c>
      <c r="C392" s="544" t="s">
        <v>2506</v>
      </c>
      <c r="D392" t="s">
        <v>551</v>
      </c>
      <c r="E392" s="544">
        <v>2201015</v>
      </c>
      <c r="F392" t="s">
        <v>2515</v>
      </c>
      <c r="G392" s="544" t="s">
        <v>2497</v>
      </c>
      <c r="H392" t="s">
        <v>74</v>
      </c>
      <c r="I392" s="572">
        <v>368343755.66666698</v>
      </c>
      <c r="J392" s="572" t="e">
        <v>#N/A</v>
      </c>
    </row>
    <row r="393" spans="2:10">
      <c r="B393" s="544" t="s">
        <v>2499</v>
      </c>
      <c r="C393" s="544" t="s">
        <v>2506</v>
      </c>
      <c r="D393" t="s">
        <v>551</v>
      </c>
      <c r="E393" s="544">
        <v>2201015</v>
      </c>
      <c r="F393" t="s">
        <v>2570</v>
      </c>
      <c r="G393" s="544" t="s">
        <v>2497</v>
      </c>
      <c r="H393" t="s">
        <v>74</v>
      </c>
      <c r="I393" s="572">
        <v>100000000</v>
      </c>
      <c r="J393" s="572" t="e">
        <v>#N/A</v>
      </c>
    </row>
    <row r="394" spans="2:10">
      <c r="B394" s="544" t="s">
        <v>2499</v>
      </c>
      <c r="C394" s="544" t="s">
        <v>2506</v>
      </c>
      <c r="D394" t="s">
        <v>551</v>
      </c>
      <c r="E394" s="544">
        <v>2201015</v>
      </c>
      <c r="F394" t="s">
        <v>2593</v>
      </c>
      <c r="G394" s="544" t="s">
        <v>2497</v>
      </c>
      <c r="H394" t="s">
        <v>63</v>
      </c>
      <c r="I394" s="572">
        <v>13333334</v>
      </c>
      <c r="J394" s="572" t="e">
        <v>#N/A</v>
      </c>
    </row>
    <row r="395" spans="2:10">
      <c r="B395" s="544" t="s">
        <v>2499</v>
      </c>
      <c r="C395" s="544" t="s">
        <v>2506</v>
      </c>
      <c r="D395" t="s">
        <v>551</v>
      </c>
      <c r="E395" s="544">
        <v>2201015</v>
      </c>
      <c r="F395" t="s">
        <v>2556</v>
      </c>
      <c r="G395" s="544" t="s">
        <v>2497</v>
      </c>
      <c r="H395" t="s">
        <v>131</v>
      </c>
      <c r="I395" s="572">
        <v>9000000</v>
      </c>
      <c r="J395" s="572" t="e">
        <v>#N/A</v>
      </c>
    </row>
    <row r="396" spans="2:10">
      <c r="B396" s="544" t="s">
        <v>2499</v>
      </c>
      <c r="C396" s="544" t="s">
        <v>2506</v>
      </c>
      <c r="D396" t="s">
        <v>551</v>
      </c>
      <c r="E396" s="544">
        <v>2201015</v>
      </c>
      <c r="F396" t="s">
        <v>2536</v>
      </c>
      <c r="G396" s="544" t="s">
        <v>2497</v>
      </c>
      <c r="H396" t="s">
        <v>63</v>
      </c>
      <c r="I396" s="572">
        <v>13333333</v>
      </c>
      <c r="J396" s="572" t="e">
        <v>#N/A</v>
      </c>
    </row>
    <row r="397" spans="2:10">
      <c r="B397" s="544" t="s">
        <v>2499</v>
      </c>
      <c r="C397" s="544" t="s">
        <v>2506</v>
      </c>
      <c r="D397" t="s">
        <v>551</v>
      </c>
      <c r="E397" s="544">
        <v>2201015</v>
      </c>
      <c r="G397" s="544"/>
      <c r="H397" t="s">
        <v>2497</v>
      </c>
      <c r="I397" s="572">
        <v>16747594</v>
      </c>
      <c r="J397" s="572" t="e">
        <v>#N/A</v>
      </c>
    </row>
    <row r="398" spans="2:10">
      <c r="B398" s="544" t="s">
        <v>2499</v>
      </c>
      <c r="C398" s="544" t="s">
        <v>2506</v>
      </c>
      <c r="D398" t="s">
        <v>551</v>
      </c>
      <c r="E398" s="544">
        <v>2201015</v>
      </c>
      <c r="F398" t="s">
        <v>2591</v>
      </c>
      <c r="G398" s="544" t="s">
        <v>2497</v>
      </c>
      <c r="H398" t="s">
        <v>63</v>
      </c>
      <c r="I398" s="572">
        <v>1729288</v>
      </c>
      <c r="J398" s="572" t="e">
        <v>#N/A</v>
      </c>
    </row>
    <row r="399" spans="2:10">
      <c r="B399" s="544" t="s">
        <v>2499</v>
      </c>
      <c r="C399" s="544" t="s">
        <v>2506</v>
      </c>
      <c r="D399" t="s">
        <v>551</v>
      </c>
      <c r="E399" s="544">
        <v>2201015</v>
      </c>
      <c r="F399" t="s">
        <v>2572</v>
      </c>
      <c r="G399" s="544" t="s">
        <v>2497</v>
      </c>
      <c r="H399" t="s">
        <v>63</v>
      </c>
      <c r="I399" s="572">
        <v>90584286</v>
      </c>
      <c r="J399" s="572" t="e">
        <v>#N/A</v>
      </c>
    </row>
    <row r="400" spans="2:10">
      <c r="B400" s="544" t="s">
        <v>2499</v>
      </c>
      <c r="C400" s="544" t="s">
        <v>2506</v>
      </c>
      <c r="D400" t="s">
        <v>551</v>
      </c>
      <c r="E400" s="544">
        <v>2201015</v>
      </c>
      <c r="F400" t="s">
        <v>2590</v>
      </c>
      <c r="G400" s="544" t="s">
        <v>2497</v>
      </c>
      <c r="H400" t="s">
        <v>63</v>
      </c>
      <c r="I400" s="572">
        <v>70019400</v>
      </c>
      <c r="J400" s="572" t="e">
        <v>#N/A</v>
      </c>
    </row>
    <row r="401" spans="2:10">
      <c r="B401" s="544" t="s">
        <v>2499</v>
      </c>
      <c r="C401" s="544" t="s">
        <v>2506</v>
      </c>
      <c r="D401" t="s">
        <v>551</v>
      </c>
      <c r="E401" s="544">
        <v>2201015</v>
      </c>
      <c r="F401" t="s">
        <v>2563</v>
      </c>
      <c r="G401" s="544" t="s">
        <v>2497</v>
      </c>
      <c r="H401" t="s">
        <v>63</v>
      </c>
      <c r="I401" s="572">
        <v>114044840</v>
      </c>
      <c r="J401" s="572" t="e">
        <v>#N/A</v>
      </c>
    </row>
    <row r="402" spans="2:10">
      <c r="B402" s="544" t="s">
        <v>2499</v>
      </c>
      <c r="C402" s="544" t="s">
        <v>2506</v>
      </c>
      <c r="D402" t="s">
        <v>551</v>
      </c>
      <c r="E402" s="544">
        <v>2201015</v>
      </c>
      <c r="F402" t="s">
        <v>2562</v>
      </c>
      <c r="G402" s="544" t="s">
        <v>2497</v>
      </c>
      <c r="H402" t="s">
        <v>63</v>
      </c>
      <c r="I402" s="572">
        <v>83352733.333333343</v>
      </c>
      <c r="J402" s="572" t="e">
        <v>#N/A</v>
      </c>
    </row>
    <row r="403" spans="2:10">
      <c r="B403" s="544" t="s">
        <v>2499</v>
      </c>
      <c r="C403" s="544" t="s">
        <v>2506</v>
      </c>
      <c r="D403" t="s">
        <v>551</v>
      </c>
      <c r="E403" s="544">
        <v>2201015</v>
      </c>
      <c r="F403" t="s">
        <v>2564</v>
      </c>
      <c r="G403" s="544" t="s">
        <v>2497</v>
      </c>
      <c r="H403" t="s">
        <v>63</v>
      </c>
      <c r="I403" s="572">
        <v>76384800</v>
      </c>
      <c r="J403" s="572" t="e">
        <v>#N/A</v>
      </c>
    </row>
    <row r="404" spans="2:10">
      <c r="B404" s="544" t="s">
        <v>2499</v>
      </c>
      <c r="C404" s="544" t="s">
        <v>2506</v>
      </c>
      <c r="D404" t="s">
        <v>551</v>
      </c>
      <c r="E404" s="544">
        <v>2201015</v>
      </c>
      <c r="F404" t="s">
        <v>2588</v>
      </c>
      <c r="G404" s="544" t="s">
        <v>2497</v>
      </c>
      <c r="H404" t="s">
        <v>63</v>
      </c>
      <c r="I404" s="572">
        <v>70019400</v>
      </c>
      <c r="J404" s="572" t="e">
        <v>#N/A</v>
      </c>
    </row>
    <row r="405" spans="2:10">
      <c r="B405" s="544" t="s">
        <v>2499</v>
      </c>
      <c r="C405" s="544" t="s">
        <v>2506</v>
      </c>
      <c r="D405" t="s">
        <v>551</v>
      </c>
      <c r="E405" s="544">
        <v>2201015</v>
      </c>
      <c r="F405" t="s">
        <v>2587</v>
      </c>
      <c r="G405" s="544" t="s">
        <v>2497</v>
      </c>
      <c r="H405" t="s">
        <v>63</v>
      </c>
      <c r="I405" s="572">
        <v>87524250</v>
      </c>
      <c r="J405" s="572" t="e">
        <v>#N/A</v>
      </c>
    </row>
    <row r="406" spans="2:10">
      <c r="B406" s="544" t="s">
        <v>2499</v>
      </c>
      <c r="C406" s="544" t="s">
        <v>2506</v>
      </c>
      <c r="D406" t="s">
        <v>551</v>
      </c>
      <c r="E406" s="544">
        <v>2201015</v>
      </c>
      <c r="F406" t="s">
        <v>2589</v>
      </c>
      <c r="G406" s="544" t="s">
        <v>2497</v>
      </c>
      <c r="H406" t="s">
        <v>63</v>
      </c>
      <c r="I406" s="572">
        <v>70019400</v>
      </c>
      <c r="J406" s="572" t="e">
        <v>#N/A</v>
      </c>
    </row>
    <row r="407" spans="2:10">
      <c r="B407" s="544" t="s">
        <v>2499</v>
      </c>
      <c r="C407" s="544" t="s">
        <v>2506</v>
      </c>
      <c r="D407" t="s">
        <v>551</v>
      </c>
      <c r="E407" s="544">
        <v>2201015</v>
      </c>
      <c r="F407" t="s">
        <v>2565</v>
      </c>
      <c r="G407" s="544" t="s">
        <v>2497</v>
      </c>
      <c r="H407" t="s">
        <v>63</v>
      </c>
      <c r="I407" s="572">
        <v>101846400</v>
      </c>
      <c r="J407" s="572" t="e">
        <v>#N/A</v>
      </c>
    </row>
    <row r="408" spans="2:10">
      <c r="B408" s="544" t="s">
        <v>2499</v>
      </c>
      <c r="C408" s="544" t="s">
        <v>2506</v>
      </c>
      <c r="D408" t="s">
        <v>551</v>
      </c>
      <c r="E408" s="544">
        <v>2201015</v>
      </c>
      <c r="F408" t="s">
        <v>2586</v>
      </c>
      <c r="G408" s="544" t="s">
        <v>2497</v>
      </c>
      <c r="H408" t="s">
        <v>63</v>
      </c>
      <c r="I408" s="572">
        <v>70019400</v>
      </c>
      <c r="J408" s="572" t="e">
        <v>#N/A</v>
      </c>
    </row>
    <row r="409" spans="2:10">
      <c r="B409" s="544" t="s">
        <v>2499</v>
      </c>
      <c r="C409" s="544" t="s">
        <v>2506</v>
      </c>
      <c r="D409" t="s">
        <v>551</v>
      </c>
      <c r="E409" s="544">
        <v>2201015</v>
      </c>
      <c r="F409" t="s">
        <v>2571</v>
      </c>
      <c r="G409" s="544" t="s">
        <v>2497</v>
      </c>
      <c r="H409" t="s">
        <v>131</v>
      </c>
      <c r="I409" s="572">
        <v>90000000</v>
      </c>
      <c r="J409" s="572" t="e">
        <v>#N/A</v>
      </c>
    </row>
    <row r="410" spans="2:10">
      <c r="B410" s="544" t="s">
        <v>2499</v>
      </c>
      <c r="C410" s="544" t="s">
        <v>2506</v>
      </c>
      <c r="D410" t="s">
        <v>551</v>
      </c>
      <c r="E410" s="544">
        <v>2201015</v>
      </c>
      <c r="F410" t="s">
        <v>2553</v>
      </c>
      <c r="G410" s="544" t="s">
        <v>2497</v>
      </c>
      <c r="H410" t="s">
        <v>131</v>
      </c>
      <c r="I410" s="572">
        <v>140000000</v>
      </c>
      <c r="J410" s="572" t="e">
        <v>#N/A</v>
      </c>
    </row>
    <row r="411" spans="2:10">
      <c r="B411" s="544" t="s">
        <v>2499</v>
      </c>
      <c r="C411" s="544" t="s">
        <v>2506</v>
      </c>
      <c r="D411" t="s">
        <v>551</v>
      </c>
      <c r="E411" s="544">
        <v>2201015</v>
      </c>
      <c r="F411" t="s">
        <v>2573</v>
      </c>
      <c r="G411" s="544" t="s">
        <v>2497</v>
      </c>
      <c r="H411" t="s">
        <v>63</v>
      </c>
      <c r="I411" s="572">
        <v>54084000</v>
      </c>
      <c r="J411" s="572" t="e">
        <v>#N/A</v>
      </c>
    </row>
    <row r="412" spans="2:10">
      <c r="B412" s="544" t="s">
        <v>2499</v>
      </c>
      <c r="C412" s="544" t="s">
        <v>2506</v>
      </c>
      <c r="D412" t="s">
        <v>551</v>
      </c>
      <c r="E412" s="544">
        <v>2201015</v>
      </c>
      <c r="F412" t="s">
        <v>2566</v>
      </c>
      <c r="G412" s="544" t="s">
        <v>2497</v>
      </c>
      <c r="H412" t="s">
        <v>2497</v>
      </c>
      <c r="I412" s="572">
        <v>440000000</v>
      </c>
      <c r="J412" s="572" t="e">
        <v>#N/A</v>
      </c>
    </row>
    <row r="413" spans="2:10">
      <c r="B413" s="544" t="s">
        <v>2499</v>
      </c>
      <c r="C413" s="544" t="s">
        <v>2506</v>
      </c>
      <c r="D413" t="s">
        <v>551</v>
      </c>
      <c r="E413" s="544">
        <v>2201015</v>
      </c>
      <c r="F413" t="s">
        <v>2555</v>
      </c>
      <c r="G413" s="544" t="s">
        <v>2497</v>
      </c>
      <c r="H413" t="s">
        <v>131</v>
      </c>
      <c r="I413" s="572">
        <v>4950000</v>
      </c>
      <c r="J413" s="572" t="e">
        <v>#N/A</v>
      </c>
    </row>
    <row r="414" spans="2:10">
      <c r="B414" s="544" t="s">
        <v>2499</v>
      </c>
      <c r="C414" s="544" t="s">
        <v>2506</v>
      </c>
      <c r="D414" t="s">
        <v>551</v>
      </c>
      <c r="E414" s="544">
        <v>2201015</v>
      </c>
      <c r="F414" t="s">
        <v>2574</v>
      </c>
      <c r="G414" s="544" t="s">
        <v>2497</v>
      </c>
      <c r="H414" t="s">
        <v>2497</v>
      </c>
      <c r="I414" s="572">
        <v>10000000</v>
      </c>
      <c r="J414" s="572" t="e">
        <v>#N/A</v>
      </c>
    </row>
    <row r="415" spans="2:10">
      <c r="B415" s="544" t="s">
        <v>2499</v>
      </c>
      <c r="C415" s="544" t="s">
        <v>2506</v>
      </c>
      <c r="D415" t="s">
        <v>551</v>
      </c>
      <c r="E415" s="544">
        <v>2201015</v>
      </c>
      <c r="F415" t="s">
        <v>2497</v>
      </c>
      <c r="G415" s="544" t="s">
        <v>2497</v>
      </c>
      <c r="H415" t="s">
        <v>2532</v>
      </c>
      <c r="I415" s="572">
        <v>10000000</v>
      </c>
      <c r="J415" s="572" t="e">
        <v>#N/A</v>
      </c>
    </row>
    <row r="416" spans="2:10">
      <c r="B416" s="544" t="s">
        <v>2499</v>
      </c>
      <c r="C416" s="544" t="s">
        <v>2506</v>
      </c>
      <c r="D416" t="s">
        <v>1038</v>
      </c>
      <c r="E416" s="544">
        <v>2201048</v>
      </c>
      <c r="F416" t="s">
        <v>2515</v>
      </c>
      <c r="G416" s="544" t="s">
        <v>2497</v>
      </c>
      <c r="H416" t="s">
        <v>74</v>
      </c>
      <c r="I416" s="572">
        <v>14798525</v>
      </c>
      <c r="J416" s="572" t="e">
        <v>#N/A</v>
      </c>
    </row>
    <row r="417" spans="2:10">
      <c r="B417" s="544" t="s">
        <v>2499</v>
      </c>
      <c r="C417" s="544" t="s">
        <v>2506</v>
      </c>
      <c r="D417" t="s">
        <v>1038</v>
      </c>
      <c r="E417" s="544">
        <v>2201048</v>
      </c>
      <c r="F417" t="s">
        <v>2509</v>
      </c>
      <c r="G417" s="544" t="s">
        <v>2497</v>
      </c>
      <c r="H417" t="s">
        <v>74</v>
      </c>
      <c r="I417" s="572">
        <v>415162528</v>
      </c>
      <c r="J417" s="572" t="e">
        <v>#N/A</v>
      </c>
    </row>
    <row r="418" spans="2:10">
      <c r="B418" s="544" t="s">
        <v>2499</v>
      </c>
      <c r="C418" s="544" t="s">
        <v>2506</v>
      </c>
      <c r="D418" t="s">
        <v>1038</v>
      </c>
      <c r="E418" s="544">
        <v>2201048</v>
      </c>
      <c r="F418" t="s">
        <v>2570</v>
      </c>
      <c r="G418" s="544" t="s">
        <v>2497</v>
      </c>
      <c r="H418" t="s">
        <v>74</v>
      </c>
      <c r="I418" s="572">
        <v>3058347092</v>
      </c>
      <c r="J418" s="572" t="e">
        <v>#N/A</v>
      </c>
    </row>
    <row r="419" spans="2:10">
      <c r="B419" s="544" t="s">
        <v>2499</v>
      </c>
      <c r="C419" s="544" t="s">
        <v>2506</v>
      </c>
      <c r="D419" t="s">
        <v>1038</v>
      </c>
      <c r="E419" s="544">
        <v>2201048</v>
      </c>
      <c r="F419" t="s">
        <v>2577</v>
      </c>
      <c r="G419" s="544" t="s">
        <v>2497</v>
      </c>
      <c r="H419" t="s">
        <v>63</v>
      </c>
      <c r="I419" s="572">
        <v>70019400</v>
      </c>
      <c r="J419" s="572" t="e">
        <v>#N/A</v>
      </c>
    </row>
    <row r="420" spans="2:10">
      <c r="B420" s="544" t="s">
        <v>2499</v>
      </c>
      <c r="C420" s="544" t="s">
        <v>2506</v>
      </c>
      <c r="D420" t="s">
        <v>1038</v>
      </c>
      <c r="E420" s="544">
        <v>2201048</v>
      </c>
      <c r="F420" t="s">
        <v>2578</v>
      </c>
      <c r="G420" s="544" t="s">
        <v>2497</v>
      </c>
      <c r="H420" t="s">
        <v>63</v>
      </c>
      <c r="I420" s="572">
        <v>71379000</v>
      </c>
      <c r="J420" s="572" t="e">
        <v>#N/A</v>
      </c>
    </row>
    <row r="421" spans="2:10">
      <c r="B421" s="544" t="s">
        <v>2499</v>
      </c>
      <c r="C421" s="544" t="s">
        <v>2506</v>
      </c>
      <c r="D421" t="s">
        <v>1038</v>
      </c>
      <c r="E421" s="544">
        <v>2201048</v>
      </c>
      <c r="F421" t="s">
        <v>2582</v>
      </c>
      <c r="G421" s="544" t="s">
        <v>2497</v>
      </c>
      <c r="H421" t="s">
        <v>63</v>
      </c>
      <c r="I421" s="572">
        <v>101846400</v>
      </c>
      <c r="J421" s="572" t="e">
        <v>#N/A</v>
      </c>
    </row>
    <row r="422" spans="2:10">
      <c r="B422" s="544" t="s">
        <v>2499</v>
      </c>
      <c r="C422" s="544" t="s">
        <v>2506</v>
      </c>
      <c r="D422" t="s">
        <v>1038</v>
      </c>
      <c r="E422" s="544">
        <v>2201048</v>
      </c>
      <c r="F422" t="s">
        <v>2543</v>
      </c>
      <c r="G422" s="544" t="s">
        <v>2497</v>
      </c>
      <c r="H422" t="s">
        <v>63</v>
      </c>
      <c r="I422" s="572">
        <v>74800000</v>
      </c>
      <c r="J422" s="572" t="e">
        <v>#N/A</v>
      </c>
    </row>
    <row r="423" spans="2:10">
      <c r="B423" s="544" t="s">
        <v>2499</v>
      </c>
      <c r="C423" s="544" t="s">
        <v>2506</v>
      </c>
      <c r="D423" t="s">
        <v>1038</v>
      </c>
      <c r="E423" s="544">
        <v>2201048</v>
      </c>
      <c r="F423" t="s">
        <v>2535</v>
      </c>
      <c r="G423" s="544" t="s">
        <v>2497</v>
      </c>
      <c r="H423" t="s">
        <v>63</v>
      </c>
      <c r="I423" s="572">
        <v>74800000</v>
      </c>
      <c r="J423" s="572" t="e">
        <v>#N/A</v>
      </c>
    </row>
    <row r="424" spans="2:10">
      <c r="B424" s="544" t="s">
        <v>2499</v>
      </c>
      <c r="C424" s="544" t="s">
        <v>2506</v>
      </c>
      <c r="D424" t="s">
        <v>1038</v>
      </c>
      <c r="E424" s="544">
        <v>2201048</v>
      </c>
      <c r="F424" t="s">
        <v>2642</v>
      </c>
      <c r="G424" s="544" t="s">
        <v>2497</v>
      </c>
      <c r="H424" t="s">
        <v>63</v>
      </c>
      <c r="I424" s="572">
        <v>77044000</v>
      </c>
      <c r="J424" s="572" t="e">
        <v>#N/A</v>
      </c>
    </row>
    <row r="425" spans="2:10">
      <c r="B425" s="544" t="s">
        <v>2499</v>
      </c>
      <c r="C425" s="544" t="s">
        <v>2506</v>
      </c>
      <c r="D425" t="s">
        <v>1038</v>
      </c>
      <c r="E425" s="544">
        <v>2201048</v>
      </c>
      <c r="F425" t="s">
        <v>2549</v>
      </c>
      <c r="G425" s="544" t="s">
        <v>2497</v>
      </c>
      <c r="H425" t="s">
        <v>63</v>
      </c>
      <c r="I425" s="572">
        <v>96600000</v>
      </c>
      <c r="J425" s="572" t="e">
        <v>#N/A</v>
      </c>
    </row>
    <row r="426" spans="2:10">
      <c r="B426" s="544" t="s">
        <v>2499</v>
      </c>
      <c r="C426" s="544" t="s">
        <v>2506</v>
      </c>
      <c r="D426" t="s">
        <v>1038</v>
      </c>
      <c r="E426" s="544">
        <v>2201048</v>
      </c>
      <c r="F426" t="s">
        <v>2534</v>
      </c>
      <c r="G426" s="544" t="s">
        <v>2497</v>
      </c>
      <c r="H426" t="s">
        <v>63</v>
      </c>
      <c r="I426" s="572">
        <v>101200000</v>
      </c>
      <c r="J426" s="572" t="e">
        <v>#N/A</v>
      </c>
    </row>
    <row r="427" spans="2:10">
      <c r="B427" s="544" t="s">
        <v>2499</v>
      </c>
      <c r="C427" s="544" t="s">
        <v>2506</v>
      </c>
      <c r="D427" t="s">
        <v>1038</v>
      </c>
      <c r="E427" s="544">
        <v>2201048</v>
      </c>
      <c r="F427" t="s">
        <v>2646</v>
      </c>
      <c r="G427" s="544" t="s">
        <v>2497</v>
      </c>
      <c r="H427" t="s">
        <v>63</v>
      </c>
      <c r="I427" s="572">
        <v>77044000</v>
      </c>
      <c r="J427" s="572" t="e">
        <v>#N/A</v>
      </c>
    </row>
    <row r="428" spans="2:10">
      <c r="B428" s="544" t="s">
        <v>2499</v>
      </c>
      <c r="C428" s="544" t="s">
        <v>2506</v>
      </c>
      <c r="D428" t="s">
        <v>1038</v>
      </c>
      <c r="E428" s="544">
        <v>2201048</v>
      </c>
      <c r="F428" t="s">
        <v>2550</v>
      </c>
      <c r="G428" s="544" t="s">
        <v>2497</v>
      </c>
      <c r="H428" t="s">
        <v>63</v>
      </c>
      <c r="I428" s="572">
        <v>173280000</v>
      </c>
      <c r="J428" s="572" t="e">
        <v>#N/A</v>
      </c>
    </row>
    <row r="429" spans="2:10">
      <c r="B429" s="544" t="s">
        <v>2499</v>
      </c>
      <c r="C429" s="544" t="s">
        <v>2506</v>
      </c>
      <c r="D429" t="s">
        <v>1038</v>
      </c>
      <c r="E429" s="544">
        <v>2201048</v>
      </c>
      <c r="F429" t="s">
        <v>2647</v>
      </c>
      <c r="G429" s="544" t="s">
        <v>2497</v>
      </c>
      <c r="H429" t="s">
        <v>63</v>
      </c>
      <c r="I429" s="572">
        <v>59516490</v>
      </c>
      <c r="J429" s="572" t="e">
        <v>#N/A</v>
      </c>
    </row>
    <row r="430" spans="2:10">
      <c r="B430" s="544" t="s">
        <v>2499</v>
      </c>
      <c r="C430" s="544" t="s">
        <v>2663</v>
      </c>
      <c r="D430" t="s">
        <v>1175</v>
      </c>
      <c r="E430" s="544">
        <v>2201004</v>
      </c>
      <c r="F430" t="s">
        <v>2666</v>
      </c>
      <c r="G430" s="544" t="s">
        <v>2497</v>
      </c>
      <c r="H430" t="s">
        <v>63</v>
      </c>
      <c r="I430" s="572">
        <v>360000000</v>
      </c>
      <c r="J430" s="572" t="e">
        <v>#N/A</v>
      </c>
    </row>
    <row r="431" spans="2:10">
      <c r="B431" s="544" t="s">
        <v>2499</v>
      </c>
      <c r="C431" s="544"/>
      <c r="D431" t="s">
        <v>1175</v>
      </c>
      <c r="E431" s="544">
        <v>2201004</v>
      </c>
      <c r="F431" t="s">
        <v>2676</v>
      </c>
      <c r="G431" s="544" t="s">
        <v>2497</v>
      </c>
      <c r="H431" t="s">
        <v>63</v>
      </c>
      <c r="I431" s="572">
        <v>25000000</v>
      </c>
      <c r="J431" s="572" t="e">
        <v>#N/A</v>
      </c>
    </row>
    <row r="432" spans="2:10">
      <c r="B432" s="544" t="s">
        <v>2499</v>
      </c>
      <c r="C432" s="544"/>
      <c r="D432" t="s">
        <v>1175</v>
      </c>
      <c r="E432" s="544">
        <v>2201004</v>
      </c>
      <c r="F432" t="s">
        <v>2671</v>
      </c>
      <c r="G432" s="544" t="s">
        <v>2497</v>
      </c>
      <c r="H432" t="s">
        <v>63</v>
      </c>
      <c r="I432" s="572">
        <v>200000000</v>
      </c>
      <c r="J432" s="572" t="e">
        <v>#N/A</v>
      </c>
    </row>
    <row r="433" spans="2:10">
      <c r="B433" s="544" t="s">
        <v>2499</v>
      </c>
      <c r="C433" s="544"/>
      <c r="D433" t="s">
        <v>1175</v>
      </c>
      <c r="E433" s="544">
        <v>2201004</v>
      </c>
      <c r="F433" t="s">
        <v>2669</v>
      </c>
      <c r="G433" s="544" t="s">
        <v>2497</v>
      </c>
      <c r="H433" t="s">
        <v>63</v>
      </c>
      <c r="I433" s="572">
        <v>84000000</v>
      </c>
      <c r="J433" s="572" t="e">
        <v>#N/A</v>
      </c>
    </row>
    <row r="434" spans="2:10">
      <c r="B434" s="544" t="s">
        <v>2499</v>
      </c>
      <c r="C434" s="544"/>
      <c r="D434" t="s">
        <v>2681</v>
      </c>
      <c r="E434" s="544">
        <v>2201056</v>
      </c>
      <c r="F434" t="s">
        <v>2682</v>
      </c>
      <c r="G434" s="544" t="s">
        <v>2497</v>
      </c>
      <c r="H434" t="s">
        <v>63</v>
      </c>
      <c r="I434" s="572">
        <v>30000000</v>
      </c>
      <c r="J434" s="572" t="e">
        <v>#N/A</v>
      </c>
    </row>
    <row r="435" spans="2:10">
      <c r="B435" s="544" t="s">
        <v>2499</v>
      </c>
      <c r="C435" s="544"/>
      <c r="D435" t="s">
        <v>986</v>
      </c>
      <c r="E435" s="544">
        <v>2201006</v>
      </c>
      <c r="F435" t="s">
        <v>2698</v>
      </c>
      <c r="G435" s="544" t="s">
        <v>2497</v>
      </c>
      <c r="H435" t="s">
        <v>2497</v>
      </c>
      <c r="I435" s="572">
        <v>14517467</v>
      </c>
      <c r="J435" s="572" t="e">
        <v>#N/A</v>
      </c>
    </row>
    <row r="436" spans="2:10">
      <c r="B436" s="544" t="s">
        <v>2499</v>
      </c>
      <c r="C436" s="544"/>
      <c r="D436" t="s">
        <v>986</v>
      </c>
      <c r="E436" s="544">
        <v>2201006</v>
      </c>
      <c r="F436" t="s">
        <v>2690</v>
      </c>
      <c r="G436" s="544" t="s">
        <v>2497</v>
      </c>
      <c r="H436" t="s">
        <v>63</v>
      </c>
      <c r="I436" s="572">
        <v>73000000</v>
      </c>
      <c r="J436" s="572" t="e">
        <v>#N/A</v>
      </c>
    </row>
    <row r="437" spans="2:10">
      <c r="B437" s="544" t="s">
        <v>2499</v>
      </c>
      <c r="C437" s="544"/>
      <c r="D437" t="s">
        <v>986</v>
      </c>
      <c r="E437" s="544">
        <v>2201006</v>
      </c>
      <c r="F437" t="s">
        <v>2632</v>
      </c>
      <c r="G437" s="544" t="s">
        <v>2497</v>
      </c>
      <c r="H437" t="s">
        <v>63</v>
      </c>
      <c r="I437" s="572">
        <v>96260758</v>
      </c>
      <c r="J437" s="572" t="e">
        <v>#N/A</v>
      </c>
    </row>
    <row r="438" spans="2:10">
      <c r="B438" s="544" t="s">
        <v>2499</v>
      </c>
      <c r="C438" s="544"/>
      <c r="D438" t="s">
        <v>986</v>
      </c>
      <c r="E438" s="544">
        <v>2201006</v>
      </c>
      <c r="F438" t="s">
        <v>2695</v>
      </c>
      <c r="G438" s="544" t="s">
        <v>2497</v>
      </c>
      <c r="H438" t="s">
        <v>63</v>
      </c>
      <c r="I438" s="572">
        <v>62221775</v>
      </c>
      <c r="J438" s="572" t="e">
        <v>#N/A</v>
      </c>
    </row>
    <row r="439" spans="2:10">
      <c r="B439" s="544" t="s">
        <v>2499</v>
      </c>
      <c r="C439" s="544"/>
      <c r="D439" t="s">
        <v>986</v>
      </c>
      <c r="E439" s="544">
        <v>2201006</v>
      </c>
      <c r="F439" t="s">
        <v>2688</v>
      </c>
      <c r="G439" s="544" t="s">
        <v>2497</v>
      </c>
      <c r="H439" t="s">
        <v>63</v>
      </c>
      <c r="I439" s="572">
        <v>25000000</v>
      </c>
      <c r="J439" s="572" t="e">
        <v>#N/A</v>
      </c>
    </row>
    <row r="440" spans="2:10">
      <c r="B440" s="544" t="s">
        <v>2499</v>
      </c>
      <c r="C440" s="544"/>
      <c r="D440" t="s">
        <v>986</v>
      </c>
      <c r="E440" s="544">
        <v>2201006</v>
      </c>
      <c r="F440" t="s">
        <v>2685</v>
      </c>
      <c r="G440" s="544" t="s">
        <v>2497</v>
      </c>
      <c r="H440" t="s">
        <v>63</v>
      </c>
      <c r="I440" s="572">
        <v>30000000</v>
      </c>
      <c r="J440" s="572" t="e">
        <v>#N/A</v>
      </c>
    </row>
    <row r="441" spans="2:10">
      <c r="B441" s="544" t="s">
        <v>928</v>
      </c>
      <c r="C441" s="544" t="s">
        <v>941</v>
      </c>
      <c r="D441" t="s">
        <v>556</v>
      </c>
      <c r="E441" s="574" t="s">
        <v>945</v>
      </c>
      <c r="F441" t="s">
        <v>947</v>
      </c>
      <c r="G441" s="544" t="s">
        <v>2497</v>
      </c>
      <c r="H441" t="s">
        <v>74</v>
      </c>
      <c r="I441" s="572">
        <v>0</v>
      </c>
      <c r="J441" s="572" t="e">
        <v>#N/A</v>
      </c>
    </row>
    <row r="442" spans="2:10">
      <c r="B442" s="544" t="s">
        <v>928</v>
      </c>
      <c r="C442" s="544" t="s">
        <v>941</v>
      </c>
      <c r="D442" t="s">
        <v>556</v>
      </c>
      <c r="E442" s="574" t="s">
        <v>2712</v>
      </c>
      <c r="F442" t="s">
        <v>953</v>
      </c>
      <c r="G442" s="544" t="s">
        <v>2497</v>
      </c>
      <c r="H442" t="s">
        <v>63</v>
      </c>
      <c r="I442" s="572">
        <v>0</v>
      </c>
      <c r="J442" s="572" t="e">
        <v>#N/A</v>
      </c>
    </row>
    <row r="443" spans="2:10">
      <c r="B443" s="544" t="s">
        <v>928</v>
      </c>
      <c r="C443" s="544" t="s">
        <v>941</v>
      </c>
      <c r="D443" t="s">
        <v>1053</v>
      </c>
      <c r="E443" s="574" t="s">
        <v>540</v>
      </c>
      <c r="F443" t="s">
        <v>1055</v>
      </c>
      <c r="G443" s="544" t="s">
        <v>2497</v>
      </c>
      <c r="H443" t="s">
        <v>74</v>
      </c>
      <c r="I443" s="572">
        <v>0</v>
      </c>
      <c r="J443" s="572" t="e">
        <v>#N/A</v>
      </c>
    </row>
    <row r="444" spans="2:10">
      <c r="B444" s="544" t="s">
        <v>928</v>
      </c>
      <c r="C444" s="544" t="s">
        <v>941</v>
      </c>
      <c r="D444" t="s">
        <v>970</v>
      </c>
      <c r="E444" s="574" t="s">
        <v>971</v>
      </c>
      <c r="F444" t="s">
        <v>975</v>
      </c>
      <c r="G444" s="544" t="s">
        <v>2497</v>
      </c>
      <c r="H444" t="s">
        <v>63</v>
      </c>
      <c r="I444" s="572">
        <v>5632921930</v>
      </c>
      <c r="J444" s="572" t="e">
        <v>#N/A</v>
      </c>
    </row>
    <row r="445" spans="2:10">
      <c r="B445" s="544" t="s">
        <v>928</v>
      </c>
      <c r="C445" s="544" t="s">
        <v>941</v>
      </c>
      <c r="D445" t="s">
        <v>970</v>
      </c>
      <c r="E445" s="574" t="s">
        <v>971</v>
      </c>
      <c r="F445" t="s">
        <v>973</v>
      </c>
      <c r="G445" s="544" t="s">
        <v>2497</v>
      </c>
      <c r="H445" t="s">
        <v>74</v>
      </c>
      <c r="I445" s="572">
        <v>715000000</v>
      </c>
      <c r="J445" s="572" t="e">
        <v>#N/A</v>
      </c>
    </row>
    <row r="446" spans="2:10">
      <c r="B446" s="544" t="s">
        <v>928</v>
      </c>
      <c r="C446" s="544" t="s">
        <v>941</v>
      </c>
      <c r="D446" t="s">
        <v>986</v>
      </c>
      <c r="E446" s="574" t="s">
        <v>987</v>
      </c>
      <c r="F446" t="s">
        <v>988</v>
      </c>
      <c r="G446" s="544" t="s">
        <v>2497</v>
      </c>
      <c r="H446" t="s">
        <v>74</v>
      </c>
      <c r="I446" s="572">
        <v>3000000000</v>
      </c>
      <c r="J446" s="572" t="e">
        <v>#N/A</v>
      </c>
    </row>
    <row r="447" spans="2:10">
      <c r="B447" s="544" t="s">
        <v>928</v>
      </c>
      <c r="C447" s="544" t="s">
        <v>941</v>
      </c>
      <c r="D447" t="s">
        <v>986</v>
      </c>
      <c r="E447" s="574" t="s">
        <v>987</v>
      </c>
      <c r="F447" t="s">
        <v>992</v>
      </c>
      <c r="G447" s="544" t="s">
        <v>2497</v>
      </c>
      <c r="H447" t="s">
        <v>74</v>
      </c>
      <c r="I447" s="572">
        <v>8000000000</v>
      </c>
      <c r="J447" s="572" t="e">
        <v>#N/A</v>
      </c>
    </row>
    <row r="448" spans="2:10">
      <c r="B448" s="544" t="s">
        <v>928</v>
      </c>
      <c r="C448" s="544" t="s">
        <v>941</v>
      </c>
      <c r="D448" t="s">
        <v>986</v>
      </c>
      <c r="E448" s="574" t="s">
        <v>987</v>
      </c>
      <c r="F448" t="s">
        <v>991</v>
      </c>
      <c r="G448" s="544" t="s">
        <v>2497</v>
      </c>
      <c r="H448" t="s">
        <v>74</v>
      </c>
      <c r="I448" s="572">
        <v>800000000</v>
      </c>
      <c r="J448" s="572" t="e">
        <v>#N/A</v>
      </c>
    </row>
    <row r="449" spans="2:10">
      <c r="B449" s="544" t="s">
        <v>928</v>
      </c>
      <c r="C449" s="544" t="s">
        <v>941</v>
      </c>
      <c r="D449" t="s">
        <v>509</v>
      </c>
      <c r="E449" s="544">
        <v>2201036</v>
      </c>
      <c r="F449" t="s">
        <v>979</v>
      </c>
      <c r="G449" s="544" t="s">
        <v>2497</v>
      </c>
      <c r="H449" t="s">
        <v>63</v>
      </c>
      <c r="I449" s="572">
        <v>271753000</v>
      </c>
      <c r="J449" s="572" t="e">
        <v>#N/A</v>
      </c>
    </row>
    <row r="450" spans="2:10">
      <c r="B450" s="544" t="s">
        <v>928</v>
      </c>
      <c r="C450" s="544" t="s">
        <v>941</v>
      </c>
      <c r="D450" t="s">
        <v>1017</v>
      </c>
      <c r="E450" s="544">
        <v>2201002</v>
      </c>
      <c r="F450" t="s">
        <v>1018</v>
      </c>
      <c r="G450" s="544" t="s">
        <v>2497</v>
      </c>
      <c r="H450" t="s">
        <v>74</v>
      </c>
      <c r="I450" s="572">
        <v>380386164</v>
      </c>
      <c r="J450" s="572" t="e">
        <v>#N/A</v>
      </c>
    </row>
    <row r="451" spans="2:10">
      <c r="B451" s="544" t="s">
        <v>928</v>
      </c>
      <c r="C451" s="544" t="s">
        <v>941</v>
      </c>
      <c r="D451" t="s">
        <v>1017</v>
      </c>
      <c r="E451" s="544">
        <v>2201002</v>
      </c>
      <c r="F451" t="s">
        <v>1033</v>
      </c>
      <c r="G451" s="544" t="s">
        <v>2497</v>
      </c>
      <c r="H451" t="s">
        <v>131</v>
      </c>
      <c r="I451" s="572">
        <v>683332650</v>
      </c>
      <c r="J451" s="572" t="e">
        <v>#N/A</v>
      </c>
    </row>
    <row r="452" spans="2:10">
      <c r="B452" s="544" t="s">
        <v>928</v>
      </c>
      <c r="C452" s="544" t="s">
        <v>941</v>
      </c>
      <c r="D452" t="s">
        <v>1017</v>
      </c>
      <c r="E452" s="544">
        <v>2201002</v>
      </c>
      <c r="F452" t="s">
        <v>1031</v>
      </c>
      <c r="G452" s="544" t="s">
        <v>2497</v>
      </c>
      <c r="H452" t="s">
        <v>74</v>
      </c>
      <c r="I452" s="572">
        <v>9922500</v>
      </c>
      <c r="J452" s="572" t="e">
        <v>#N/A</v>
      </c>
    </row>
    <row r="453" spans="2:10">
      <c r="B453" s="544" t="s">
        <v>928</v>
      </c>
      <c r="C453" s="544" t="s">
        <v>941</v>
      </c>
      <c r="D453" t="s">
        <v>1017</v>
      </c>
      <c r="E453" s="544">
        <v>2201002</v>
      </c>
      <c r="F453" t="s">
        <v>1027</v>
      </c>
      <c r="G453" s="544" t="s">
        <v>2497</v>
      </c>
      <c r="H453" t="s">
        <v>98</v>
      </c>
      <c r="I453" s="572">
        <v>329706906</v>
      </c>
      <c r="J453" s="572" t="e">
        <v>#N/A</v>
      </c>
    </row>
    <row r="454" spans="2:10">
      <c r="B454" s="544" t="s">
        <v>928</v>
      </c>
      <c r="C454" s="544" t="s">
        <v>941</v>
      </c>
      <c r="D454" t="s">
        <v>1017</v>
      </c>
      <c r="E454" s="544">
        <v>2201002</v>
      </c>
      <c r="F454" t="s">
        <v>1028</v>
      </c>
      <c r="G454" s="544" t="s">
        <v>2497</v>
      </c>
      <c r="H454" t="s">
        <v>74</v>
      </c>
      <c r="I454" s="572">
        <v>3000000</v>
      </c>
      <c r="J454" s="572" t="e">
        <v>#N/A</v>
      </c>
    </row>
    <row r="455" spans="2:10">
      <c r="B455" s="544" t="s">
        <v>928</v>
      </c>
      <c r="C455" s="544" t="s">
        <v>941</v>
      </c>
      <c r="D455" t="s">
        <v>956</v>
      </c>
      <c r="E455" s="544">
        <v>2201008</v>
      </c>
      <c r="F455" t="s">
        <v>957</v>
      </c>
      <c r="G455" s="544" t="s">
        <v>2497</v>
      </c>
      <c r="H455" t="s">
        <v>63</v>
      </c>
      <c r="I455" s="572">
        <v>1200000000</v>
      </c>
      <c r="J455" s="572" t="e">
        <v>#N/A</v>
      </c>
    </row>
    <row r="456" spans="2:10">
      <c r="B456" s="544" t="s">
        <v>928</v>
      </c>
      <c r="C456" s="544" t="s">
        <v>941</v>
      </c>
      <c r="D456" t="s">
        <v>994</v>
      </c>
      <c r="E456" s="544">
        <v>2201010</v>
      </c>
      <c r="F456" t="s">
        <v>1001</v>
      </c>
      <c r="G456" s="544" t="s">
        <v>2497</v>
      </c>
      <c r="H456" t="s">
        <v>74</v>
      </c>
      <c r="I456" s="572">
        <v>500000000</v>
      </c>
      <c r="J456" s="572" t="e">
        <v>#N/A</v>
      </c>
    </row>
    <row r="457" spans="2:10">
      <c r="B457" s="544" t="s">
        <v>928</v>
      </c>
      <c r="C457" s="544" t="s">
        <v>941</v>
      </c>
      <c r="D457" t="s">
        <v>994</v>
      </c>
      <c r="E457" s="544">
        <v>2201010</v>
      </c>
      <c r="F457" t="s">
        <v>1004</v>
      </c>
      <c r="G457" s="544" t="s">
        <v>2497</v>
      </c>
      <c r="H457" t="s">
        <v>74</v>
      </c>
      <c r="I457" s="572">
        <v>400000000</v>
      </c>
      <c r="J457" s="572" t="e">
        <v>#N/A</v>
      </c>
    </row>
    <row r="458" spans="2:10">
      <c r="B458" s="544" t="s">
        <v>928</v>
      </c>
      <c r="C458" s="544" t="s">
        <v>941</v>
      </c>
      <c r="D458" t="s">
        <v>994</v>
      </c>
      <c r="E458" s="574" t="s">
        <v>995</v>
      </c>
      <c r="F458" t="s">
        <v>1014</v>
      </c>
      <c r="G458" s="544" t="s">
        <v>2497</v>
      </c>
      <c r="H458" t="s">
        <v>63</v>
      </c>
      <c r="I458" s="572">
        <v>0</v>
      </c>
      <c r="J458" s="572" t="e">
        <v>#N/A</v>
      </c>
    </row>
    <row r="459" spans="2:10">
      <c r="B459" s="544" t="s">
        <v>928</v>
      </c>
      <c r="C459" s="544" t="s">
        <v>941</v>
      </c>
      <c r="D459" t="s">
        <v>994</v>
      </c>
      <c r="E459" s="574" t="s">
        <v>995</v>
      </c>
      <c r="F459" t="s">
        <v>1000</v>
      </c>
      <c r="G459" s="544" t="s">
        <v>2497</v>
      </c>
      <c r="H459" t="s">
        <v>74</v>
      </c>
      <c r="I459" s="572">
        <v>500000000</v>
      </c>
      <c r="J459" s="572" t="e">
        <v>#N/A</v>
      </c>
    </row>
    <row r="460" spans="2:10">
      <c r="B460" s="544" t="s">
        <v>928</v>
      </c>
      <c r="C460" s="544" t="s">
        <v>941</v>
      </c>
      <c r="D460" t="s">
        <v>994</v>
      </c>
      <c r="E460" s="574" t="s">
        <v>995</v>
      </c>
      <c r="F460" t="s">
        <v>996</v>
      </c>
      <c r="G460" s="544" t="s">
        <v>2497</v>
      </c>
      <c r="H460" t="s">
        <v>74</v>
      </c>
      <c r="I460" s="572">
        <v>2500000000</v>
      </c>
      <c r="J460" s="572" t="e">
        <v>#N/A</v>
      </c>
    </row>
    <row r="461" spans="2:10">
      <c r="B461" s="544" t="s">
        <v>928</v>
      </c>
      <c r="C461" s="544" t="s">
        <v>941</v>
      </c>
      <c r="D461" t="s">
        <v>994</v>
      </c>
      <c r="E461" s="574" t="s">
        <v>995</v>
      </c>
      <c r="F461" t="s">
        <v>998</v>
      </c>
      <c r="G461" s="544" t="s">
        <v>2497</v>
      </c>
      <c r="H461" t="s">
        <v>74</v>
      </c>
      <c r="I461" s="572">
        <v>300000000</v>
      </c>
      <c r="J461" s="572" t="e">
        <v>#N/A</v>
      </c>
    </row>
    <row r="462" spans="2:10">
      <c r="B462" s="544" t="s">
        <v>928</v>
      </c>
      <c r="C462" s="544" t="s">
        <v>941</v>
      </c>
      <c r="D462" t="s">
        <v>994</v>
      </c>
      <c r="E462" s="574" t="s">
        <v>995</v>
      </c>
      <c r="F462" t="s">
        <v>1010</v>
      </c>
      <c r="G462" s="544" t="s">
        <v>2497</v>
      </c>
      <c r="H462" t="s">
        <v>74</v>
      </c>
      <c r="I462" s="572">
        <v>3750000000</v>
      </c>
      <c r="J462" s="572" t="e">
        <v>#N/A</v>
      </c>
    </row>
    <row r="463" spans="2:10">
      <c r="B463" s="544" t="s">
        <v>928</v>
      </c>
      <c r="C463" s="544" t="s">
        <v>941</v>
      </c>
      <c r="D463" t="s">
        <v>962</v>
      </c>
      <c r="E463" s="574" t="s">
        <v>963</v>
      </c>
      <c r="F463" t="s">
        <v>965</v>
      </c>
      <c r="G463" s="544" t="s">
        <v>2497</v>
      </c>
      <c r="H463" t="s">
        <v>74</v>
      </c>
      <c r="I463" s="572">
        <v>463000000</v>
      </c>
      <c r="J463" s="572" t="e">
        <v>#N/A</v>
      </c>
    </row>
    <row r="464" spans="2:10">
      <c r="B464" s="544" t="s">
        <v>928</v>
      </c>
      <c r="C464" s="544" t="s">
        <v>941</v>
      </c>
      <c r="D464" t="s">
        <v>1038</v>
      </c>
      <c r="E464" s="544">
        <v>2201048</v>
      </c>
      <c r="F464" t="s">
        <v>1051</v>
      </c>
      <c r="G464" s="544" t="s">
        <v>2497</v>
      </c>
      <c r="H464" t="s">
        <v>74</v>
      </c>
      <c r="I464" s="572">
        <v>0</v>
      </c>
      <c r="J464" s="572" t="e">
        <v>#N/A</v>
      </c>
    </row>
    <row r="465" spans="2:10">
      <c r="B465" s="544" t="s">
        <v>928</v>
      </c>
      <c r="C465" s="544" t="s">
        <v>941</v>
      </c>
      <c r="D465" t="s">
        <v>1038</v>
      </c>
      <c r="E465" s="574" t="s">
        <v>1039</v>
      </c>
      <c r="F465" t="s">
        <v>1043</v>
      </c>
      <c r="G465" s="544" t="s">
        <v>2497</v>
      </c>
      <c r="H465" t="s">
        <v>63</v>
      </c>
      <c r="I465" s="572">
        <v>114948000</v>
      </c>
      <c r="J465" s="572" t="e">
        <v>#N/A</v>
      </c>
    </row>
    <row r="466" spans="2:10">
      <c r="B466" s="544" t="s">
        <v>928</v>
      </c>
      <c r="C466" s="544" t="s">
        <v>941</v>
      </c>
      <c r="D466" t="s">
        <v>1038</v>
      </c>
      <c r="E466" s="574" t="s">
        <v>1039</v>
      </c>
      <c r="F466" t="s">
        <v>1040</v>
      </c>
      <c r="G466" s="544" t="s">
        <v>2497</v>
      </c>
      <c r="H466" t="s">
        <v>63</v>
      </c>
      <c r="I466" s="572">
        <v>2046028850</v>
      </c>
      <c r="J466" s="572" t="e">
        <v>#N/A</v>
      </c>
    </row>
    <row r="467" spans="2:10">
      <c r="B467" s="544" t="s">
        <v>928</v>
      </c>
      <c r="C467" s="544" t="s">
        <v>941</v>
      </c>
      <c r="D467" t="s">
        <v>1038</v>
      </c>
      <c r="E467" s="574" t="s">
        <v>1039</v>
      </c>
      <c r="F467" t="s">
        <v>1049</v>
      </c>
      <c r="G467" s="544" t="s">
        <v>2497</v>
      </c>
      <c r="H467" t="s">
        <v>74</v>
      </c>
      <c r="I467" s="572">
        <v>1400000000</v>
      </c>
      <c r="J467" s="572" t="e">
        <v>#N/A</v>
      </c>
    </row>
    <row r="468" spans="2:10">
      <c r="B468" s="544" t="s">
        <v>928</v>
      </c>
      <c r="C468" s="544" t="s">
        <v>941</v>
      </c>
      <c r="D468" t="s">
        <v>1038</v>
      </c>
      <c r="E468" s="574" t="s">
        <v>1039</v>
      </c>
      <c r="F468" t="s">
        <v>1048</v>
      </c>
      <c r="G468" s="544" t="s">
        <v>2497</v>
      </c>
      <c r="H468" t="s">
        <v>74</v>
      </c>
      <c r="I468" s="572">
        <v>0</v>
      </c>
      <c r="J468" s="572" t="e">
        <v>#N/A</v>
      </c>
    </row>
  </sheetData>
  <autoFilter ref="B2:J2" xr:uid="{C1DA23E7-18BE-4BF2-BC13-D4B34CD2571F}"/>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38"/>
  <sheetViews>
    <sheetView workbookViewId="0">
      <selection activeCell="L8" sqref="L8"/>
    </sheetView>
  </sheetViews>
  <sheetFormatPr baseColWidth="10" defaultColWidth="11.42578125" defaultRowHeight="15"/>
  <cols>
    <col min="1" max="1" width="7.140625" style="42" customWidth="1"/>
    <col min="2" max="2" width="10.140625" style="42" customWidth="1"/>
    <col min="3" max="5" width="21.42578125" style="42" customWidth="1"/>
    <col min="6" max="6" width="14.28515625" style="42" customWidth="1"/>
    <col min="7" max="7" width="20.85546875" style="42" customWidth="1"/>
    <col min="8" max="8" width="29.28515625" style="42" customWidth="1"/>
    <col min="9" max="9" width="17.28515625" style="42" customWidth="1"/>
    <col min="10" max="10" width="11.42578125" style="42"/>
    <col min="11" max="13" width="11.42578125" style="42" hidden="1" customWidth="1"/>
    <col min="14" max="14" width="11.42578125" style="42" customWidth="1"/>
    <col min="15" max="17" width="11.42578125" style="42"/>
    <col min="18" max="18" width="11.42578125" style="32"/>
    <col min="19" max="23" width="11.42578125" style="32" customWidth="1"/>
    <col min="24" max="24" width="21.42578125" style="42" customWidth="1"/>
    <col min="25" max="25" width="25.7109375" style="42" customWidth="1"/>
    <col min="26" max="26" width="17.28515625" style="42" customWidth="1"/>
    <col min="27" max="29" width="17.140625" style="42" customWidth="1"/>
    <col min="30" max="30" width="11.42578125" style="42"/>
    <col min="31" max="31" width="21.42578125" style="42" customWidth="1"/>
    <col min="32" max="32" width="15.140625" style="32" customWidth="1"/>
    <col min="33" max="33" width="13" style="32" customWidth="1"/>
    <col min="34" max="34" width="61" style="32" customWidth="1"/>
    <col min="35" max="35" width="11.42578125" style="42"/>
    <col min="36" max="36" width="42.85546875" style="42" customWidth="1"/>
    <col min="37" max="37" width="21.42578125" style="42" customWidth="1"/>
    <col min="38" max="38" width="0" style="42" hidden="1" customWidth="1"/>
    <col min="39" max="41" width="11.42578125" style="42" hidden="1" customWidth="1"/>
    <col min="42" max="43" width="21.42578125" style="42" customWidth="1"/>
    <col min="44" max="44" width="0" style="32" hidden="1" customWidth="1"/>
    <col min="45" max="45" width="11.42578125" style="32"/>
    <col min="46" max="46" width="42.85546875" style="32" customWidth="1"/>
    <col min="47" max="47" width="27.85546875" style="32" customWidth="1"/>
    <col min="48" max="48" width="18.85546875" style="32" customWidth="1"/>
    <col min="49" max="49" width="11.42578125" style="32"/>
    <col min="50" max="50" width="16.140625" style="32" customWidth="1"/>
    <col min="51" max="51" width="11.42578125" style="32"/>
    <col min="52" max="52" width="18.42578125" style="32" customWidth="1"/>
    <col min="53" max="53" width="14.7109375" style="32" customWidth="1"/>
    <col min="54" max="54" width="13.5703125" style="32" customWidth="1"/>
    <col min="55" max="55" width="17.85546875" style="32" customWidth="1"/>
    <col min="56" max="56" width="17.7109375" style="32" customWidth="1"/>
    <col min="57" max="57" width="14.5703125" style="32" customWidth="1"/>
    <col min="58" max="16384" width="11.42578125" style="32"/>
  </cols>
  <sheetData>
    <row r="1" spans="1:57" s="73" customFormat="1" ht="39.75" customHeight="1">
      <c r="E1" s="74"/>
      <c r="F1" s="74"/>
      <c r="G1" s="105"/>
      <c r="H1" s="75" t="s">
        <v>163</v>
      </c>
      <c r="I1" s="74"/>
      <c r="J1" s="74"/>
      <c r="K1" s="74"/>
      <c r="L1" s="74"/>
      <c r="M1" s="74"/>
      <c r="N1" s="74"/>
      <c r="O1" s="74"/>
      <c r="P1" s="74"/>
      <c r="Q1" s="74"/>
      <c r="R1" s="74"/>
      <c r="S1" s="75"/>
      <c r="T1" s="74"/>
      <c r="U1" s="76"/>
      <c r="V1" s="76"/>
      <c r="W1" s="77"/>
      <c r="AA1" s="78"/>
      <c r="AB1" s="78"/>
      <c r="AF1" s="78"/>
      <c r="AG1" s="79"/>
      <c r="AH1" s="80"/>
      <c r="AI1" s="77"/>
      <c r="AJ1" s="81"/>
      <c r="AL1" s="82"/>
      <c r="AR1" s="83"/>
      <c r="AS1" s="83"/>
      <c r="AT1" s="83"/>
    </row>
    <row r="2" spans="1:57" s="73" customFormat="1" ht="22.5" customHeight="1">
      <c r="E2" s="74"/>
      <c r="F2" s="74"/>
      <c r="G2" s="106"/>
      <c r="H2" s="84" t="s">
        <v>164</v>
      </c>
      <c r="I2" s="76"/>
      <c r="J2" s="76"/>
      <c r="K2" s="76"/>
      <c r="L2" s="76"/>
      <c r="M2" s="76"/>
      <c r="N2" s="76"/>
      <c r="O2" s="76"/>
      <c r="P2" s="76"/>
      <c r="Q2" s="76"/>
      <c r="R2" s="76"/>
      <c r="S2" s="84"/>
      <c r="T2" s="76"/>
      <c r="U2" s="76"/>
      <c r="V2" s="76"/>
      <c r="W2" s="77"/>
      <c r="AA2" s="78"/>
      <c r="AB2" s="78"/>
      <c r="AE2" s="108"/>
      <c r="AF2" s="78"/>
      <c r="AG2" s="79"/>
      <c r="AH2" s="80"/>
      <c r="AI2" s="77"/>
      <c r="AJ2" s="81"/>
      <c r="AL2" s="82"/>
      <c r="AR2" s="83"/>
      <c r="AS2" s="83"/>
      <c r="AT2" s="83"/>
    </row>
    <row r="3" spans="1:57" s="73" customFormat="1" ht="26.25">
      <c r="E3" s="74"/>
      <c r="F3" s="74"/>
      <c r="G3" s="107" t="s">
        <v>165</v>
      </c>
      <c r="H3" s="84"/>
      <c r="I3" s="76"/>
      <c r="J3" s="76"/>
      <c r="K3" s="76"/>
      <c r="L3" s="76"/>
      <c r="M3" s="76"/>
      <c r="N3" s="76"/>
      <c r="O3" s="76"/>
      <c r="P3" s="76"/>
      <c r="Q3" s="76"/>
      <c r="R3" s="76"/>
      <c r="S3" s="84"/>
      <c r="T3" s="76"/>
      <c r="U3" s="76"/>
      <c r="V3" s="76"/>
      <c r="W3" s="77"/>
      <c r="AA3" s="78"/>
      <c r="AB3" s="78"/>
      <c r="AF3" s="109"/>
      <c r="AG3" s="79"/>
      <c r="AH3" s="80"/>
      <c r="AI3" s="77"/>
      <c r="AJ3" s="81"/>
      <c r="AL3" s="82"/>
      <c r="AR3" s="83"/>
      <c r="AS3" s="83"/>
      <c r="AT3" s="83"/>
    </row>
    <row r="4" spans="1:57" s="73" customFormat="1" ht="26.25">
      <c r="E4" s="74"/>
      <c r="F4" s="74"/>
      <c r="G4" s="107" t="s">
        <v>166</v>
      </c>
      <c r="H4" s="84"/>
      <c r="I4" s="76"/>
      <c r="J4" s="76"/>
      <c r="K4" s="76"/>
      <c r="L4" s="76"/>
      <c r="M4" s="76"/>
      <c r="N4" s="76"/>
      <c r="O4" s="76"/>
      <c r="P4" s="76"/>
      <c r="Q4" s="76"/>
      <c r="R4" s="76"/>
      <c r="S4" s="84"/>
      <c r="T4" s="76"/>
      <c r="U4" s="76"/>
      <c r="V4" s="76"/>
      <c r="W4" s="77"/>
      <c r="AA4" s="78"/>
      <c r="AB4" s="78"/>
      <c r="AF4" s="78"/>
      <c r="AG4" s="79"/>
      <c r="AH4" s="80"/>
      <c r="AI4" s="77"/>
      <c r="AJ4" s="81"/>
      <c r="AL4" s="82"/>
      <c r="AR4" s="83"/>
      <c r="AS4" s="83"/>
      <c r="AT4" s="83"/>
    </row>
    <row r="5" spans="1:57" s="73" customFormat="1" ht="27" thickBot="1">
      <c r="E5" s="74"/>
      <c r="F5" s="74"/>
      <c r="G5" s="74"/>
      <c r="H5" s="74"/>
      <c r="I5" s="74"/>
      <c r="J5" s="74"/>
      <c r="K5" s="74"/>
      <c r="L5" s="74"/>
      <c r="M5" s="74"/>
      <c r="N5" s="74"/>
      <c r="O5" s="74"/>
      <c r="P5" s="74"/>
      <c r="Q5" s="74"/>
      <c r="R5" s="74"/>
      <c r="S5" s="75"/>
      <c r="U5" s="76"/>
      <c r="V5" s="76"/>
      <c r="W5" s="77"/>
      <c r="AA5" s="78"/>
      <c r="AB5" s="78"/>
      <c r="AF5" s="78"/>
      <c r="AG5" s="79"/>
      <c r="AH5" s="80"/>
      <c r="AI5" s="77"/>
      <c r="AJ5" s="81"/>
      <c r="AL5" s="82"/>
      <c r="AR5" s="83"/>
      <c r="AS5" s="83"/>
      <c r="AT5" s="83"/>
    </row>
    <row r="6" spans="1:57" s="86" customFormat="1" ht="30.75" customHeight="1">
      <c r="A6" s="575" t="s">
        <v>167</v>
      </c>
      <c r="B6" s="575"/>
      <c r="C6" s="575"/>
      <c r="D6" s="575"/>
      <c r="E6" s="575"/>
      <c r="F6" s="576"/>
      <c r="G6" s="85" t="s">
        <v>168</v>
      </c>
      <c r="H6" s="577" t="s">
        <v>2</v>
      </c>
      <c r="I6" s="578"/>
      <c r="J6" s="578"/>
      <c r="K6" s="578"/>
      <c r="L6" s="578"/>
      <c r="M6" s="578"/>
      <c r="N6" s="578"/>
      <c r="O6" s="578"/>
      <c r="P6" s="578"/>
      <c r="Q6" s="578"/>
      <c r="R6" s="578"/>
      <c r="S6" s="578"/>
      <c r="T6" s="578"/>
      <c r="U6" s="578"/>
      <c r="V6" s="578"/>
      <c r="W6" s="579"/>
      <c r="X6" s="580" t="s">
        <v>3</v>
      </c>
      <c r="Y6" s="581"/>
      <c r="Z6" s="581"/>
      <c r="AA6" s="581"/>
      <c r="AB6" s="581"/>
      <c r="AC6" s="581"/>
      <c r="AD6" s="581"/>
      <c r="AE6" s="581"/>
      <c r="AF6" s="581"/>
      <c r="AG6" s="582"/>
      <c r="AH6" s="583"/>
      <c r="AI6" s="581"/>
      <c r="AJ6" s="584"/>
      <c r="AK6" s="581"/>
      <c r="AL6" s="581"/>
      <c r="AM6" s="581"/>
      <c r="AN6" s="581"/>
      <c r="AO6" s="581"/>
      <c r="AP6" s="581"/>
      <c r="AQ6" s="581"/>
      <c r="AR6" s="585"/>
      <c r="AS6" s="586" t="s">
        <v>4</v>
      </c>
      <c r="AT6" s="587"/>
      <c r="AU6" s="587"/>
      <c r="AV6" s="587"/>
      <c r="AW6" s="587"/>
      <c r="AX6" s="587"/>
      <c r="AY6" s="587"/>
      <c r="AZ6" s="587"/>
      <c r="BA6" s="587"/>
      <c r="BB6" s="587"/>
      <c r="BC6" s="587"/>
      <c r="BD6" s="587"/>
    </row>
    <row r="7" spans="1:57" s="102" customFormat="1" ht="66.75" customHeight="1">
      <c r="A7" s="87" t="s">
        <v>5</v>
      </c>
      <c r="B7" s="88" t="s">
        <v>169</v>
      </c>
      <c r="C7" s="88" t="s">
        <v>170</v>
      </c>
      <c r="D7" s="88" t="s">
        <v>8</v>
      </c>
      <c r="E7" s="88" t="s">
        <v>171</v>
      </c>
      <c r="F7" s="88" t="s">
        <v>10</v>
      </c>
      <c r="G7" s="89" t="s">
        <v>11</v>
      </c>
      <c r="H7" s="90" t="s">
        <v>172</v>
      </c>
      <c r="I7" s="90" t="s">
        <v>13</v>
      </c>
      <c r="J7" s="90" t="s">
        <v>14</v>
      </c>
      <c r="K7" s="91" t="s">
        <v>173</v>
      </c>
      <c r="L7" s="91" t="s">
        <v>174</v>
      </c>
      <c r="M7" s="91" t="s">
        <v>175</v>
      </c>
      <c r="N7" s="90" t="s">
        <v>15</v>
      </c>
      <c r="O7" s="90" t="s">
        <v>16</v>
      </c>
      <c r="P7" s="90" t="s">
        <v>176</v>
      </c>
      <c r="Q7" s="90" t="s">
        <v>177</v>
      </c>
      <c r="R7" s="92" t="s">
        <v>18</v>
      </c>
      <c r="S7" s="93" t="s">
        <v>178</v>
      </c>
      <c r="T7" s="92" t="s">
        <v>179</v>
      </c>
      <c r="U7" s="93" t="s">
        <v>180</v>
      </c>
      <c r="V7" s="93" t="s">
        <v>19</v>
      </c>
      <c r="W7" s="93" t="s">
        <v>20</v>
      </c>
      <c r="X7" s="94" t="s">
        <v>21</v>
      </c>
      <c r="Y7" s="95" t="s">
        <v>181</v>
      </c>
      <c r="Z7" s="95" t="s">
        <v>14</v>
      </c>
      <c r="AA7" s="95" t="s">
        <v>16</v>
      </c>
      <c r="AB7" s="95" t="s">
        <v>17</v>
      </c>
      <c r="AC7" s="95" t="s">
        <v>177</v>
      </c>
      <c r="AD7" s="95" t="s">
        <v>23</v>
      </c>
      <c r="AE7" s="95" t="s">
        <v>24</v>
      </c>
      <c r="AF7" s="93" t="s">
        <v>178</v>
      </c>
      <c r="AG7" s="96" t="s">
        <v>179</v>
      </c>
      <c r="AH7" s="93" t="s">
        <v>180</v>
      </c>
      <c r="AI7" s="93" t="s">
        <v>19</v>
      </c>
      <c r="AJ7" s="93" t="s">
        <v>20</v>
      </c>
      <c r="AK7" s="97" t="s">
        <v>25</v>
      </c>
      <c r="AL7" s="87" t="s">
        <v>26</v>
      </c>
      <c r="AM7" s="87" t="s">
        <v>27</v>
      </c>
      <c r="AN7" s="87" t="s">
        <v>28</v>
      </c>
      <c r="AO7" s="87" t="s">
        <v>29</v>
      </c>
      <c r="AP7" s="97" t="s">
        <v>30</v>
      </c>
      <c r="AQ7" s="97" t="s">
        <v>31</v>
      </c>
      <c r="AR7" s="87" t="s">
        <v>32</v>
      </c>
      <c r="AS7" s="98" t="s">
        <v>182</v>
      </c>
      <c r="AT7" s="98" t="s">
        <v>183</v>
      </c>
      <c r="AU7" s="98" t="s">
        <v>35</v>
      </c>
      <c r="AV7" s="98" t="s">
        <v>36</v>
      </c>
      <c r="AW7" s="98" t="s">
        <v>26</v>
      </c>
      <c r="AX7" s="99" t="s">
        <v>37</v>
      </c>
      <c r="AY7" s="100" t="s">
        <v>38</v>
      </c>
      <c r="AZ7" s="100" t="s">
        <v>39</v>
      </c>
      <c r="BA7" s="101" t="s">
        <v>40</v>
      </c>
      <c r="BB7" s="101" t="s">
        <v>41</v>
      </c>
      <c r="BC7" s="101" t="s">
        <v>184</v>
      </c>
      <c r="BD7" s="99" t="s">
        <v>185</v>
      </c>
    </row>
    <row r="8" spans="1:57" s="35" customFormat="1" ht="90">
      <c r="A8" s="47">
        <v>1</v>
      </c>
      <c r="B8" s="48" t="s">
        <v>44</v>
      </c>
      <c r="C8" s="48" t="s">
        <v>45</v>
      </c>
      <c r="D8" s="48" t="s">
        <v>45</v>
      </c>
      <c r="E8" s="47" t="s">
        <v>46</v>
      </c>
      <c r="F8" s="48" t="s">
        <v>47</v>
      </c>
      <c r="G8" s="48" t="s">
        <v>48</v>
      </c>
      <c r="H8" s="9" t="s">
        <v>149</v>
      </c>
      <c r="I8" s="48" t="s">
        <v>48</v>
      </c>
      <c r="J8" s="47" t="s">
        <v>48</v>
      </c>
      <c r="K8" s="47"/>
      <c r="L8" s="47"/>
      <c r="M8" s="47"/>
      <c r="N8" s="47">
        <v>0</v>
      </c>
      <c r="O8" s="47">
        <v>0</v>
      </c>
      <c r="P8" s="47">
        <v>0</v>
      </c>
      <c r="Q8" s="47">
        <v>0</v>
      </c>
      <c r="R8" s="14" t="s">
        <v>191</v>
      </c>
      <c r="S8" s="13"/>
      <c r="T8" s="104"/>
      <c r="U8" s="13"/>
      <c r="V8" s="13"/>
      <c r="W8" s="13"/>
      <c r="X8" s="48" t="s">
        <v>48</v>
      </c>
      <c r="Y8" s="48" t="s">
        <v>49</v>
      </c>
      <c r="Z8" s="48" t="s">
        <v>50</v>
      </c>
      <c r="AA8" s="51">
        <v>0</v>
      </c>
      <c r="AB8" s="52">
        <v>20100000</v>
      </c>
      <c r="AC8" s="52"/>
      <c r="AD8" s="48" t="s">
        <v>51</v>
      </c>
      <c r="AE8" s="48" t="s">
        <v>52</v>
      </c>
      <c r="AF8" s="63"/>
      <c r="AG8" s="104">
        <f>(AF8-AA8)/(AB8-AA8)</f>
        <v>0</v>
      </c>
      <c r="AH8" s="62"/>
      <c r="AI8" s="49"/>
      <c r="AJ8" s="62"/>
      <c r="AK8" s="60" t="s">
        <v>54</v>
      </c>
      <c r="AL8" s="47" t="s">
        <v>55</v>
      </c>
      <c r="AM8" s="47">
        <v>2299</v>
      </c>
      <c r="AN8" s="47" t="s">
        <v>56</v>
      </c>
      <c r="AO8" s="47" t="s">
        <v>57</v>
      </c>
      <c r="AP8" s="48" t="s">
        <v>58</v>
      </c>
      <c r="AQ8" s="48" t="s">
        <v>59</v>
      </c>
      <c r="AR8" s="14" t="s">
        <v>60</v>
      </c>
      <c r="AS8" s="28" t="s">
        <v>61</v>
      </c>
      <c r="AT8" s="21" t="s">
        <v>62</v>
      </c>
      <c r="AU8" s="21">
        <v>249819</v>
      </c>
      <c r="AV8" s="10" t="s">
        <v>63</v>
      </c>
      <c r="AW8" s="14" t="s">
        <v>64</v>
      </c>
      <c r="AX8" s="38">
        <v>6700000</v>
      </c>
      <c r="AY8" s="39">
        <v>12</v>
      </c>
      <c r="AZ8" s="39" t="s">
        <v>65</v>
      </c>
      <c r="BA8" s="39" t="s">
        <v>66</v>
      </c>
      <c r="BB8" s="39" t="s">
        <v>67</v>
      </c>
      <c r="BC8" s="40">
        <v>80400000</v>
      </c>
      <c r="BD8" s="24">
        <v>27400000</v>
      </c>
      <c r="BE8" s="34"/>
    </row>
    <row r="9" spans="1:57" s="35" customFormat="1" ht="90">
      <c r="A9" s="47">
        <f t="shared" ref="A9:A22" si="0">A8+1</f>
        <v>2</v>
      </c>
      <c r="B9" s="48" t="s">
        <v>44</v>
      </c>
      <c r="C9" s="48" t="s">
        <v>45</v>
      </c>
      <c r="D9" s="48" t="s">
        <v>45</v>
      </c>
      <c r="E9" s="47" t="s">
        <v>46</v>
      </c>
      <c r="F9" s="48" t="s">
        <v>47</v>
      </c>
      <c r="G9" s="48" t="s">
        <v>48</v>
      </c>
      <c r="H9" s="9" t="s">
        <v>149</v>
      </c>
      <c r="I9" s="48" t="s">
        <v>48</v>
      </c>
      <c r="J9" s="47" t="s">
        <v>48</v>
      </c>
      <c r="K9" s="47"/>
      <c r="L9" s="47"/>
      <c r="M9" s="47"/>
      <c r="N9" s="47">
        <v>0</v>
      </c>
      <c r="O9" s="47">
        <v>0</v>
      </c>
      <c r="P9" s="47">
        <v>0</v>
      </c>
      <c r="Q9" s="47"/>
      <c r="R9" s="14" t="s">
        <v>191</v>
      </c>
      <c r="S9" s="13"/>
      <c r="T9" s="13"/>
      <c r="U9" s="13"/>
      <c r="V9" s="13"/>
      <c r="W9" s="13"/>
      <c r="X9" s="48" t="s">
        <v>48</v>
      </c>
      <c r="Y9" s="48" t="s">
        <v>68</v>
      </c>
      <c r="Z9" s="48" t="s">
        <v>50</v>
      </c>
      <c r="AA9" s="53">
        <v>888000</v>
      </c>
      <c r="AB9" s="52">
        <v>1000000</v>
      </c>
      <c r="AC9" s="52"/>
      <c r="AD9" s="48" t="s">
        <v>51</v>
      </c>
      <c r="AE9" s="54" t="s">
        <v>69</v>
      </c>
      <c r="AF9" s="63"/>
      <c r="AG9" s="104">
        <f>(AF9-AA9)/(AB9-AA9)</f>
        <v>-7.9285714285714288</v>
      </c>
      <c r="AH9" s="62"/>
      <c r="AI9" s="47"/>
      <c r="AJ9" s="62"/>
      <c r="AK9" s="60" t="s">
        <v>54</v>
      </c>
      <c r="AL9" s="47" t="s">
        <v>55</v>
      </c>
      <c r="AM9" s="47">
        <v>2299</v>
      </c>
      <c r="AN9" s="47" t="s">
        <v>56</v>
      </c>
      <c r="AO9" s="47" t="s">
        <v>57</v>
      </c>
      <c r="AP9" s="48" t="s">
        <v>58</v>
      </c>
      <c r="AQ9" s="48" t="s">
        <v>59</v>
      </c>
      <c r="AR9" s="14" t="s">
        <v>60</v>
      </c>
      <c r="AS9" s="28" t="s">
        <v>70</v>
      </c>
      <c r="AT9" s="21" t="s">
        <v>71</v>
      </c>
      <c r="AU9" s="21">
        <v>372419</v>
      </c>
      <c r="AV9" s="10" t="s">
        <v>63</v>
      </c>
      <c r="AW9" s="14" t="s">
        <v>64</v>
      </c>
      <c r="AX9" s="38">
        <v>6800000</v>
      </c>
      <c r="AY9" s="39">
        <v>12</v>
      </c>
      <c r="AZ9" s="39" t="s">
        <v>65</v>
      </c>
      <c r="BA9" s="39" t="s">
        <v>66</v>
      </c>
      <c r="BB9" s="39" t="s">
        <v>67</v>
      </c>
      <c r="BC9" s="40">
        <v>81600000</v>
      </c>
      <c r="BD9" s="24">
        <v>61750000</v>
      </c>
    </row>
    <row r="10" spans="1:57" s="35" customFormat="1" ht="90">
      <c r="A10" s="47">
        <f t="shared" si="0"/>
        <v>3</v>
      </c>
      <c r="B10" s="48" t="s">
        <v>44</v>
      </c>
      <c r="C10" s="48" t="s">
        <v>45</v>
      </c>
      <c r="D10" s="48" t="s">
        <v>45</v>
      </c>
      <c r="E10" s="48" t="s">
        <v>46</v>
      </c>
      <c r="F10" s="48" t="s">
        <v>47</v>
      </c>
      <c r="G10" s="48" t="s">
        <v>48</v>
      </c>
      <c r="H10" s="9" t="s">
        <v>149</v>
      </c>
      <c r="I10" s="48" t="s">
        <v>48</v>
      </c>
      <c r="J10" s="47" t="s">
        <v>48</v>
      </c>
      <c r="K10" s="47"/>
      <c r="L10" s="47"/>
      <c r="M10" s="47"/>
      <c r="N10" s="47">
        <v>0</v>
      </c>
      <c r="O10" s="47">
        <v>0</v>
      </c>
      <c r="P10" s="47">
        <v>0</v>
      </c>
      <c r="Q10" s="47"/>
      <c r="R10" s="14" t="s">
        <v>191</v>
      </c>
      <c r="S10" s="13"/>
      <c r="T10" s="13"/>
      <c r="U10" s="13"/>
      <c r="V10" s="13"/>
      <c r="W10" s="13"/>
      <c r="X10" s="48" t="s">
        <v>48</v>
      </c>
      <c r="Y10" s="48"/>
      <c r="Z10" s="48"/>
      <c r="AA10" s="55"/>
      <c r="AB10" s="55"/>
      <c r="AC10" s="55"/>
      <c r="AD10" s="48"/>
      <c r="AE10" s="48"/>
      <c r="AF10" s="14"/>
      <c r="AG10" s="14"/>
      <c r="AH10" s="13"/>
      <c r="AI10" s="13"/>
      <c r="AJ10" s="13"/>
      <c r="AK10" s="60" t="s">
        <v>54</v>
      </c>
      <c r="AL10" s="47" t="s">
        <v>55</v>
      </c>
      <c r="AM10" s="47">
        <v>2299</v>
      </c>
      <c r="AN10" s="47" t="s">
        <v>56</v>
      </c>
      <c r="AO10" s="47" t="s">
        <v>57</v>
      </c>
      <c r="AP10" s="48" t="s">
        <v>58</v>
      </c>
      <c r="AQ10" s="48" t="s">
        <v>59</v>
      </c>
      <c r="AR10" s="14" t="s">
        <v>60</v>
      </c>
      <c r="AS10" s="28" t="s">
        <v>72</v>
      </c>
      <c r="AT10" s="21" t="s">
        <v>73</v>
      </c>
      <c r="AU10" s="21" t="s">
        <v>187</v>
      </c>
      <c r="AV10" s="10" t="s">
        <v>74</v>
      </c>
      <c r="AW10" s="14" t="s">
        <v>64</v>
      </c>
      <c r="AX10" s="38">
        <v>48004266.659999996</v>
      </c>
      <c r="AY10" s="39">
        <v>12</v>
      </c>
      <c r="AZ10" s="39" t="s">
        <v>65</v>
      </c>
      <c r="BA10" s="39" t="s">
        <v>75</v>
      </c>
      <c r="BB10" s="39" t="s">
        <v>76</v>
      </c>
      <c r="BC10" s="40">
        <v>576051199.91999996</v>
      </c>
      <c r="BD10" s="24">
        <v>82000000</v>
      </c>
      <c r="BE10" s="34"/>
    </row>
    <row r="11" spans="1:57" s="35" customFormat="1" ht="90">
      <c r="A11" s="47">
        <v>4</v>
      </c>
      <c r="B11" s="48" t="s">
        <v>44</v>
      </c>
      <c r="C11" s="48" t="s">
        <v>45</v>
      </c>
      <c r="D11" s="48" t="s">
        <v>45</v>
      </c>
      <c r="E11" s="48" t="s">
        <v>46</v>
      </c>
      <c r="F11" s="48" t="s">
        <v>47</v>
      </c>
      <c r="G11" s="48" t="s">
        <v>48</v>
      </c>
      <c r="H11" s="9" t="s">
        <v>149</v>
      </c>
      <c r="I11" s="48" t="s">
        <v>48</v>
      </c>
      <c r="J11" s="47" t="s">
        <v>48</v>
      </c>
      <c r="K11" s="47"/>
      <c r="L11" s="47"/>
      <c r="M11" s="47"/>
      <c r="N11" s="47">
        <v>0</v>
      </c>
      <c r="O11" s="47">
        <v>0</v>
      </c>
      <c r="P11" s="47">
        <v>0</v>
      </c>
      <c r="Q11" s="47"/>
      <c r="R11" s="14" t="s">
        <v>191</v>
      </c>
      <c r="S11" s="13"/>
      <c r="T11" s="13"/>
      <c r="U11" s="13"/>
      <c r="V11" s="13"/>
      <c r="W11" s="13"/>
      <c r="X11" s="48" t="s">
        <v>48</v>
      </c>
      <c r="Y11" s="48"/>
      <c r="Z11" s="48"/>
      <c r="AA11" s="55"/>
      <c r="AB11" s="55"/>
      <c r="AC11" s="55"/>
      <c r="AD11" s="48"/>
      <c r="AE11" s="48"/>
      <c r="AF11" s="14"/>
      <c r="AG11" s="14"/>
      <c r="AH11" s="13"/>
      <c r="AI11" s="13"/>
      <c r="AJ11" s="13"/>
      <c r="AK11" s="60" t="s">
        <v>54</v>
      </c>
      <c r="AL11" s="47" t="s">
        <v>55</v>
      </c>
      <c r="AM11" s="47">
        <v>2299</v>
      </c>
      <c r="AN11" s="47" t="s">
        <v>56</v>
      </c>
      <c r="AO11" s="47" t="s">
        <v>57</v>
      </c>
      <c r="AP11" s="48" t="s">
        <v>58</v>
      </c>
      <c r="AQ11" s="48" t="s">
        <v>59</v>
      </c>
      <c r="AR11" s="14" t="s">
        <v>60</v>
      </c>
      <c r="AS11" s="28"/>
      <c r="AT11" s="21" t="s">
        <v>77</v>
      </c>
      <c r="AU11" s="21">
        <v>311319</v>
      </c>
      <c r="AV11" s="10" t="s">
        <v>63</v>
      </c>
      <c r="AW11" s="14" t="s">
        <v>64</v>
      </c>
      <c r="AX11" s="41">
        <v>6100000</v>
      </c>
      <c r="AY11" s="39">
        <v>12</v>
      </c>
      <c r="AZ11" s="39" t="s">
        <v>65</v>
      </c>
      <c r="BA11" s="39" t="s">
        <v>66</v>
      </c>
      <c r="BB11" s="39" t="s">
        <v>67</v>
      </c>
      <c r="BC11" s="40">
        <v>73200000</v>
      </c>
      <c r="BD11" s="24"/>
    </row>
    <row r="12" spans="1:57" s="35" customFormat="1" ht="105">
      <c r="A12" s="47">
        <v>5</v>
      </c>
      <c r="B12" s="48" t="s">
        <v>44</v>
      </c>
      <c r="C12" s="48" t="s">
        <v>45</v>
      </c>
      <c r="D12" s="48" t="s">
        <v>45</v>
      </c>
      <c r="E12" s="48" t="s">
        <v>46</v>
      </c>
      <c r="F12" s="48" t="s">
        <v>47</v>
      </c>
      <c r="G12" s="48" t="s">
        <v>48</v>
      </c>
      <c r="H12" s="9" t="s">
        <v>149</v>
      </c>
      <c r="I12" s="48" t="s">
        <v>48</v>
      </c>
      <c r="J12" s="47" t="s">
        <v>48</v>
      </c>
      <c r="K12" s="47"/>
      <c r="L12" s="47"/>
      <c r="M12" s="47"/>
      <c r="N12" s="47">
        <v>0</v>
      </c>
      <c r="O12" s="47">
        <v>0</v>
      </c>
      <c r="P12" s="47">
        <v>0</v>
      </c>
      <c r="Q12" s="47"/>
      <c r="R12" s="14" t="s">
        <v>191</v>
      </c>
      <c r="S12" s="13"/>
      <c r="T12" s="13"/>
      <c r="U12" s="13"/>
      <c r="V12" s="13"/>
      <c r="W12" s="13"/>
      <c r="X12" s="48" t="s">
        <v>48</v>
      </c>
      <c r="Y12" s="48"/>
      <c r="Z12" s="48"/>
      <c r="AA12" s="55"/>
      <c r="AB12" s="55"/>
      <c r="AC12" s="55"/>
      <c r="AD12" s="48"/>
      <c r="AE12" s="48"/>
      <c r="AF12" s="14"/>
      <c r="AG12" s="14"/>
      <c r="AH12" s="13"/>
      <c r="AI12" s="13"/>
      <c r="AJ12" s="13"/>
      <c r="AK12" s="60" t="s">
        <v>54</v>
      </c>
      <c r="AL12" s="47" t="s">
        <v>55</v>
      </c>
      <c r="AM12" s="47">
        <v>2299</v>
      </c>
      <c r="AN12" s="47" t="s">
        <v>56</v>
      </c>
      <c r="AO12" s="47" t="s">
        <v>57</v>
      </c>
      <c r="AP12" s="48" t="s">
        <v>58</v>
      </c>
      <c r="AQ12" s="48" t="s">
        <v>59</v>
      </c>
      <c r="AR12" s="14" t="s">
        <v>60</v>
      </c>
      <c r="AS12" s="28" t="s">
        <v>78</v>
      </c>
      <c r="AT12" s="21" t="s">
        <v>79</v>
      </c>
      <c r="AU12" s="21">
        <v>143519</v>
      </c>
      <c r="AV12" s="10" t="s">
        <v>63</v>
      </c>
      <c r="AW12" s="14" t="s">
        <v>64</v>
      </c>
      <c r="AX12" s="41">
        <v>3800000</v>
      </c>
      <c r="AY12" s="39">
        <v>12</v>
      </c>
      <c r="AZ12" s="39" t="s">
        <v>65</v>
      </c>
      <c r="BA12" s="39" t="s">
        <v>66</v>
      </c>
      <c r="BB12" s="39" t="s">
        <v>67</v>
      </c>
      <c r="BC12" s="40">
        <v>45600000</v>
      </c>
      <c r="BD12" s="24">
        <v>19000000</v>
      </c>
    </row>
    <row r="13" spans="1:57" s="35" customFormat="1" ht="90">
      <c r="A13" s="47">
        <v>6</v>
      </c>
      <c r="B13" s="48" t="s">
        <v>44</v>
      </c>
      <c r="C13" s="48" t="s">
        <v>45</v>
      </c>
      <c r="D13" s="48" t="s">
        <v>45</v>
      </c>
      <c r="E13" s="48" t="s">
        <v>46</v>
      </c>
      <c r="F13" s="48" t="s">
        <v>47</v>
      </c>
      <c r="G13" s="48" t="s">
        <v>48</v>
      </c>
      <c r="H13" s="9" t="s">
        <v>149</v>
      </c>
      <c r="I13" s="48" t="s">
        <v>48</v>
      </c>
      <c r="J13" s="47" t="s">
        <v>48</v>
      </c>
      <c r="K13" s="47"/>
      <c r="L13" s="47"/>
      <c r="M13" s="47"/>
      <c r="N13" s="47">
        <v>0</v>
      </c>
      <c r="O13" s="47">
        <v>0</v>
      </c>
      <c r="P13" s="47">
        <v>0</v>
      </c>
      <c r="Q13" s="47"/>
      <c r="R13" s="14" t="s">
        <v>191</v>
      </c>
      <c r="S13" s="13"/>
      <c r="T13" s="13"/>
      <c r="U13" s="13"/>
      <c r="V13" s="13"/>
      <c r="W13" s="13"/>
      <c r="X13" s="48" t="s">
        <v>48</v>
      </c>
      <c r="Y13" s="48"/>
      <c r="Z13" s="48"/>
      <c r="AA13" s="55"/>
      <c r="AB13" s="55"/>
      <c r="AC13" s="55"/>
      <c r="AD13" s="48"/>
      <c r="AE13" s="48"/>
      <c r="AF13" s="14"/>
      <c r="AG13" s="14"/>
      <c r="AH13" s="13"/>
      <c r="AI13" s="13"/>
      <c r="AJ13" s="13"/>
      <c r="AK13" s="60" t="s">
        <v>54</v>
      </c>
      <c r="AL13" s="47" t="s">
        <v>55</v>
      </c>
      <c r="AM13" s="47">
        <v>2299</v>
      </c>
      <c r="AN13" s="47" t="s">
        <v>56</v>
      </c>
      <c r="AO13" s="47" t="s">
        <v>57</v>
      </c>
      <c r="AP13" s="48" t="s">
        <v>58</v>
      </c>
      <c r="AQ13" s="48" t="s">
        <v>59</v>
      </c>
      <c r="AR13" s="14" t="s">
        <v>60</v>
      </c>
      <c r="AS13" s="28" t="s">
        <v>80</v>
      </c>
      <c r="AT13" s="21" t="s">
        <v>81</v>
      </c>
      <c r="AU13" s="21">
        <v>143419</v>
      </c>
      <c r="AV13" s="10" t="s">
        <v>63</v>
      </c>
      <c r="AW13" s="14" t="s">
        <v>64</v>
      </c>
      <c r="AX13" s="41">
        <v>5600000</v>
      </c>
      <c r="AY13" s="39">
        <v>12</v>
      </c>
      <c r="AZ13" s="39" t="s">
        <v>65</v>
      </c>
      <c r="BA13" s="39" t="s">
        <v>66</v>
      </c>
      <c r="BB13" s="39" t="s">
        <v>67</v>
      </c>
      <c r="BC13" s="40">
        <v>67200000</v>
      </c>
      <c r="BD13" s="24">
        <v>29000000</v>
      </c>
    </row>
    <row r="14" spans="1:57" s="35" customFormat="1" ht="90">
      <c r="A14" s="47">
        <v>7</v>
      </c>
      <c r="B14" s="48" t="s">
        <v>44</v>
      </c>
      <c r="C14" s="48" t="s">
        <v>45</v>
      </c>
      <c r="D14" s="48" t="s">
        <v>45</v>
      </c>
      <c r="E14" s="48" t="s">
        <v>46</v>
      </c>
      <c r="F14" s="48" t="s">
        <v>47</v>
      </c>
      <c r="G14" s="48" t="s">
        <v>48</v>
      </c>
      <c r="H14" s="9" t="s">
        <v>149</v>
      </c>
      <c r="I14" s="48" t="s">
        <v>48</v>
      </c>
      <c r="J14" s="47" t="s">
        <v>48</v>
      </c>
      <c r="K14" s="47"/>
      <c r="L14" s="47"/>
      <c r="M14" s="47"/>
      <c r="N14" s="47">
        <v>0</v>
      </c>
      <c r="O14" s="47">
        <v>0</v>
      </c>
      <c r="P14" s="47">
        <v>0</v>
      </c>
      <c r="Q14" s="47"/>
      <c r="R14" s="14" t="s">
        <v>191</v>
      </c>
      <c r="S14" s="13"/>
      <c r="T14" s="13"/>
      <c r="U14" s="13"/>
      <c r="V14" s="13"/>
      <c r="W14" s="13"/>
      <c r="X14" s="48" t="s">
        <v>48</v>
      </c>
      <c r="Y14" s="48"/>
      <c r="Z14" s="48"/>
      <c r="AA14" s="55"/>
      <c r="AB14" s="55"/>
      <c r="AC14" s="55"/>
      <c r="AD14" s="48"/>
      <c r="AE14" s="48"/>
      <c r="AF14" s="14"/>
      <c r="AG14" s="14"/>
      <c r="AH14" s="13"/>
      <c r="AI14" s="13"/>
      <c r="AJ14" s="13"/>
      <c r="AK14" s="60" t="s">
        <v>54</v>
      </c>
      <c r="AL14" s="47" t="s">
        <v>55</v>
      </c>
      <c r="AM14" s="47">
        <v>2299</v>
      </c>
      <c r="AN14" s="47" t="s">
        <v>56</v>
      </c>
      <c r="AO14" s="47" t="s">
        <v>57</v>
      </c>
      <c r="AP14" s="48" t="s">
        <v>58</v>
      </c>
      <c r="AQ14" s="48" t="s">
        <v>59</v>
      </c>
      <c r="AR14" s="14" t="s">
        <v>60</v>
      </c>
      <c r="AS14" s="28" t="s">
        <v>82</v>
      </c>
      <c r="AT14" s="21" t="s">
        <v>83</v>
      </c>
      <c r="AU14" s="21">
        <v>245919</v>
      </c>
      <c r="AV14" s="10" t="s">
        <v>63</v>
      </c>
      <c r="AW14" s="14" t="s">
        <v>64</v>
      </c>
      <c r="AX14" s="41">
        <v>6500000</v>
      </c>
      <c r="AY14" s="39">
        <v>12</v>
      </c>
      <c r="AZ14" s="39" t="s">
        <v>65</v>
      </c>
      <c r="BA14" s="39" t="s">
        <v>66</v>
      </c>
      <c r="BB14" s="39" t="s">
        <v>67</v>
      </c>
      <c r="BC14" s="40">
        <v>78000000</v>
      </c>
      <c r="BD14" s="24">
        <v>66500000</v>
      </c>
    </row>
    <row r="15" spans="1:57" s="35" customFormat="1" ht="90">
      <c r="A15" s="47">
        <v>8</v>
      </c>
      <c r="B15" s="48" t="s">
        <v>44</v>
      </c>
      <c r="C15" s="48" t="s">
        <v>45</v>
      </c>
      <c r="D15" s="48" t="s">
        <v>45</v>
      </c>
      <c r="E15" s="48" t="s">
        <v>46</v>
      </c>
      <c r="F15" s="48" t="s">
        <v>47</v>
      </c>
      <c r="G15" s="48" t="s">
        <v>48</v>
      </c>
      <c r="H15" s="9" t="s">
        <v>149</v>
      </c>
      <c r="I15" s="48" t="s">
        <v>48</v>
      </c>
      <c r="J15" s="47" t="s">
        <v>48</v>
      </c>
      <c r="K15" s="47"/>
      <c r="L15" s="47"/>
      <c r="M15" s="47"/>
      <c r="N15" s="47">
        <v>0</v>
      </c>
      <c r="O15" s="47">
        <v>0</v>
      </c>
      <c r="P15" s="47">
        <v>0</v>
      </c>
      <c r="Q15" s="47"/>
      <c r="R15" s="14" t="s">
        <v>191</v>
      </c>
      <c r="S15" s="13"/>
      <c r="T15" s="13"/>
      <c r="U15" s="13"/>
      <c r="V15" s="13"/>
      <c r="W15" s="13"/>
      <c r="X15" s="48" t="s">
        <v>48</v>
      </c>
      <c r="Y15" s="48"/>
      <c r="Z15" s="48"/>
      <c r="AA15" s="55"/>
      <c r="AB15" s="55"/>
      <c r="AC15" s="55"/>
      <c r="AD15" s="48"/>
      <c r="AE15" s="48"/>
      <c r="AF15" s="14"/>
      <c r="AG15" s="14"/>
      <c r="AH15" s="13"/>
      <c r="AI15" s="13"/>
      <c r="AJ15" s="13"/>
      <c r="AK15" s="60" t="s">
        <v>54</v>
      </c>
      <c r="AL15" s="47" t="s">
        <v>55</v>
      </c>
      <c r="AM15" s="47">
        <v>2299</v>
      </c>
      <c r="AN15" s="47" t="s">
        <v>56</v>
      </c>
      <c r="AO15" s="47" t="s">
        <v>57</v>
      </c>
      <c r="AP15" s="48" t="s">
        <v>58</v>
      </c>
      <c r="AQ15" s="48" t="s">
        <v>59</v>
      </c>
      <c r="AR15" s="14" t="s">
        <v>60</v>
      </c>
      <c r="AS15" s="28" t="s">
        <v>84</v>
      </c>
      <c r="AT15" s="21" t="s">
        <v>85</v>
      </c>
      <c r="AU15" s="21">
        <v>366719</v>
      </c>
      <c r="AV15" s="10" t="s">
        <v>74</v>
      </c>
      <c r="AW15" s="14" t="s">
        <v>64</v>
      </c>
      <c r="AX15" s="41">
        <v>27000000</v>
      </c>
      <c r="AY15" s="39">
        <v>12</v>
      </c>
      <c r="AZ15" s="39" t="s">
        <v>65</v>
      </c>
      <c r="BA15" s="39" t="s">
        <v>66</v>
      </c>
      <c r="BB15" s="39" t="s">
        <v>67</v>
      </c>
      <c r="BC15" s="40">
        <v>324000000</v>
      </c>
      <c r="BD15" s="24">
        <v>600000000</v>
      </c>
    </row>
    <row r="16" spans="1:57" s="35" customFormat="1" ht="135">
      <c r="A16" s="47">
        <v>9</v>
      </c>
      <c r="B16" s="48" t="s">
        <v>44</v>
      </c>
      <c r="C16" s="48" t="s">
        <v>45</v>
      </c>
      <c r="D16" s="48" t="s">
        <v>45</v>
      </c>
      <c r="E16" s="47" t="s">
        <v>46</v>
      </c>
      <c r="F16" s="48" t="s">
        <v>47</v>
      </c>
      <c r="G16" s="48" t="s">
        <v>48</v>
      </c>
      <c r="H16" s="9" t="s">
        <v>149</v>
      </c>
      <c r="I16" s="48" t="s">
        <v>48</v>
      </c>
      <c r="J16" s="47" t="s">
        <v>48</v>
      </c>
      <c r="K16" s="47"/>
      <c r="L16" s="47"/>
      <c r="M16" s="47"/>
      <c r="N16" s="47">
        <v>0</v>
      </c>
      <c r="O16" s="47">
        <v>0</v>
      </c>
      <c r="P16" s="47">
        <v>0</v>
      </c>
      <c r="Q16" s="47"/>
      <c r="R16" s="14" t="s">
        <v>191</v>
      </c>
      <c r="S16" s="13"/>
      <c r="T16" s="13"/>
      <c r="U16" s="13"/>
      <c r="V16" s="13"/>
      <c r="W16" s="13"/>
      <c r="X16" s="48" t="s">
        <v>48</v>
      </c>
      <c r="Y16" s="48" t="s">
        <v>86</v>
      </c>
      <c r="Z16" s="48" t="s">
        <v>50</v>
      </c>
      <c r="AA16" s="51">
        <v>0</v>
      </c>
      <c r="AB16" s="56">
        <v>2430</v>
      </c>
      <c r="AC16" s="56"/>
      <c r="AD16" s="48"/>
      <c r="AE16" s="57" t="s">
        <v>87</v>
      </c>
      <c r="AF16" s="47"/>
      <c r="AG16" s="104">
        <f>(AF16-AA16)/(AB16-AA16)</f>
        <v>0</v>
      </c>
      <c r="AH16" s="62"/>
      <c r="AI16" s="47"/>
      <c r="AJ16" s="62"/>
      <c r="AK16" s="60" t="s">
        <v>54</v>
      </c>
      <c r="AL16" s="47" t="s">
        <v>55</v>
      </c>
      <c r="AM16" s="47">
        <v>2299</v>
      </c>
      <c r="AN16" s="47" t="s">
        <v>56</v>
      </c>
      <c r="AO16" s="47" t="s">
        <v>57</v>
      </c>
      <c r="AP16" s="48" t="s">
        <v>88</v>
      </c>
      <c r="AQ16" s="48" t="s">
        <v>59</v>
      </c>
      <c r="AR16" s="14" t="s">
        <v>60</v>
      </c>
      <c r="AS16" s="28"/>
      <c r="AT16" s="21" t="s">
        <v>89</v>
      </c>
      <c r="AU16" s="21">
        <v>343819</v>
      </c>
      <c r="AV16" s="10" t="s">
        <v>63</v>
      </c>
      <c r="AW16" s="14" t="s">
        <v>64</v>
      </c>
      <c r="AX16" s="41">
        <v>6800000</v>
      </c>
      <c r="AY16" s="39">
        <v>12</v>
      </c>
      <c r="AZ16" s="39" t="s">
        <v>65</v>
      </c>
      <c r="BA16" s="39" t="s">
        <v>66</v>
      </c>
      <c r="BB16" s="39" t="s">
        <v>67</v>
      </c>
      <c r="BC16" s="40">
        <v>81600000</v>
      </c>
      <c r="BD16" s="24"/>
    </row>
    <row r="17" spans="1:56" s="35" customFormat="1" ht="120">
      <c r="A17" s="47">
        <v>10</v>
      </c>
      <c r="B17" s="48" t="s">
        <v>44</v>
      </c>
      <c r="C17" s="48" t="s">
        <v>45</v>
      </c>
      <c r="D17" s="48" t="s">
        <v>45</v>
      </c>
      <c r="E17" s="48" t="s">
        <v>46</v>
      </c>
      <c r="F17" s="48" t="s">
        <v>47</v>
      </c>
      <c r="G17" s="48" t="s">
        <v>48</v>
      </c>
      <c r="H17" s="9" t="s">
        <v>149</v>
      </c>
      <c r="I17" s="48" t="s">
        <v>48</v>
      </c>
      <c r="J17" s="47" t="s">
        <v>48</v>
      </c>
      <c r="K17" s="47"/>
      <c r="L17" s="47"/>
      <c r="M17" s="47"/>
      <c r="N17" s="47">
        <v>0</v>
      </c>
      <c r="O17" s="47">
        <v>0</v>
      </c>
      <c r="P17" s="47">
        <v>0</v>
      </c>
      <c r="Q17" s="47"/>
      <c r="R17" s="14" t="s">
        <v>191</v>
      </c>
      <c r="S17" s="13"/>
      <c r="T17" s="13"/>
      <c r="U17" s="13"/>
      <c r="V17" s="13"/>
      <c r="W17" s="13"/>
      <c r="X17" s="48" t="s">
        <v>48</v>
      </c>
      <c r="Y17" s="48"/>
      <c r="Z17" s="48"/>
      <c r="AA17" s="55"/>
      <c r="AB17" s="55"/>
      <c r="AC17" s="55"/>
      <c r="AD17" s="48"/>
      <c r="AE17" s="48"/>
      <c r="AF17" s="14"/>
      <c r="AG17" s="14"/>
      <c r="AH17" s="13"/>
      <c r="AI17" s="13"/>
      <c r="AJ17" s="13"/>
      <c r="AK17" s="60" t="s">
        <v>54</v>
      </c>
      <c r="AL17" s="47" t="s">
        <v>55</v>
      </c>
      <c r="AM17" s="47">
        <v>2299</v>
      </c>
      <c r="AN17" s="47" t="s">
        <v>56</v>
      </c>
      <c r="AO17" s="47" t="s">
        <v>57</v>
      </c>
      <c r="AP17" s="48" t="s">
        <v>88</v>
      </c>
      <c r="AQ17" s="48" t="s">
        <v>59</v>
      </c>
      <c r="AR17" s="14" t="s">
        <v>60</v>
      </c>
      <c r="AS17" s="28" t="s">
        <v>90</v>
      </c>
      <c r="AT17" s="21" t="s">
        <v>91</v>
      </c>
      <c r="AU17" s="21">
        <v>233119</v>
      </c>
      <c r="AV17" s="10" t="s">
        <v>63</v>
      </c>
      <c r="AW17" s="14" t="s">
        <v>64</v>
      </c>
      <c r="AX17" s="41">
        <v>6250000</v>
      </c>
      <c r="AY17" s="39">
        <v>12</v>
      </c>
      <c r="AZ17" s="39" t="s">
        <v>65</v>
      </c>
      <c r="BA17" s="39" t="s">
        <v>66</v>
      </c>
      <c r="BB17" s="39" t="s">
        <v>67</v>
      </c>
      <c r="BC17" s="40">
        <v>75000000</v>
      </c>
      <c r="BD17" s="24">
        <v>119200000</v>
      </c>
    </row>
    <row r="18" spans="1:56" s="35" customFormat="1" ht="90">
      <c r="A18" s="47">
        <f t="shared" si="0"/>
        <v>11</v>
      </c>
      <c r="B18" s="48" t="s">
        <v>44</v>
      </c>
      <c r="C18" s="48" t="s">
        <v>45</v>
      </c>
      <c r="D18" s="48" t="s">
        <v>45</v>
      </c>
      <c r="E18" s="48" t="s">
        <v>46</v>
      </c>
      <c r="F18" s="48" t="s">
        <v>47</v>
      </c>
      <c r="G18" s="48" t="s">
        <v>48</v>
      </c>
      <c r="H18" s="9" t="s">
        <v>149</v>
      </c>
      <c r="I18" s="48" t="s">
        <v>48</v>
      </c>
      <c r="J18" s="47" t="s">
        <v>48</v>
      </c>
      <c r="K18" s="47"/>
      <c r="L18" s="47"/>
      <c r="M18" s="47"/>
      <c r="N18" s="47">
        <v>0</v>
      </c>
      <c r="O18" s="47">
        <v>0</v>
      </c>
      <c r="P18" s="47">
        <v>0</v>
      </c>
      <c r="Q18" s="47"/>
      <c r="R18" s="14" t="s">
        <v>191</v>
      </c>
      <c r="S18" s="13"/>
      <c r="T18" s="13"/>
      <c r="U18" s="13"/>
      <c r="V18" s="13"/>
      <c r="W18" s="13"/>
      <c r="X18" s="48" t="s">
        <v>48</v>
      </c>
      <c r="Y18" s="48"/>
      <c r="Z18" s="48"/>
      <c r="AA18" s="55"/>
      <c r="AB18" s="55"/>
      <c r="AC18" s="55"/>
      <c r="AD18" s="48"/>
      <c r="AE18" s="48"/>
      <c r="AF18" s="14"/>
      <c r="AG18" s="14"/>
      <c r="AH18" s="13"/>
      <c r="AI18" s="13"/>
      <c r="AJ18" s="13"/>
      <c r="AK18" s="60" t="s">
        <v>54</v>
      </c>
      <c r="AL18" s="47" t="s">
        <v>55</v>
      </c>
      <c r="AM18" s="47">
        <v>2299</v>
      </c>
      <c r="AN18" s="47" t="s">
        <v>56</v>
      </c>
      <c r="AO18" s="47" t="s">
        <v>57</v>
      </c>
      <c r="AP18" s="48" t="s">
        <v>88</v>
      </c>
      <c r="AQ18" s="48" t="s">
        <v>59</v>
      </c>
      <c r="AR18" s="14" t="s">
        <v>60</v>
      </c>
      <c r="AS18" s="28" t="s">
        <v>92</v>
      </c>
      <c r="AT18" s="21" t="s">
        <v>93</v>
      </c>
      <c r="AU18" s="21">
        <v>143119</v>
      </c>
      <c r="AV18" s="10" t="s">
        <v>63</v>
      </c>
      <c r="AW18" s="14" t="s">
        <v>64</v>
      </c>
      <c r="AX18" s="41">
        <v>6000000</v>
      </c>
      <c r="AY18" s="39">
        <v>12</v>
      </c>
      <c r="AZ18" s="39" t="s">
        <v>65</v>
      </c>
      <c r="BA18" s="39" t="s">
        <v>66</v>
      </c>
      <c r="BB18" s="39" t="s">
        <v>67</v>
      </c>
      <c r="BC18" s="40">
        <v>72000000</v>
      </c>
      <c r="BD18" s="24">
        <v>29000000</v>
      </c>
    </row>
    <row r="19" spans="1:56" s="35" customFormat="1" ht="90">
      <c r="A19" s="47">
        <f t="shared" si="0"/>
        <v>12</v>
      </c>
      <c r="B19" s="48" t="s">
        <v>44</v>
      </c>
      <c r="C19" s="48" t="s">
        <v>45</v>
      </c>
      <c r="D19" s="48" t="s">
        <v>45</v>
      </c>
      <c r="E19" s="48" t="s">
        <v>46</v>
      </c>
      <c r="F19" s="48" t="s">
        <v>47</v>
      </c>
      <c r="G19" s="48" t="s">
        <v>48</v>
      </c>
      <c r="H19" s="9" t="s">
        <v>149</v>
      </c>
      <c r="I19" s="48" t="s">
        <v>48</v>
      </c>
      <c r="J19" s="47" t="s">
        <v>48</v>
      </c>
      <c r="K19" s="47"/>
      <c r="L19" s="47"/>
      <c r="M19" s="47"/>
      <c r="N19" s="47">
        <v>0</v>
      </c>
      <c r="O19" s="47">
        <v>0</v>
      </c>
      <c r="P19" s="47">
        <v>0</v>
      </c>
      <c r="Q19" s="47"/>
      <c r="R19" s="14" t="s">
        <v>191</v>
      </c>
      <c r="S19" s="13"/>
      <c r="T19" s="13"/>
      <c r="U19" s="13"/>
      <c r="V19" s="13"/>
      <c r="W19" s="13"/>
      <c r="X19" s="48" t="s">
        <v>48</v>
      </c>
      <c r="Y19" s="48"/>
      <c r="Z19" s="48"/>
      <c r="AA19" s="55"/>
      <c r="AB19" s="55"/>
      <c r="AC19" s="55"/>
      <c r="AD19" s="48"/>
      <c r="AE19" s="48"/>
      <c r="AF19" s="14"/>
      <c r="AG19" s="14"/>
      <c r="AH19" s="13"/>
      <c r="AI19" s="13"/>
      <c r="AJ19" s="13"/>
      <c r="AK19" s="60" t="s">
        <v>54</v>
      </c>
      <c r="AL19" s="47" t="s">
        <v>55</v>
      </c>
      <c r="AM19" s="47">
        <v>2299</v>
      </c>
      <c r="AN19" s="47" t="s">
        <v>56</v>
      </c>
      <c r="AO19" s="47" t="s">
        <v>57</v>
      </c>
      <c r="AP19" s="48" t="s">
        <v>88</v>
      </c>
      <c r="AQ19" s="48" t="s">
        <v>59</v>
      </c>
      <c r="AR19" s="14" t="s">
        <v>60</v>
      </c>
      <c r="AS19" s="28" t="s">
        <v>94</v>
      </c>
      <c r="AT19" s="21" t="s">
        <v>95</v>
      </c>
      <c r="AU19" s="21">
        <v>143219</v>
      </c>
      <c r="AV19" s="10" t="s">
        <v>63</v>
      </c>
      <c r="AW19" s="14" t="s">
        <v>64</v>
      </c>
      <c r="AX19" s="41">
        <v>5500000</v>
      </c>
      <c r="AY19" s="39">
        <v>12</v>
      </c>
      <c r="AZ19" s="39" t="s">
        <v>65</v>
      </c>
      <c r="BA19" s="39" t="s">
        <v>66</v>
      </c>
      <c r="BB19" s="39" t="s">
        <v>67</v>
      </c>
      <c r="BC19" s="40">
        <v>66000000</v>
      </c>
      <c r="BD19" s="24">
        <v>25000000</v>
      </c>
    </row>
    <row r="20" spans="1:56" s="35" customFormat="1" ht="90">
      <c r="A20" s="47">
        <v>13</v>
      </c>
      <c r="B20" s="48" t="s">
        <v>44</v>
      </c>
      <c r="C20" s="48" t="s">
        <v>45</v>
      </c>
      <c r="D20" s="48" t="s">
        <v>45</v>
      </c>
      <c r="E20" s="48" t="s">
        <v>46</v>
      </c>
      <c r="F20" s="48" t="s">
        <v>47</v>
      </c>
      <c r="G20" s="48" t="s">
        <v>48</v>
      </c>
      <c r="H20" s="9" t="s">
        <v>149</v>
      </c>
      <c r="I20" s="48" t="s">
        <v>48</v>
      </c>
      <c r="J20" s="47" t="s">
        <v>48</v>
      </c>
      <c r="K20" s="47"/>
      <c r="L20" s="47"/>
      <c r="M20" s="47"/>
      <c r="N20" s="47">
        <v>0</v>
      </c>
      <c r="O20" s="47">
        <v>0</v>
      </c>
      <c r="P20" s="47">
        <v>0</v>
      </c>
      <c r="Q20" s="47"/>
      <c r="R20" s="14" t="s">
        <v>191</v>
      </c>
      <c r="S20" s="13"/>
      <c r="T20" s="13"/>
      <c r="U20" s="13"/>
      <c r="V20" s="13"/>
      <c r="W20" s="13"/>
      <c r="X20" s="48" t="s">
        <v>48</v>
      </c>
      <c r="Y20" s="48"/>
      <c r="Z20" s="48"/>
      <c r="AA20" s="55"/>
      <c r="AB20" s="55"/>
      <c r="AC20" s="55"/>
      <c r="AD20" s="48"/>
      <c r="AE20" s="48"/>
      <c r="AF20" s="14"/>
      <c r="AG20" s="14"/>
      <c r="AH20" s="13"/>
      <c r="AI20" s="13"/>
      <c r="AJ20" s="13"/>
      <c r="AK20" s="60" t="s">
        <v>54</v>
      </c>
      <c r="AL20" s="47" t="s">
        <v>55</v>
      </c>
      <c r="AM20" s="47">
        <v>2299</v>
      </c>
      <c r="AN20" s="47" t="s">
        <v>56</v>
      </c>
      <c r="AO20" s="47" t="s">
        <v>57</v>
      </c>
      <c r="AP20" s="48" t="s">
        <v>88</v>
      </c>
      <c r="AQ20" s="48" t="s">
        <v>59</v>
      </c>
      <c r="AR20" s="14" t="s">
        <v>60</v>
      </c>
      <c r="AS20" s="28" t="s">
        <v>96</v>
      </c>
      <c r="AT20" s="21" t="s">
        <v>97</v>
      </c>
      <c r="AU20" s="21" t="s">
        <v>188</v>
      </c>
      <c r="AV20" s="10" t="s">
        <v>98</v>
      </c>
      <c r="AW20" s="14" t="s">
        <v>64</v>
      </c>
      <c r="AX20" s="41">
        <v>13500000</v>
      </c>
      <c r="AY20" s="39">
        <v>12</v>
      </c>
      <c r="AZ20" s="39" t="s">
        <v>65</v>
      </c>
      <c r="BA20" s="39" t="s">
        <v>99</v>
      </c>
      <c r="BB20" s="39" t="s">
        <v>100</v>
      </c>
      <c r="BC20" s="40">
        <v>162000000</v>
      </c>
      <c r="BD20" s="24">
        <v>162600000</v>
      </c>
    </row>
    <row r="21" spans="1:56" s="35" customFormat="1" ht="90">
      <c r="A21" s="47">
        <f t="shared" si="0"/>
        <v>14</v>
      </c>
      <c r="B21" s="48" t="s">
        <v>44</v>
      </c>
      <c r="C21" s="48" t="s">
        <v>45</v>
      </c>
      <c r="D21" s="48" t="s">
        <v>45</v>
      </c>
      <c r="E21" s="48" t="s">
        <v>46</v>
      </c>
      <c r="F21" s="48" t="s">
        <v>47</v>
      </c>
      <c r="G21" s="48" t="s">
        <v>48</v>
      </c>
      <c r="H21" s="9" t="s">
        <v>149</v>
      </c>
      <c r="I21" s="48" t="s">
        <v>48</v>
      </c>
      <c r="J21" s="47" t="s">
        <v>48</v>
      </c>
      <c r="K21" s="47"/>
      <c r="L21" s="47"/>
      <c r="M21" s="47"/>
      <c r="N21" s="47">
        <v>0</v>
      </c>
      <c r="O21" s="47">
        <v>0</v>
      </c>
      <c r="P21" s="47">
        <v>0</v>
      </c>
      <c r="Q21" s="47"/>
      <c r="R21" s="14" t="s">
        <v>191</v>
      </c>
      <c r="S21" s="13"/>
      <c r="T21" s="13"/>
      <c r="U21" s="13"/>
      <c r="V21" s="13"/>
      <c r="W21" s="13"/>
      <c r="X21" s="48" t="s">
        <v>48</v>
      </c>
      <c r="Y21" s="48"/>
      <c r="Z21" s="48"/>
      <c r="AA21" s="55"/>
      <c r="AB21" s="55"/>
      <c r="AC21" s="55"/>
      <c r="AD21" s="48"/>
      <c r="AE21" s="48"/>
      <c r="AF21" s="14"/>
      <c r="AG21" s="14"/>
      <c r="AH21" s="13"/>
      <c r="AI21" s="13"/>
      <c r="AJ21" s="13"/>
      <c r="AK21" s="60" t="s">
        <v>54</v>
      </c>
      <c r="AL21" s="47" t="s">
        <v>55</v>
      </c>
      <c r="AM21" s="47">
        <v>2299</v>
      </c>
      <c r="AN21" s="47" t="s">
        <v>56</v>
      </c>
      <c r="AO21" s="47" t="s">
        <v>57</v>
      </c>
      <c r="AP21" s="48" t="s">
        <v>88</v>
      </c>
      <c r="AQ21" s="48" t="s">
        <v>59</v>
      </c>
      <c r="AR21" s="14" t="s">
        <v>60</v>
      </c>
      <c r="AS21" s="28"/>
      <c r="AT21" s="21" t="s">
        <v>101</v>
      </c>
      <c r="AU21" s="21"/>
      <c r="AV21" s="10" t="s">
        <v>102</v>
      </c>
      <c r="AW21" s="14" t="s">
        <v>64</v>
      </c>
      <c r="AX21" s="41">
        <v>67680000</v>
      </c>
      <c r="AY21" s="39">
        <v>1</v>
      </c>
      <c r="AZ21" s="39" t="s">
        <v>65</v>
      </c>
      <c r="BA21" s="39" t="s">
        <v>103</v>
      </c>
      <c r="BB21" s="39" t="s">
        <v>104</v>
      </c>
      <c r="BC21" s="40">
        <v>67680000</v>
      </c>
      <c r="BD21" s="24"/>
    </row>
    <row r="22" spans="1:56" s="35" customFormat="1" ht="90">
      <c r="A22" s="47">
        <f t="shared" si="0"/>
        <v>15</v>
      </c>
      <c r="B22" s="48" t="s">
        <v>44</v>
      </c>
      <c r="C22" s="48" t="s">
        <v>45</v>
      </c>
      <c r="D22" s="48" t="s">
        <v>45</v>
      </c>
      <c r="E22" s="48" t="s">
        <v>46</v>
      </c>
      <c r="F22" s="48" t="s">
        <v>47</v>
      </c>
      <c r="G22" s="48" t="s">
        <v>48</v>
      </c>
      <c r="H22" s="9" t="s">
        <v>149</v>
      </c>
      <c r="I22" s="48" t="s">
        <v>48</v>
      </c>
      <c r="J22" s="47" t="s">
        <v>48</v>
      </c>
      <c r="K22" s="47"/>
      <c r="L22" s="47"/>
      <c r="M22" s="47"/>
      <c r="N22" s="47">
        <v>0</v>
      </c>
      <c r="O22" s="47">
        <v>0</v>
      </c>
      <c r="P22" s="47">
        <v>0</v>
      </c>
      <c r="Q22" s="47"/>
      <c r="R22" s="14" t="s">
        <v>191</v>
      </c>
      <c r="S22" s="13"/>
      <c r="T22" s="13"/>
      <c r="U22" s="13"/>
      <c r="V22" s="13"/>
      <c r="W22" s="13"/>
      <c r="X22" s="48" t="s">
        <v>48</v>
      </c>
      <c r="Y22" s="48"/>
      <c r="Z22" s="48"/>
      <c r="AA22" s="55"/>
      <c r="AB22" s="55"/>
      <c r="AC22" s="55"/>
      <c r="AD22" s="48"/>
      <c r="AE22" s="48"/>
      <c r="AF22" s="14"/>
      <c r="AG22" s="14"/>
      <c r="AH22" s="13"/>
      <c r="AI22" s="13"/>
      <c r="AJ22" s="13"/>
      <c r="AK22" s="60" t="s">
        <v>54</v>
      </c>
      <c r="AL22" s="47" t="s">
        <v>55</v>
      </c>
      <c r="AM22" s="47">
        <v>2299</v>
      </c>
      <c r="AN22" s="47" t="s">
        <v>56</v>
      </c>
      <c r="AO22" s="47" t="s">
        <v>57</v>
      </c>
      <c r="AP22" s="48" t="s">
        <v>88</v>
      </c>
      <c r="AQ22" s="48" t="s">
        <v>59</v>
      </c>
      <c r="AR22" s="14" t="s">
        <v>60</v>
      </c>
      <c r="AS22" s="28"/>
      <c r="AT22" s="21" t="s">
        <v>101</v>
      </c>
      <c r="AU22" s="21"/>
      <c r="AV22" s="10" t="s">
        <v>105</v>
      </c>
      <c r="AW22" s="14" t="s">
        <v>64</v>
      </c>
      <c r="AX22" s="41">
        <v>32711999.999999996</v>
      </c>
      <c r="AY22" s="39">
        <v>1</v>
      </c>
      <c r="AZ22" s="39" t="s">
        <v>65</v>
      </c>
      <c r="BA22" s="39" t="s">
        <v>106</v>
      </c>
      <c r="BB22" s="39" t="s">
        <v>107</v>
      </c>
      <c r="BC22" s="40">
        <v>32711999.999999996</v>
      </c>
      <c r="BD22" s="24"/>
    </row>
    <row r="23" spans="1:56" s="35" customFormat="1" ht="120">
      <c r="A23" s="47">
        <v>16</v>
      </c>
      <c r="B23" s="48" t="s">
        <v>44</v>
      </c>
      <c r="C23" s="48" t="s">
        <v>45</v>
      </c>
      <c r="D23" s="48" t="s">
        <v>45</v>
      </c>
      <c r="E23" s="48" t="s">
        <v>46</v>
      </c>
      <c r="F23" s="48" t="s">
        <v>47</v>
      </c>
      <c r="G23" s="48" t="s">
        <v>48</v>
      </c>
      <c r="H23" s="9" t="s">
        <v>149</v>
      </c>
      <c r="I23" s="48" t="s">
        <v>48</v>
      </c>
      <c r="J23" s="47" t="s">
        <v>48</v>
      </c>
      <c r="K23" s="47"/>
      <c r="L23" s="47"/>
      <c r="M23" s="47"/>
      <c r="N23" s="47">
        <v>0</v>
      </c>
      <c r="O23" s="47">
        <v>0</v>
      </c>
      <c r="P23" s="47">
        <v>0</v>
      </c>
      <c r="Q23" s="47"/>
      <c r="R23" s="14" t="s">
        <v>191</v>
      </c>
      <c r="S23" s="13"/>
      <c r="T23" s="13"/>
      <c r="U23" s="13"/>
      <c r="V23" s="13"/>
      <c r="W23" s="13"/>
      <c r="X23" s="48" t="s">
        <v>48</v>
      </c>
      <c r="Y23" s="48"/>
      <c r="Z23" s="48"/>
      <c r="AA23" s="55"/>
      <c r="AB23" s="55"/>
      <c r="AC23" s="55"/>
      <c r="AD23" s="48"/>
      <c r="AE23" s="48"/>
      <c r="AF23" s="14"/>
      <c r="AG23" s="14"/>
      <c r="AH23" s="13"/>
      <c r="AI23" s="13"/>
      <c r="AJ23" s="13"/>
      <c r="AK23" s="60" t="s">
        <v>54</v>
      </c>
      <c r="AL23" s="47" t="s">
        <v>55</v>
      </c>
      <c r="AM23" s="47">
        <v>2299</v>
      </c>
      <c r="AN23" s="47" t="s">
        <v>56</v>
      </c>
      <c r="AO23" s="47" t="s">
        <v>57</v>
      </c>
      <c r="AP23" s="48" t="s">
        <v>88</v>
      </c>
      <c r="AQ23" s="48" t="s">
        <v>59</v>
      </c>
      <c r="AR23" s="14" t="s">
        <v>60</v>
      </c>
      <c r="AS23" s="28"/>
      <c r="AT23" s="21" t="s">
        <v>101</v>
      </c>
      <c r="AU23" s="21"/>
      <c r="AV23" s="10" t="s">
        <v>108</v>
      </c>
      <c r="AW23" s="14" t="s">
        <v>64</v>
      </c>
      <c r="AX23" s="41">
        <v>1128000</v>
      </c>
      <c r="AY23" s="39">
        <v>1</v>
      </c>
      <c r="AZ23" s="39" t="s">
        <v>65</v>
      </c>
      <c r="BA23" s="39" t="s">
        <v>109</v>
      </c>
      <c r="BB23" s="39" t="s">
        <v>110</v>
      </c>
      <c r="BC23" s="40">
        <v>1128000</v>
      </c>
      <c r="BD23" s="24"/>
    </row>
    <row r="24" spans="1:56" s="35" customFormat="1" ht="90">
      <c r="A24" s="47">
        <v>17</v>
      </c>
      <c r="B24" s="48" t="s">
        <v>44</v>
      </c>
      <c r="C24" s="48" t="s">
        <v>45</v>
      </c>
      <c r="D24" s="48" t="s">
        <v>45</v>
      </c>
      <c r="E24" s="48" t="s">
        <v>46</v>
      </c>
      <c r="F24" s="48" t="s">
        <v>47</v>
      </c>
      <c r="G24" s="48" t="s">
        <v>48</v>
      </c>
      <c r="H24" s="9" t="s">
        <v>149</v>
      </c>
      <c r="I24" s="48" t="s">
        <v>48</v>
      </c>
      <c r="J24" s="47" t="s">
        <v>48</v>
      </c>
      <c r="K24" s="47"/>
      <c r="L24" s="47"/>
      <c r="M24" s="47"/>
      <c r="N24" s="47">
        <v>0</v>
      </c>
      <c r="O24" s="47">
        <v>0</v>
      </c>
      <c r="P24" s="47">
        <v>0</v>
      </c>
      <c r="Q24" s="47"/>
      <c r="R24" s="14" t="s">
        <v>191</v>
      </c>
      <c r="S24" s="13"/>
      <c r="T24" s="13"/>
      <c r="U24" s="13"/>
      <c r="V24" s="13"/>
      <c r="W24" s="13"/>
      <c r="X24" s="48" t="s">
        <v>48</v>
      </c>
      <c r="Y24" s="48"/>
      <c r="Z24" s="48"/>
      <c r="AA24" s="55"/>
      <c r="AB24" s="55"/>
      <c r="AC24" s="55"/>
      <c r="AD24" s="48"/>
      <c r="AE24" s="48"/>
      <c r="AF24" s="14"/>
      <c r="AG24" s="14"/>
      <c r="AH24" s="13"/>
      <c r="AI24" s="13"/>
      <c r="AJ24" s="13"/>
      <c r="AK24" s="60" t="s">
        <v>54</v>
      </c>
      <c r="AL24" s="47" t="s">
        <v>55</v>
      </c>
      <c r="AM24" s="47">
        <v>2299</v>
      </c>
      <c r="AN24" s="47" t="s">
        <v>56</v>
      </c>
      <c r="AO24" s="47" t="s">
        <v>57</v>
      </c>
      <c r="AP24" s="48" t="s">
        <v>88</v>
      </c>
      <c r="AQ24" s="48" t="s">
        <v>59</v>
      </c>
      <c r="AR24" s="14" t="s">
        <v>60</v>
      </c>
      <c r="AS24" s="28"/>
      <c r="AT24" s="21" t="s">
        <v>101</v>
      </c>
      <c r="AU24" s="21"/>
      <c r="AV24" s="10" t="s">
        <v>111</v>
      </c>
      <c r="AW24" s="14" t="s">
        <v>64</v>
      </c>
      <c r="AX24" s="41">
        <v>11280000</v>
      </c>
      <c r="AY24" s="39">
        <v>1</v>
      </c>
      <c r="AZ24" s="39" t="s">
        <v>65</v>
      </c>
      <c r="BA24" s="39" t="s">
        <v>99</v>
      </c>
      <c r="BB24" s="39" t="s">
        <v>100</v>
      </c>
      <c r="BC24" s="40">
        <v>11280000</v>
      </c>
      <c r="BD24" s="24"/>
    </row>
    <row r="25" spans="1:56" s="35" customFormat="1" ht="90">
      <c r="A25" s="47">
        <f>A24+1</f>
        <v>18</v>
      </c>
      <c r="B25" s="48" t="s">
        <v>44</v>
      </c>
      <c r="C25" s="48" t="s">
        <v>45</v>
      </c>
      <c r="D25" s="48" t="s">
        <v>45</v>
      </c>
      <c r="E25" s="48" t="s">
        <v>46</v>
      </c>
      <c r="F25" s="48" t="s">
        <v>47</v>
      </c>
      <c r="G25" s="48" t="s">
        <v>48</v>
      </c>
      <c r="H25" s="9" t="s">
        <v>149</v>
      </c>
      <c r="I25" s="48" t="s">
        <v>48</v>
      </c>
      <c r="J25" s="47" t="s">
        <v>48</v>
      </c>
      <c r="K25" s="47"/>
      <c r="L25" s="47"/>
      <c r="M25" s="47"/>
      <c r="N25" s="47">
        <v>0</v>
      </c>
      <c r="O25" s="47">
        <v>0</v>
      </c>
      <c r="P25" s="47">
        <v>0</v>
      </c>
      <c r="Q25" s="47"/>
      <c r="R25" s="14" t="s">
        <v>191</v>
      </c>
      <c r="S25" s="13"/>
      <c r="T25" s="13"/>
      <c r="U25" s="13"/>
      <c r="V25" s="13"/>
      <c r="W25" s="13"/>
      <c r="X25" s="48" t="s">
        <v>48</v>
      </c>
      <c r="Y25" s="48"/>
      <c r="Z25" s="48"/>
      <c r="AA25" s="55"/>
      <c r="AB25" s="55"/>
      <c r="AC25" s="55"/>
      <c r="AD25" s="48"/>
      <c r="AE25" s="48"/>
      <c r="AF25" s="14"/>
      <c r="AG25" s="14"/>
      <c r="AH25" s="13"/>
      <c r="AI25" s="13"/>
      <c r="AJ25" s="13"/>
      <c r="AK25" s="60" t="s">
        <v>54</v>
      </c>
      <c r="AL25" s="47" t="s">
        <v>55</v>
      </c>
      <c r="AM25" s="47">
        <v>2299</v>
      </c>
      <c r="AN25" s="47" t="s">
        <v>56</v>
      </c>
      <c r="AO25" s="47" t="s">
        <v>57</v>
      </c>
      <c r="AP25" s="48" t="s">
        <v>88</v>
      </c>
      <c r="AQ25" s="48" t="s">
        <v>59</v>
      </c>
      <c r="AR25" s="14" t="s">
        <v>60</v>
      </c>
      <c r="AS25" s="28"/>
      <c r="AT25" s="21" t="s">
        <v>112</v>
      </c>
      <c r="AU25" s="21" t="s">
        <v>189</v>
      </c>
      <c r="AV25" s="10" t="s">
        <v>113</v>
      </c>
      <c r="AW25" s="14" t="s">
        <v>64</v>
      </c>
      <c r="AX25" s="41">
        <v>10000000</v>
      </c>
      <c r="AY25" s="39">
        <v>1</v>
      </c>
      <c r="AZ25" s="39" t="s">
        <v>65</v>
      </c>
      <c r="BA25" s="39" t="s">
        <v>114</v>
      </c>
      <c r="BB25" s="39" t="s">
        <v>115</v>
      </c>
      <c r="BC25" s="40">
        <v>10000000</v>
      </c>
      <c r="BD25" s="24"/>
    </row>
    <row r="26" spans="1:56" s="35" customFormat="1" ht="90">
      <c r="A26" s="47">
        <f>A25+1</f>
        <v>19</v>
      </c>
      <c r="B26" s="48" t="s">
        <v>44</v>
      </c>
      <c r="C26" s="48" t="s">
        <v>45</v>
      </c>
      <c r="D26" s="48" t="s">
        <v>45</v>
      </c>
      <c r="E26" s="47" t="s">
        <v>46</v>
      </c>
      <c r="F26" s="48" t="s">
        <v>47</v>
      </c>
      <c r="G26" s="48" t="s">
        <v>48</v>
      </c>
      <c r="H26" s="9" t="s">
        <v>149</v>
      </c>
      <c r="I26" s="48" t="s">
        <v>48</v>
      </c>
      <c r="J26" s="47" t="s">
        <v>48</v>
      </c>
      <c r="K26" s="47"/>
      <c r="L26" s="47"/>
      <c r="M26" s="47"/>
      <c r="N26" s="47">
        <v>0</v>
      </c>
      <c r="O26" s="47">
        <v>0</v>
      </c>
      <c r="P26" s="47">
        <v>0</v>
      </c>
      <c r="Q26" s="47"/>
      <c r="R26" s="14" t="s">
        <v>191</v>
      </c>
      <c r="S26" s="13"/>
      <c r="T26" s="13"/>
      <c r="U26" s="13"/>
      <c r="V26" s="13"/>
      <c r="W26" s="13"/>
      <c r="X26" s="48" t="s">
        <v>48</v>
      </c>
      <c r="Y26" s="57" t="s">
        <v>116</v>
      </c>
      <c r="Z26" s="48" t="s">
        <v>50</v>
      </c>
      <c r="AA26" s="113">
        <v>0</v>
      </c>
      <c r="AB26" s="111">
        <v>1</v>
      </c>
      <c r="AC26" s="56"/>
      <c r="AD26" s="48"/>
      <c r="AE26" s="48" t="s">
        <v>117</v>
      </c>
      <c r="AF26" s="110"/>
      <c r="AG26" s="112">
        <f>(AF26-AA26)/(AB26-AA26)</f>
        <v>0</v>
      </c>
      <c r="AH26" s="62"/>
      <c r="AI26" s="47"/>
      <c r="AJ26" s="62"/>
      <c r="AK26" s="60" t="s">
        <v>54</v>
      </c>
      <c r="AL26" s="47" t="s">
        <v>55</v>
      </c>
      <c r="AM26" s="47">
        <v>2299</v>
      </c>
      <c r="AN26" s="47" t="s">
        <v>56</v>
      </c>
      <c r="AO26" s="47" t="s">
        <v>57</v>
      </c>
      <c r="AP26" s="48" t="s">
        <v>118</v>
      </c>
      <c r="AQ26" s="48" t="s">
        <v>59</v>
      </c>
      <c r="AR26" s="14" t="s">
        <v>60</v>
      </c>
      <c r="AS26" s="28" t="s">
        <v>119</v>
      </c>
      <c r="AT26" s="21" t="s">
        <v>120</v>
      </c>
      <c r="AU26" s="21">
        <v>246219</v>
      </c>
      <c r="AV26" s="10" t="s">
        <v>63</v>
      </c>
      <c r="AW26" s="14" t="s">
        <v>64</v>
      </c>
      <c r="AX26" s="41">
        <v>16724676.5</v>
      </c>
      <c r="AY26" s="39">
        <v>12</v>
      </c>
      <c r="AZ26" s="39" t="s">
        <v>65</v>
      </c>
      <c r="BA26" s="39" t="s">
        <v>66</v>
      </c>
      <c r="BB26" s="39" t="s">
        <v>67</v>
      </c>
      <c r="BC26" s="40">
        <v>200696118</v>
      </c>
      <c r="BD26" s="24">
        <v>158884422</v>
      </c>
    </row>
    <row r="27" spans="1:56" s="35" customFormat="1" ht="75">
      <c r="A27" s="47">
        <v>20</v>
      </c>
      <c r="B27" s="48" t="s">
        <v>44</v>
      </c>
      <c r="C27" s="48" t="s">
        <v>45</v>
      </c>
      <c r="D27" s="48" t="s">
        <v>45</v>
      </c>
      <c r="E27" s="48" t="s">
        <v>46</v>
      </c>
      <c r="F27" s="48" t="s">
        <v>47</v>
      </c>
      <c r="G27" s="48" t="s">
        <v>48</v>
      </c>
      <c r="H27" s="9" t="s">
        <v>149</v>
      </c>
      <c r="I27" s="48" t="s">
        <v>48</v>
      </c>
      <c r="J27" s="47" t="s">
        <v>48</v>
      </c>
      <c r="K27" s="47"/>
      <c r="L27" s="47"/>
      <c r="M27" s="47"/>
      <c r="N27" s="47">
        <v>0</v>
      </c>
      <c r="O27" s="47">
        <v>0</v>
      </c>
      <c r="P27" s="47">
        <v>0</v>
      </c>
      <c r="Q27" s="47"/>
      <c r="R27" s="14" t="s">
        <v>191</v>
      </c>
      <c r="S27" s="13"/>
      <c r="T27" s="13"/>
      <c r="U27" s="13"/>
      <c r="V27" s="13"/>
      <c r="W27" s="13"/>
      <c r="X27" s="48" t="s">
        <v>48</v>
      </c>
      <c r="Y27" s="48"/>
      <c r="Z27" s="48"/>
      <c r="AA27" s="55"/>
      <c r="AB27" s="55"/>
      <c r="AC27" s="55"/>
      <c r="AD27" s="48"/>
      <c r="AE27" s="48"/>
      <c r="AF27" s="14"/>
      <c r="AG27" s="72"/>
      <c r="AI27" s="13"/>
      <c r="AJ27" s="13"/>
      <c r="AK27" s="60" t="s">
        <v>54</v>
      </c>
      <c r="AL27" s="47" t="s">
        <v>55</v>
      </c>
      <c r="AM27" s="47">
        <v>2299</v>
      </c>
      <c r="AN27" s="47" t="s">
        <v>56</v>
      </c>
      <c r="AO27" s="47" t="s">
        <v>57</v>
      </c>
      <c r="AP27" s="48" t="s">
        <v>118</v>
      </c>
      <c r="AQ27" s="48" t="s">
        <v>59</v>
      </c>
      <c r="AR27" s="14" t="s">
        <v>60</v>
      </c>
      <c r="AS27" s="28" t="s">
        <v>121</v>
      </c>
      <c r="AT27" s="21" t="s">
        <v>122</v>
      </c>
      <c r="AU27" s="21">
        <v>144419</v>
      </c>
      <c r="AV27" s="10" t="s">
        <v>63</v>
      </c>
      <c r="AW27" s="14" t="s">
        <v>64</v>
      </c>
      <c r="AX27" s="41">
        <v>7725000</v>
      </c>
      <c r="AY27" s="39">
        <v>12</v>
      </c>
      <c r="AZ27" s="39" t="s">
        <v>65</v>
      </c>
      <c r="BA27" s="39" t="s">
        <v>66</v>
      </c>
      <c r="BB27" s="39" t="s">
        <v>67</v>
      </c>
      <c r="BC27" s="40">
        <v>92700000</v>
      </c>
      <c r="BD27" s="24">
        <v>38110000</v>
      </c>
    </row>
    <row r="28" spans="1:56" s="35" customFormat="1" ht="75">
      <c r="A28" s="47">
        <f>A27+1</f>
        <v>21</v>
      </c>
      <c r="B28" s="48" t="s">
        <v>44</v>
      </c>
      <c r="C28" s="48" t="s">
        <v>45</v>
      </c>
      <c r="D28" s="48" t="s">
        <v>45</v>
      </c>
      <c r="E28" s="48" t="s">
        <v>46</v>
      </c>
      <c r="F28" s="48" t="s">
        <v>47</v>
      </c>
      <c r="G28" s="48" t="s">
        <v>48</v>
      </c>
      <c r="H28" s="9" t="s">
        <v>149</v>
      </c>
      <c r="I28" s="48" t="s">
        <v>48</v>
      </c>
      <c r="J28" s="47" t="s">
        <v>48</v>
      </c>
      <c r="K28" s="47"/>
      <c r="L28" s="47"/>
      <c r="M28" s="47"/>
      <c r="N28" s="47">
        <v>0</v>
      </c>
      <c r="O28" s="47">
        <v>0</v>
      </c>
      <c r="P28" s="47">
        <v>0</v>
      </c>
      <c r="Q28" s="47"/>
      <c r="R28" s="14" t="s">
        <v>191</v>
      </c>
      <c r="S28" s="13"/>
      <c r="T28" s="13"/>
      <c r="U28" s="13"/>
      <c r="V28" s="13"/>
      <c r="W28" s="13"/>
      <c r="X28" s="48" t="s">
        <v>48</v>
      </c>
      <c r="Y28" s="58"/>
      <c r="Z28" s="58"/>
      <c r="AA28" s="58"/>
      <c r="AB28" s="58"/>
      <c r="AC28" s="58"/>
      <c r="AD28" s="58"/>
      <c r="AE28" s="58"/>
      <c r="AF28" s="14"/>
      <c r="AG28" s="14"/>
      <c r="AH28" s="10"/>
      <c r="AI28" s="13"/>
      <c r="AJ28" s="13"/>
      <c r="AK28" s="60" t="s">
        <v>54</v>
      </c>
      <c r="AL28" s="47" t="s">
        <v>55</v>
      </c>
      <c r="AM28" s="47">
        <v>2299</v>
      </c>
      <c r="AN28" s="47" t="s">
        <v>56</v>
      </c>
      <c r="AO28" s="47" t="s">
        <v>57</v>
      </c>
      <c r="AP28" s="48" t="s">
        <v>118</v>
      </c>
      <c r="AQ28" s="48" t="s">
        <v>59</v>
      </c>
      <c r="AR28" s="14" t="s">
        <v>60</v>
      </c>
      <c r="AS28" s="36"/>
      <c r="AT28" s="21" t="s">
        <v>122</v>
      </c>
      <c r="AU28" s="21"/>
      <c r="AV28" s="10" t="s">
        <v>63</v>
      </c>
      <c r="AW28" s="14" t="s">
        <v>64</v>
      </c>
      <c r="AX28" s="41">
        <v>7400000</v>
      </c>
      <c r="AY28" s="39">
        <v>12</v>
      </c>
      <c r="AZ28" s="39" t="s">
        <v>65</v>
      </c>
      <c r="BA28" s="39" t="s">
        <v>66</v>
      </c>
      <c r="BB28" s="39" t="s">
        <v>67</v>
      </c>
      <c r="BC28" s="40">
        <v>88800000</v>
      </c>
      <c r="BD28" s="24"/>
    </row>
    <row r="29" spans="1:56" s="35" customFormat="1" ht="75">
      <c r="A29" s="47">
        <f>A28+1</f>
        <v>22</v>
      </c>
      <c r="B29" s="48" t="s">
        <v>44</v>
      </c>
      <c r="C29" s="48" t="s">
        <v>45</v>
      </c>
      <c r="D29" s="48" t="s">
        <v>45</v>
      </c>
      <c r="E29" s="48" t="s">
        <v>46</v>
      </c>
      <c r="F29" s="48" t="s">
        <v>47</v>
      </c>
      <c r="G29" s="48" t="s">
        <v>48</v>
      </c>
      <c r="H29" s="9" t="s">
        <v>149</v>
      </c>
      <c r="I29" s="48" t="s">
        <v>48</v>
      </c>
      <c r="J29" s="47" t="s">
        <v>48</v>
      </c>
      <c r="K29" s="47"/>
      <c r="L29" s="47"/>
      <c r="M29" s="47"/>
      <c r="N29" s="47">
        <v>0</v>
      </c>
      <c r="O29" s="47">
        <v>0</v>
      </c>
      <c r="P29" s="47">
        <v>0</v>
      </c>
      <c r="Q29" s="47"/>
      <c r="R29" s="14" t="s">
        <v>191</v>
      </c>
      <c r="S29" s="13"/>
      <c r="T29" s="13"/>
      <c r="U29" s="13"/>
      <c r="V29" s="13"/>
      <c r="W29" s="13"/>
      <c r="X29" s="48" t="s">
        <v>48</v>
      </c>
      <c r="Y29" s="58"/>
      <c r="Z29" s="58"/>
      <c r="AA29" s="58"/>
      <c r="AB29" s="58"/>
      <c r="AC29" s="58"/>
      <c r="AD29" s="58"/>
      <c r="AE29" s="58"/>
      <c r="AF29" s="14"/>
      <c r="AG29" s="14"/>
      <c r="AH29" s="13"/>
      <c r="AI29" s="13"/>
      <c r="AJ29" s="13"/>
      <c r="AK29" s="60" t="s">
        <v>54</v>
      </c>
      <c r="AL29" s="47" t="s">
        <v>55</v>
      </c>
      <c r="AM29" s="47">
        <v>2299</v>
      </c>
      <c r="AN29" s="47" t="s">
        <v>56</v>
      </c>
      <c r="AO29" s="47" t="s">
        <v>57</v>
      </c>
      <c r="AP29" s="48" t="s">
        <v>118</v>
      </c>
      <c r="AQ29" s="48" t="s">
        <v>59</v>
      </c>
      <c r="AR29" s="14" t="s">
        <v>60</v>
      </c>
      <c r="AS29" s="36"/>
      <c r="AT29" s="21" t="s">
        <v>123</v>
      </c>
      <c r="AU29" s="21"/>
      <c r="AV29" s="10" t="s">
        <v>63</v>
      </c>
      <c r="AW29" s="14" t="s">
        <v>64</v>
      </c>
      <c r="AX29" s="41">
        <v>7200000</v>
      </c>
      <c r="AY29" s="39">
        <v>12</v>
      </c>
      <c r="AZ29" s="39" t="s">
        <v>65</v>
      </c>
      <c r="BA29" s="39" t="s">
        <v>66</v>
      </c>
      <c r="BB29" s="39" t="s">
        <v>67</v>
      </c>
      <c r="BC29" s="40">
        <v>86400000</v>
      </c>
      <c r="BD29" s="24"/>
    </row>
    <row r="30" spans="1:56" s="35" customFormat="1" ht="120">
      <c r="A30" s="47">
        <v>23</v>
      </c>
      <c r="B30" s="48" t="s">
        <v>44</v>
      </c>
      <c r="C30" s="48" t="s">
        <v>45</v>
      </c>
      <c r="D30" s="48" t="s">
        <v>45</v>
      </c>
      <c r="E30" s="48" t="s">
        <v>46</v>
      </c>
      <c r="F30" s="48" t="s">
        <v>47</v>
      </c>
      <c r="G30" s="48" t="s">
        <v>48</v>
      </c>
      <c r="H30" s="9" t="s">
        <v>149</v>
      </c>
      <c r="I30" s="48" t="s">
        <v>48</v>
      </c>
      <c r="J30" s="47" t="s">
        <v>48</v>
      </c>
      <c r="K30" s="47"/>
      <c r="L30" s="47"/>
      <c r="M30" s="47"/>
      <c r="N30" s="47">
        <v>0</v>
      </c>
      <c r="O30" s="47">
        <v>0</v>
      </c>
      <c r="P30" s="47">
        <v>0</v>
      </c>
      <c r="Q30" s="47"/>
      <c r="R30" s="14" t="s">
        <v>191</v>
      </c>
      <c r="S30" s="13"/>
      <c r="T30" s="13"/>
      <c r="U30" s="13"/>
      <c r="V30" s="13"/>
      <c r="W30" s="13"/>
      <c r="X30" s="48" t="s">
        <v>48</v>
      </c>
      <c r="Y30" s="48"/>
      <c r="Z30" s="48"/>
      <c r="AA30" s="55"/>
      <c r="AB30" s="55"/>
      <c r="AC30" s="55"/>
      <c r="AD30" s="48"/>
      <c r="AE30" s="48"/>
      <c r="AF30" s="14"/>
      <c r="AG30" s="14"/>
      <c r="AH30" s="13"/>
      <c r="AI30" s="13"/>
      <c r="AJ30" s="13"/>
      <c r="AK30" s="60" t="s">
        <v>54</v>
      </c>
      <c r="AL30" s="47" t="s">
        <v>55</v>
      </c>
      <c r="AM30" s="47">
        <v>2299</v>
      </c>
      <c r="AN30" s="47" t="s">
        <v>56</v>
      </c>
      <c r="AO30" s="47" t="s">
        <v>57</v>
      </c>
      <c r="AP30" s="48" t="s">
        <v>118</v>
      </c>
      <c r="AQ30" s="48" t="s">
        <v>59</v>
      </c>
      <c r="AR30" s="14" t="s">
        <v>60</v>
      </c>
      <c r="AS30" s="36"/>
      <c r="AT30" s="21" t="s">
        <v>124</v>
      </c>
      <c r="AU30" s="21"/>
      <c r="AV30" s="10" t="s">
        <v>74</v>
      </c>
      <c r="AW30" s="14" t="s">
        <v>64</v>
      </c>
      <c r="AX30" s="41">
        <v>15000000</v>
      </c>
      <c r="AY30" s="39">
        <v>12</v>
      </c>
      <c r="AZ30" s="39" t="s">
        <v>65</v>
      </c>
      <c r="BA30" s="39" t="s">
        <v>125</v>
      </c>
      <c r="BB30" s="39" t="s">
        <v>67</v>
      </c>
      <c r="BC30" s="40">
        <v>180000000</v>
      </c>
      <c r="BD30" s="24"/>
    </row>
    <row r="31" spans="1:56" s="35" customFormat="1" ht="90">
      <c r="A31" s="47">
        <f>A30+1</f>
        <v>24</v>
      </c>
      <c r="B31" s="48" t="s">
        <v>44</v>
      </c>
      <c r="C31" s="48" t="s">
        <v>45</v>
      </c>
      <c r="D31" s="48" t="s">
        <v>45</v>
      </c>
      <c r="E31" s="47" t="s">
        <v>46</v>
      </c>
      <c r="F31" s="48" t="s">
        <v>47</v>
      </c>
      <c r="G31" s="48" t="s">
        <v>48</v>
      </c>
      <c r="H31" s="9" t="s">
        <v>149</v>
      </c>
      <c r="I31" s="48" t="s">
        <v>48</v>
      </c>
      <c r="J31" s="47" t="s">
        <v>48</v>
      </c>
      <c r="K31" s="47"/>
      <c r="L31" s="47"/>
      <c r="M31" s="47"/>
      <c r="N31" s="47">
        <v>0</v>
      </c>
      <c r="O31" s="47">
        <v>0</v>
      </c>
      <c r="P31" s="47">
        <v>0</v>
      </c>
      <c r="Q31" s="47"/>
      <c r="R31" s="14" t="s">
        <v>191</v>
      </c>
      <c r="S31" s="13"/>
      <c r="T31" s="13"/>
      <c r="U31" s="13"/>
      <c r="V31" s="13"/>
      <c r="W31" s="13"/>
      <c r="X31" s="48" t="s">
        <v>48</v>
      </c>
      <c r="Y31" s="57" t="s">
        <v>126</v>
      </c>
      <c r="Z31" s="48" t="s">
        <v>50</v>
      </c>
      <c r="AA31" s="51">
        <v>0</v>
      </c>
      <c r="AB31" s="56">
        <v>215</v>
      </c>
      <c r="AC31" s="56"/>
      <c r="AD31" s="48"/>
      <c r="AE31" s="57" t="s">
        <v>127</v>
      </c>
      <c r="AF31" s="47"/>
      <c r="AG31" s="104">
        <f>(AF31-AA31)/(AB31-AA31)</f>
        <v>0</v>
      </c>
      <c r="AH31" s="62"/>
      <c r="AI31" s="47"/>
      <c r="AJ31" s="62"/>
      <c r="AK31" s="60" t="s">
        <v>54</v>
      </c>
      <c r="AL31" s="47" t="s">
        <v>55</v>
      </c>
      <c r="AM31" s="47">
        <v>2299</v>
      </c>
      <c r="AN31" s="47" t="s">
        <v>56</v>
      </c>
      <c r="AO31" s="47" t="s">
        <v>57</v>
      </c>
      <c r="AP31" s="48" t="s">
        <v>128</v>
      </c>
      <c r="AQ31" s="48" t="s">
        <v>59</v>
      </c>
      <c r="AR31" s="14" t="s">
        <v>60</v>
      </c>
      <c r="AS31" s="28" t="s">
        <v>129</v>
      </c>
      <c r="AT31" s="21" t="s">
        <v>130</v>
      </c>
      <c r="AU31" s="21" t="s">
        <v>190</v>
      </c>
      <c r="AV31" s="10" t="s">
        <v>131</v>
      </c>
      <c r="AW31" s="14" t="s">
        <v>64</v>
      </c>
      <c r="AX31" s="41">
        <v>152000000</v>
      </c>
      <c r="AY31" s="39">
        <v>12</v>
      </c>
      <c r="AZ31" s="39" t="s">
        <v>65</v>
      </c>
      <c r="BA31" s="39" t="s">
        <v>132</v>
      </c>
      <c r="BB31" s="39" t="s">
        <v>133</v>
      </c>
      <c r="BC31" s="40">
        <v>1640067284.0290029</v>
      </c>
      <c r="BD31" s="24">
        <v>600000000</v>
      </c>
    </row>
    <row r="32" spans="1:56" s="35" customFormat="1" ht="105">
      <c r="A32" s="47">
        <f>A31+1</f>
        <v>25</v>
      </c>
      <c r="B32" s="48" t="s">
        <v>44</v>
      </c>
      <c r="C32" s="48" t="s">
        <v>45</v>
      </c>
      <c r="D32" s="48" t="s">
        <v>45</v>
      </c>
      <c r="E32" s="48" t="s">
        <v>46</v>
      </c>
      <c r="F32" s="48" t="s">
        <v>47</v>
      </c>
      <c r="G32" s="48" t="s">
        <v>48</v>
      </c>
      <c r="H32" s="9" t="s">
        <v>149</v>
      </c>
      <c r="I32" s="48" t="s">
        <v>48</v>
      </c>
      <c r="J32" s="47" t="s">
        <v>48</v>
      </c>
      <c r="K32" s="47"/>
      <c r="L32" s="47"/>
      <c r="M32" s="47"/>
      <c r="N32" s="47">
        <v>0</v>
      </c>
      <c r="O32" s="47">
        <v>0</v>
      </c>
      <c r="P32" s="47">
        <v>0</v>
      </c>
      <c r="Q32" s="47"/>
      <c r="R32" s="14" t="s">
        <v>191</v>
      </c>
      <c r="S32" s="13"/>
      <c r="T32" s="13"/>
      <c r="U32" s="13"/>
      <c r="V32" s="13"/>
      <c r="W32" s="13"/>
      <c r="X32" s="48" t="s">
        <v>48</v>
      </c>
      <c r="Y32" s="48"/>
      <c r="Z32" s="48"/>
      <c r="AA32" s="55"/>
      <c r="AB32" s="55"/>
      <c r="AC32" s="55"/>
      <c r="AD32" s="48"/>
      <c r="AE32" s="48"/>
      <c r="AF32" s="14"/>
      <c r="AG32" s="14"/>
      <c r="AH32" s="13"/>
      <c r="AI32" s="13"/>
      <c r="AJ32" s="13"/>
      <c r="AK32" s="60" t="s">
        <v>54</v>
      </c>
      <c r="AL32" s="47" t="s">
        <v>55</v>
      </c>
      <c r="AM32" s="47">
        <v>2299</v>
      </c>
      <c r="AN32" s="47" t="s">
        <v>56</v>
      </c>
      <c r="AO32" s="47" t="s">
        <v>57</v>
      </c>
      <c r="AP32" s="48" t="s">
        <v>128</v>
      </c>
      <c r="AQ32" s="48" t="s">
        <v>59</v>
      </c>
      <c r="AR32" s="14" t="s">
        <v>60</v>
      </c>
      <c r="AS32" s="28"/>
      <c r="AT32" s="10" t="s">
        <v>134</v>
      </c>
      <c r="AU32" s="10"/>
      <c r="AV32" s="10" t="s">
        <v>63</v>
      </c>
      <c r="AW32" s="14" t="s">
        <v>64</v>
      </c>
      <c r="AX32" s="41">
        <v>10000000</v>
      </c>
      <c r="AY32" s="39">
        <v>12</v>
      </c>
      <c r="AZ32" s="39" t="s">
        <v>65</v>
      </c>
      <c r="BA32" s="39" t="s">
        <v>66</v>
      </c>
      <c r="BB32" s="39" t="s">
        <v>67</v>
      </c>
      <c r="BC32" s="40">
        <v>120000000</v>
      </c>
      <c r="BD32" s="24"/>
    </row>
    <row r="33" spans="1:56" s="35" customFormat="1" ht="120">
      <c r="A33" s="47">
        <v>26</v>
      </c>
      <c r="B33" s="48" t="s">
        <v>44</v>
      </c>
      <c r="C33" s="48" t="s">
        <v>45</v>
      </c>
      <c r="D33" s="48" t="s">
        <v>45</v>
      </c>
      <c r="E33" s="48" t="s">
        <v>46</v>
      </c>
      <c r="F33" s="48" t="s">
        <v>47</v>
      </c>
      <c r="G33" s="48" t="s">
        <v>48</v>
      </c>
      <c r="H33" s="9" t="s">
        <v>149</v>
      </c>
      <c r="I33" s="48" t="s">
        <v>48</v>
      </c>
      <c r="J33" s="47" t="s">
        <v>48</v>
      </c>
      <c r="K33" s="47"/>
      <c r="L33" s="47"/>
      <c r="M33" s="47"/>
      <c r="N33" s="47">
        <v>0</v>
      </c>
      <c r="O33" s="47">
        <v>0</v>
      </c>
      <c r="P33" s="47">
        <v>0</v>
      </c>
      <c r="Q33" s="47"/>
      <c r="R33" s="14" t="s">
        <v>191</v>
      </c>
      <c r="S33" s="13"/>
      <c r="T33" s="13"/>
      <c r="U33" s="13"/>
      <c r="V33" s="13"/>
      <c r="W33" s="13"/>
      <c r="X33" s="48" t="s">
        <v>48</v>
      </c>
      <c r="Y33" s="48"/>
      <c r="Z33" s="48"/>
      <c r="AA33" s="55"/>
      <c r="AB33" s="55"/>
      <c r="AC33" s="55"/>
      <c r="AD33" s="48"/>
      <c r="AE33" s="48"/>
      <c r="AF33" s="14"/>
      <c r="AG33" s="14"/>
      <c r="AH33" s="13"/>
      <c r="AI33" s="13"/>
      <c r="AJ33" s="13"/>
      <c r="AK33" s="60" t="s">
        <v>54</v>
      </c>
      <c r="AL33" s="47" t="s">
        <v>55</v>
      </c>
      <c r="AM33" s="47">
        <v>2299</v>
      </c>
      <c r="AN33" s="47" t="s">
        <v>56</v>
      </c>
      <c r="AO33" s="47" t="s">
        <v>57</v>
      </c>
      <c r="AP33" s="48" t="s">
        <v>128</v>
      </c>
      <c r="AQ33" s="48" t="s">
        <v>59</v>
      </c>
      <c r="AR33" s="14" t="s">
        <v>60</v>
      </c>
      <c r="AS33" s="28"/>
      <c r="AT33" s="10" t="s">
        <v>135</v>
      </c>
      <c r="AU33" s="10"/>
      <c r="AV33" s="10" t="s">
        <v>63</v>
      </c>
      <c r="AW33" s="14" t="s">
        <v>64</v>
      </c>
      <c r="AX33" s="41">
        <v>5600000</v>
      </c>
      <c r="AY33" s="39">
        <v>12</v>
      </c>
      <c r="AZ33" s="39" t="s">
        <v>65</v>
      </c>
      <c r="BA33" s="39" t="s">
        <v>66</v>
      </c>
      <c r="BB33" s="39" t="s">
        <v>67</v>
      </c>
      <c r="BC33" s="40">
        <v>67200000</v>
      </c>
      <c r="BD33" s="24"/>
    </row>
    <row r="34" spans="1:56" s="35" customFormat="1" ht="90">
      <c r="A34" s="47">
        <f>A33+1</f>
        <v>27</v>
      </c>
      <c r="B34" s="48" t="s">
        <v>44</v>
      </c>
      <c r="C34" s="48" t="s">
        <v>45</v>
      </c>
      <c r="D34" s="48" t="s">
        <v>45</v>
      </c>
      <c r="E34" s="47" t="s">
        <v>46</v>
      </c>
      <c r="F34" s="48" t="s">
        <v>47</v>
      </c>
      <c r="G34" s="48" t="s">
        <v>48</v>
      </c>
      <c r="H34" s="9" t="s">
        <v>149</v>
      </c>
      <c r="I34" s="48" t="s">
        <v>48</v>
      </c>
      <c r="J34" s="47" t="s">
        <v>48</v>
      </c>
      <c r="K34" s="47"/>
      <c r="L34" s="47"/>
      <c r="M34" s="47"/>
      <c r="N34" s="47">
        <v>0</v>
      </c>
      <c r="O34" s="47">
        <v>0</v>
      </c>
      <c r="P34" s="47">
        <v>0</v>
      </c>
      <c r="Q34" s="47"/>
      <c r="R34" s="14" t="s">
        <v>191</v>
      </c>
      <c r="S34" s="13"/>
      <c r="T34" s="13"/>
      <c r="U34" s="13"/>
      <c r="V34" s="13"/>
      <c r="W34" s="13"/>
      <c r="X34" s="48" t="s">
        <v>48</v>
      </c>
      <c r="Y34" s="48" t="s">
        <v>136</v>
      </c>
      <c r="Z34" s="48" t="s">
        <v>50</v>
      </c>
      <c r="AA34" s="51">
        <v>0</v>
      </c>
      <c r="AB34" s="56">
        <v>1300</v>
      </c>
      <c r="AC34" s="56"/>
      <c r="AD34" s="48"/>
      <c r="AE34" s="57" t="s">
        <v>137</v>
      </c>
      <c r="AF34" s="65"/>
      <c r="AG34" s="104">
        <f>(AF34-AA34)/(AB34-AA34)</f>
        <v>0</v>
      </c>
      <c r="AH34" s="62"/>
      <c r="AI34" s="47"/>
      <c r="AJ34" s="62"/>
      <c r="AK34" s="48" t="s">
        <v>54</v>
      </c>
      <c r="AL34" s="47" t="s">
        <v>55</v>
      </c>
      <c r="AM34" s="47">
        <v>2299</v>
      </c>
      <c r="AN34" s="47" t="s">
        <v>56</v>
      </c>
      <c r="AO34" s="47" t="s">
        <v>57</v>
      </c>
      <c r="AP34" s="48" t="s">
        <v>138</v>
      </c>
      <c r="AQ34" s="48" t="s">
        <v>59</v>
      </c>
      <c r="AR34" s="14" t="s">
        <v>60</v>
      </c>
      <c r="AS34" s="28" t="s">
        <v>139</v>
      </c>
      <c r="AT34" s="21" t="s">
        <v>140</v>
      </c>
      <c r="AU34" s="21"/>
      <c r="AV34" s="10" t="s">
        <v>63</v>
      </c>
      <c r="AW34" s="14" t="s">
        <v>64</v>
      </c>
      <c r="AX34" s="41">
        <v>5400000</v>
      </c>
      <c r="AY34" s="39">
        <v>12</v>
      </c>
      <c r="AZ34" s="39" t="s">
        <v>65</v>
      </c>
      <c r="BA34" s="39" t="s">
        <v>66</v>
      </c>
      <c r="BB34" s="39" t="s">
        <v>67</v>
      </c>
      <c r="BC34" s="40">
        <v>64800000</v>
      </c>
      <c r="BD34" s="24">
        <v>51300000</v>
      </c>
    </row>
    <row r="35" spans="1:56" s="35" customFormat="1" ht="90">
      <c r="A35" s="47">
        <f>A34+1</f>
        <v>28</v>
      </c>
      <c r="B35" s="48" t="s">
        <v>44</v>
      </c>
      <c r="C35" s="48" t="s">
        <v>45</v>
      </c>
      <c r="D35" s="48" t="s">
        <v>45</v>
      </c>
      <c r="E35" s="48" t="s">
        <v>46</v>
      </c>
      <c r="F35" s="48" t="s">
        <v>47</v>
      </c>
      <c r="G35" s="48" t="s">
        <v>48</v>
      </c>
      <c r="H35" s="9" t="s">
        <v>149</v>
      </c>
      <c r="I35" s="48" t="s">
        <v>48</v>
      </c>
      <c r="J35" s="47" t="s">
        <v>48</v>
      </c>
      <c r="K35" s="47"/>
      <c r="L35" s="47"/>
      <c r="M35" s="47"/>
      <c r="N35" s="47">
        <v>0</v>
      </c>
      <c r="O35" s="47">
        <v>0</v>
      </c>
      <c r="P35" s="47">
        <v>0</v>
      </c>
      <c r="Q35" s="47"/>
      <c r="R35" s="14" t="s">
        <v>191</v>
      </c>
      <c r="S35" s="13"/>
      <c r="T35" s="13"/>
      <c r="U35" s="13"/>
      <c r="V35" s="13"/>
      <c r="W35" s="13"/>
      <c r="X35" s="48" t="s">
        <v>48</v>
      </c>
      <c r="Y35" s="48"/>
      <c r="Z35" s="48"/>
      <c r="AA35" s="55"/>
      <c r="AB35" s="55"/>
      <c r="AC35" s="55"/>
      <c r="AD35" s="48"/>
      <c r="AE35" s="48"/>
      <c r="AF35" s="31"/>
      <c r="AG35" s="31"/>
      <c r="AH35" s="12"/>
      <c r="AI35" s="12"/>
      <c r="AJ35" s="12"/>
      <c r="AK35" s="48" t="s">
        <v>54</v>
      </c>
      <c r="AL35" s="47" t="s">
        <v>55</v>
      </c>
      <c r="AM35" s="47">
        <v>2299</v>
      </c>
      <c r="AN35" s="47" t="s">
        <v>56</v>
      </c>
      <c r="AO35" s="47" t="s">
        <v>57</v>
      </c>
      <c r="AP35" s="48" t="s">
        <v>138</v>
      </c>
      <c r="AQ35" s="48" t="s">
        <v>59</v>
      </c>
      <c r="AR35" s="14" t="s">
        <v>60</v>
      </c>
      <c r="AS35" s="28" t="s">
        <v>141</v>
      </c>
      <c r="AT35" s="21" t="s">
        <v>142</v>
      </c>
      <c r="AU35" s="21">
        <v>294919</v>
      </c>
      <c r="AV35" s="10" t="s">
        <v>63</v>
      </c>
      <c r="AW35" s="14" t="s">
        <v>64</v>
      </c>
      <c r="AX35" s="41">
        <v>4300000</v>
      </c>
      <c r="AY35" s="39">
        <v>12</v>
      </c>
      <c r="AZ35" s="39" t="s">
        <v>65</v>
      </c>
      <c r="BA35" s="39" t="s">
        <v>66</v>
      </c>
      <c r="BB35" s="39" t="s">
        <v>67</v>
      </c>
      <c r="BC35" s="40">
        <v>51600000</v>
      </c>
      <c r="BD35" s="24">
        <v>63000000</v>
      </c>
    </row>
    <row r="36" spans="1:56" s="35" customFormat="1" ht="90">
      <c r="A36" s="47">
        <v>29</v>
      </c>
      <c r="B36" s="48" t="s">
        <v>44</v>
      </c>
      <c r="C36" s="48" t="s">
        <v>45</v>
      </c>
      <c r="D36" s="48" t="s">
        <v>45</v>
      </c>
      <c r="E36" s="48" t="s">
        <v>46</v>
      </c>
      <c r="F36" s="48" t="s">
        <v>47</v>
      </c>
      <c r="G36" s="48" t="s">
        <v>48</v>
      </c>
      <c r="H36" s="9" t="s">
        <v>149</v>
      </c>
      <c r="I36" s="48" t="s">
        <v>48</v>
      </c>
      <c r="J36" s="47" t="s">
        <v>48</v>
      </c>
      <c r="K36" s="47"/>
      <c r="L36" s="47"/>
      <c r="M36" s="47"/>
      <c r="N36" s="47">
        <v>0</v>
      </c>
      <c r="O36" s="47">
        <v>0</v>
      </c>
      <c r="P36" s="47">
        <v>0</v>
      </c>
      <c r="Q36" s="47"/>
      <c r="R36" s="14" t="s">
        <v>191</v>
      </c>
      <c r="S36" s="13"/>
      <c r="T36" s="13"/>
      <c r="U36" s="13"/>
      <c r="V36" s="13"/>
      <c r="W36" s="13"/>
      <c r="X36" s="48" t="s">
        <v>48</v>
      </c>
      <c r="Y36" s="48"/>
      <c r="Z36" s="48"/>
      <c r="AA36" s="55"/>
      <c r="AB36" s="55"/>
      <c r="AC36" s="55"/>
      <c r="AD36" s="48"/>
      <c r="AE36" s="48"/>
      <c r="AF36" s="31"/>
      <c r="AG36" s="31"/>
      <c r="AH36" s="12"/>
      <c r="AI36" s="12"/>
      <c r="AJ36" s="12"/>
      <c r="AK36" s="48" t="s">
        <v>54</v>
      </c>
      <c r="AL36" s="47" t="s">
        <v>55</v>
      </c>
      <c r="AM36" s="47">
        <v>2299</v>
      </c>
      <c r="AN36" s="47" t="s">
        <v>56</v>
      </c>
      <c r="AO36" s="47" t="s">
        <v>57</v>
      </c>
      <c r="AP36" s="48" t="s">
        <v>138</v>
      </c>
      <c r="AQ36" s="48" t="s">
        <v>59</v>
      </c>
      <c r="AR36" s="14" t="s">
        <v>60</v>
      </c>
      <c r="AS36" s="28" t="s">
        <v>143</v>
      </c>
      <c r="AT36" s="21" t="s">
        <v>144</v>
      </c>
      <c r="AU36" s="21">
        <v>143319</v>
      </c>
      <c r="AV36" s="10" t="s">
        <v>63</v>
      </c>
      <c r="AW36" s="14" t="s">
        <v>64</v>
      </c>
      <c r="AX36" s="41">
        <v>5600000</v>
      </c>
      <c r="AY36" s="39">
        <v>12</v>
      </c>
      <c r="AZ36" s="39" t="s">
        <v>65</v>
      </c>
      <c r="BA36" s="39" t="s">
        <v>66</v>
      </c>
      <c r="BB36" s="39" t="s">
        <v>67</v>
      </c>
      <c r="BC36" s="40">
        <v>67200000</v>
      </c>
      <c r="BD36" s="24">
        <v>28500000</v>
      </c>
    </row>
    <row r="37" spans="1:56" s="35" customFormat="1" ht="105">
      <c r="A37" s="47">
        <f>A36+1</f>
        <v>30</v>
      </c>
      <c r="B37" s="48" t="s">
        <v>44</v>
      </c>
      <c r="C37" s="48" t="s">
        <v>45</v>
      </c>
      <c r="D37" s="48" t="s">
        <v>45</v>
      </c>
      <c r="E37" s="48" t="s">
        <v>46</v>
      </c>
      <c r="F37" s="48" t="s">
        <v>47</v>
      </c>
      <c r="G37" s="48" t="s">
        <v>48</v>
      </c>
      <c r="H37" s="9" t="s">
        <v>149</v>
      </c>
      <c r="I37" s="48" t="s">
        <v>48</v>
      </c>
      <c r="J37" s="47" t="s">
        <v>48</v>
      </c>
      <c r="K37" s="47"/>
      <c r="L37" s="47"/>
      <c r="M37" s="47"/>
      <c r="N37" s="47">
        <v>0</v>
      </c>
      <c r="O37" s="47">
        <v>0</v>
      </c>
      <c r="P37" s="47">
        <v>0</v>
      </c>
      <c r="Q37" s="47"/>
      <c r="R37" s="14" t="s">
        <v>191</v>
      </c>
      <c r="S37" s="13"/>
      <c r="T37" s="13"/>
      <c r="U37" s="13"/>
      <c r="V37" s="13"/>
      <c r="W37" s="13"/>
      <c r="X37" s="48" t="s">
        <v>48</v>
      </c>
      <c r="Y37" s="48"/>
      <c r="Z37" s="48"/>
      <c r="AA37" s="55"/>
      <c r="AB37" s="55"/>
      <c r="AC37" s="55"/>
      <c r="AD37" s="48"/>
      <c r="AE37" s="48"/>
      <c r="AF37" s="31"/>
      <c r="AG37" s="31"/>
      <c r="AH37" s="12"/>
      <c r="AI37" s="12"/>
      <c r="AJ37" s="12"/>
      <c r="AK37" s="48" t="s">
        <v>54</v>
      </c>
      <c r="AL37" s="47" t="s">
        <v>55</v>
      </c>
      <c r="AM37" s="47">
        <v>2299</v>
      </c>
      <c r="AN37" s="47" t="s">
        <v>56</v>
      </c>
      <c r="AO37" s="47" t="s">
        <v>57</v>
      </c>
      <c r="AP37" s="48" t="s">
        <v>138</v>
      </c>
      <c r="AQ37" s="48" t="s">
        <v>59</v>
      </c>
      <c r="AR37" s="14" t="s">
        <v>60</v>
      </c>
      <c r="AS37" s="28" t="s">
        <v>145</v>
      </c>
      <c r="AT37" s="21" t="s">
        <v>146</v>
      </c>
      <c r="AU37" s="21">
        <v>142919</v>
      </c>
      <c r="AV37" s="10" t="s">
        <v>63</v>
      </c>
      <c r="AW37" s="14" t="s">
        <v>64</v>
      </c>
      <c r="AX37" s="41">
        <v>4017000</v>
      </c>
      <c r="AY37" s="39">
        <v>12</v>
      </c>
      <c r="AZ37" s="39" t="s">
        <v>65</v>
      </c>
      <c r="BA37" s="39" t="s">
        <v>66</v>
      </c>
      <c r="BB37" s="39" t="s">
        <v>67</v>
      </c>
      <c r="BC37" s="40">
        <v>48204000</v>
      </c>
      <c r="BD37" s="24">
        <v>20000000</v>
      </c>
    </row>
    <row r="38" spans="1:56" s="35" customFormat="1" ht="90">
      <c r="A38" s="47">
        <f>A37+1</f>
        <v>31</v>
      </c>
      <c r="B38" s="48" t="s">
        <v>44</v>
      </c>
      <c r="C38" s="48" t="s">
        <v>45</v>
      </c>
      <c r="D38" s="48" t="s">
        <v>45</v>
      </c>
      <c r="E38" s="48" t="s">
        <v>46</v>
      </c>
      <c r="F38" s="48" t="s">
        <v>47</v>
      </c>
      <c r="G38" s="48" t="s">
        <v>48</v>
      </c>
      <c r="H38" s="9" t="s">
        <v>149</v>
      </c>
      <c r="I38" s="48" t="s">
        <v>48</v>
      </c>
      <c r="J38" s="47" t="s">
        <v>48</v>
      </c>
      <c r="K38" s="47"/>
      <c r="L38" s="47"/>
      <c r="M38" s="47"/>
      <c r="N38" s="47">
        <v>0</v>
      </c>
      <c r="O38" s="47">
        <v>0</v>
      </c>
      <c r="P38" s="47">
        <v>0</v>
      </c>
      <c r="Q38" s="47"/>
      <c r="R38" s="14" t="s">
        <v>191</v>
      </c>
      <c r="S38" s="13"/>
      <c r="T38" s="13"/>
      <c r="U38" s="13"/>
      <c r="V38" s="13"/>
      <c r="W38" s="13"/>
      <c r="X38" s="48" t="s">
        <v>48</v>
      </c>
      <c r="Y38" s="48"/>
      <c r="Z38" s="48"/>
      <c r="AA38" s="55"/>
      <c r="AB38" s="55"/>
      <c r="AC38" s="55"/>
      <c r="AD38" s="48"/>
      <c r="AE38" s="48"/>
      <c r="AF38" s="31"/>
      <c r="AG38" s="31"/>
      <c r="AH38" s="12"/>
      <c r="AI38" s="12"/>
      <c r="AJ38" s="12"/>
      <c r="AK38" s="48" t="s">
        <v>54</v>
      </c>
      <c r="AL38" s="47" t="s">
        <v>55</v>
      </c>
      <c r="AM38" s="47">
        <v>2299</v>
      </c>
      <c r="AN38" s="47" t="s">
        <v>56</v>
      </c>
      <c r="AO38" s="47" t="s">
        <v>57</v>
      </c>
      <c r="AP38" s="48" t="s">
        <v>138</v>
      </c>
      <c r="AQ38" s="48" t="s">
        <v>59</v>
      </c>
      <c r="AR38" s="14" t="s">
        <v>60</v>
      </c>
      <c r="AS38" s="28" t="s">
        <v>147</v>
      </c>
      <c r="AT38" s="21" t="s">
        <v>148</v>
      </c>
      <c r="AU38" s="21" t="s">
        <v>190</v>
      </c>
      <c r="AV38" s="10" t="s">
        <v>63</v>
      </c>
      <c r="AW38" s="14" t="s">
        <v>64</v>
      </c>
      <c r="AX38" s="41">
        <v>22000000</v>
      </c>
      <c r="AY38" s="39">
        <v>12</v>
      </c>
      <c r="AZ38" s="39" t="s">
        <v>65</v>
      </c>
      <c r="BA38" s="39" t="s">
        <v>66</v>
      </c>
      <c r="BB38" s="39" t="s">
        <v>67</v>
      </c>
      <c r="BC38" s="40">
        <v>264000000</v>
      </c>
      <c r="BD38" s="24">
        <v>30000000</v>
      </c>
    </row>
  </sheetData>
  <autoFilter ref="A7:BE7" xr:uid="{2D799BCC-423A-4D4C-B683-33AEEFCF8C4B}"/>
  <mergeCells count="4">
    <mergeCell ref="A6:F6"/>
    <mergeCell ref="H6:W6"/>
    <mergeCell ref="X6:AR6"/>
    <mergeCell ref="AS6:BD6"/>
  </mergeCells>
  <conditionalFormatting sqref="AG8">
    <cfRule type="cellIs" dxfId="2" priority="5" operator="between">
      <formula>-0.1</formula>
      <formula>-100000</formula>
    </cfRule>
    <cfRule type="iconSet" priority="6">
      <iconSet iconSet="3Arrows">
        <cfvo type="percent" val="0"/>
        <cfvo type="num" val="0.27"/>
        <cfvo type="num" val="0.33"/>
      </iconSet>
    </cfRule>
  </conditionalFormatting>
  <conditionalFormatting sqref="AG34 AG31 AG16 AG9 AG26">
    <cfRule type="cellIs" dxfId="1" priority="3" operator="between">
      <formula>-0.1</formula>
      <formula>-100000</formula>
    </cfRule>
    <cfRule type="iconSet" priority="4">
      <iconSet iconSet="3Arrows">
        <cfvo type="percent" val="0"/>
        <cfvo type="num" val="0.27"/>
        <cfvo type="num" val="0.33"/>
      </iconSet>
    </cfRule>
  </conditionalFormatting>
  <conditionalFormatting sqref="T8">
    <cfRule type="cellIs" dxfId="0" priority="1" operator="between">
      <formula>-0.1</formula>
      <formula>-100000</formula>
    </cfRule>
    <cfRule type="iconSet" priority="2">
      <iconSet iconSet="3Arrows">
        <cfvo type="percent" val="0"/>
        <cfvo type="num" val="0.27"/>
        <cfvo type="num" val="0.33"/>
      </iconSet>
    </cfRule>
  </conditionalFormatting>
  <dataValidations count="1">
    <dataValidation type="textLength" allowBlank="1" showInputMessage="1" showErrorMessage="1" sqref="U8:U38 AH8:AH26 AH28:AH38" xr:uid="{E5795B3B-1649-4330-85E4-221B1CAC9D2C}">
      <formula1>100</formula1>
      <formula2>1000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7D5A025-C044-485E-9545-DF6357D5E706}">
          <x14:formula1>
            <xm:f>Hoja1!$D$3:$D$4</xm:f>
          </x14:formula1>
          <xm:sqref>V8:V38 AI8:AI38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X37"/>
  <sheetViews>
    <sheetView workbookViewId="0">
      <selection activeCell="L8" sqref="L8"/>
    </sheetView>
  </sheetViews>
  <sheetFormatPr baseColWidth="10" defaultColWidth="11.42578125" defaultRowHeight="15"/>
  <cols>
    <col min="1" max="1" width="7.140625" style="42" customWidth="1"/>
    <col min="2" max="2" width="10.140625" style="42" customWidth="1"/>
    <col min="3" max="5" width="21.42578125" style="42" customWidth="1"/>
    <col min="6" max="6" width="14.28515625" style="42" customWidth="1"/>
    <col min="7" max="7" width="11.42578125" style="42" customWidth="1"/>
    <col min="8" max="8" width="29.28515625" style="42" customWidth="1"/>
    <col min="9" max="9" width="11.42578125" style="42" customWidth="1"/>
    <col min="10" max="10" width="11.42578125" style="42"/>
    <col min="11" max="13" width="11.42578125" style="42" customWidth="1"/>
    <col min="14" max="14" width="11.42578125" style="32" customWidth="1"/>
    <col min="15" max="18" width="11.42578125" style="32"/>
    <col min="19" max="19" width="21.42578125" style="42" customWidth="1"/>
    <col min="20" max="20" width="25.7109375" style="42" customWidth="1"/>
    <col min="21" max="21" width="17.28515625" style="42" customWidth="1"/>
    <col min="22" max="23" width="17.140625" style="42" customWidth="1"/>
    <col min="24" max="24" width="11.42578125" style="42"/>
    <col min="25" max="25" width="21.42578125" style="42" customWidth="1"/>
    <col min="26" max="26" width="11.42578125" style="32"/>
    <col min="27" max="27" width="61" style="32" customWidth="1"/>
    <col min="28" max="28" width="11.42578125" style="42"/>
    <col min="29" max="29" width="42.85546875" style="42" customWidth="1"/>
    <col min="30" max="30" width="21.42578125" style="42" customWidth="1"/>
    <col min="31" max="34" width="11.42578125" style="42" hidden="1" customWidth="1"/>
    <col min="35" max="36" width="21.42578125" style="42" customWidth="1"/>
    <col min="37" max="37" width="11.42578125" style="32" hidden="1" customWidth="1"/>
    <col min="38" max="38" width="11.42578125" style="32"/>
    <col min="39" max="40" width="42.85546875" style="32" customWidth="1"/>
    <col min="41" max="41" width="18.85546875" style="32" customWidth="1"/>
    <col min="42" max="42" width="11.42578125" style="32"/>
    <col min="43" max="43" width="16.140625" style="32" customWidth="1"/>
    <col min="44" max="44" width="11.42578125" style="32"/>
    <col min="45" max="45" width="18.42578125" style="32" customWidth="1"/>
    <col min="46" max="46" width="14.7109375" style="32" customWidth="1"/>
    <col min="47" max="47" width="13.5703125" style="32" customWidth="1"/>
    <col min="48" max="48" width="17.85546875" style="32" customWidth="1"/>
    <col min="49" max="49" width="17.7109375" style="32" customWidth="1"/>
    <col min="50" max="50" width="14.5703125" style="32" customWidth="1"/>
    <col min="51" max="16384" width="11.42578125" style="32"/>
  </cols>
  <sheetData>
    <row r="2" spans="1:50">
      <c r="Y2" s="19"/>
      <c r="AA2" s="61"/>
    </row>
    <row r="3" spans="1:50">
      <c r="AQ3" s="37"/>
    </row>
    <row r="5" spans="1:50" ht="33.75">
      <c r="A5" s="67" t="s">
        <v>0</v>
      </c>
      <c r="B5" s="67"/>
      <c r="C5" s="67"/>
      <c r="D5" s="67"/>
      <c r="E5" s="67"/>
      <c r="F5" s="67"/>
      <c r="G5" s="68" t="s">
        <v>1</v>
      </c>
      <c r="H5" s="69" t="s">
        <v>2</v>
      </c>
      <c r="I5" s="69"/>
      <c r="J5" s="69"/>
      <c r="K5" s="69"/>
      <c r="L5" s="69"/>
      <c r="M5" s="69"/>
      <c r="N5" s="1"/>
      <c r="O5" s="1"/>
      <c r="P5" s="1"/>
      <c r="Q5" s="1"/>
      <c r="R5" s="1"/>
      <c r="S5" s="70" t="s">
        <v>3</v>
      </c>
      <c r="T5" s="70"/>
      <c r="U5" s="70"/>
      <c r="V5" s="70"/>
      <c r="W5" s="70"/>
      <c r="X5" s="70"/>
      <c r="Y5" s="70"/>
      <c r="Z5" s="2"/>
      <c r="AA5" s="2"/>
      <c r="AB5" s="70"/>
      <c r="AC5" s="70"/>
      <c r="AD5" s="70"/>
      <c r="AE5" s="70"/>
      <c r="AF5" s="70"/>
      <c r="AG5" s="70"/>
      <c r="AH5" s="70"/>
      <c r="AI5" s="70"/>
      <c r="AJ5" s="70"/>
      <c r="AK5" s="2"/>
      <c r="AL5" s="3" t="s">
        <v>4</v>
      </c>
      <c r="AM5" s="4"/>
      <c r="AN5" s="4"/>
      <c r="AO5" s="4"/>
      <c r="AP5" s="4"/>
      <c r="AQ5" s="4"/>
      <c r="AR5" s="4"/>
      <c r="AS5" s="4"/>
      <c r="AT5" s="4"/>
      <c r="AU5" s="4"/>
      <c r="AV5" s="4"/>
      <c r="AW5" s="4"/>
    </row>
    <row r="6" spans="1:50" ht="90">
      <c r="A6" s="43" t="s">
        <v>5</v>
      </c>
      <c r="B6" s="44" t="s">
        <v>6</v>
      </c>
      <c r="C6" s="44" t="s">
        <v>7</v>
      </c>
      <c r="D6" s="44" t="s">
        <v>8</v>
      </c>
      <c r="E6" s="44" t="s">
        <v>9</v>
      </c>
      <c r="F6" s="44" t="s">
        <v>10</v>
      </c>
      <c r="G6" s="45" t="s">
        <v>11</v>
      </c>
      <c r="H6" s="46" t="s">
        <v>12</v>
      </c>
      <c r="I6" s="46" t="s">
        <v>13</v>
      </c>
      <c r="J6" s="46" t="s">
        <v>14</v>
      </c>
      <c r="K6" s="46" t="s">
        <v>15</v>
      </c>
      <c r="L6" s="46" t="s">
        <v>16</v>
      </c>
      <c r="M6" s="46" t="s">
        <v>17</v>
      </c>
      <c r="N6" s="33" t="s">
        <v>18</v>
      </c>
      <c r="O6" s="5" t="s">
        <v>192</v>
      </c>
      <c r="P6" s="5" t="s">
        <v>193</v>
      </c>
      <c r="Q6" s="5" t="s">
        <v>19</v>
      </c>
      <c r="R6" s="5" t="s">
        <v>20</v>
      </c>
      <c r="S6" s="50" t="s">
        <v>21</v>
      </c>
      <c r="T6" s="50" t="s">
        <v>22</v>
      </c>
      <c r="U6" s="50" t="s">
        <v>14</v>
      </c>
      <c r="V6" s="50" t="s">
        <v>16</v>
      </c>
      <c r="W6" s="50" t="s">
        <v>17</v>
      </c>
      <c r="X6" s="50" t="s">
        <v>23</v>
      </c>
      <c r="Y6" s="50" t="s">
        <v>24</v>
      </c>
      <c r="Z6" s="5" t="s">
        <v>192</v>
      </c>
      <c r="AA6" s="5" t="s">
        <v>193</v>
      </c>
      <c r="AB6" s="71" t="s">
        <v>19</v>
      </c>
      <c r="AC6" s="71" t="s">
        <v>20</v>
      </c>
      <c r="AD6" s="59" t="s">
        <v>25</v>
      </c>
      <c r="AE6" s="43" t="s">
        <v>26</v>
      </c>
      <c r="AF6" s="43" t="s">
        <v>27</v>
      </c>
      <c r="AG6" s="43" t="s">
        <v>28</v>
      </c>
      <c r="AH6" s="43" t="s">
        <v>29</v>
      </c>
      <c r="AI6" s="59" t="s">
        <v>30</v>
      </c>
      <c r="AJ6" s="59" t="s">
        <v>31</v>
      </c>
      <c r="AK6" s="6" t="s">
        <v>32</v>
      </c>
      <c r="AL6" s="7" t="s">
        <v>33</v>
      </c>
      <c r="AM6" s="7" t="s">
        <v>34</v>
      </c>
      <c r="AN6" s="7" t="s">
        <v>35</v>
      </c>
      <c r="AO6" s="7" t="s">
        <v>36</v>
      </c>
      <c r="AP6" s="7" t="s">
        <v>26</v>
      </c>
      <c r="AQ6" s="7" t="s">
        <v>37</v>
      </c>
      <c r="AR6" s="7" t="s">
        <v>38</v>
      </c>
      <c r="AS6" s="7" t="s">
        <v>39</v>
      </c>
      <c r="AT6" s="7" t="s">
        <v>40</v>
      </c>
      <c r="AU6" s="7" t="s">
        <v>41</v>
      </c>
      <c r="AV6" s="7" t="s">
        <v>42</v>
      </c>
      <c r="AW6" s="7" t="s">
        <v>43</v>
      </c>
    </row>
    <row r="7" spans="1:50" s="35" customFormat="1" ht="150" customHeight="1">
      <c r="A7" s="47">
        <v>1</v>
      </c>
      <c r="B7" s="48" t="s">
        <v>44</v>
      </c>
      <c r="C7" s="48" t="s">
        <v>45</v>
      </c>
      <c r="D7" s="48" t="s">
        <v>45</v>
      </c>
      <c r="E7" s="48" t="s">
        <v>46</v>
      </c>
      <c r="F7" s="48" t="s">
        <v>47</v>
      </c>
      <c r="G7" s="48" t="s">
        <v>48</v>
      </c>
      <c r="H7" s="9" t="s">
        <v>149</v>
      </c>
      <c r="I7" s="48" t="s">
        <v>48</v>
      </c>
      <c r="J7" s="47" t="s">
        <v>48</v>
      </c>
      <c r="K7" s="47">
        <v>0</v>
      </c>
      <c r="L7" s="47">
        <v>0</v>
      </c>
      <c r="M7" s="47">
        <v>0</v>
      </c>
      <c r="N7" s="14" t="s">
        <v>194</v>
      </c>
      <c r="O7" s="13"/>
      <c r="P7" s="13"/>
      <c r="Q7" s="13"/>
      <c r="R7" s="13"/>
      <c r="S7" s="48" t="s">
        <v>48</v>
      </c>
      <c r="T7" s="48" t="s">
        <v>49</v>
      </c>
      <c r="U7" s="48" t="s">
        <v>50</v>
      </c>
      <c r="V7" s="51">
        <v>0</v>
      </c>
      <c r="W7" s="52">
        <v>20100000</v>
      </c>
      <c r="X7" s="48" t="s">
        <v>51</v>
      </c>
      <c r="Y7" s="48" t="s">
        <v>52</v>
      </c>
      <c r="Z7" s="30">
        <v>5844776</v>
      </c>
      <c r="AA7" s="10" t="s">
        <v>150</v>
      </c>
      <c r="AB7" s="47" t="s">
        <v>53</v>
      </c>
      <c r="AC7" s="62" t="s">
        <v>151</v>
      </c>
      <c r="AD7" s="60" t="s">
        <v>54</v>
      </c>
      <c r="AE7" s="47" t="s">
        <v>55</v>
      </c>
      <c r="AF7" s="47">
        <v>2299</v>
      </c>
      <c r="AG7" s="47" t="s">
        <v>56</v>
      </c>
      <c r="AH7" s="47" t="s">
        <v>57</v>
      </c>
      <c r="AI7" s="48" t="s">
        <v>58</v>
      </c>
      <c r="AJ7" s="48" t="s">
        <v>59</v>
      </c>
      <c r="AK7" s="14" t="s">
        <v>60</v>
      </c>
      <c r="AL7" s="28" t="s">
        <v>61</v>
      </c>
      <c r="AM7" s="21" t="s">
        <v>62</v>
      </c>
      <c r="AN7" s="21"/>
      <c r="AO7" s="10" t="s">
        <v>63</v>
      </c>
      <c r="AP7" s="14" t="s">
        <v>64</v>
      </c>
      <c r="AQ7" s="38">
        <v>6700000</v>
      </c>
      <c r="AR7" s="39">
        <v>12</v>
      </c>
      <c r="AS7" s="39" t="s">
        <v>65</v>
      </c>
      <c r="AT7" s="39" t="s">
        <v>66</v>
      </c>
      <c r="AU7" s="39" t="s">
        <v>67</v>
      </c>
      <c r="AV7" s="40">
        <v>80400000</v>
      </c>
      <c r="AW7" s="24">
        <v>27400000</v>
      </c>
      <c r="AX7" s="34"/>
    </row>
    <row r="8" spans="1:50" s="35" customFormat="1" ht="120">
      <c r="A8" s="47">
        <f t="shared" ref="A8:A37" si="0">A7+1</f>
        <v>2</v>
      </c>
      <c r="B8" s="48" t="s">
        <v>44</v>
      </c>
      <c r="C8" s="48" t="s">
        <v>45</v>
      </c>
      <c r="D8" s="48" t="s">
        <v>45</v>
      </c>
      <c r="E8" s="48" t="s">
        <v>46</v>
      </c>
      <c r="F8" s="48" t="s">
        <v>47</v>
      </c>
      <c r="G8" s="48" t="s">
        <v>48</v>
      </c>
      <c r="H8" s="9" t="s">
        <v>149</v>
      </c>
      <c r="I8" s="48" t="s">
        <v>48</v>
      </c>
      <c r="J8" s="47" t="s">
        <v>48</v>
      </c>
      <c r="K8" s="47">
        <v>0</v>
      </c>
      <c r="L8" s="47">
        <v>0</v>
      </c>
      <c r="M8" s="47">
        <v>0</v>
      </c>
      <c r="N8" s="14" t="s">
        <v>194</v>
      </c>
      <c r="O8" s="13"/>
      <c r="P8" s="13"/>
      <c r="Q8" s="13"/>
      <c r="R8" s="13"/>
      <c r="S8" s="48" t="s">
        <v>48</v>
      </c>
      <c r="T8" s="48" t="s">
        <v>68</v>
      </c>
      <c r="U8" s="48" t="s">
        <v>50</v>
      </c>
      <c r="V8" s="53">
        <v>888000</v>
      </c>
      <c r="W8" s="52">
        <v>1200000</v>
      </c>
      <c r="X8" s="48" t="s">
        <v>51</v>
      </c>
      <c r="Y8" s="54" t="s">
        <v>69</v>
      </c>
      <c r="Z8" s="30">
        <v>906239</v>
      </c>
      <c r="AA8" s="13" t="s">
        <v>152</v>
      </c>
      <c r="AB8" s="47" t="s">
        <v>53</v>
      </c>
      <c r="AC8" s="62" t="s">
        <v>153</v>
      </c>
      <c r="AD8" s="60" t="s">
        <v>54</v>
      </c>
      <c r="AE8" s="47" t="s">
        <v>55</v>
      </c>
      <c r="AF8" s="47">
        <v>2299</v>
      </c>
      <c r="AG8" s="47" t="s">
        <v>56</v>
      </c>
      <c r="AH8" s="47" t="s">
        <v>57</v>
      </c>
      <c r="AI8" s="48" t="s">
        <v>58</v>
      </c>
      <c r="AJ8" s="48" t="s">
        <v>59</v>
      </c>
      <c r="AK8" s="14" t="s">
        <v>60</v>
      </c>
      <c r="AL8" s="28" t="s">
        <v>70</v>
      </c>
      <c r="AM8" s="21" t="s">
        <v>71</v>
      </c>
      <c r="AN8" s="21"/>
      <c r="AO8" s="10" t="s">
        <v>63</v>
      </c>
      <c r="AP8" s="14" t="s">
        <v>64</v>
      </c>
      <c r="AQ8" s="38">
        <v>6800000</v>
      </c>
      <c r="AR8" s="39">
        <v>12</v>
      </c>
      <c r="AS8" s="39" t="s">
        <v>65</v>
      </c>
      <c r="AT8" s="39" t="s">
        <v>66</v>
      </c>
      <c r="AU8" s="39" t="s">
        <v>67</v>
      </c>
      <c r="AV8" s="40">
        <v>81600000</v>
      </c>
      <c r="AW8" s="24">
        <v>61750000</v>
      </c>
    </row>
    <row r="9" spans="1:50" s="35" customFormat="1" ht="90">
      <c r="A9" s="47">
        <f t="shared" si="0"/>
        <v>3</v>
      </c>
      <c r="B9" s="48" t="s">
        <v>44</v>
      </c>
      <c r="C9" s="48" t="s">
        <v>45</v>
      </c>
      <c r="D9" s="48" t="s">
        <v>45</v>
      </c>
      <c r="E9" s="48" t="s">
        <v>46</v>
      </c>
      <c r="F9" s="48" t="s">
        <v>47</v>
      </c>
      <c r="G9" s="48" t="s">
        <v>48</v>
      </c>
      <c r="H9" s="9" t="s">
        <v>149</v>
      </c>
      <c r="I9" s="48" t="s">
        <v>48</v>
      </c>
      <c r="J9" s="47" t="s">
        <v>48</v>
      </c>
      <c r="K9" s="47">
        <v>0</v>
      </c>
      <c r="L9" s="47">
        <v>0</v>
      </c>
      <c r="M9" s="47">
        <v>0</v>
      </c>
      <c r="N9" s="14" t="s">
        <v>194</v>
      </c>
      <c r="O9" s="13"/>
      <c r="P9" s="13"/>
      <c r="Q9" s="13"/>
      <c r="R9" s="13"/>
      <c r="S9" s="48" t="s">
        <v>48</v>
      </c>
      <c r="T9" s="48"/>
      <c r="U9" s="48"/>
      <c r="V9" s="55"/>
      <c r="W9" s="55"/>
      <c r="X9" s="48"/>
      <c r="Y9" s="48"/>
      <c r="Z9" s="14"/>
      <c r="AA9" s="13"/>
      <c r="AB9" s="13"/>
      <c r="AC9" s="13"/>
      <c r="AD9" s="60" t="s">
        <v>54</v>
      </c>
      <c r="AE9" s="47" t="s">
        <v>55</v>
      </c>
      <c r="AF9" s="47">
        <v>2299</v>
      </c>
      <c r="AG9" s="47" t="s">
        <v>56</v>
      </c>
      <c r="AH9" s="47" t="s">
        <v>57</v>
      </c>
      <c r="AI9" s="48" t="s">
        <v>58</v>
      </c>
      <c r="AJ9" s="48" t="s">
        <v>59</v>
      </c>
      <c r="AK9" s="14" t="s">
        <v>60</v>
      </c>
      <c r="AL9" s="28" t="s">
        <v>72</v>
      </c>
      <c r="AM9" s="21" t="s">
        <v>73</v>
      </c>
      <c r="AN9" s="21"/>
      <c r="AO9" s="10" t="s">
        <v>74</v>
      </c>
      <c r="AP9" s="14" t="s">
        <v>64</v>
      </c>
      <c r="AQ9" s="38">
        <v>48004266.659999996</v>
      </c>
      <c r="AR9" s="39">
        <v>12</v>
      </c>
      <c r="AS9" s="39" t="s">
        <v>65</v>
      </c>
      <c r="AT9" s="39" t="s">
        <v>75</v>
      </c>
      <c r="AU9" s="39" t="s">
        <v>76</v>
      </c>
      <c r="AV9" s="40">
        <v>576051199.91999996</v>
      </c>
      <c r="AW9" s="24">
        <v>82000000</v>
      </c>
      <c r="AX9" s="34"/>
    </row>
    <row r="10" spans="1:50" s="35" customFormat="1" ht="90">
      <c r="A10" s="47">
        <f t="shared" si="0"/>
        <v>4</v>
      </c>
      <c r="B10" s="48" t="s">
        <v>44</v>
      </c>
      <c r="C10" s="48" t="s">
        <v>45</v>
      </c>
      <c r="D10" s="48" t="s">
        <v>45</v>
      </c>
      <c r="E10" s="48" t="s">
        <v>46</v>
      </c>
      <c r="F10" s="48" t="s">
        <v>47</v>
      </c>
      <c r="G10" s="48" t="s">
        <v>48</v>
      </c>
      <c r="H10" s="9" t="s">
        <v>149</v>
      </c>
      <c r="I10" s="48" t="s">
        <v>48</v>
      </c>
      <c r="J10" s="47" t="s">
        <v>48</v>
      </c>
      <c r="K10" s="47">
        <v>0</v>
      </c>
      <c r="L10" s="47">
        <v>0</v>
      </c>
      <c r="M10" s="47">
        <v>0</v>
      </c>
      <c r="N10" s="14" t="s">
        <v>194</v>
      </c>
      <c r="O10" s="13"/>
      <c r="P10" s="13"/>
      <c r="Q10" s="13"/>
      <c r="R10" s="13"/>
      <c r="S10" s="48" t="s">
        <v>48</v>
      </c>
      <c r="T10" s="48"/>
      <c r="U10" s="48"/>
      <c r="V10" s="55"/>
      <c r="W10" s="55"/>
      <c r="X10" s="48"/>
      <c r="Y10" s="48"/>
      <c r="Z10" s="14"/>
      <c r="AA10" s="13"/>
      <c r="AB10" s="13"/>
      <c r="AC10" s="13"/>
      <c r="AD10" s="60" t="s">
        <v>54</v>
      </c>
      <c r="AE10" s="47" t="s">
        <v>55</v>
      </c>
      <c r="AF10" s="47">
        <v>2299</v>
      </c>
      <c r="AG10" s="47" t="s">
        <v>56</v>
      </c>
      <c r="AH10" s="47" t="s">
        <v>57</v>
      </c>
      <c r="AI10" s="48" t="s">
        <v>58</v>
      </c>
      <c r="AJ10" s="48" t="s">
        <v>59</v>
      </c>
      <c r="AK10" s="14" t="s">
        <v>60</v>
      </c>
      <c r="AL10" s="28"/>
      <c r="AM10" s="21" t="s">
        <v>77</v>
      </c>
      <c r="AN10" s="21"/>
      <c r="AO10" s="10" t="s">
        <v>63</v>
      </c>
      <c r="AP10" s="14" t="s">
        <v>64</v>
      </c>
      <c r="AQ10" s="41">
        <v>6100000</v>
      </c>
      <c r="AR10" s="39">
        <v>12</v>
      </c>
      <c r="AS10" s="39" t="s">
        <v>65</v>
      </c>
      <c r="AT10" s="39" t="s">
        <v>66</v>
      </c>
      <c r="AU10" s="39" t="s">
        <v>67</v>
      </c>
      <c r="AV10" s="40">
        <v>73200000</v>
      </c>
      <c r="AW10" s="24"/>
    </row>
    <row r="11" spans="1:50" s="35" customFormat="1" ht="105">
      <c r="A11" s="47">
        <f t="shared" si="0"/>
        <v>5</v>
      </c>
      <c r="B11" s="48" t="s">
        <v>44</v>
      </c>
      <c r="C11" s="48" t="s">
        <v>45</v>
      </c>
      <c r="D11" s="48" t="s">
        <v>45</v>
      </c>
      <c r="E11" s="48" t="s">
        <v>46</v>
      </c>
      <c r="F11" s="48" t="s">
        <v>47</v>
      </c>
      <c r="G11" s="48" t="s">
        <v>48</v>
      </c>
      <c r="H11" s="9" t="s">
        <v>149</v>
      </c>
      <c r="I11" s="48" t="s">
        <v>48</v>
      </c>
      <c r="J11" s="47" t="s">
        <v>48</v>
      </c>
      <c r="K11" s="47">
        <v>0</v>
      </c>
      <c r="L11" s="47">
        <v>0</v>
      </c>
      <c r="M11" s="47">
        <v>0</v>
      </c>
      <c r="N11" s="14" t="s">
        <v>194</v>
      </c>
      <c r="O11" s="13"/>
      <c r="P11" s="13"/>
      <c r="Q11" s="13"/>
      <c r="R11" s="13"/>
      <c r="S11" s="48" t="s">
        <v>48</v>
      </c>
      <c r="T11" s="48"/>
      <c r="U11" s="48"/>
      <c r="V11" s="55"/>
      <c r="W11" s="55"/>
      <c r="X11" s="48"/>
      <c r="Y11" s="48"/>
      <c r="Z11" s="14"/>
      <c r="AA11" s="13"/>
      <c r="AB11" s="13"/>
      <c r="AC11" s="13"/>
      <c r="AD11" s="60" t="s">
        <v>54</v>
      </c>
      <c r="AE11" s="47" t="s">
        <v>55</v>
      </c>
      <c r="AF11" s="47">
        <v>2299</v>
      </c>
      <c r="AG11" s="47" t="s">
        <v>56</v>
      </c>
      <c r="AH11" s="47" t="s">
        <v>57</v>
      </c>
      <c r="AI11" s="48" t="s">
        <v>58</v>
      </c>
      <c r="AJ11" s="48" t="s">
        <v>59</v>
      </c>
      <c r="AK11" s="14" t="s">
        <v>60</v>
      </c>
      <c r="AL11" s="28" t="s">
        <v>78</v>
      </c>
      <c r="AM11" s="21" t="s">
        <v>79</v>
      </c>
      <c r="AN11" s="21"/>
      <c r="AO11" s="10" t="s">
        <v>63</v>
      </c>
      <c r="AP11" s="14" t="s">
        <v>64</v>
      </c>
      <c r="AQ11" s="41">
        <v>3800000</v>
      </c>
      <c r="AR11" s="39">
        <v>12</v>
      </c>
      <c r="AS11" s="39" t="s">
        <v>65</v>
      </c>
      <c r="AT11" s="39" t="s">
        <v>66</v>
      </c>
      <c r="AU11" s="39" t="s">
        <v>67</v>
      </c>
      <c r="AV11" s="40">
        <v>45600000</v>
      </c>
      <c r="AW11" s="24">
        <v>19000000</v>
      </c>
    </row>
    <row r="12" spans="1:50" s="35" customFormat="1" ht="90">
      <c r="A12" s="47">
        <f t="shared" si="0"/>
        <v>6</v>
      </c>
      <c r="B12" s="48" t="s">
        <v>44</v>
      </c>
      <c r="C12" s="48" t="s">
        <v>45</v>
      </c>
      <c r="D12" s="48" t="s">
        <v>45</v>
      </c>
      <c r="E12" s="48" t="s">
        <v>46</v>
      </c>
      <c r="F12" s="48" t="s">
        <v>47</v>
      </c>
      <c r="G12" s="48" t="s">
        <v>48</v>
      </c>
      <c r="H12" s="9" t="s">
        <v>149</v>
      </c>
      <c r="I12" s="48" t="s">
        <v>48</v>
      </c>
      <c r="J12" s="47" t="s">
        <v>48</v>
      </c>
      <c r="K12" s="47">
        <v>0</v>
      </c>
      <c r="L12" s="47">
        <v>0</v>
      </c>
      <c r="M12" s="47">
        <v>0</v>
      </c>
      <c r="N12" s="14" t="s">
        <v>194</v>
      </c>
      <c r="O12" s="13"/>
      <c r="P12" s="13"/>
      <c r="Q12" s="13"/>
      <c r="R12" s="13"/>
      <c r="S12" s="48" t="s">
        <v>48</v>
      </c>
      <c r="T12" s="48"/>
      <c r="U12" s="48"/>
      <c r="V12" s="55"/>
      <c r="W12" s="55"/>
      <c r="X12" s="48"/>
      <c r="Y12" s="48"/>
      <c r="Z12" s="14"/>
      <c r="AA12" s="13"/>
      <c r="AB12" s="13"/>
      <c r="AC12" s="13"/>
      <c r="AD12" s="60" t="s">
        <v>54</v>
      </c>
      <c r="AE12" s="47" t="s">
        <v>55</v>
      </c>
      <c r="AF12" s="47">
        <v>2299</v>
      </c>
      <c r="AG12" s="47" t="s">
        <v>56</v>
      </c>
      <c r="AH12" s="47" t="s">
        <v>57</v>
      </c>
      <c r="AI12" s="48" t="s">
        <v>58</v>
      </c>
      <c r="AJ12" s="48" t="s">
        <v>59</v>
      </c>
      <c r="AK12" s="14" t="s">
        <v>60</v>
      </c>
      <c r="AL12" s="28" t="s">
        <v>80</v>
      </c>
      <c r="AM12" s="21" t="s">
        <v>81</v>
      </c>
      <c r="AN12" s="21"/>
      <c r="AO12" s="10" t="s">
        <v>63</v>
      </c>
      <c r="AP12" s="14" t="s">
        <v>64</v>
      </c>
      <c r="AQ12" s="41">
        <v>5600000</v>
      </c>
      <c r="AR12" s="39">
        <v>12</v>
      </c>
      <c r="AS12" s="39" t="s">
        <v>65</v>
      </c>
      <c r="AT12" s="39" t="s">
        <v>66</v>
      </c>
      <c r="AU12" s="39" t="s">
        <v>67</v>
      </c>
      <c r="AV12" s="40">
        <v>67200000</v>
      </c>
      <c r="AW12" s="24">
        <v>29000000</v>
      </c>
    </row>
    <row r="13" spans="1:50" s="35" customFormat="1" ht="90">
      <c r="A13" s="47">
        <f t="shared" si="0"/>
        <v>7</v>
      </c>
      <c r="B13" s="48" t="s">
        <v>44</v>
      </c>
      <c r="C13" s="48" t="s">
        <v>45</v>
      </c>
      <c r="D13" s="48" t="s">
        <v>45</v>
      </c>
      <c r="E13" s="48" t="s">
        <v>46</v>
      </c>
      <c r="F13" s="48" t="s">
        <v>47</v>
      </c>
      <c r="G13" s="48" t="s">
        <v>48</v>
      </c>
      <c r="H13" s="9" t="s">
        <v>149</v>
      </c>
      <c r="I13" s="48" t="s">
        <v>48</v>
      </c>
      <c r="J13" s="47" t="s">
        <v>48</v>
      </c>
      <c r="K13" s="47">
        <v>0</v>
      </c>
      <c r="L13" s="47">
        <v>0</v>
      </c>
      <c r="M13" s="47">
        <v>0</v>
      </c>
      <c r="N13" s="14" t="s">
        <v>194</v>
      </c>
      <c r="O13" s="13"/>
      <c r="P13" s="13"/>
      <c r="Q13" s="13"/>
      <c r="R13" s="13"/>
      <c r="S13" s="48" t="s">
        <v>48</v>
      </c>
      <c r="T13" s="48"/>
      <c r="U13" s="48"/>
      <c r="V13" s="55"/>
      <c r="W13" s="55"/>
      <c r="X13" s="48"/>
      <c r="Y13" s="48"/>
      <c r="Z13" s="14"/>
      <c r="AA13" s="13"/>
      <c r="AB13" s="13"/>
      <c r="AC13" s="13"/>
      <c r="AD13" s="60" t="s">
        <v>54</v>
      </c>
      <c r="AE13" s="47" t="s">
        <v>55</v>
      </c>
      <c r="AF13" s="47">
        <v>2299</v>
      </c>
      <c r="AG13" s="47" t="s">
        <v>56</v>
      </c>
      <c r="AH13" s="47" t="s">
        <v>57</v>
      </c>
      <c r="AI13" s="48" t="s">
        <v>58</v>
      </c>
      <c r="AJ13" s="48" t="s">
        <v>59</v>
      </c>
      <c r="AK13" s="14" t="s">
        <v>60</v>
      </c>
      <c r="AL13" s="28" t="s">
        <v>82</v>
      </c>
      <c r="AM13" s="21" t="s">
        <v>83</v>
      </c>
      <c r="AN13" s="21"/>
      <c r="AO13" s="10" t="s">
        <v>63</v>
      </c>
      <c r="AP13" s="14" t="s">
        <v>64</v>
      </c>
      <c r="AQ13" s="41">
        <v>6500000</v>
      </c>
      <c r="AR13" s="39">
        <v>12</v>
      </c>
      <c r="AS13" s="39" t="s">
        <v>65</v>
      </c>
      <c r="AT13" s="39" t="s">
        <v>66</v>
      </c>
      <c r="AU13" s="39" t="s">
        <v>67</v>
      </c>
      <c r="AV13" s="40">
        <v>78000000</v>
      </c>
      <c r="AW13" s="24">
        <v>66500000</v>
      </c>
    </row>
    <row r="14" spans="1:50" s="35" customFormat="1" ht="90">
      <c r="A14" s="47">
        <f t="shared" si="0"/>
        <v>8</v>
      </c>
      <c r="B14" s="48" t="s">
        <v>44</v>
      </c>
      <c r="C14" s="48" t="s">
        <v>45</v>
      </c>
      <c r="D14" s="48" t="s">
        <v>45</v>
      </c>
      <c r="E14" s="48" t="s">
        <v>46</v>
      </c>
      <c r="F14" s="48" t="s">
        <v>47</v>
      </c>
      <c r="G14" s="48" t="s">
        <v>48</v>
      </c>
      <c r="H14" s="9" t="s">
        <v>149</v>
      </c>
      <c r="I14" s="48" t="s">
        <v>48</v>
      </c>
      <c r="J14" s="47" t="s">
        <v>48</v>
      </c>
      <c r="K14" s="47">
        <v>0</v>
      </c>
      <c r="L14" s="47">
        <v>0</v>
      </c>
      <c r="M14" s="47">
        <v>0</v>
      </c>
      <c r="N14" s="14" t="s">
        <v>194</v>
      </c>
      <c r="O14" s="13"/>
      <c r="P14" s="13"/>
      <c r="Q14" s="13"/>
      <c r="R14" s="13"/>
      <c r="S14" s="48" t="s">
        <v>48</v>
      </c>
      <c r="T14" s="48"/>
      <c r="U14" s="48"/>
      <c r="V14" s="55"/>
      <c r="W14" s="55"/>
      <c r="X14" s="48"/>
      <c r="Y14" s="48"/>
      <c r="Z14" s="14"/>
      <c r="AA14" s="13"/>
      <c r="AB14" s="13"/>
      <c r="AC14" s="13"/>
      <c r="AD14" s="60" t="s">
        <v>54</v>
      </c>
      <c r="AE14" s="47" t="s">
        <v>55</v>
      </c>
      <c r="AF14" s="47">
        <v>2299</v>
      </c>
      <c r="AG14" s="47" t="s">
        <v>56</v>
      </c>
      <c r="AH14" s="47" t="s">
        <v>57</v>
      </c>
      <c r="AI14" s="48" t="s">
        <v>58</v>
      </c>
      <c r="AJ14" s="48" t="s">
        <v>59</v>
      </c>
      <c r="AK14" s="14" t="s">
        <v>60</v>
      </c>
      <c r="AL14" s="28" t="s">
        <v>84</v>
      </c>
      <c r="AM14" s="21" t="s">
        <v>85</v>
      </c>
      <c r="AN14" s="21"/>
      <c r="AO14" s="10" t="s">
        <v>74</v>
      </c>
      <c r="AP14" s="14" t="s">
        <v>64</v>
      </c>
      <c r="AQ14" s="41">
        <v>27000000</v>
      </c>
      <c r="AR14" s="39">
        <v>12</v>
      </c>
      <c r="AS14" s="39" t="s">
        <v>65</v>
      </c>
      <c r="AT14" s="39" t="s">
        <v>66</v>
      </c>
      <c r="AU14" s="39" t="s">
        <v>67</v>
      </c>
      <c r="AV14" s="40">
        <v>324000000</v>
      </c>
      <c r="AW14" s="24">
        <v>600000000</v>
      </c>
    </row>
    <row r="15" spans="1:50" s="35" customFormat="1" ht="165">
      <c r="A15" s="47">
        <f t="shared" si="0"/>
        <v>9</v>
      </c>
      <c r="B15" s="48" t="s">
        <v>44</v>
      </c>
      <c r="C15" s="48" t="s">
        <v>45</v>
      </c>
      <c r="D15" s="48" t="s">
        <v>45</v>
      </c>
      <c r="E15" s="48" t="s">
        <v>46</v>
      </c>
      <c r="F15" s="48" t="s">
        <v>47</v>
      </c>
      <c r="G15" s="48" t="s">
        <v>48</v>
      </c>
      <c r="H15" s="9" t="s">
        <v>149</v>
      </c>
      <c r="I15" s="48" t="s">
        <v>48</v>
      </c>
      <c r="J15" s="47" t="s">
        <v>48</v>
      </c>
      <c r="K15" s="47">
        <v>0</v>
      </c>
      <c r="L15" s="47">
        <v>0</v>
      </c>
      <c r="M15" s="47">
        <v>0</v>
      </c>
      <c r="N15" s="14" t="s">
        <v>194</v>
      </c>
      <c r="O15" s="13"/>
      <c r="P15" s="13"/>
      <c r="Q15" s="13"/>
      <c r="R15" s="13"/>
      <c r="S15" s="48" t="s">
        <v>48</v>
      </c>
      <c r="T15" s="48" t="s">
        <v>86</v>
      </c>
      <c r="U15" s="48" t="s">
        <v>50</v>
      </c>
      <c r="V15" s="51">
        <v>0</v>
      </c>
      <c r="W15" s="56">
        <v>2430</v>
      </c>
      <c r="X15" s="48"/>
      <c r="Y15" s="57" t="s">
        <v>87</v>
      </c>
      <c r="Z15" s="14">
        <v>628</v>
      </c>
      <c r="AA15" s="22" t="s">
        <v>154</v>
      </c>
      <c r="AB15" s="47" t="s">
        <v>53</v>
      </c>
      <c r="AC15" s="62" t="s">
        <v>155</v>
      </c>
      <c r="AD15" s="60" t="s">
        <v>54</v>
      </c>
      <c r="AE15" s="47" t="s">
        <v>55</v>
      </c>
      <c r="AF15" s="47">
        <v>2299</v>
      </c>
      <c r="AG15" s="47" t="s">
        <v>56</v>
      </c>
      <c r="AH15" s="47" t="s">
        <v>57</v>
      </c>
      <c r="AI15" s="48" t="s">
        <v>88</v>
      </c>
      <c r="AJ15" s="48" t="s">
        <v>59</v>
      </c>
      <c r="AK15" s="14" t="s">
        <v>60</v>
      </c>
      <c r="AL15" s="28"/>
      <c r="AM15" s="21" t="s">
        <v>89</v>
      </c>
      <c r="AN15" s="21"/>
      <c r="AO15" s="10" t="s">
        <v>63</v>
      </c>
      <c r="AP15" s="14" t="s">
        <v>64</v>
      </c>
      <c r="AQ15" s="41">
        <v>6800000</v>
      </c>
      <c r="AR15" s="39">
        <v>12</v>
      </c>
      <c r="AS15" s="39" t="s">
        <v>65</v>
      </c>
      <c r="AT15" s="39" t="s">
        <v>66</v>
      </c>
      <c r="AU15" s="39" t="s">
        <v>67</v>
      </c>
      <c r="AV15" s="40">
        <v>81600000</v>
      </c>
      <c r="AW15" s="24"/>
    </row>
    <row r="16" spans="1:50" s="35" customFormat="1" ht="120">
      <c r="A16" s="47">
        <f t="shared" si="0"/>
        <v>10</v>
      </c>
      <c r="B16" s="48" t="s">
        <v>44</v>
      </c>
      <c r="C16" s="48" t="s">
        <v>45</v>
      </c>
      <c r="D16" s="48" t="s">
        <v>45</v>
      </c>
      <c r="E16" s="48" t="s">
        <v>46</v>
      </c>
      <c r="F16" s="48" t="s">
        <v>47</v>
      </c>
      <c r="G16" s="48" t="s">
        <v>48</v>
      </c>
      <c r="H16" s="9" t="s">
        <v>149</v>
      </c>
      <c r="I16" s="48" t="s">
        <v>48</v>
      </c>
      <c r="J16" s="47" t="s">
        <v>48</v>
      </c>
      <c r="K16" s="47">
        <v>0</v>
      </c>
      <c r="L16" s="47">
        <v>0</v>
      </c>
      <c r="M16" s="47">
        <v>0</v>
      </c>
      <c r="N16" s="14" t="s">
        <v>194</v>
      </c>
      <c r="O16" s="13"/>
      <c r="P16" s="13"/>
      <c r="Q16" s="13"/>
      <c r="R16" s="13"/>
      <c r="S16" s="48" t="s">
        <v>48</v>
      </c>
      <c r="T16" s="48"/>
      <c r="U16" s="48"/>
      <c r="V16" s="55"/>
      <c r="W16" s="55"/>
      <c r="X16" s="48"/>
      <c r="Y16" s="48"/>
      <c r="Z16" s="14"/>
      <c r="AA16" s="13"/>
      <c r="AB16" s="13"/>
      <c r="AC16" s="13"/>
      <c r="AD16" s="60" t="s">
        <v>54</v>
      </c>
      <c r="AE16" s="47" t="s">
        <v>55</v>
      </c>
      <c r="AF16" s="47">
        <v>2299</v>
      </c>
      <c r="AG16" s="47" t="s">
        <v>56</v>
      </c>
      <c r="AH16" s="47" t="s">
        <v>57</v>
      </c>
      <c r="AI16" s="48" t="s">
        <v>88</v>
      </c>
      <c r="AJ16" s="48" t="s">
        <v>59</v>
      </c>
      <c r="AK16" s="14" t="s">
        <v>60</v>
      </c>
      <c r="AL16" s="28" t="s">
        <v>90</v>
      </c>
      <c r="AM16" s="21" t="s">
        <v>91</v>
      </c>
      <c r="AN16" s="21"/>
      <c r="AO16" s="10" t="s">
        <v>63</v>
      </c>
      <c r="AP16" s="14" t="s">
        <v>64</v>
      </c>
      <c r="AQ16" s="41">
        <v>6250000</v>
      </c>
      <c r="AR16" s="39">
        <v>12</v>
      </c>
      <c r="AS16" s="39" t="s">
        <v>65</v>
      </c>
      <c r="AT16" s="39" t="s">
        <v>66</v>
      </c>
      <c r="AU16" s="39" t="s">
        <v>67</v>
      </c>
      <c r="AV16" s="40">
        <v>75000000</v>
      </c>
      <c r="AW16" s="24">
        <v>119200000</v>
      </c>
    </row>
    <row r="17" spans="1:49" s="35" customFormat="1" ht="90">
      <c r="A17" s="47">
        <f t="shared" si="0"/>
        <v>11</v>
      </c>
      <c r="B17" s="48" t="s">
        <v>44</v>
      </c>
      <c r="C17" s="48" t="s">
        <v>45</v>
      </c>
      <c r="D17" s="48" t="s">
        <v>45</v>
      </c>
      <c r="E17" s="48" t="s">
        <v>46</v>
      </c>
      <c r="F17" s="48" t="s">
        <v>47</v>
      </c>
      <c r="G17" s="48" t="s">
        <v>48</v>
      </c>
      <c r="H17" s="9" t="s">
        <v>149</v>
      </c>
      <c r="I17" s="48" t="s">
        <v>48</v>
      </c>
      <c r="J17" s="47" t="s">
        <v>48</v>
      </c>
      <c r="K17" s="47">
        <v>0</v>
      </c>
      <c r="L17" s="47">
        <v>0</v>
      </c>
      <c r="M17" s="47">
        <v>0</v>
      </c>
      <c r="N17" s="14" t="s">
        <v>194</v>
      </c>
      <c r="O17" s="13"/>
      <c r="P17" s="13"/>
      <c r="Q17" s="13"/>
      <c r="R17" s="13"/>
      <c r="S17" s="48" t="s">
        <v>48</v>
      </c>
      <c r="T17" s="48"/>
      <c r="U17" s="48"/>
      <c r="V17" s="55"/>
      <c r="W17" s="55"/>
      <c r="X17" s="48"/>
      <c r="Y17" s="48"/>
      <c r="Z17" s="14"/>
      <c r="AA17" s="13"/>
      <c r="AB17" s="13"/>
      <c r="AC17" s="13"/>
      <c r="AD17" s="60" t="s">
        <v>54</v>
      </c>
      <c r="AE17" s="47" t="s">
        <v>55</v>
      </c>
      <c r="AF17" s="47">
        <v>2299</v>
      </c>
      <c r="AG17" s="47" t="s">
        <v>56</v>
      </c>
      <c r="AH17" s="47" t="s">
        <v>57</v>
      </c>
      <c r="AI17" s="48" t="s">
        <v>88</v>
      </c>
      <c r="AJ17" s="48" t="s">
        <v>59</v>
      </c>
      <c r="AK17" s="14" t="s">
        <v>60</v>
      </c>
      <c r="AL17" s="28" t="s">
        <v>92</v>
      </c>
      <c r="AM17" s="21" t="s">
        <v>93</v>
      </c>
      <c r="AN17" s="21"/>
      <c r="AO17" s="10" t="s">
        <v>63</v>
      </c>
      <c r="AP17" s="14" t="s">
        <v>64</v>
      </c>
      <c r="AQ17" s="41">
        <v>6000000</v>
      </c>
      <c r="AR17" s="39">
        <v>12</v>
      </c>
      <c r="AS17" s="39" t="s">
        <v>65</v>
      </c>
      <c r="AT17" s="39" t="s">
        <v>66</v>
      </c>
      <c r="AU17" s="39" t="s">
        <v>67</v>
      </c>
      <c r="AV17" s="40">
        <v>72000000</v>
      </c>
      <c r="AW17" s="24">
        <v>29000000</v>
      </c>
    </row>
    <row r="18" spans="1:49" s="35" customFormat="1" ht="90">
      <c r="A18" s="47">
        <f t="shared" si="0"/>
        <v>12</v>
      </c>
      <c r="B18" s="48" t="s">
        <v>44</v>
      </c>
      <c r="C18" s="48" t="s">
        <v>45</v>
      </c>
      <c r="D18" s="48" t="s">
        <v>45</v>
      </c>
      <c r="E18" s="48" t="s">
        <v>46</v>
      </c>
      <c r="F18" s="48" t="s">
        <v>47</v>
      </c>
      <c r="G18" s="48" t="s">
        <v>48</v>
      </c>
      <c r="H18" s="9" t="s">
        <v>149</v>
      </c>
      <c r="I18" s="48" t="s">
        <v>48</v>
      </c>
      <c r="J18" s="47" t="s">
        <v>48</v>
      </c>
      <c r="K18" s="47">
        <v>0</v>
      </c>
      <c r="L18" s="47">
        <v>0</v>
      </c>
      <c r="M18" s="47">
        <v>0</v>
      </c>
      <c r="N18" s="14" t="s">
        <v>194</v>
      </c>
      <c r="O18" s="13"/>
      <c r="P18" s="13"/>
      <c r="Q18" s="13"/>
      <c r="R18" s="13"/>
      <c r="S18" s="48" t="s">
        <v>48</v>
      </c>
      <c r="T18" s="48"/>
      <c r="U18" s="48"/>
      <c r="V18" s="55"/>
      <c r="W18" s="55"/>
      <c r="X18" s="48"/>
      <c r="Y18" s="48"/>
      <c r="Z18" s="14"/>
      <c r="AA18" s="13"/>
      <c r="AB18" s="13"/>
      <c r="AC18" s="13"/>
      <c r="AD18" s="60" t="s">
        <v>54</v>
      </c>
      <c r="AE18" s="47" t="s">
        <v>55</v>
      </c>
      <c r="AF18" s="47">
        <v>2299</v>
      </c>
      <c r="AG18" s="47" t="s">
        <v>56</v>
      </c>
      <c r="AH18" s="47" t="s">
        <v>57</v>
      </c>
      <c r="AI18" s="48" t="s">
        <v>88</v>
      </c>
      <c r="AJ18" s="48" t="s">
        <v>59</v>
      </c>
      <c r="AK18" s="14" t="s">
        <v>60</v>
      </c>
      <c r="AL18" s="28" t="s">
        <v>94</v>
      </c>
      <c r="AM18" s="21" t="s">
        <v>95</v>
      </c>
      <c r="AN18" s="21"/>
      <c r="AO18" s="10" t="s">
        <v>63</v>
      </c>
      <c r="AP18" s="14" t="s">
        <v>64</v>
      </c>
      <c r="AQ18" s="41">
        <v>5500000</v>
      </c>
      <c r="AR18" s="39">
        <v>12</v>
      </c>
      <c r="AS18" s="39" t="s">
        <v>65</v>
      </c>
      <c r="AT18" s="39" t="s">
        <v>66</v>
      </c>
      <c r="AU18" s="39" t="s">
        <v>67</v>
      </c>
      <c r="AV18" s="40">
        <v>66000000</v>
      </c>
      <c r="AW18" s="24">
        <v>25000000</v>
      </c>
    </row>
    <row r="19" spans="1:49" s="35" customFormat="1" ht="90">
      <c r="A19" s="47">
        <f t="shared" si="0"/>
        <v>13</v>
      </c>
      <c r="B19" s="48" t="s">
        <v>44</v>
      </c>
      <c r="C19" s="48" t="s">
        <v>45</v>
      </c>
      <c r="D19" s="48" t="s">
        <v>45</v>
      </c>
      <c r="E19" s="48" t="s">
        <v>46</v>
      </c>
      <c r="F19" s="48" t="s">
        <v>47</v>
      </c>
      <c r="G19" s="48" t="s">
        <v>48</v>
      </c>
      <c r="H19" s="9" t="s">
        <v>149</v>
      </c>
      <c r="I19" s="48" t="s">
        <v>48</v>
      </c>
      <c r="J19" s="47" t="s">
        <v>48</v>
      </c>
      <c r="K19" s="47">
        <v>0</v>
      </c>
      <c r="L19" s="47">
        <v>0</v>
      </c>
      <c r="M19" s="47">
        <v>0</v>
      </c>
      <c r="N19" s="14" t="s">
        <v>194</v>
      </c>
      <c r="O19" s="13"/>
      <c r="P19" s="13"/>
      <c r="Q19" s="13"/>
      <c r="R19" s="13"/>
      <c r="S19" s="48" t="s">
        <v>48</v>
      </c>
      <c r="T19" s="48"/>
      <c r="U19" s="48"/>
      <c r="V19" s="55"/>
      <c r="W19" s="55"/>
      <c r="X19" s="48"/>
      <c r="Y19" s="48"/>
      <c r="Z19" s="14"/>
      <c r="AA19" s="13"/>
      <c r="AB19" s="13"/>
      <c r="AC19" s="13"/>
      <c r="AD19" s="60" t="s">
        <v>54</v>
      </c>
      <c r="AE19" s="47" t="s">
        <v>55</v>
      </c>
      <c r="AF19" s="47">
        <v>2299</v>
      </c>
      <c r="AG19" s="47" t="s">
        <v>56</v>
      </c>
      <c r="AH19" s="47" t="s">
        <v>57</v>
      </c>
      <c r="AI19" s="48" t="s">
        <v>88</v>
      </c>
      <c r="AJ19" s="48" t="s">
        <v>59</v>
      </c>
      <c r="AK19" s="14" t="s">
        <v>60</v>
      </c>
      <c r="AL19" s="28" t="s">
        <v>96</v>
      </c>
      <c r="AM19" s="21" t="s">
        <v>97</v>
      </c>
      <c r="AN19" s="21"/>
      <c r="AO19" s="10" t="s">
        <v>98</v>
      </c>
      <c r="AP19" s="14" t="s">
        <v>64</v>
      </c>
      <c r="AQ19" s="41">
        <v>13500000</v>
      </c>
      <c r="AR19" s="39">
        <v>12</v>
      </c>
      <c r="AS19" s="39" t="s">
        <v>65</v>
      </c>
      <c r="AT19" s="39" t="s">
        <v>99</v>
      </c>
      <c r="AU19" s="39" t="s">
        <v>100</v>
      </c>
      <c r="AV19" s="40">
        <v>162000000</v>
      </c>
      <c r="AW19" s="24">
        <v>162600000</v>
      </c>
    </row>
    <row r="20" spans="1:49" s="35" customFormat="1" ht="90">
      <c r="A20" s="47">
        <f t="shared" si="0"/>
        <v>14</v>
      </c>
      <c r="B20" s="48" t="s">
        <v>44</v>
      </c>
      <c r="C20" s="48" t="s">
        <v>45</v>
      </c>
      <c r="D20" s="48" t="s">
        <v>45</v>
      </c>
      <c r="E20" s="48" t="s">
        <v>46</v>
      </c>
      <c r="F20" s="48" t="s">
        <v>47</v>
      </c>
      <c r="G20" s="48" t="s">
        <v>48</v>
      </c>
      <c r="H20" s="9" t="s">
        <v>149</v>
      </c>
      <c r="I20" s="48" t="s">
        <v>48</v>
      </c>
      <c r="J20" s="47" t="s">
        <v>48</v>
      </c>
      <c r="K20" s="47">
        <v>0</v>
      </c>
      <c r="L20" s="47">
        <v>0</v>
      </c>
      <c r="M20" s="47">
        <v>0</v>
      </c>
      <c r="N20" s="14" t="s">
        <v>194</v>
      </c>
      <c r="O20" s="13"/>
      <c r="P20" s="13"/>
      <c r="Q20" s="13"/>
      <c r="R20" s="13"/>
      <c r="S20" s="48" t="s">
        <v>48</v>
      </c>
      <c r="T20" s="48"/>
      <c r="U20" s="48"/>
      <c r="V20" s="55"/>
      <c r="W20" s="55"/>
      <c r="X20" s="48"/>
      <c r="Y20" s="48"/>
      <c r="Z20" s="14"/>
      <c r="AA20" s="13"/>
      <c r="AB20" s="13"/>
      <c r="AC20" s="13"/>
      <c r="AD20" s="60" t="s">
        <v>54</v>
      </c>
      <c r="AE20" s="47" t="s">
        <v>55</v>
      </c>
      <c r="AF20" s="47">
        <v>2299</v>
      </c>
      <c r="AG20" s="47" t="s">
        <v>56</v>
      </c>
      <c r="AH20" s="47" t="s">
        <v>57</v>
      </c>
      <c r="AI20" s="48" t="s">
        <v>88</v>
      </c>
      <c r="AJ20" s="48" t="s">
        <v>59</v>
      </c>
      <c r="AK20" s="14" t="s">
        <v>60</v>
      </c>
      <c r="AL20" s="28"/>
      <c r="AM20" s="21" t="s">
        <v>101</v>
      </c>
      <c r="AN20" s="21"/>
      <c r="AO20" s="10" t="s">
        <v>102</v>
      </c>
      <c r="AP20" s="14" t="s">
        <v>64</v>
      </c>
      <c r="AQ20" s="41">
        <v>67680000</v>
      </c>
      <c r="AR20" s="39">
        <v>1</v>
      </c>
      <c r="AS20" s="39" t="s">
        <v>65</v>
      </c>
      <c r="AT20" s="39" t="s">
        <v>103</v>
      </c>
      <c r="AU20" s="39" t="s">
        <v>104</v>
      </c>
      <c r="AV20" s="40">
        <v>67680000</v>
      </c>
      <c r="AW20" s="24"/>
    </row>
    <row r="21" spans="1:49" s="35" customFormat="1" ht="90">
      <c r="A21" s="47">
        <f t="shared" si="0"/>
        <v>15</v>
      </c>
      <c r="B21" s="48" t="s">
        <v>44</v>
      </c>
      <c r="C21" s="48" t="s">
        <v>45</v>
      </c>
      <c r="D21" s="48" t="s">
        <v>45</v>
      </c>
      <c r="E21" s="48" t="s">
        <v>46</v>
      </c>
      <c r="F21" s="48" t="s">
        <v>47</v>
      </c>
      <c r="G21" s="48" t="s">
        <v>48</v>
      </c>
      <c r="H21" s="9" t="s">
        <v>149</v>
      </c>
      <c r="I21" s="48" t="s">
        <v>48</v>
      </c>
      <c r="J21" s="47" t="s">
        <v>48</v>
      </c>
      <c r="K21" s="47">
        <v>0</v>
      </c>
      <c r="L21" s="47">
        <v>0</v>
      </c>
      <c r="M21" s="47">
        <v>0</v>
      </c>
      <c r="N21" s="14" t="s">
        <v>194</v>
      </c>
      <c r="O21" s="13"/>
      <c r="P21" s="13"/>
      <c r="Q21" s="13"/>
      <c r="R21" s="13"/>
      <c r="S21" s="48" t="s">
        <v>48</v>
      </c>
      <c r="T21" s="48"/>
      <c r="U21" s="48"/>
      <c r="V21" s="55"/>
      <c r="W21" s="55"/>
      <c r="X21" s="48"/>
      <c r="Y21" s="48"/>
      <c r="Z21" s="14"/>
      <c r="AA21" s="13"/>
      <c r="AB21" s="13"/>
      <c r="AC21" s="13"/>
      <c r="AD21" s="60" t="s">
        <v>54</v>
      </c>
      <c r="AE21" s="47" t="s">
        <v>55</v>
      </c>
      <c r="AF21" s="47">
        <v>2299</v>
      </c>
      <c r="AG21" s="47" t="s">
        <v>56</v>
      </c>
      <c r="AH21" s="47" t="s">
        <v>57</v>
      </c>
      <c r="AI21" s="48" t="s">
        <v>88</v>
      </c>
      <c r="AJ21" s="48" t="s">
        <v>59</v>
      </c>
      <c r="AK21" s="14" t="s">
        <v>60</v>
      </c>
      <c r="AL21" s="28"/>
      <c r="AM21" s="21" t="s">
        <v>101</v>
      </c>
      <c r="AN21" s="21"/>
      <c r="AO21" s="10" t="s">
        <v>105</v>
      </c>
      <c r="AP21" s="14" t="s">
        <v>64</v>
      </c>
      <c r="AQ21" s="41">
        <v>32711999.999999996</v>
      </c>
      <c r="AR21" s="39">
        <v>1</v>
      </c>
      <c r="AS21" s="39" t="s">
        <v>65</v>
      </c>
      <c r="AT21" s="39" t="s">
        <v>106</v>
      </c>
      <c r="AU21" s="39" t="s">
        <v>107</v>
      </c>
      <c r="AV21" s="40">
        <v>32711999.999999996</v>
      </c>
      <c r="AW21" s="24"/>
    </row>
    <row r="22" spans="1:49" s="35" customFormat="1" ht="120">
      <c r="A22" s="47">
        <f t="shared" si="0"/>
        <v>16</v>
      </c>
      <c r="B22" s="48" t="s">
        <v>44</v>
      </c>
      <c r="C22" s="48" t="s">
        <v>45</v>
      </c>
      <c r="D22" s="48" t="s">
        <v>45</v>
      </c>
      <c r="E22" s="48" t="s">
        <v>46</v>
      </c>
      <c r="F22" s="48" t="s">
        <v>47</v>
      </c>
      <c r="G22" s="48" t="s">
        <v>48</v>
      </c>
      <c r="H22" s="9" t="s">
        <v>149</v>
      </c>
      <c r="I22" s="48" t="s">
        <v>48</v>
      </c>
      <c r="J22" s="47" t="s">
        <v>48</v>
      </c>
      <c r="K22" s="47">
        <v>0</v>
      </c>
      <c r="L22" s="47">
        <v>0</v>
      </c>
      <c r="M22" s="47">
        <v>0</v>
      </c>
      <c r="N22" s="14" t="s">
        <v>194</v>
      </c>
      <c r="O22" s="13"/>
      <c r="P22" s="13"/>
      <c r="Q22" s="13"/>
      <c r="R22" s="13"/>
      <c r="S22" s="48" t="s">
        <v>48</v>
      </c>
      <c r="T22" s="48"/>
      <c r="U22" s="48"/>
      <c r="V22" s="55"/>
      <c r="W22" s="55"/>
      <c r="X22" s="48"/>
      <c r="Y22" s="48"/>
      <c r="Z22" s="14"/>
      <c r="AA22" s="13"/>
      <c r="AB22" s="13"/>
      <c r="AC22" s="13"/>
      <c r="AD22" s="60" t="s">
        <v>54</v>
      </c>
      <c r="AE22" s="47" t="s">
        <v>55</v>
      </c>
      <c r="AF22" s="47">
        <v>2299</v>
      </c>
      <c r="AG22" s="47" t="s">
        <v>56</v>
      </c>
      <c r="AH22" s="47" t="s">
        <v>57</v>
      </c>
      <c r="AI22" s="48" t="s">
        <v>88</v>
      </c>
      <c r="AJ22" s="48" t="s">
        <v>59</v>
      </c>
      <c r="AK22" s="14" t="s">
        <v>60</v>
      </c>
      <c r="AL22" s="28"/>
      <c r="AM22" s="21" t="s">
        <v>101</v>
      </c>
      <c r="AN22" s="21"/>
      <c r="AO22" s="10" t="s">
        <v>108</v>
      </c>
      <c r="AP22" s="14" t="s">
        <v>64</v>
      </c>
      <c r="AQ22" s="41">
        <v>1128000</v>
      </c>
      <c r="AR22" s="39">
        <v>1</v>
      </c>
      <c r="AS22" s="39" t="s">
        <v>65</v>
      </c>
      <c r="AT22" s="39" t="s">
        <v>109</v>
      </c>
      <c r="AU22" s="39" t="s">
        <v>110</v>
      </c>
      <c r="AV22" s="40">
        <v>1128000</v>
      </c>
      <c r="AW22" s="24"/>
    </row>
    <row r="23" spans="1:49" s="35" customFormat="1" ht="90">
      <c r="A23" s="47">
        <f t="shared" si="0"/>
        <v>17</v>
      </c>
      <c r="B23" s="48" t="s">
        <v>44</v>
      </c>
      <c r="C23" s="48" t="s">
        <v>45</v>
      </c>
      <c r="D23" s="48" t="s">
        <v>45</v>
      </c>
      <c r="E23" s="48" t="s">
        <v>46</v>
      </c>
      <c r="F23" s="48" t="s">
        <v>47</v>
      </c>
      <c r="G23" s="48" t="s">
        <v>48</v>
      </c>
      <c r="H23" s="9" t="s">
        <v>149</v>
      </c>
      <c r="I23" s="48" t="s">
        <v>48</v>
      </c>
      <c r="J23" s="47" t="s">
        <v>48</v>
      </c>
      <c r="K23" s="47">
        <v>0</v>
      </c>
      <c r="L23" s="47">
        <v>0</v>
      </c>
      <c r="M23" s="47">
        <v>0</v>
      </c>
      <c r="N23" s="14" t="s">
        <v>194</v>
      </c>
      <c r="O23" s="13"/>
      <c r="P23" s="13"/>
      <c r="Q23" s="13"/>
      <c r="R23" s="13"/>
      <c r="S23" s="48" t="s">
        <v>48</v>
      </c>
      <c r="T23" s="48"/>
      <c r="U23" s="48"/>
      <c r="V23" s="55"/>
      <c r="W23" s="55"/>
      <c r="X23" s="48"/>
      <c r="Y23" s="48"/>
      <c r="Z23" s="14"/>
      <c r="AA23" s="13"/>
      <c r="AB23" s="13"/>
      <c r="AC23" s="13"/>
      <c r="AD23" s="60" t="s">
        <v>54</v>
      </c>
      <c r="AE23" s="47" t="s">
        <v>55</v>
      </c>
      <c r="AF23" s="47">
        <v>2299</v>
      </c>
      <c r="AG23" s="47" t="s">
        <v>56</v>
      </c>
      <c r="AH23" s="47" t="s">
        <v>57</v>
      </c>
      <c r="AI23" s="48" t="s">
        <v>88</v>
      </c>
      <c r="AJ23" s="48" t="s">
        <v>59</v>
      </c>
      <c r="AK23" s="14" t="s">
        <v>60</v>
      </c>
      <c r="AL23" s="28"/>
      <c r="AM23" s="21" t="s">
        <v>101</v>
      </c>
      <c r="AN23" s="21"/>
      <c r="AO23" s="10" t="s">
        <v>111</v>
      </c>
      <c r="AP23" s="14" t="s">
        <v>64</v>
      </c>
      <c r="AQ23" s="41">
        <v>11280000</v>
      </c>
      <c r="AR23" s="39">
        <v>1</v>
      </c>
      <c r="AS23" s="39" t="s">
        <v>65</v>
      </c>
      <c r="AT23" s="39" t="s">
        <v>99</v>
      </c>
      <c r="AU23" s="39" t="s">
        <v>100</v>
      </c>
      <c r="AV23" s="40">
        <v>11280000</v>
      </c>
      <c r="AW23" s="24"/>
    </row>
    <row r="24" spans="1:49" s="35" customFormat="1" ht="90">
      <c r="A24" s="47">
        <f t="shared" si="0"/>
        <v>18</v>
      </c>
      <c r="B24" s="48" t="s">
        <v>44</v>
      </c>
      <c r="C24" s="48" t="s">
        <v>45</v>
      </c>
      <c r="D24" s="48" t="s">
        <v>45</v>
      </c>
      <c r="E24" s="48" t="s">
        <v>46</v>
      </c>
      <c r="F24" s="48" t="s">
        <v>47</v>
      </c>
      <c r="G24" s="48" t="s">
        <v>48</v>
      </c>
      <c r="H24" s="9" t="s">
        <v>149</v>
      </c>
      <c r="I24" s="48" t="s">
        <v>48</v>
      </c>
      <c r="J24" s="47" t="s">
        <v>48</v>
      </c>
      <c r="K24" s="47">
        <v>0</v>
      </c>
      <c r="L24" s="47">
        <v>0</v>
      </c>
      <c r="M24" s="47">
        <v>0</v>
      </c>
      <c r="N24" s="14" t="s">
        <v>194</v>
      </c>
      <c r="O24" s="13"/>
      <c r="P24" s="13"/>
      <c r="Q24" s="13"/>
      <c r="R24" s="13"/>
      <c r="S24" s="48" t="s">
        <v>48</v>
      </c>
      <c r="T24" s="48"/>
      <c r="U24" s="48"/>
      <c r="V24" s="55"/>
      <c r="W24" s="55"/>
      <c r="X24" s="48"/>
      <c r="Y24" s="48"/>
      <c r="Z24" s="14"/>
      <c r="AA24" s="13"/>
      <c r="AB24" s="13"/>
      <c r="AC24" s="13"/>
      <c r="AD24" s="60" t="s">
        <v>54</v>
      </c>
      <c r="AE24" s="47" t="s">
        <v>55</v>
      </c>
      <c r="AF24" s="47">
        <v>2299</v>
      </c>
      <c r="AG24" s="47" t="s">
        <v>56</v>
      </c>
      <c r="AH24" s="47" t="s">
        <v>57</v>
      </c>
      <c r="AI24" s="48" t="s">
        <v>88</v>
      </c>
      <c r="AJ24" s="48" t="s">
        <v>59</v>
      </c>
      <c r="AK24" s="14" t="s">
        <v>60</v>
      </c>
      <c r="AL24" s="28"/>
      <c r="AM24" s="21" t="s">
        <v>112</v>
      </c>
      <c r="AN24" s="21"/>
      <c r="AO24" s="10" t="s">
        <v>113</v>
      </c>
      <c r="AP24" s="14" t="s">
        <v>64</v>
      </c>
      <c r="AQ24" s="41">
        <v>10000000</v>
      </c>
      <c r="AR24" s="39">
        <v>1</v>
      </c>
      <c r="AS24" s="39" t="s">
        <v>65</v>
      </c>
      <c r="AT24" s="39" t="s">
        <v>114</v>
      </c>
      <c r="AU24" s="39" t="s">
        <v>115</v>
      </c>
      <c r="AV24" s="40">
        <v>10000000</v>
      </c>
      <c r="AW24" s="24"/>
    </row>
    <row r="25" spans="1:49" s="35" customFormat="1" ht="90">
      <c r="A25" s="47">
        <f t="shared" si="0"/>
        <v>19</v>
      </c>
      <c r="B25" s="48" t="s">
        <v>44</v>
      </c>
      <c r="C25" s="48" t="s">
        <v>45</v>
      </c>
      <c r="D25" s="48" t="s">
        <v>45</v>
      </c>
      <c r="E25" s="48" t="s">
        <v>46</v>
      </c>
      <c r="F25" s="48" t="s">
        <v>47</v>
      </c>
      <c r="G25" s="48" t="s">
        <v>48</v>
      </c>
      <c r="H25" s="9" t="s">
        <v>149</v>
      </c>
      <c r="I25" s="48" t="s">
        <v>48</v>
      </c>
      <c r="J25" s="47" t="s">
        <v>48</v>
      </c>
      <c r="K25" s="47">
        <v>0</v>
      </c>
      <c r="L25" s="47">
        <v>0</v>
      </c>
      <c r="M25" s="47">
        <v>0</v>
      </c>
      <c r="N25" s="14" t="s">
        <v>194</v>
      </c>
      <c r="O25" s="13"/>
      <c r="P25" s="13"/>
      <c r="Q25" s="13"/>
      <c r="R25" s="13"/>
      <c r="S25" s="48" t="s">
        <v>48</v>
      </c>
      <c r="T25" s="57" t="s">
        <v>116</v>
      </c>
      <c r="U25" s="48" t="s">
        <v>50</v>
      </c>
      <c r="V25" s="51">
        <v>0</v>
      </c>
      <c r="W25" s="56">
        <v>1</v>
      </c>
      <c r="X25" s="48"/>
      <c r="Y25" s="48" t="s">
        <v>117</v>
      </c>
      <c r="Z25" s="14" t="s">
        <v>156</v>
      </c>
      <c r="AA25" s="22" t="s">
        <v>157</v>
      </c>
      <c r="AB25" s="47" t="s">
        <v>53</v>
      </c>
      <c r="AC25" s="62" t="s">
        <v>158</v>
      </c>
      <c r="AD25" s="60" t="s">
        <v>54</v>
      </c>
      <c r="AE25" s="47" t="s">
        <v>55</v>
      </c>
      <c r="AF25" s="47">
        <v>2299</v>
      </c>
      <c r="AG25" s="47" t="s">
        <v>56</v>
      </c>
      <c r="AH25" s="47" t="s">
        <v>57</v>
      </c>
      <c r="AI25" s="48" t="s">
        <v>118</v>
      </c>
      <c r="AJ25" s="48" t="s">
        <v>59</v>
      </c>
      <c r="AK25" s="14" t="s">
        <v>60</v>
      </c>
      <c r="AL25" s="28" t="s">
        <v>119</v>
      </c>
      <c r="AM25" s="21" t="s">
        <v>120</v>
      </c>
      <c r="AN25" s="21"/>
      <c r="AO25" s="10" t="s">
        <v>63</v>
      </c>
      <c r="AP25" s="14" t="s">
        <v>64</v>
      </c>
      <c r="AQ25" s="41">
        <v>16724676.5</v>
      </c>
      <c r="AR25" s="39">
        <v>12</v>
      </c>
      <c r="AS25" s="39" t="s">
        <v>65</v>
      </c>
      <c r="AT25" s="39" t="s">
        <v>66</v>
      </c>
      <c r="AU25" s="39" t="s">
        <v>67</v>
      </c>
      <c r="AV25" s="40">
        <v>200696118</v>
      </c>
      <c r="AW25" s="24">
        <v>158884422</v>
      </c>
    </row>
    <row r="26" spans="1:49" s="35" customFormat="1" ht="75">
      <c r="A26" s="47">
        <f t="shared" si="0"/>
        <v>20</v>
      </c>
      <c r="B26" s="48" t="s">
        <v>44</v>
      </c>
      <c r="C26" s="48" t="s">
        <v>45</v>
      </c>
      <c r="D26" s="48" t="s">
        <v>45</v>
      </c>
      <c r="E26" s="48" t="s">
        <v>46</v>
      </c>
      <c r="F26" s="48" t="s">
        <v>47</v>
      </c>
      <c r="G26" s="48" t="s">
        <v>48</v>
      </c>
      <c r="H26" s="9" t="s">
        <v>149</v>
      </c>
      <c r="I26" s="48" t="s">
        <v>48</v>
      </c>
      <c r="J26" s="47" t="s">
        <v>48</v>
      </c>
      <c r="K26" s="47">
        <v>0</v>
      </c>
      <c r="L26" s="47">
        <v>0</v>
      </c>
      <c r="M26" s="47">
        <v>0</v>
      </c>
      <c r="N26" s="14" t="s">
        <v>194</v>
      </c>
      <c r="O26" s="13"/>
      <c r="P26" s="13"/>
      <c r="Q26" s="13"/>
      <c r="R26" s="13"/>
      <c r="S26" s="48" t="s">
        <v>48</v>
      </c>
      <c r="T26" s="48"/>
      <c r="U26" s="48"/>
      <c r="V26" s="55"/>
      <c r="W26" s="55"/>
      <c r="X26" s="48"/>
      <c r="Y26" s="48"/>
      <c r="Z26" s="14"/>
      <c r="AA26" s="13"/>
      <c r="AB26" s="13"/>
      <c r="AC26" s="13"/>
      <c r="AD26" s="60" t="s">
        <v>54</v>
      </c>
      <c r="AE26" s="47" t="s">
        <v>55</v>
      </c>
      <c r="AF26" s="47">
        <v>2299</v>
      </c>
      <c r="AG26" s="47" t="s">
        <v>56</v>
      </c>
      <c r="AH26" s="47" t="s">
        <v>57</v>
      </c>
      <c r="AI26" s="48" t="s">
        <v>118</v>
      </c>
      <c r="AJ26" s="48" t="s">
        <v>59</v>
      </c>
      <c r="AK26" s="14" t="s">
        <v>60</v>
      </c>
      <c r="AL26" s="28" t="s">
        <v>121</v>
      </c>
      <c r="AM26" s="21" t="s">
        <v>122</v>
      </c>
      <c r="AN26" s="21"/>
      <c r="AO26" s="10" t="s">
        <v>63</v>
      </c>
      <c r="AP26" s="14" t="s">
        <v>64</v>
      </c>
      <c r="AQ26" s="41">
        <v>7725000</v>
      </c>
      <c r="AR26" s="39">
        <v>12</v>
      </c>
      <c r="AS26" s="39" t="s">
        <v>65</v>
      </c>
      <c r="AT26" s="39" t="s">
        <v>66</v>
      </c>
      <c r="AU26" s="39" t="s">
        <v>67</v>
      </c>
      <c r="AV26" s="40">
        <v>92700000</v>
      </c>
      <c r="AW26" s="24">
        <v>38110000</v>
      </c>
    </row>
    <row r="27" spans="1:49" s="35" customFormat="1" ht="75">
      <c r="A27" s="49">
        <f t="shared" si="0"/>
        <v>21</v>
      </c>
      <c r="B27" s="48" t="s">
        <v>44</v>
      </c>
      <c r="C27" s="48" t="s">
        <v>45</v>
      </c>
      <c r="D27" s="48" t="s">
        <v>45</v>
      </c>
      <c r="E27" s="48" t="s">
        <v>46</v>
      </c>
      <c r="F27" s="48" t="s">
        <v>47</v>
      </c>
      <c r="G27" s="48" t="s">
        <v>48</v>
      </c>
      <c r="H27" s="9" t="s">
        <v>149</v>
      </c>
      <c r="I27" s="48" t="s">
        <v>48</v>
      </c>
      <c r="J27" s="47" t="s">
        <v>48</v>
      </c>
      <c r="K27" s="47">
        <v>0</v>
      </c>
      <c r="L27" s="47">
        <v>0</v>
      </c>
      <c r="M27" s="47">
        <v>0</v>
      </c>
      <c r="N27" s="14" t="s">
        <v>194</v>
      </c>
      <c r="O27" s="13"/>
      <c r="P27" s="13"/>
      <c r="Q27" s="13"/>
      <c r="R27" s="13"/>
      <c r="S27" s="48" t="s">
        <v>48</v>
      </c>
      <c r="T27" s="58"/>
      <c r="U27" s="58"/>
      <c r="V27" s="58"/>
      <c r="W27" s="58"/>
      <c r="X27" s="58"/>
      <c r="Y27" s="58"/>
      <c r="Z27" s="14"/>
      <c r="AA27" s="13"/>
      <c r="AB27" s="13"/>
      <c r="AC27" s="13"/>
      <c r="AD27" s="60" t="s">
        <v>54</v>
      </c>
      <c r="AE27" s="47" t="s">
        <v>55</v>
      </c>
      <c r="AF27" s="47">
        <v>2299</v>
      </c>
      <c r="AG27" s="47" t="s">
        <v>56</v>
      </c>
      <c r="AH27" s="47" t="s">
        <v>57</v>
      </c>
      <c r="AI27" s="48" t="s">
        <v>118</v>
      </c>
      <c r="AJ27" s="48" t="s">
        <v>59</v>
      </c>
      <c r="AK27" s="14" t="s">
        <v>60</v>
      </c>
      <c r="AL27" s="36"/>
      <c r="AM27" s="21" t="s">
        <v>122</v>
      </c>
      <c r="AN27" s="21"/>
      <c r="AO27" s="10" t="s">
        <v>63</v>
      </c>
      <c r="AP27" s="14" t="s">
        <v>64</v>
      </c>
      <c r="AQ27" s="41">
        <v>7400000</v>
      </c>
      <c r="AR27" s="39">
        <v>12</v>
      </c>
      <c r="AS27" s="39" t="s">
        <v>65</v>
      </c>
      <c r="AT27" s="39" t="s">
        <v>66</v>
      </c>
      <c r="AU27" s="39" t="s">
        <v>67</v>
      </c>
      <c r="AV27" s="40">
        <v>88800000</v>
      </c>
      <c r="AW27" s="24"/>
    </row>
    <row r="28" spans="1:49" s="35" customFormat="1" ht="75">
      <c r="A28" s="49">
        <f t="shared" si="0"/>
        <v>22</v>
      </c>
      <c r="B28" s="48" t="s">
        <v>44</v>
      </c>
      <c r="C28" s="48" t="s">
        <v>45</v>
      </c>
      <c r="D28" s="48" t="s">
        <v>45</v>
      </c>
      <c r="E28" s="48" t="s">
        <v>46</v>
      </c>
      <c r="F28" s="48" t="s">
        <v>47</v>
      </c>
      <c r="G28" s="48" t="s">
        <v>48</v>
      </c>
      <c r="H28" s="9" t="s">
        <v>149</v>
      </c>
      <c r="I28" s="48" t="s">
        <v>48</v>
      </c>
      <c r="J28" s="47" t="s">
        <v>48</v>
      </c>
      <c r="K28" s="47">
        <v>0</v>
      </c>
      <c r="L28" s="47">
        <v>0</v>
      </c>
      <c r="M28" s="47">
        <v>0</v>
      </c>
      <c r="N28" s="14" t="s">
        <v>194</v>
      </c>
      <c r="O28" s="13"/>
      <c r="P28" s="13"/>
      <c r="Q28" s="13"/>
      <c r="R28" s="13"/>
      <c r="S28" s="48" t="s">
        <v>48</v>
      </c>
      <c r="T28" s="58"/>
      <c r="U28" s="58"/>
      <c r="V28" s="58"/>
      <c r="W28" s="58"/>
      <c r="X28" s="58"/>
      <c r="Y28" s="58"/>
      <c r="Z28" s="14"/>
      <c r="AA28" s="13"/>
      <c r="AB28" s="13"/>
      <c r="AC28" s="13"/>
      <c r="AD28" s="60" t="s">
        <v>54</v>
      </c>
      <c r="AE28" s="47" t="s">
        <v>55</v>
      </c>
      <c r="AF28" s="47">
        <v>2299</v>
      </c>
      <c r="AG28" s="47" t="s">
        <v>56</v>
      </c>
      <c r="AH28" s="47" t="s">
        <v>57</v>
      </c>
      <c r="AI28" s="48" t="s">
        <v>118</v>
      </c>
      <c r="AJ28" s="48" t="s">
        <v>59</v>
      </c>
      <c r="AK28" s="14" t="s">
        <v>60</v>
      </c>
      <c r="AL28" s="36"/>
      <c r="AM28" s="21" t="s">
        <v>123</v>
      </c>
      <c r="AN28" s="21"/>
      <c r="AO28" s="10" t="s">
        <v>63</v>
      </c>
      <c r="AP28" s="14" t="s">
        <v>64</v>
      </c>
      <c r="AQ28" s="41">
        <v>7200000</v>
      </c>
      <c r="AR28" s="39">
        <v>12</v>
      </c>
      <c r="AS28" s="39" t="s">
        <v>65</v>
      </c>
      <c r="AT28" s="39" t="s">
        <v>66</v>
      </c>
      <c r="AU28" s="39" t="s">
        <v>67</v>
      </c>
      <c r="AV28" s="40">
        <v>86400000</v>
      </c>
      <c r="AW28" s="24"/>
    </row>
    <row r="29" spans="1:49" s="35" customFormat="1" ht="120">
      <c r="A29" s="49">
        <f t="shared" si="0"/>
        <v>23</v>
      </c>
      <c r="B29" s="48" t="s">
        <v>44</v>
      </c>
      <c r="C29" s="48" t="s">
        <v>45</v>
      </c>
      <c r="D29" s="48" t="s">
        <v>45</v>
      </c>
      <c r="E29" s="48" t="s">
        <v>46</v>
      </c>
      <c r="F29" s="48" t="s">
        <v>47</v>
      </c>
      <c r="G29" s="48" t="s">
        <v>48</v>
      </c>
      <c r="H29" s="9" t="s">
        <v>149</v>
      </c>
      <c r="I29" s="48" t="s">
        <v>48</v>
      </c>
      <c r="J29" s="47" t="s">
        <v>48</v>
      </c>
      <c r="K29" s="47">
        <v>0</v>
      </c>
      <c r="L29" s="47">
        <v>0</v>
      </c>
      <c r="M29" s="47">
        <v>0</v>
      </c>
      <c r="N29" s="14" t="s">
        <v>194</v>
      </c>
      <c r="O29" s="13"/>
      <c r="P29" s="13"/>
      <c r="Q29" s="13"/>
      <c r="R29" s="13"/>
      <c r="S29" s="48" t="s">
        <v>48</v>
      </c>
      <c r="T29" s="48"/>
      <c r="U29" s="48"/>
      <c r="V29" s="55"/>
      <c r="W29" s="55"/>
      <c r="X29" s="48"/>
      <c r="Y29" s="48"/>
      <c r="Z29" s="14"/>
      <c r="AA29" s="13"/>
      <c r="AB29" s="13"/>
      <c r="AC29" s="13"/>
      <c r="AD29" s="60" t="s">
        <v>54</v>
      </c>
      <c r="AE29" s="47" t="s">
        <v>55</v>
      </c>
      <c r="AF29" s="47">
        <v>2299</v>
      </c>
      <c r="AG29" s="47" t="s">
        <v>56</v>
      </c>
      <c r="AH29" s="47" t="s">
        <v>57</v>
      </c>
      <c r="AI29" s="48" t="s">
        <v>118</v>
      </c>
      <c r="AJ29" s="48" t="s">
        <v>59</v>
      </c>
      <c r="AK29" s="14" t="s">
        <v>60</v>
      </c>
      <c r="AL29" s="36"/>
      <c r="AM29" s="21" t="s">
        <v>124</v>
      </c>
      <c r="AN29" s="21"/>
      <c r="AO29" s="10" t="s">
        <v>74</v>
      </c>
      <c r="AP29" s="14" t="s">
        <v>64</v>
      </c>
      <c r="AQ29" s="41">
        <v>15000000</v>
      </c>
      <c r="AR29" s="39">
        <v>12</v>
      </c>
      <c r="AS29" s="39" t="s">
        <v>65</v>
      </c>
      <c r="AT29" s="39" t="s">
        <v>125</v>
      </c>
      <c r="AU29" s="39" t="s">
        <v>67</v>
      </c>
      <c r="AV29" s="40">
        <v>180000000</v>
      </c>
      <c r="AW29" s="24"/>
    </row>
    <row r="30" spans="1:49" s="35" customFormat="1" ht="135">
      <c r="A30" s="49">
        <f t="shared" si="0"/>
        <v>24</v>
      </c>
      <c r="B30" s="48" t="s">
        <v>44</v>
      </c>
      <c r="C30" s="48" t="s">
        <v>45</v>
      </c>
      <c r="D30" s="48" t="s">
        <v>45</v>
      </c>
      <c r="E30" s="48" t="s">
        <v>46</v>
      </c>
      <c r="F30" s="48" t="s">
        <v>47</v>
      </c>
      <c r="G30" s="48" t="s">
        <v>48</v>
      </c>
      <c r="H30" s="9" t="s">
        <v>149</v>
      </c>
      <c r="I30" s="48" t="s">
        <v>48</v>
      </c>
      <c r="J30" s="47" t="s">
        <v>48</v>
      </c>
      <c r="K30" s="47">
        <v>0</v>
      </c>
      <c r="L30" s="47">
        <v>0</v>
      </c>
      <c r="M30" s="47">
        <v>0</v>
      </c>
      <c r="N30" s="14" t="s">
        <v>194</v>
      </c>
      <c r="O30" s="13"/>
      <c r="P30" s="13"/>
      <c r="Q30" s="13"/>
      <c r="R30" s="13"/>
      <c r="S30" s="48" t="s">
        <v>48</v>
      </c>
      <c r="T30" s="57" t="s">
        <v>126</v>
      </c>
      <c r="U30" s="48" t="s">
        <v>50</v>
      </c>
      <c r="V30" s="51">
        <v>0</v>
      </c>
      <c r="W30" s="56">
        <v>215</v>
      </c>
      <c r="X30" s="48"/>
      <c r="Y30" s="57" t="s">
        <v>127</v>
      </c>
      <c r="Z30" s="14">
        <v>43</v>
      </c>
      <c r="AA30" s="13" t="s">
        <v>159</v>
      </c>
      <c r="AB30" s="47" t="s">
        <v>53</v>
      </c>
      <c r="AC30" s="62" t="s">
        <v>160</v>
      </c>
      <c r="AD30" s="60" t="s">
        <v>54</v>
      </c>
      <c r="AE30" s="47" t="s">
        <v>55</v>
      </c>
      <c r="AF30" s="47">
        <v>2299</v>
      </c>
      <c r="AG30" s="47" t="s">
        <v>56</v>
      </c>
      <c r="AH30" s="47" t="s">
        <v>57</v>
      </c>
      <c r="AI30" s="48" t="s">
        <v>128</v>
      </c>
      <c r="AJ30" s="48" t="s">
        <v>59</v>
      </c>
      <c r="AK30" s="14" t="s">
        <v>60</v>
      </c>
      <c r="AL30" s="28" t="s">
        <v>129</v>
      </c>
      <c r="AM30" s="21" t="s">
        <v>130</v>
      </c>
      <c r="AN30" s="21"/>
      <c r="AO30" s="10" t="s">
        <v>131</v>
      </c>
      <c r="AP30" s="14" t="s">
        <v>64</v>
      </c>
      <c r="AQ30" s="41">
        <v>152000000</v>
      </c>
      <c r="AR30" s="39">
        <v>12</v>
      </c>
      <c r="AS30" s="39" t="s">
        <v>65</v>
      </c>
      <c r="AT30" s="39" t="s">
        <v>132</v>
      </c>
      <c r="AU30" s="39" t="s">
        <v>133</v>
      </c>
      <c r="AV30" s="40">
        <v>1640067284.0290029</v>
      </c>
      <c r="AW30" s="24">
        <v>600000000</v>
      </c>
    </row>
    <row r="31" spans="1:49" s="35" customFormat="1" ht="105">
      <c r="A31" s="47">
        <f t="shared" si="0"/>
        <v>25</v>
      </c>
      <c r="B31" s="48" t="s">
        <v>44</v>
      </c>
      <c r="C31" s="48" t="s">
        <v>45</v>
      </c>
      <c r="D31" s="48" t="s">
        <v>45</v>
      </c>
      <c r="E31" s="48" t="s">
        <v>46</v>
      </c>
      <c r="F31" s="48" t="s">
        <v>47</v>
      </c>
      <c r="G31" s="48" t="s">
        <v>48</v>
      </c>
      <c r="H31" s="9" t="s">
        <v>149</v>
      </c>
      <c r="I31" s="48" t="s">
        <v>48</v>
      </c>
      <c r="J31" s="47" t="s">
        <v>48</v>
      </c>
      <c r="K31" s="47">
        <v>0</v>
      </c>
      <c r="L31" s="47">
        <v>0</v>
      </c>
      <c r="M31" s="47">
        <v>0</v>
      </c>
      <c r="N31" s="14" t="s">
        <v>194</v>
      </c>
      <c r="O31" s="13"/>
      <c r="P31" s="13"/>
      <c r="Q31" s="13"/>
      <c r="R31" s="13"/>
      <c r="S31" s="48" t="s">
        <v>48</v>
      </c>
      <c r="T31" s="48"/>
      <c r="U31" s="48"/>
      <c r="V31" s="55"/>
      <c r="W31" s="55"/>
      <c r="X31" s="48"/>
      <c r="Y31" s="48"/>
      <c r="Z31" s="14"/>
      <c r="AA31" s="13"/>
      <c r="AB31" s="13"/>
      <c r="AC31" s="13"/>
      <c r="AD31" s="60" t="s">
        <v>54</v>
      </c>
      <c r="AE31" s="47" t="s">
        <v>55</v>
      </c>
      <c r="AF31" s="47">
        <v>2299</v>
      </c>
      <c r="AG31" s="47" t="s">
        <v>56</v>
      </c>
      <c r="AH31" s="47" t="s">
        <v>57</v>
      </c>
      <c r="AI31" s="48" t="s">
        <v>128</v>
      </c>
      <c r="AJ31" s="48" t="s">
        <v>59</v>
      </c>
      <c r="AK31" s="14" t="s">
        <v>60</v>
      </c>
      <c r="AL31" s="28"/>
      <c r="AM31" s="10" t="s">
        <v>134</v>
      </c>
      <c r="AN31" s="10"/>
      <c r="AO31" s="10" t="s">
        <v>63</v>
      </c>
      <c r="AP31" s="14" t="s">
        <v>64</v>
      </c>
      <c r="AQ31" s="41">
        <v>10000000</v>
      </c>
      <c r="AR31" s="39">
        <v>12</v>
      </c>
      <c r="AS31" s="39" t="s">
        <v>65</v>
      </c>
      <c r="AT31" s="39" t="s">
        <v>66</v>
      </c>
      <c r="AU31" s="39" t="s">
        <v>67</v>
      </c>
      <c r="AV31" s="40">
        <v>120000000</v>
      </c>
      <c r="AW31" s="24"/>
    </row>
    <row r="32" spans="1:49" s="35" customFormat="1" ht="120">
      <c r="A32" s="47">
        <f t="shared" si="0"/>
        <v>26</v>
      </c>
      <c r="B32" s="48" t="s">
        <v>44</v>
      </c>
      <c r="C32" s="48" t="s">
        <v>45</v>
      </c>
      <c r="D32" s="48" t="s">
        <v>45</v>
      </c>
      <c r="E32" s="48" t="s">
        <v>46</v>
      </c>
      <c r="F32" s="48" t="s">
        <v>47</v>
      </c>
      <c r="G32" s="48" t="s">
        <v>48</v>
      </c>
      <c r="H32" s="9" t="s">
        <v>149</v>
      </c>
      <c r="I32" s="48" t="s">
        <v>48</v>
      </c>
      <c r="J32" s="47" t="s">
        <v>48</v>
      </c>
      <c r="K32" s="47">
        <v>0</v>
      </c>
      <c r="L32" s="47">
        <v>0</v>
      </c>
      <c r="M32" s="47">
        <v>0</v>
      </c>
      <c r="N32" s="14" t="s">
        <v>194</v>
      </c>
      <c r="O32" s="13"/>
      <c r="P32" s="13"/>
      <c r="Q32" s="13"/>
      <c r="R32" s="13"/>
      <c r="S32" s="48" t="s">
        <v>48</v>
      </c>
      <c r="T32" s="48"/>
      <c r="U32" s="48"/>
      <c r="V32" s="55"/>
      <c r="W32" s="55"/>
      <c r="X32" s="48"/>
      <c r="Y32" s="48"/>
      <c r="Z32" s="14"/>
      <c r="AA32" s="13"/>
      <c r="AB32" s="13"/>
      <c r="AC32" s="13"/>
      <c r="AD32" s="60" t="s">
        <v>54</v>
      </c>
      <c r="AE32" s="47" t="s">
        <v>55</v>
      </c>
      <c r="AF32" s="47">
        <v>2299</v>
      </c>
      <c r="AG32" s="47" t="s">
        <v>56</v>
      </c>
      <c r="AH32" s="47" t="s">
        <v>57</v>
      </c>
      <c r="AI32" s="48" t="s">
        <v>128</v>
      </c>
      <c r="AJ32" s="48" t="s">
        <v>59</v>
      </c>
      <c r="AK32" s="14" t="s">
        <v>60</v>
      </c>
      <c r="AL32" s="28"/>
      <c r="AM32" s="10" t="s">
        <v>135</v>
      </c>
      <c r="AN32" s="10"/>
      <c r="AO32" s="10" t="s">
        <v>63</v>
      </c>
      <c r="AP32" s="14" t="s">
        <v>64</v>
      </c>
      <c r="AQ32" s="41">
        <v>5600000</v>
      </c>
      <c r="AR32" s="39">
        <v>12</v>
      </c>
      <c r="AS32" s="39" t="s">
        <v>65</v>
      </c>
      <c r="AT32" s="39" t="s">
        <v>66</v>
      </c>
      <c r="AU32" s="39" t="s">
        <v>67</v>
      </c>
      <c r="AV32" s="40">
        <v>67200000</v>
      </c>
      <c r="AW32" s="24"/>
    </row>
    <row r="33" spans="1:49" s="35" customFormat="1" ht="120">
      <c r="A33" s="47">
        <f t="shared" si="0"/>
        <v>27</v>
      </c>
      <c r="B33" s="48" t="s">
        <v>44</v>
      </c>
      <c r="C33" s="48" t="s">
        <v>45</v>
      </c>
      <c r="D33" s="48" t="s">
        <v>45</v>
      </c>
      <c r="E33" s="48" t="s">
        <v>46</v>
      </c>
      <c r="F33" s="48" t="s">
        <v>47</v>
      </c>
      <c r="G33" s="48" t="s">
        <v>48</v>
      </c>
      <c r="H33" s="9" t="s">
        <v>149</v>
      </c>
      <c r="I33" s="48" t="s">
        <v>48</v>
      </c>
      <c r="J33" s="47" t="s">
        <v>48</v>
      </c>
      <c r="K33" s="47">
        <v>0</v>
      </c>
      <c r="L33" s="47">
        <v>0</v>
      </c>
      <c r="M33" s="47">
        <v>0</v>
      </c>
      <c r="N33" s="14" t="s">
        <v>194</v>
      </c>
      <c r="O33" s="13"/>
      <c r="P33" s="13"/>
      <c r="Q33" s="13"/>
      <c r="R33" s="13"/>
      <c r="S33" s="48" t="s">
        <v>48</v>
      </c>
      <c r="T33" s="48" t="s">
        <v>136</v>
      </c>
      <c r="U33" s="48" t="s">
        <v>50</v>
      </c>
      <c r="V33" s="51">
        <v>0</v>
      </c>
      <c r="W33" s="56">
        <v>1300</v>
      </c>
      <c r="X33" s="48"/>
      <c r="Y33" s="57" t="s">
        <v>137</v>
      </c>
      <c r="Z33" s="31">
        <v>357</v>
      </c>
      <c r="AA33" s="13" t="s">
        <v>161</v>
      </c>
      <c r="AB33" s="47" t="s">
        <v>53</v>
      </c>
      <c r="AC33" s="62" t="s">
        <v>162</v>
      </c>
      <c r="AD33" s="48" t="s">
        <v>54</v>
      </c>
      <c r="AE33" s="47" t="s">
        <v>55</v>
      </c>
      <c r="AF33" s="47">
        <v>2299</v>
      </c>
      <c r="AG33" s="47" t="s">
        <v>56</v>
      </c>
      <c r="AH33" s="47" t="s">
        <v>57</v>
      </c>
      <c r="AI33" s="48" t="s">
        <v>138</v>
      </c>
      <c r="AJ33" s="48" t="s">
        <v>59</v>
      </c>
      <c r="AK33" s="14" t="s">
        <v>60</v>
      </c>
      <c r="AL33" s="28" t="s">
        <v>139</v>
      </c>
      <c r="AM33" s="21" t="s">
        <v>140</v>
      </c>
      <c r="AN33" s="21"/>
      <c r="AO33" s="10" t="s">
        <v>63</v>
      </c>
      <c r="AP33" s="14" t="s">
        <v>64</v>
      </c>
      <c r="AQ33" s="41">
        <v>5400000</v>
      </c>
      <c r="AR33" s="39">
        <v>12</v>
      </c>
      <c r="AS33" s="39" t="s">
        <v>65</v>
      </c>
      <c r="AT33" s="39" t="s">
        <v>66</v>
      </c>
      <c r="AU33" s="39" t="s">
        <v>67</v>
      </c>
      <c r="AV33" s="40">
        <v>64800000</v>
      </c>
      <c r="AW33" s="24">
        <v>51300000</v>
      </c>
    </row>
    <row r="34" spans="1:49" s="35" customFormat="1" ht="90">
      <c r="A34" s="47">
        <f t="shared" si="0"/>
        <v>28</v>
      </c>
      <c r="B34" s="48" t="s">
        <v>44</v>
      </c>
      <c r="C34" s="48" t="s">
        <v>45</v>
      </c>
      <c r="D34" s="48" t="s">
        <v>45</v>
      </c>
      <c r="E34" s="48" t="s">
        <v>46</v>
      </c>
      <c r="F34" s="48" t="s">
        <v>47</v>
      </c>
      <c r="G34" s="48" t="s">
        <v>48</v>
      </c>
      <c r="H34" s="9" t="s">
        <v>149</v>
      </c>
      <c r="I34" s="48" t="s">
        <v>48</v>
      </c>
      <c r="J34" s="47" t="s">
        <v>48</v>
      </c>
      <c r="K34" s="47">
        <v>0</v>
      </c>
      <c r="L34" s="47">
        <v>0</v>
      </c>
      <c r="M34" s="47">
        <v>0</v>
      </c>
      <c r="N34" s="14" t="s">
        <v>194</v>
      </c>
      <c r="O34" s="13"/>
      <c r="P34" s="13"/>
      <c r="Q34" s="13"/>
      <c r="R34" s="13"/>
      <c r="S34" s="48" t="s">
        <v>48</v>
      </c>
      <c r="T34" s="48"/>
      <c r="U34" s="48"/>
      <c r="V34" s="55"/>
      <c r="W34" s="55"/>
      <c r="X34" s="48"/>
      <c r="Y34" s="48"/>
      <c r="Z34" s="31"/>
      <c r="AA34" s="12"/>
      <c r="AB34" s="12"/>
      <c r="AC34" s="12"/>
      <c r="AD34" s="48" t="s">
        <v>54</v>
      </c>
      <c r="AE34" s="47" t="s">
        <v>55</v>
      </c>
      <c r="AF34" s="47">
        <v>2299</v>
      </c>
      <c r="AG34" s="47" t="s">
        <v>56</v>
      </c>
      <c r="AH34" s="47" t="s">
        <v>57</v>
      </c>
      <c r="AI34" s="48" t="s">
        <v>138</v>
      </c>
      <c r="AJ34" s="48" t="s">
        <v>59</v>
      </c>
      <c r="AK34" s="14" t="s">
        <v>60</v>
      </c>
      <c r="AL34" s="28" t="s">
        <v>141</v>
      </c>
      <c r="AM34" s="21" t="s">
        <v>142</v>
      </c>
      <c r="AN34" s="21"/>
      <c r="AO34" s="10" t="s">
        <v>63</v>
      </c>
      <c r="AP34" s="14" t="s">
        <v>64</v>
      </c>
      <c r="AQ34" s="41">
        <v>4300000</v>
      </c>
      <c r="AR34" s="39">
        <v>12</v>
      </c>
      <c r="AS34" s="39" t="s">
        <v>65</v>
      </c>
      <c r="AT34" s="39" t="s">
        <v>66</v>
      </c>
      <c r="AU34" s="39" t="s">
        <v>67</v>
      </c>
      <c r="AV34" s="40">
        <v>51600000</v>
      </c>
      <c r="AW34" s="24">
        <v>63000000</v>
      </c>
    </row>
    <row r="35" spans="1:49" s="35" customFormat="1" ht="90">
      <c r="A35" s="47">
        <f t="shared" si="0"/>
        <v>29</v>
      </c>
      <c r="B35" s="48" t="s">
        <v>44</v>
      </c>
      <c r="C35" s="48" t="s">
        <v>45</v>
      </c>
      <c r="D35" s="48" t="s">
        <v>45</v>
      </c>
      <c r="E35" s="48" t="s">
        <v>46</v>
      </c>
      <c r="F35" s="48" t="s">
        <v>47</v>
      </c>
      <c r="G35" s="48" t="s">
        <v>48</v>
      </c>
      <c r="H35" s="9" t="s">
        <v>149</v>
      </c>
      <c r="I35" s="48" t="s">
        <v>48</v>
      </c>
      <c r="J35" s="47" t="s">
        <v>48</v>
      </c>
      <c r="K35" s="47">
        <v>0</v>
      </c>
      <c r="L35" s="47">
        <v>0</v>
      </c>
      <c r="M35" s="47">
        <v>0</v>
      </c>
      <c r="N35" s="14" t="s">
        <v>194</v>
      </c>
      <c r="O35" s="13"/>
      <c r="P35" s="13"/>
      <c r="Q35" s="13"/>
      <c r="R35" s="13"/>
      <c r="S35" s="48" t="s">
        <v>48</v>
      </c>
      <c r="T35" s="48"/>
      <c r="U35" s="48"/>
      <c r="V35" s="55"/>
      <c r="W35" s="55"/>
      <c r="X35" s="48"/>
      <c r="Y35" s="48"/>
      <c r="Z35" s="31"/>
      <c r="AA35" s="12"/>
      <c r="AB35" s="12"/>
      <c r="AC35" s="12"/>
      <c r="AD35" s="48" t="s">
        <v>54</v>
      </c>
      <c r="AE35" s="47" t="s">
        <v>55</v>
      </c>
      <c r="AF35" s="47">
        <v>2299</v>
      </c>
      <c r="AG35" s="47" t="s">
        <v>56</v>
      </c>
      <c r="AH35" s="47" t="s">
        <v>57</v>
      </c>
      <c r="AI35" s="48" t="s">
        <v>138</v>
      </c>
      <c r="AJ35" s="48" t="s">
        <v>59</v>
      </c>
      <c r="AK35" s="14" t="s">
        <v>60</v>
      </c>
      <c r="AL35" s="28" t="s">
        <v>143</v>
      </c>
      <c r="AM35" s="21" t="s">
        <v>144</v>
      </c>
      <c r="AN35" s="21"/>
      <c r="AO35" s="10" t="s">
        <v>63</v>
      </c>
      <c r="AP35" s="14" t="s">
        <v>64</v>
      </c>
      <c r="AQ35" s="41">
        <v>5600000</v>
      </c>
      <c r="AR35" s="39">
        <v>12</v>
      </c>
      <c r="AS35" s="39" t="s">
        <v>65</v>
      </c>
      <c r="AT35" s="39" t="s">
        <v>66</v>
      </c>
      <c r="AU35" s="39" t="s">
        <v>67</v>
      </c>
      <c r="AV35" s="40">
        <v>67200000</v>
      </c>
      <c r="AW35" s="24">
        <v>28500000</v>
      </c>
    </row>
    <row r="36" spans="1:49" s="35" customFormat="1" ht="105">
      <c r="A36" s="47">
        <f t="shared" si="0"/>
        <v>30</v>
      </c>
      <c r="B36" s="48" t="s">
        <v>44</v>
      </c>
      <c r="C36" s="48" t="s">
        <v>45</v>
      </c>
      <c r="D36" s="48" t="s">
        <v>45</v>
      </c>
      <c r="E36" s="48" t="s">
        <v>46</v>
      </c>
      <c r="F36" s="48" t="s">
        <v>47</v>
      </c>
      <c r="G36" s="48" t="s">
        <v>48</v>
      </c>
      <c r="H36" s="9" t="s">
        <v>149</v>
      </c>
      <c r="I36" s="48" t="s">
        <v>48</v>
      </c>
      <c r="J36" s="47" t="s">
        <v>48</v>
      </c>
      <c r="K36" s="47">
        <v>0</v>
      </c>
      <c r="L36" s="47">
        <v>0</v>
      </c>
      <c r="M36" s="47">
        <v>0</v>
      </c>
      <c r="N36" s="14" t="s">
        <v>194</v>
      </c>
      <c r="O36" s="13"/>
      <c r="P36" s="13"/>
      <c r="Q36" s="13"/>
      <c r="R36" s="13"/>
      <c r="S36" s="48" t="s">
        <v>48</v>
      </c>
      <c r="T36" s="48"/>
      <c r="U36" s="48"/>
      <c r="V36" s="55"/>
      <c r="W36" s="55"/>
      <c r="X36" s="48"/>
      <c r="Y36" s="48"/>
      <c r="Z36" s="31"/>
      <c r="AA36" s="12"/>
      <c r="AB36" s="12"/>
      <c r="AC36" s="12"/>
      <c r="AD36" s="48" t="s">
        <v>54</v>
      </c>
      <c r="AE36" s="47" t="s">
        <v>55</v>
      </c>
      <c r="AF36" s="47">
        <v>2299</v>
      </c>
      <c r="AG36" s="47" t="s">
        <v>56</v>
      </c>
      <c r="AH36" s="47" t="s">
        <v>57</v>
      </c>
      <c r="AI36" s="48" t="s">
        <v>138</v>
      </c>
      <c r="AJ36" s="48" t="s">
        <v>59</v>
      </c>
      <c r="AK36" s="14" t="s">
        <v>60</v>
      </c>
      <c r="AL36" s="28" t="s">
        <v>145</v>
      </c>
      <c r="AM36" s="21" t="s">
        <v>146</v>
      </c>
      <c r="AN36" s="21"/>
      <c r="AO36" s="10" t="s">
        <v>63</v>
      </c>
      <c r="AP36" s="14" t="s">
        <v>64</v>
      </c>
      <c r="AQ36" s="41">
        <v>4017000</v>
      </c>
      <c r="AR36" s="39">
        <v>12</v>
      </c>
      <c r="AS36" s="39" t="s">
        <v>65</v>
      </c>
      <c r="AT36" s="39" t="s">
        <v>66</v>
      </c>
      <c r="AU36" s="39" t="s">
        <v>67</v>
      </c>
      <c r="AV36" s="40">
        <v>48204000</v>
      </c>
      <c r="AW36" s="24">
        <v>20000000</v>
      </c>
    </row>
    <row r="37" spans="1:49" s="35" customFormat="1" ht="90">
      <c r="A37" s="47">
        <f t="shared" si="0"/>
        <v>31</v>
      </c>
      <c r="B37" s="48" t="s">
        <v>44</v>
      </c>
      <c r="C37" s="48" t="s">
        <v>45</v>
      </c>
      <c r="D37" s="48" t="s">
        <v>45</v>
      </c>
      <c r="E37" s="48" t="s">
        <v>46</v>
      </c>
      <c r="F37" s="48" t="s">
        <v>47</v>
      </c>
      <c r="G37" s="48" t="s">
        <v>48</v>
      </c>
      <c r="H37" s="9" t="s">
        <v>149</v>
      </c>
      <c r="I37" s="48" t="s">
        <v>48</v>
      </c>
      <c r="J37" s="47" t="s">
        <v>48</v>
      </c>
      <c r="K37" s="47">
        <v>0</v>
      </c>
      <c r="L37" s="47">
        <v>0</v>
      </c>
      <c r="M37" s="47">
        <v>0</v>
      </c>
      <c r="N37" s="14" t="s">
        <v>194</v>
      </c>
      <c r="O37" s="13"/>
      <c r="P37" s="13"/>
      <c r="Q37" s="13"/>
      <c r="R37" s="13"/>
      <c r="S37" s="48" t="s">
        <v>48</v>
      </c>
      <c r="T37" s="48"/>
      <c r="U37" s="48"/>
      <c r="V37" s="55"/>
      <c r="W37" s="55"/>
      <c r="X37" s="48"/>
      <c r="Y37" s="48"/>
      <c r="Z37" s="31"/>
      <c r="AA37" s="12"/>
      <c r="AB37" s="12"/>
      <c r="AC37" s="12"/>
      <c r="AD37" s="48" t="s">
        <v>54</v>
      </c>
      <c r="AE37" s="47" t="s">
        <v>55</v>
      </c>
      <c r="AF37" s="47">
        <v>2299</v>
      </c>
      <c r="AG37" s="47" t="s">
        <v>56</v>
      </c>
      <c r="AH37" s="47" t="s">
        <v>57</v>
      </c>
      <c r="AI37" s="48" t="s">
        <v>138</v>
      </c>
      <c r="AJ37" s="48" t="s">
        <v>59</v>
      </c>
      <c r="AK37" s="14" t="s">
        <v>60</v>
      </c>
      <c r="AL37" s="28" t="s">
        <v>147</v>
      </c>
      <c r="AM37" s="21" t="s">
        <v>148</v>
      </c>
      <c r="AN37" s="21"/>
      <c r="AO37" s="10" t="s">
        <v>63</v>
      </c>
      <c r="AP37" s="14" t="s">
        <v>64</v>
      </c>
      <c r="AQ37" s="41">
        <v>22000000</v>
      </c>
      <c r="AR37" s="39">
        <v>12</v>
      </c>
      <c r="AS37" s="39" t="s">
        <v>65</v>
      </c>
      <c r="AT37" s="39" t="s">
        <v>66</v>
      </c>
      <c r="AU37" s="39" t="s">
        <v>67</v>
      </c>
      <c r="AV37" s="40">
        <v>264000000</v>
      </c>
      <c r="AW37" s="24">
        <v>30000000</v>
      </c>
    </row>
  </sheetData>
  <dataValidations count="1">
    <dataValidation type="textLength" allowBlank="1" showInputMessage="1" showErrorMessage="1" sqref="AA7:AA37 P7:P37" xr:uid="{00000000-0002-0000-0600-000000000000}">
      <formula1>100</formula1>
      <formula2>1000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Hoja1!$D$3:$D$4</xm:f>
          </x14:formula1>
          <xm:sqref>Q7:Q37 AB7:AB37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X37"/>
  <sheetViews>
    <sheetView workbookViewId="0">
      <selection activeCell="L8" sqref="L8"/>
    </sheetView>
  </sheetViews>
  <sheetFormatPr baseColWidth="10" defaultColWidth="11.42578125" defaultRowHeight="15"/>
  <cols>
    <col min="1" max="1" width="7.140625" style="42" customWidth="1"/>
    <col min="2" max="2" width="10.140625" style="42" customWidth="1"/>
    <col min="3" max="5" width="21.42578125" style="42" customWidth="1"/>
    <col min="6" max="6" width="14.28515625" style="42" customWidth="1"/>
    <col min="7" max="7" width="11.42578125" style="42" customWidth="1"/>
    <col min="8" max="8" width="29.28515625" style="42" customWidth="1"/>
    <col min="9" max="9" width="11.42578125" style="42" customWidth="1"/>
    <col min="10" max="10" width="11.42578125" style="42"/>
    <col min="11" max="13" width="11.42578125" style="42" customWidth="1"/>
    <col min="14" max="14" width="11.42578125" style="32" customWidth="1"/>
    <col min="15" max="18" width="11.42578125" style="32"/>
    <col min="19" max="19" width="21.42578125" style="42" customWidth="1"/>
    <col min="20" max="20" width="25.7109375" style="42" customWidth="1"/>
    <col min="21" max="21" width="17.28515625" style="42" customWidth="1"/>
    <col min="22" max="23" width="17.140625" style="42" customWidth="1"/>
    <col min="24" max="24" width="11.42578125" style="42"/>
    <col min="25" max="25" width="21.42578125" style="42" customWidth="1"/>
    <col min="26" max="26" width="11.42578125" style="32"/>
    <col min="27" max="27" width="61" style="32" customWidth="1"/>
    <col min="28" max="28" width="11.42578125" style="42"/>
    <col min="29" max="29" width="42.85546875" style="42" customWidth="1"/>
    <col min="30" max="30" width="21.42578125" style="42" customWidth="1"/>
    <col min="31" max="34" width="11.42578125" style="42" hidden="1" customWidth="1"/>
    <col min="35" max="36" width="21.42578125" style="42" customWidth="1"/>
    <col min="37" max="37" width="11.42578125" style="32" hidden="1" customWidth="1"/>
    <col min="38" max="38" width="11.42578125" style="32"/>
    <col min="39" max="40" width="42.85546875" style="32" customWidth="1"/>
    <col min="41" max="41" width="18.85546875" style="32" customWidth="1"/>
    <col min="42" max="42" width="11.42578125" style="32"/>
    <col min="43" max="43" width="16.140625" style="32" customWidth="1"/>
    <col min="44" max="44" width="11.42578125" style="32"/>
    <col min="45" max="45" width="18.42578125" style="32" customWidth="1"/>
    <col min="46" max="46" width="14.7109375" style="32" customWidth="1"/>
    <col min="47" max="47" width="13.5703125" style="32" customWidth="1"/>
    <col min="48" max="48" width="17.85546875" style="32" customWidth="1"/>
    <col min="49" max="49" width="17.7109375" style="32" customWidth="1"/>
    <col min="50" max="50" width="14.5703125" style="32" customWidth="1"/>
    <col min="51" max="16384" width="11.42578125" style="32"/>
  </cols>
  <sheetData>
    <row r="2" spans="1:50">
      <c r="Y2" s="19"/>
      <c r="AA2" s="61"/>
    </row>
    <row r="3" spans="1:50">
      <c r="AQ3" s="37"/>
    </row>
    <row r="5" spans="1:50" ht="33.75">
      <c r="A5" s="67" t="s">
        <v>0</v>
      </c>
      <c r="B5" s="67"/>
      <c r="C5" s="67"/>
      <c r="D5" s="67"/>
      <c r="E5" s="67"/>
      <c r="F5" s="67"/>
      <c r="G5" s="68" t="s">
        <v>1</v>
      </c>
      <c r="H5" s="69" t="s">
        <v>2</v>
      </c>
      <c r="I5" s="69"/>
      <c r="J5" s="69"/>
      <c r="K5" s="69"/>
      <c r="L5" s="69"/>
      <c r="M5" s="69"/>
      <c r="N5" s="1"/>
      <c r="O5" s="1"/>
      <c r="P5" s="1"/>
      <c r="Q5" s="1"/>
      <c r="R5" s="1"/>
      <c r="S5" s="70" t="s">
        <v>3</v>
      </c>
      <c r="T5" s="70"/>
      <c r="U5" s="70"/>
      <c r="V5" s="70"/>
      <c r="W5" s="70"/>
      <c r="X5" s="70"/>
      <c r="Y5" s="70"/>
      <c r="Z5" s="2"/>
      <c r="AA5" s="2"/>
      <c r="AB5" s="70"/>
      <c r="AC5" s="70"/>
      <c r="AD5" s="70"/>
      <c r="AE5" s="70"/>
      <c r="AF5" s="70"/>
      <c r="AG5" s="70"/>
      <c r="AH5" s="70"/>
      <c r="AI5" s="70"/>
      <c r="AJ5" s="70"/>
      <c r="AK5" s="2"/>
      <c r="AL5" s="3" t="s">
        <v>4</v>
      </c>
      <c r="AM5" s="4"/>
      <c r="AN5" s="4"/>
      <c r="AO5" s="4"/>
      <c r="AP5" s="4"/>
      <c r="AQ5" s="4"/>
      <c r="AR5" s="4"/>
      <c r="AS5" s="4"/>
      <c r="AT5" s="4"/>
      <c r="AU5" s="4"/>
      <c r="AV5" s="4"/>
      <c r="AW5" s="4"/>
    </row>
    <row r="6" spans="1:50" ht="90">
      <c r="A6" s="43" t="s">
        <v>5</v>
      </c>
      <c r="B6" s="44" t="s">
        <v>6</v>
      </c>
      <c r="C6" s="44" t="s">
        <v>7</v>
      </c>
      <c r="D6" s="44" t="s">
        <v>8</v>
      </c>
      <c r="E6" s="44" t="s">
        <v>9</v>
      </c>
      <c r="F6" s="44" t="s">
        <v>10</v>
      </c>
      <c r="G6" s="45" t="s">
        <v>11</v>
      </c>
      <c r="H6" s="46" t="s">
        <v>12</v>
      </c>
      <c r="I6" s="46" t="s">
        <v>13</v>
      </c>
      <c r="J6" s="46" t="s">
        <v>14</v>
      </c>
      <c r="K6" s="46" t="s">
        <v>15</v>
      </c>
      <c r="L6" s="46" t="s">
        <v>16</v>
      </c>
      <c r="M6" s="46" t="s">
        <v>17</v>
      </c>
      <c r="N6" s="33" t="s">
        <v>18</v>
      </c>
      <c r="O6" s="5" t="s">
        <v>195</v>
      </c>
      <c r="P6" s="5" t="s">
        <v>196</v>
      </c>
      <c r="Q6" s="5" t="s">
        <v>19</v>
      </c>
      <c r="R6" s="5" t="s">
        <v>20</v>
      </c>
      <c r="S6" s="50" t="s">
        <v>21</v>
      </c>
      <c r="T6" s="50" t="s">
        <v>22</v>
      </c>
      <c r="U6" s="50" t="s">
        <v>14</v>
      </c>
      <c r="V6" s="50" t="s">
        <v>16</v>
      </c>
      <c r="W6" s="50" t="s">
        <v>17</v>
      </c>
      <c r="X6" s="50" t="s">
        <v>23</v>
      </c>
      <c r="Y6" s="50" t="s">
        <v>24</v>
      </c>
      <c r="Z6" s="5" t="s">
        <v>195</v>
      </c>
      <c r="AA6" s="5" t="s">
        <v>196</v>
      </c>
      <c r="AB6" s="71" t="s">
        <v>19</v>
      </c>
      <c r="AC6" s="71" t="s">
        <v>20</v>
      </c>
      <c r="AD6" s="59" t="s">
        <v>25</v>
      </c>
      <c r="AE6" s="43" t="s">
        <v>26</v>
      </c>
      <c r="AF6" s="43" t="s">
        <v>27</v>
      </c>
      <c r="AG6" s="43" t="s">
        <v>28</v>
      </c>
      <c r="AH6" s="43" t="s">
        <v>29</v>
      </c>
      <c r="AI6" s="59" t="s">
        <v>30</v>
      </c>
      <c r="AJ6" s="59" t="s">
        <v>31</v>
      </c>
      <c r="AK6" s="6" t="s">
        <v>32</v>
      </c>
      <c r="AL6" s="7" t="s">
        <v>33</v>
      </c>
      <c r="AM6" s="7" t="s">
        <v>34</v>
      </c>
      <c r="AN6" s="7" t="s">
        <v>35</v>
      </c>
      <c r="AO6" s="7" t="s">
        <v>36</v>
      </c>
      <c r="AP6" s="7" t="s">
        <v>26</v>
      </c>
      <c r="AQ6" s="7" t="s">
        <v>37</v>
      </c>
      <c r="AR6" s="7" t="s">
        <v>38</v>
      </c>
      <c r="AS6" s="7" t="s">
        <v>39</v>
      </c>
      <c r="AT6" s="7" t="s">
        <v>40</v>
      </c>
      <c r="AU6" s="7" t="s">
        <v>41</v>
      </c>
      <c r="AV6" s="7" t="s">
        <v>42</v>
      </c>
      <c r="AW6" s="7" t="s">
        <v>43</v>
      </c>
    </row>
    <row r="7" spans="1:50" s="35" customFormat="1" ht="150" customHeight="1">
      <c r="A7" s="47">
        <v>1</v>
      </c>
      <c r="B7" s="48" t="s">
        <v>44</v>
      </c>
      <c r="C7" s="48" t="s">
        <v>45</v>
      </c>
      <c r="D7" s="48" t="s">
        <v>45</v>
      </c>
      <c r="E7" s="48" t="s">
        <v>46</v>
      </c>
      <c r="F7" s="48" t="s">
        <v>47</v>
      </c>
      <c r="G7" s="48" t="s">
        <v>48</v>
      </c>
      <c r="H7" s="9" t="s">
        <v>149</v>
      </c>
      <c r="I7" s="48" t="s">
        <v>48</v>
      </c>
      <c r="J7" s="47" t="s">
        <v>48</v>
      </c>
      <c r="K7" s="47">
        <v>0</v>
      </c>
      <c r="L7" s="47">
        <v>0</v>
      </c>
      <c r="M7" s="47">
        <v>0</v>
      </c>
      <c r="N7" s="14" t="s">
        <v>197</v>
      </c>
      <c r="O7" s="13"/>
      <c r="P7" s="13"/>
      <c r="Q7" s="13"/>
      <c r="R7" s="13"/>
      <c r="S7" s="48" t="s">
        <v>48</v>
      </c>
      <c r="T7" s="48" t="s">
        <v>49</v>
      </c>
      <c r="U7" s="48" t="s">
        <v>50</v>
      </c>
      <c r="V7" s="51">
        <v>0</v>
      </c>
      <c r="W7" s="52">
        <v>20100000</v>
      </c>
      <c r="X7" s="48" t="s">
        <v>51</v>
      </c>
      <c r="Y7" s="48" t="s">
        <v>52</v>
      </c>
      <c r="Z7" s="30">
        <v>5844776</v>
      </c>
      <c r="AA7" s="10" t="s">
        <v>150</v>
      </c>
      <c r="AB7" s="47" t="s">
        <v>53</v>
      </c>
      <c r="AC7" s="62" t="s">
        <v>151</v>
      </c>
      <c r="AD7" s="60" t="s">
        <v>54</v>
      </c>
      <c r="AE7" s="47" t="s">
        <v>55</v>
      </c>
      <c r="AF7" s="47">
        <v>2299</v>
      </c>
      <c r="AG7" s="47" t="s">
        <v>56</v>
      </c>
      <c r="AH7" s="47" t="s">
        <v>57</v>
      </c>
      <c r="AI7" s="48" t="s">
        <v>58</v>
      </c>
      <c r="AJ7" s="48" t="s">
        <v>59</v>
      </c>
      <c r="AK7" s="14" t="s">
        <v>60</v>
      </c>
      <c r="AL7" s="28" t="s">
        <v>61</v>
      </c>
      <c r="AM7" s="21" t="s">
        <v>62</v>
      </c>
      <c r="AN7" s="21"/>
      <c r="AO7" s="10" t="s">
        <v>63</v>
      </c>
      <c r="AP7" s="14" t="s">
        <v>64</v>
      </c>
      <c r="AQ7" s="38">
        <v>6700000</v>
      </c>
      <c r="AR7" s="39">
        <v>12</v>
      </c>
      <c r="AS7" s="39" t="s">
        <v>65</v>
      </c>
      <c r="AT7" s="39" t="s">
        <v>66</v>
      </c>
      <c r="AU7" s="39" t="s">
        <v>67</v>
      </c>
      <c r="AV7" s="40">
        <v>80400000</v>
      </c>
      <c r="AW7" s="24">
        <v>27400000</v>
      </c>
      <c r="AX7" s="34"/>
    </row>
    <row r="8" spans="1:50" s="35" customFormat="1" ht="120">
      <c r="A8" s="47">
        <f t="shared" ref="A8:A37" si="0">A7+1</f>
        <v>2</v>
      </c>
      <c r="B8" s="48" t="s">
        <v>44</v>
      </c>
      <c r="C8" s="48" t="s">
        <v>45</v>
      </c>
      <c r="D8" s="48" t="s">
        <v>45</v>
      </c>
      <c r="E8" s="48" t="s">
        <v>46</v>
      </c>
      <c r="F8" s="48" t="s">
        <v>47</v>
      </c>
      <c r="G8" s="48" t="s">
        <v>48</v>
      </c>
      <c r="H8" s="9" t="s">
        <v>149</v>
      </c>
      <c r="I8" s="48" t="s">
        <v>48</v>
      </c>
      <c r="J8" s="47" t="s">
        <v>48</v>
      </c>
      <c r="K8" s="47">
        <v>0</v>
      </c>
      <c r="L8" s="47">
        <v>0</v>
      </c>
      <c r="M8" s="47">
        <v>0</v>
      </c>
      <c r="N8" s="14" t="s">
        <v>197</v>
      </c>
      <c r="O8" s="13"/>
      <c r="P8" s="13"/>
      <c r="Q8" s="13"/>
      <c r="R8" s="13"/>
      <c r="S8" s="48" t="s">
        <v>48</v>
      </c>
      <c r="T8" s="48" t="s">
        <v>68</v>
      </c>
      <c r="U8" s="48" t="s">
        <v>50</v>
      </c>
      <c r="V8" s="53">
        <v>888000</v>
      </c>
      <c r="W8" s="52">
        <v>1200000</v>
      </c>
      <c r="X8" s="48" t="s">
        <v>51</v>
      </c>
      <c r="Y8" s="54" t="s">
        <v>69</v>
      </c>
      <c r="Z8" s="30">
        <v>906239</v>
      </c>
      <c r="AA8" s="13" t="s">
        <v>152</v>
      </c>
      <c r="AB8" s="47" t="s">
        <v>53</v>
      </c>
      <c r="AC8" s="62" t="s">
        <v>153</v>
      </c>
      <c r="AD8" s="60" t="s">
        <v>54</v>
      </c>
      <c r="AE8" s="47" t="s">
        <v>55</v>
      </c>
      <c r="AF8" s="47">
        <v>2299</v>
      </c>
      <c r="AG8" s="47" t="s">
        <v>56</v>
      </c>
      <c r="AH8" s="47" t="s">
        <v>57</v>
      </c>
      <c r="AI8" s="48" t="s">
        <v>58</v>
      </c>
      <c r="AJ8" s="48" t="s">
        <v>59</v>
      </c>
      <c r="AK8" s="14" t="s">
        <v>60</v>
      </c>
      <c r="AL8" s="28" t="s">
        <v>70</v>
      </c>
      <c r="AM8" s="21" t="s">
        <v>71</v>
      </c>
      <c r="AN8" s="21"/>
      <c r="AO8" s="10" t="s">
        <v>63</v>
      </c>
      <c r="AP8" s="14" t="s">
        <v>64</v>
      </c>
      <c r="AQ8" s="38">
        <v>6800000</v>
      </c>
      <c r="AR8" s="39">
        <v>12</v>
      </c>
      <c r="AS8" s="39" t="s">
        <v>65</v>
      </c>
      <c r="AT8" s="39" t="s">
        <v>66</v>
      </c>
      <c r="AU8" s="39" t="s">
        <v>67</v>
      </c>
      <c r="AV8" s="40">
        <v>81600000</v>
      </c>
      <c r="AW8" s="24">
        <v>61750000</v>
      </c>
    </row>
    <row r="9" spans="1:50" s="35" customFormat="1" ht="90">
      <c r="A9" s="47">
        <f t="shared" si="0"/>
        <v>3</v>
      </c>
      <c r="B9" s="48" t="s">
        <v>44</v>
      </c>
      <c r="C9" s="48" t="s">
        <v>45</v>
      </c>
      <c r="D9" s="48" t="s">
        <v>45</v>
      </c>
      <c r="E9" s="48" t="s">
        <v>46</v>
      </c>
      <c r="F9" s="48" t="s">
        <v>47</v>
      </c>
      <c r="G9" s="48" t="s">
        <v>48</v>
      </c>
      <c r="H9" s="9" t="s">
        <v>149</v>
      </c>
      <c r="I9" s="48" t="s">
        <v>48</v>
      </c>
      <c r="J9" s="47" t="s">
        <v>48</v>
      </c>
      <c r="K9" s="47">
        <v>0</v>
      </c>
      <c r="L9" s="47">
        <v>0</v>
      </c>
      <c r="M9" s="47">
        <v>0</v>
      </c>
      <c r="N9" s="14" t="s">
        <v>197</v>
      </c>
      <c r="O9" s="13"/>
      <c r="P9" s="13"/>
      <c r="Q9" s="13"/>
      <c r="R9" s="13"/>
      <c r="S9" s="48" t="s">
        <v>48</v>
      </c>
      <c r="T9" s="48"/>
      <c r="U9" s="48"/>
      <c r="V9" s="55"/>
      <c r="W9" s="55"/>
      <c r="X9" s="48"/>
      <c r="Y9" s="48"/>
      <c r="Z9" s="14"/>
      <c r="AA9" s="13"/>
      <c r="AB9" s="13"/>
      <c r="AC9" s="13"/>
      <c r="AD9" s="60" t="s">
        <v>54</v>
      </c>
      <c r="AE9" s="47" t="s">
        <v>55</v>
      </c>
      <c r="AF9" s="47">
        <v>2299</v>
      </c>
      <c r="AG9" s="47" t="s">
        <v>56</v>
      </c>
      <c r="AH9" s="47" t="s">
        <v>57</v>
      </c>
      <c r="AI9" s="48" t="s">
        <v>58</v>
      </c>
      <c r="AJ9" s="48" t="s">
        <v>59</v>
      </c>
      <c r="AK9" s="14" t="s">
        <v>60</v>
      </c>
      <c r="AL9" s="28" t="s">
        <v>72</v>
      </c>
      <c r="AM9" s="21" t="s">
        <v>73</v>
      </c>
      <c r="AN9" s="21"/>
      <c r="AO9" s="10" t="s">
        <v>74</v>
      </c>
      <c r="AP9" s="14" t="s">
        <v>64</v>
      </c>
      <c r="AQ9" s="38">
        <v>48004266.659999996</v>
      </c>
      <c r="AR9" s="39">
        <v>12</v>
      </c>
      <c r="AS9" s="39" t="s">
        <v>65</v>
      </c>
      <c r="AT9" s="39" t="s">
        <v>75</v>
      </c>
      <c r="AU9" s="39" t="s">
        <v>76</v>
      </c>
      <c r="AV9" s="40">
        <v>576051199.91999996</v>
      </c>
      <c r="AW9" s="24">
        <v>82000000</v>
      </c>
      <c r="AX9" s="34"/>
    </row>
    <row r="10" spans="1:50" s="35" customFormat="1" ht="90">
      <c r="A10" s="47">
        <f t="shared" si="0"/>
        <v>4</v>
      </c>
      <c r="B10" s="48" t="s">
        <v>44</v>
      </c>
      <c r="C10" s="48" t="s">
        <v>45</v>
      </c>
      <c r="D10" s="48" t="s">
        <v>45</v>
      </c>
      <c r="E10" s="48" t="s">
        <v>46</v>
      </c>
      <c r="F10" s="48" t="s">
        <v>47</v>
      </c>
      <c r="G10" s="48" t="s">
        <v>48</v>
      </c>
      <c r="H10" s="9" t="s">
        <v>149</v>
      </c>
      <c r="I10" s="48" t="s">
        <v>48</v>
      </c>
      <c r="J10" s="47" t="s">
        <v>48</v>
      </c>
      <c r="K10" s="47">
        <v>0</v>
      </c>
      <c r="L10" s="47">
        <v>0</v>
      </c>
      <c r="M10" s="47">
        <v>0</v>
      </c>
      <c r="N10" s="14" t="s">
        <v>197</v>
      </c>
      <c r="O10" s="13"/>
      <c r="P10" s="13"/>
      <c r="Q10" s="13"/>
      <c r="R10" s="13"/>
      <c r="S10" s="48" t="s">
        <v>48</v>
      </c>
      <c r="T10" s="48"/>
      <c r="U10" s="48"/>
      <c r="V10" s="55"/>
      <c r="W10" s="55"/>
      <c r="X10" s="48"/>
      <c r="Y10" s="48"/>
      <c r="Z10" s="14"/>
      <c r="AA10" s="13"/>
      <c r="AB10" s="13"/>
      <c r="AC10" s="13"/>
      <c r="AD10" s="60" t="s">
        <v>54</v>
      </c>
      <c r="AE10" s="47" t="s">
        <v>55</v>
      </c>
      <c r="AF10" s="47">
        <v>2299</v>
      </c>
      <c r="AG10" s="47" t="s">
        <v>56</v>
      </c>
      <c r="AH10" s="47" t="s">
        <v>57</v>
      </c>
      <c r="AI10" s="48" t="s">
        <v>58</v>
      </c>
      <c r="AJ10" s="48" t="s">
        <v>59</v>
      </c>
      <c r="AK10" s="14" t="s">
        <v>60</v>
      </c>
      <c r="AL10" s="28"/>
      <c r="AM10" s="21" t="s">
        <v>77</v>
      </c>
      <c r="AN10" s="21"/>
      <c r="AO10" s="10" t="s">
        <v>63</v>
      </c>
      <c r="AP10" s="14" t="s">
        <v>64</v>
      </c>
      <c r="AQ10" s="41">
        <v>6100000</v>
      </c>
      <c r="AR10" s="39">
        <v>12</v>
      </c>
      <c r="AS10" s="39" t="s">
        <v>65</v>
      </c>
      <c r="AT10" s="39" t="s">
        <v>66</v>
      </c>
      <c r="AU10" s="39" t="s">
        <v>67</v>
      </c>
      <c r="AV10" s="40">
        <v>73200000</v>
      </c>
      <c r="AW10" s="24"/>
    </row>
    <row r="11" spans="1:50" s="35" customFormat="1" ht="105">
      <c r="A11" s="47">
        <f t="shared" si="0"/>
        <v>5</v>
      </c>
      <c r="B11" s="48" t="s">
        <v>44</v>
      </c>
      <c r="C11" s="48" t="s">
        <v>45</v>
      </c>
      <c r="D11" s="48" t="s">
        <v>45</v>
      </c>
      <c r="E11" s="48" t="s">
        <v>46</v>
      </c>
      <c r="F11" s="48" t="s">
        <v>47</v>
      </c>
      <c r="G11" s="48" t="s">
        <v>48</v>
      </c>
      <c r="H11" s="9" t="s">
        <v>149</v>
      </c>
      <c r="I11" s="48" t="s">
        <v>48</v>
      </c>
      <c r="J11" s="47" t="s">
        <v>48</v>
      </c>
      <c r="K11" s="47">
        <v>0</v>
      </c>
      <c r="L11" s="47">
        <v>0</v>
      </c>
      <c r="M11" s="47">
        <v>0</v>
      </c>
      <c r="N11" s="14" t="s">
        <v>197</v>
      </c>
      <c r="O11" s="13"/>
      <c r="P11" s="13"/>
      <c r="Q11" s="13"/>
      <c r="R11" s="13"/>
      <c r="S11" s="48" t="s">
        <v>48</v>
      </c>
      <c r="T11" s="48"/>
      <c r="U11" s="48"/>
      <c r="V11" s="55"/>
      <c r="W11" s="55"/>
      <c r="X11" s="48"/>
      <c r="Y11" s="48"/>
      <c r="Z11" s="14"/>
      <c r="AA11" s="13"/>
      <c r="AB11" s="13"/>
      <c r="AC11" s="13"/>
      <c r="AD11" s="60" t="s">
        <v>54</v>
      </c>
      <c r="AE11" s="47" t="s">
        <v>55</v>
      </c>
      <c r="AF11" s="47">
        <v>2299</v>
      </c>
      <c r="AG11" s="47" t="s">
        <v>56</v>
      </c>
      <c r="AH11" s="47" t="s">
        <v>57</v>
      </c>
      <c r="AI11" s="48" t="s">
        <v>58</v>
      </c>
      <c r="AJ11" s="48" t="s">
        <v>59</v>
      </c>
      <c r="AK11" s="14" t="s">
        <v>60</v>
      </c>
      <c r="AL11" s="28" t="s">
        <v>78</v>
      </c>
      <c r="AM11" s="21" t="s">
        <v>79</v>
      </c>
      <c r="AN11" s="21"/>
      <c r="AO11" s="10" t="s">
        <v>63</v>
      </c>
      <c r="AP11" s="14" t="s">
        <v>64</v>
      </c>
      <c r="AQ11" s="41">
        <v>3800000</v>
      </c>
      <c r="AR11" s="39">
        <v>12</v>
      </c>
      <c r="AS11" s="39" t="s">
        <v>65</v>
      </c>
      <c r="AT11" s="39" t="s">
        <v>66</v>
      </c>
      <c r="AU11" s="39" t="s">
        <v>67</v>
      </c>
      <c r="AV11" s="40">
        <v>45600000</v>
      </c>
      <c r="AW11" s="24">
        <v>19000000</v>
      </c>
    </row>
    <row r="12" spans="1:50" s="35" customFormat="1" ht="90">
      <c r="A12" s="47">
        <f t="shared" si="0"/>
        <v>6</v>
      </c>
      <c r="B12" s="48" t="s">
        <v>44</v>
      </c>
      <c r="C12" s="48" t="s">
        <v>45</v>
      </c>
      <c r="D12" s="48" t="s">
        <v>45</v>
      </c>
      <c r="E12" s="48" t="s">
        <v>46</v>
      </c>
      <c r="F12" s="48" t="s">
        <v>47</v>
      </c>
      <c r="G12" s="48" t="s">
        <v>48</v>
      </c>
      <c r="H12" s="9" t="s">
        <v>149</v>
      </c>
      <c r="I12" s="48" t="s">
        <v>48</v>
      </c>
      <c r="J12" s="47" t="s">
        <v>48</v>
      </c>
      <c r="K12" s="47">
        <v>0</v>
      </c>
      <c r="L12" s="47">
        <v>0</v>
      </c>
      <c r="M12" s="47">
        <v>0</v>
      </c>
      <c r="N12" s="14" t="s">
        <v>197</v>
      </c>
      <c r="O12" s="13"/>
      <c r="P12" s="13"/>
      <c r="Q12" s="13"/>
      <c r="R12" s="13"/>
      <c r="S12" s="48" t="s">
        <v>48</v>
      </c>
      <c r="T12" s="48"/>
      <c r="U12" s="48"/>
      <c r="V12" s="55"/>
      <c r="W12" s="55"/>
      <c r="X12" s="48"/>
      <c r="Y12" s="48"/>
      <c r="Z12" s="14"/>
      <c r="AA12" s="13"/>
      <c r="AB12" s="13"/>
      <c r="AC12" s="13"/>
      <c r="AD12" s="60" t="s">
        <v>54</v>
      </c>
      <c r="AE12" s="47" t="s">
        <v>55</v>
      </c>
      <c r="AF12" s="47">
        <v>2299</v>
      </c>
      <c r="AG12" s="47" t="s">
        <v>56</v>
      </c>
      <c r="AH12" s="47" t="s">
        <v>57</v>
      </c>
      <c r="AI12" s="48" t="s">
        <v>58</v>
      </c>
      <c r="AJ12" s="48" t="s">
        <v>59</v>
      </c>
      <c r="AK12" s="14" t="s">
        <v>60</v>
      </c>
      <c r="AL12" s="28" t="s">
        <v>80</v>
      </c>
      <c r="AM12" s="21" t="s">
        <v>81</v>
      </c>
      <c r="AN12" s="21"/>
      <c r="AO12" s="10" t="s">
        <v>63</v>
      </c>
      <c r="AP12" s="14" t="s">
        <v>64</v>
      </c>
      <c r="AQ12" s="41">
        <v>5600000</v>
      </c>
      <c r="AR12" s="39">
        <v>12</v>
      </c>
      <c r="AS12" s="39" t="s">
        <v>65</v>
      </c>
      <c r="AT12" s="39" t="s">
        <v>66</v>
      </c>
      <c r="AU12" s="39" t="s">
        <v>67</v>
      </c>
      <c r="AV12" s="40">
        <v>67200000</v>
      </c>
      <c r="AW12" s="24">
        <v>29000000</v>
      </c>
    </row>
    <row r="13" spans="1:50" s="35" customFormat="1" ht="90">
      <c r="A13" s="47">
        <f t="shared" si="0"/>
        <v>7</v>
      </c>
      <c r="B13" s="48" t="s">
        <v>44</v>
      </c>
      <c r="C13" s="48" t="s">
        <v>45</v>
      </c>
      <c r="D13" s="48" t="s">
        <v>45</v>
      </c>
      <c r="E13" s="48" t="s">
        <v>46</v>
      </c>
      <c r="F13" s="48" t="s">
        <v>47</v>
      </c>
      <c r="G13" s="48" t="s">
        <v>48</v>
      </c>
      <c r="H13" s="9" t="s">
        <v>149</v>
      </c>
      <c r="I13" s="48" t="s">
        <v>48</v>
      </c>
      <c r="J13" s="47" t="s">
        <v>48</v>
      </c>
      <c r="K13" s="47">
        <v>0</v>
      </c>
      <c r="L13" s="47">
        <v>0</v>
      </c>
      <c r="M13" s="47">
        <v>0</v>
      </c>
      <c r="N13" s="14" t="s">
        <v>197</v>
      </c>
      <c r="O13" s="13"/>
      <c r="P13" s="13"/>
      <c r="Q13" s="13"/>
      <c r="R13" s="13"/>
      <c r="S13" s="48" t="s">
        <v>48</v>
      </c>
      <c r="T13" s="48"/>
      <c r="U13" s="48"/>
      <c r="V13" s="55"/>
      <c r="W13" s="55"/>
      <c r="X13" s="48"/>
      <c r="Y13" s="48"/>
      <c r="Z13" s="14"/>
      <c r="AA13" s="13"/>
      <c r="AB13" s="13"/>
      <c r="AC13" s="13"/>
      <c r="AD13" s="60" t="s">
        <v>54</v>
      </c>
      <c r="AE13" s="47" t="s">
        <v>55</v>
      </c>
      <c r="AF13" s="47">
        <v>2299</v>
      </c>
      <c r="AG13" s="47" t="s">
        <v>56</v>
      </c>
      <c r="AH13" s="47" t="s">
        <v>57</v>
      </c>
      <c r="AI13" s="48" t="s">
        <v>58</v>
      </c>
      <c r="AJ13" s="48" t="s">
        <v>59</v>
      </c>
      <c r="AK13" s="14" t="s">
        <v>60</v>
      </c>
      <c r="AL13" s="28" t="s">
        <v>82</v>
      </c>
      <c r="AM13" s="21" t="s">
        <v>83</v>
      </c>
      <c r="AN13" s="21"/>
      <c r="AO13" s="10" t="s">
        <v>63</v>
      </c>
      <c r="AP13" s="14" t="s">
        <v>64</v>
      </c>
      <c r="AQ13" s="41">
        <v>6500000</v>
      </c>
      <c r="AR13" s="39">
        <v>12</v>
      </c>
      <c r="AS13" s="39" t="s">
        <v>65</v>
      </c>
      <c r="AT13" s="39" t="s">
        <v>66</v>
      </c>
      <c r="AU13" s="39" t="s">
        <v>67</v>
      </c>
      <c r="AV13" s="40">
        <v>78000000</v>
      </c>
      <c r="AW13" s="24">
        <v>66500000</v>
      </c>
    </row>
    <row r="14" spans="1:50" s="35" customFormat="1" ht="90">
      <c r="A14" s="47">
        <f t="shared" si="0"/>
        <v>8</v>
      </c>
      <c r="B14" s="48" t="s">
        <v>44</v>
      </c>
      <c r="C14" s="48" t="s">
        <v>45</v>
      </c>
      <c r="D14" s="48" t="s">
        <v>45</v>
      </c>
      <c r="E14" s="48" t="s">
        <v>46</v>
      </c>
      <c r="F14" s="48" t="s">
        <v>47</v>
      </c>
      <c r="G14" s="48" t="s">
        <v>48</v>
      </c>
      <c r="H14" s="9" t="s">
        <v>149</v>
      </c>
      <c r="I14" s="48" t="s">
        <v>48</v>
      </c>
      <c r="J14" s="47" t="s">
        <v>48</v>
      </c>
      <c r="K14" s="47">
        <v>0</v>
      </c>
      <c r="L14" s="47">
        <v>0</v>
      </c>
      <c r="M14" s="47">
        <v>0</v>
      </c>
      <c r="N14" s="14" t="s">
        <v>197</v>
      </c>
      <c r="O14" s="13"/>
      <c r="P14" s="13"/>
      <c r="Q14" s="13"/>
      <c r="R14" s="13"/>
      <c r="S14" s="48" t="s">
        <v>48</v>
      </c>
      <c r="T14" s="48"/>
      <c r="U14" s="48"/>
      <c r="V14" s="55"/>
      <c r="W14" s="55"/>
      <c r="X14" s="48"/>
      <c r="Y14" s="48"/>
      <c r="Z14" s="14"/>
      <c r="AA14" s="13"/>
      <c r="AB14" s="13"/>
      <c r="AC14" s="13"/>
      <c r="AD14" s="60" t="s">
        <v>54</v>
      </c>
      <c r="AE14" s="47" t="s">
        <v>55</v>
      </c>
      <c r="AF14" s="47">
        <v>2299</v>
      </c>
      <c r="AG14" s="47" t="s">
        <v>56</v>
      </c>
      <c r="AH14" s="47" t="s">
        <v>57</v>
      </c>
      <c r="AI14" s="48" t="s">
        <v>58</v>
      </c>
      <c r="AJ14" s="48" t="s">
        <v>59</v>
      </c>
      <c r="AK14" s="14" t="s">
        <v>60</v>
      </c>
      <c r="AL14" s="28" t="s">
        <v>84</v>
      </c>
      <c r="AM14" s="21" t="s">
        <v>85</v>
      </c>
      <c r="AN14" s="21"/>
      <c r="AO14" s="10" t="s">
        <v>74</v>
      </c>
      <c r="AP14" s="14" t="s">
        <v>64</v>
      </c>
      <c r="AQ14" s="41">
        <v>27000000</v>
      </c>
      <c r="AR14" s="39">
        <v>12</v>
      </c>
      <c r="AS14" s="39" t="s">
        <v>65</v>
      </c>
      <c r="AT14" s="39" t="s">
        <v>66</v>
      </c>
      <c r="AU14" s="39" t="s">
        <v>67</v>
      </c>
      <c r="AV14" s="40">
        <v>324000000</v>
      </c>
      <c r="AW14" s="24">
        <v>600000000</v>
      </c>
    </row>
    <row r="15" spans="1:50" s="35" customFormat="1" ht="165">
      <c r="A15" s="47">
        <f t="shared" si="0"/>
        <v>9</v>
      </c>
      <c r="B15" s="48" t="s">
        <v>44</v>
      </c>
      <c r="C15" s="48" t="s">
        <v>45</v>
      </c>
      <c r="D15" s="48" t="s">
        <v>45</v>
      </c>
      <c r="E15" s="48" t="s">
        <v>46</v>
      </c>
      <c r="F15" s="48" t="s">
        <v>47</v>
      </c>
      <c r="G15" s="48" t="s">
        <v>48</v>
      </c>
      <c r="H15" s="9" t="s">
        <v>149</v>
      </c>
      <c r="I15" s="48" t="s">
        <v>48</v>
      </c>
      <c r="J15" s="47" t="s">
        <v>48</v>
      </c>
      <c r="K15" s="47">
        <v>0</v>
      </c>
      <c r="L15" s="47">
        <v>0</v>
      </c>
      <c r="M15" s="47">
        <v>0</v>
      </c>
      <c r="N15" s="14" t="s">
        <v>197</v>
      </c>
      <c r="O15" s="13"/>
      <c r="P15" s="13"/>
      <c r="Q15" s="13"/>
      <c r="R15" s="13"/>
      <c r="S15" s="48" t="s">
        <v>48</v>
      </c>
      <c r="T15" s="48" t="s">
        <v>86</v>
      </c>
      <c r="U15" s="48" t="s">
        <v>50</v>
      </c>
      <c r="V15" s="51">
        <v>0</v>
      </c>
      <c r="W15" s="56">
        <v>2430</v>
      </c>
      <c r="X15" s="48"/>
      <c r="Y15" s="57" t="s">
        <v>87</v>
      </c>
      <c r="Z15" s="14">
        <v>628</v>
      </c>
      <c r="AA15" s="22" t="s">
        <v>154</v>
      </c>
      <c r="AB15" s="47" t="s">
        <v>53</v>
      </c>
      <c r="AC15" s="62" t="s">
        <v>155</v>
      </c>
      <c r="AD15" s="60" t="s">
        <v>54</v>
      </c>
      <c r="AE15" s="47" t="s">
        <v>55</v>
      </c>
      <c r="AF15" s="47">
        <v>2299</v>
      </c>
      <c r="AG15" s="47" t="s">
        <v>56</v>
      </c>
      <c r="AH15" s="47" t="s">
        <v>57</v>
      </c>
      <c r="AI15" s="48" t="s">
        <v>88</v>
      </c>
      <c r="AJ15" s="48" t="s">
        <v>59</v>
      </c>
      <c r="AK15" s="14" t="s">
        <v>60</v>
      </c>
      <c r="AL15" s="28"/>
      <c r="AM15" s="21" t="s">
        <v>89</v>
      </c>
      <c r="AN15" s="21"/>
      <c r="AO15" s="10" t="s">
        <v>63</v>
      </c>
      <c r="AP15" s="14" t="s">
        <v>64</v>
      </c>
      <c r="AQ15" s="41">
        <v>6800000</v>
      </c>
      <c r="AR15" s="39">
        <v>12</v>
      </c>
      <c r="AS15" s="39" t="s">
        <v>65</v>
      </c>
      <c r="AT15" s="39" t="s">
        <v>66</v>
      </c>
      <c r="AU15" s="39" t="s">
        <v>67</v>
      </c>
      <c r="AV15" s="40">
        <v>81600000</v>
      </c>
      <c r="AW15" s="24"/>
    </row>
    <row r="16" spans="1:50" s="35" customFormat="1" ht="120">
      <c r="A16" s="47">
        <f t="shared" si="0"/>
        <v>10</v>
      </c>
      <c r="B16" s="48" t="s">
        <v>44</v>
      </c>
      <c r="C16" s="48" t="s">
        <v>45</v>
      </c>
      <c r="D16" s="48" t="s">
        <v>45</v>
      </c>
      <c r="E16" s="48" t="s">
        <v>46</v>
      </c>
      <c r="F16" s="48" t="s">
        <v>47</v>
      </c>
      <c r="G16" s="48" t="s">
        <v>48</v>
      </c>
      <c r="H16" s="9" t="s">
        <v>149</v>
      </c>
      <c r="I16" s="48" t="s">
        <v>48</v>
      </c>
      <c r="J16" s="47" t="s">
        <v>48</v>
      </c>
      <c r="K16" s="47">
        <v>0</v>
      </c>
      <c r="L16" s="47">
        <v>0</v>
      </c>
      <c r="M16" s="47">
        <v>0</v>
      </c>
      <c r="N16" s="14" t="s">
        <v>197</v>
      </c>
      <c r="O16" s="13"/>
      <c r="P16" s="13"/>
      <c r="Q16" s="13"/>
      <c r="R16" s="13"/>
      <c r="S16" s="48" t="s">
        <v>48</v>
      </c>
      <c r="T16" s="48"/>
      <c r="U16" s="48"/>
      <c r="V16" s="55"/>
      <c r="W16" s="55"/>
      <c r="X16" s="48"/>
      <c r="Y16" s="48"/>
      <c r="Z16" s="14"/>
      <c r="AA16" s="13"/>
      <c r="AB16" s="13"/>
      <c r="AC16" s="13"/>
      <c r="AD16" s="60" t="s">
        <v>54</v>
      </c>
      <c r="AE16" s="47" t="s">
        <v>55</v>
      </c>
      <c r="AF16" s="47">
        <v>2299</v>
      </c>
      <c r="AG16" s="47" t="s">
        <v>56</v>
      </c>
      <c r="AH16" s="47" t="s">
        <v>57</v>
      </c>
      <c r="AI16" s="48" t="s">
        <v>88</v>
      </c>
      <c r="AJ16" s="48" t="s">
        <v>59</v>
      </c>
      <c r="AK16" s="14" t="s">
        <v>60</v>
      </c>
      <c r="AL16" s="28" t="s">
        <v>90</v>
      </c>
      <c r="AM16" s="21" t="s">
        <v>91</v>
      </c>
      <c r="AN16" s="21"/>
      <c r="AO16" s="10" t="s">
        <v>63</v>
      </c>
      <c r="AP16" s="14" t="s">
        <v>64</v>
      </c>
      <c r="AQ16" s="41">
        <v>6250000</v>
      </c>
      <c r="AR16" s="39">
        <v>12</v>
      </c>
      <c r="AS16" s="39" t="s">
        <v>65</v>
      </c>
      <c r="AT16" s="39" t="s">
        <v>66</v>
      </c>
      <c r="AU16" s="39" t="s">
        <v>67</v>
      </c>
      <c r="AV16" s="40">
        <v>75000000</v>
      </c>
      <c r="AW16" s="24">
        <v>119200000</v>
      </c>
    </row>
    <row r="17" spans="1:49" s="35" customFormat="1" ht="90">
      <c r="A17" s="47">
        <f t="shared" si="0"/>
        <v>11</v>
      </c>
      <c r="B17" s="48" t="s">
        <v>44</v>
      </c>
      <c r="C17" s="48" t="s">
        <v>45</v>
      </c>
      <c r="D17" s="48" t="s">
        <v>45</v>
      </c>
      <c r="E17" s="48" t="s">
        <v>46</v>
      </c>
      <c r="F17" s="48" t="s">
        <v>47</v>
      </c>
      <c r="G17" s="48" t="s">
        <v>48</v>
      </c>
      <c r="H17" s="9" t="s">
        <v>149</v>
      </c>
      <c r="I17" s="48" t="s">
        <v>48</v>
      </c>
      <c r="J17" s="47" t="s">
        <v>48</v>
      </c>
      <c r="K17" s="47">
        <v>0</v>
      </c>
      <c r="L17" s="47">
        <v>0</v>
      </c>
      <c r="M17" s="47">
        <v>0</v>
      </c>
      <c r="N17" s="14" t="s">
        <v>197</v>
      </c>
      <c r="O17" s="13"/>
      <c r="P17" s="13"/>
      <c r="Q17" s="13"/>
      <c r="R17" s="13"/>
      <c r="S17" s="48" t="s">
        <v>48</v>
      </c>
      <c r="T17" s="48"/>
      <c r="U17" s="48"/>
      <c r="V17" s="55"/>
      <c r="W17" s="55"/>
      <c r="X17" s="48"/>
      <c r="Y17" s="48"/>
      <c r="Z17" s="14"/>
      <c r="AA17" s="13"/>
      <c r="AB17" s="13"/>
      <c r="AC17" s="13"/>
      <c r="AD17" s="60" t="s">
        <v>54</v>
      </c>
      <c r="AE17" s="47" t="s">
        <v>55</v>
      </c>
      <c r="AF17" s="47">
        <v>2299</v>
      </c>
      <c r="AG17" s="47" t="s">
        <v>56</v>
      </c>
      <c r="AH17" s="47" t="s">
        <v>57</v>
      </c>
      <c r="AI17" s="48" t="s">
        <v>88</v>
      </c>
      <c r="AJ17" s="48" t="s">
        <v>59</v>
      </c>
      <c r="AK17" s="14" t="s">
        <v>60</v>
      </c>
      <c r="AL17" s="28" t="s">
        <v>92</v>
      </c>
      <c r="AM17" s="21" t="s">
        <v>93</v>
      </c>
      <c r="AN17" s="21"/>
      <c r="AO17" s="10" t="s">
        <v>63</v>
      </c>
      <c r="AP17" s="14" t="s">
        <v>64</v>
      </c>
      <c r="AQ17" s="41">
        <v>6000000</v>
      </c>
      <c r="AR17" s="39">
        <v>12</v>
      </c>
      <c r="AS17" s="39" t="s">
        <v>65</v>
      </c>
      <c r="AT17" s="39" t="s">
        <v>66</v>
      </c>
      <c r="AU17" s="39" t="s">
        <v>67</v>
      </c>
      <c r="AV17" s="40">
        <v>72000000</v>
      </c>
      <c r="AW17" s="24">
        <v>29000000</v>
      </c>
    </row>
    <row r="18" spans="1:49" s="35" customFormat="1" ht="90">
      <c r="A18" s="47">
        <f t="shared" si="0"/>
        <v>12</v>
      </c>
      <c r="B18" s="48" t="s">
        <v>44</v>
      </c>
      <c r="C18" s="48" t="s">
        <v>45</v>
      </c>
      <c r="D18" s="48" t="s">
        <v>45</v>
      </c>
      <c r="E18" s="48" t="s">
        <v>46</v>
      </c>
      <c r="F18" s="48" t="s">
        <v>47</v>
      </c>
      <c r="G18" s="48" t="s">
        <v>48</v>
      </c>
      <c r="H18" s="9" t="s">
        <v>149</v>
      </c>
      <c r="I18" s="48" t="s">
        <v>48</v>
      </c>
      <c r="J18" s="47" t="s">
        <v>48</v>
      </c>
      <c r="K18" s="47">
        <v>0</v>
      </c>
      <c r="L18" s="47">
        <v>0</v>
      </c>
      <c r="M18" s="47">
        <v>0</v>
      </c>
      <c r="N18" s="14" t="s">
        <v>197</v>
      </c>
      <c r="O18" s="13"/>
      <c r="P18" s="13"/>
      <c r="Q18" s="13"/>
      <c r="R18" s="13"/>
      <c r="S18" s="48" t="s">
        <v>48</v>
      </c>
      <c r="T18" s="48"/>
      <c r="U18" s="48"/>
      <c r="V18" s="55"/>
      <c r="W18" s="55"/>
      <c r="X18" s="48"/>
      <c r="Y18" s="48"/>
      <c r="Z18" s="14"/>
      <c r="AA18" s="13"/>
      <c r="AB18" s="13"/>
      <c r="AC18" s="13"/>
      <c r="AD18" s="60" t="s">
        <v>54</v>
      </c>
      <c r="AE18" s="47" t="s">
        <v>55</v>
      </c>
      <c r="AF18" s="47">
        <v>2299</v>
      </c>
      <c r="AG18" s="47" t="s">
        <v>56</v>
      </c>
      <c r="AH18" s="47" t="s">
        <v>57</v>
      </c>
      <c r="AI18" s="48" t="s">
        <v>88</v>
      </c>
      <c r="AJ18" s="48" t="s">
        <v>59</v>
      </c>
      <c r="AK18" s="14" t="s">
        <v>60</v>
      </c>
      <c r="AL18" s="28" t="s">
        <v>94</v>
      </c>
      <c r="AM18" s="21" t="s">
        <v>95</v>
      </c>
      <c r="AN18" s="21"/>
      <c r="AO18" s="10" t="s">
        <v>63</v>
      </c>
      <c r="AP18" s="14" t="s">
        <v>64</v>
      </c>
      <c r="AQ18" s="41">
        <v>5500000</v>
      </c>
      <c r="AR18" s="39">
        <v>12</v>
      </c>
      <c r="AS18" s="39" t="s">
        <v>65</v>
      </c>
      <c r="AT18" s="39" t="s">
        <v>66</v>
      </c>
      <c r="AU18" s="39" t="s">
        <v>67</v>
      </c>
      <c r="AV18" s="40">
        <v>66000000</v>
      </c>
      <c r="AW18" s="24">
        <v>25000000</v>
      </c>
    </row>
    <row r="19" spans="1:49" s="35" customFormat="1" ht="90">
      <c r="A19" s="47">
        <f t="shared" si="0"/>
        <v>13</v>
      </c>
      <c r="B19" s="48" t="s">
        <v>44</v>
      </c>
      <c r="C19" s="48" t="s">
        <v>45</v>
      </c>
      <c r="D19" s="48" t="s">
        <v>45</v>
      </c>
      <c r="E19" s="48" t="s">
        <v>46</v>
      </c>
      <c r="F19" s="48" t="s">
        <v>47</v>
      </c>
      <c r="G19" s="48" t="s">
        <v>48</v>
      </c>
      <c r="H19" s="9" t="s">
        <v>149</v>
      </c>
      <c r="I19" s="48" t="s">
        <v>48</v>
      </c>
      <c r="J19" s="47" t="s">
        <v>48</v>
      </c>
      <c r="K19" s="47">
        <v>0</v>
      </c>
      <c r="L19" s="47">
        <v>0</v>
      </c>
      <c r="M19" s="47">
        <v>0</v>
      </c>
      <c r="N19" s="14" t="s">
        <v>197</v>
      </c>
      <c r="O19" s="13"/>
      <c r="P19" s="13"/>
      <c r="Q19" s="13"/>
      <c r="R19" s="13"/>
      <c r="S19" s="48" t="s">
        <v>48</v>
      </c>
      <c r="T19" s="48"/>
      <c r="U19" s="48"/>
      <c r="V19" s="55"/>
      <c r="W19" s="55"/>
      <c r="X19" s="48"/>
      <c r="Y19" s="48"/>
      <c r="Z19" s="14"/>
      <c r="AA19" s="13"/>
      <c r="AB19" s="13"/>
      <c r="AC19" s="13"/>
      <c r="AD19" s="60" t="s">
        <v>54</v>
      </c>
      <c r="AE19" s="47" t="s">
        <v>55</v>
      </c>
      <c r="AF19" s="47">
        <v>2299</v>
      </c>
      <c r="AG19" s="47" t="s">
        <v>56</v>
      </c>
      <c r="AH19" s="47" t="s">
        <v>57</v>
      </c>
      <c r="AI19" s="48" t="s">
        <v>88</v>
      </c>
      <c r="AJ19" s="48" t="s">
        <v>59</v>
      </c>
      <c r="AK19" s="14" t="s">
        <v>60</v>
      </c>
      <c r="AL19" s="28" t="s">
        <v>96</v>
      </c>
      <c r="AM19" s="21" t="s">
        <v>97</v>
      </c>
      <c r="AN19" s="21"/>
      <c r="AO19" s="10" t="s">
        <v>98</v>
      </c>
      <c r="AP19" s="14" t="s">
        <v>64</v>
      </c>
      <c r="AQ19" s="41">
        <v>13500000</v>
      </c>
      <c r="AR19" s="39">
        <v>12</v>
      </c>
      <c r="AS19" s="39" t="s">
        <v>65</v>
      </c>
      <c r="AT19" s="39" t="s">
        <v>99</v>
      </c>
      <c r="AU19" s="39" t="s">
        <v>100</v>
      </c>
      <c r="AV19" s="40">
        <v>162000000</v>
      </c>
      <c r="AW19" s="24">
        <v>162600000</v>
      </c>
    </row>
    <row r="20" spans="1:49" s="35" customFormat="1" ht="90">
      <c r="A20" s="47">
        <f t="shared" si="0"/>
        <v>14</v>
      </c>
      <c r="B20" s="48" t="s">
        <v>44</v>
      </c>
      <c r="C20" s="48" t="s">
        <v>45</v>
      </c>
      <c r="D20" s="48" t="s">
        <v>45</v>
      </c>
      <c r="E20" s="48" t="s">
        <v>46</v>
      </c>
      <c r="F20" s="48" t="s">
        <v>47</v>
      </c>
      <c r="G20" s="48" t="s">
        <v>48</v>
      </c>
      <c r="H20" s="9" t="s">
        <v>149</v>
      </c>
      <c r="I20" s="48" t="s">
        <v>48</v>
      </c>
      <c r="J20" s="47" t="s">
        <v>48</v>
      </c>
      <c r="K20" s="47">
        <v>0</v>
      </c>
      <c r="L20" s="47">
        <v>0</v>
      </c>
      <c r="M20" s="47">
        <v>0</v>
      </c>
      <c r="N20" s="14" t="s">
        <v>197</v>
      </c>
      <c r="O20" s="13"/>
      <c r="P20" s="13"/>
      <c r="Q20" s="13"/>
      <c r="R20" s="13"/>
      <c r="S20" s="48" t="s">
        <v>48</v>
      </c>
      <c r="T20" s="48"/>
      <c r="U20" s="48"/>
      <c r="V20" s="55"/>
      <c r="W20" s="55"/>
      <c r="X20" s="48"/>
      <c r="Y20" s="48"/>
      <c r="Z20" s="14"/>
      <c r="AA20" s="13"/>
      <c r="AB20" s="13"/>
      <c r="AC20" s="13"/>
      <c r="AD20" s="60" t="s">
        <v>54</v>
      </c>
      <c r="AE20" s="47" t="s">
        <v>55</v>
      </c>
      <c r="AF20" s="47">
        <v>2299</v>
      </c>
      <c r="AG20" s="47" t="s">
        <v>56</v>
      </c>
      <c r="AH20" s="47" t="s">
        <v>57</v>
      </c>
      <c r="AI20" s="48" t="s">
        <v>88</v>
      </c>
      <c r="AJ20" s="48" t="s">
        <v>59</v>
      </c>
      <c r="AK20" s="14" t="s">
        <v>60</v>
      </c>
      <c r="AL20" s="28"/>
      <c r="AM20" s="21" t="s">
        <v>101</v>
      </c>
      <c r="AN20" s="21"/>
      <c r="AO20" s="10" t="s">
        <v>102</v>
      </c>
      <c r="AP20" s="14" t="s">
        <v>64</v>
      </c>
      <c r="AQ20" s="41">
        <v>67680000</v>
      </c>
      <c r="AR20" s="39">
        <v>1</v>
      </c>
      <c r="AS20" s="39" t="s">
        <v>65</v>
      </c>
      <c r="AT20" s="39" t="s">
        <v>103</v>
      </c>
      <c r="AU20" s="39" t="s">
        <v>104</v>
      </c>
      <c r="AV20" s="40">
        <v>67680000</v>
      </c>
      <c r="AW20" s="24"/>
    </row>
    <row r="21" spans="1:49" s="35" customFormat="1" ht="90">
      <c r="A21" s="47">
        <f t="shared" si="0"/>
        <v>15</v>
      </c>
      <c r="B21" s="48" t="s">
        <v>44</v>
      </c>
      <c r="C21" s="48" t="s">
        <v>45</v>
      </c>
      <c r="D21" s="48" t="s">
        <v>45</v>
      </c>
      <c r="E21" s="48" t="s">
        <v>46</v>
      </c>
      <c r="F21" s="48" t="s">
        <v>47</v>
      </c>
      <c r="G21" s="48" t="s">
        <v>48</v>
      </c>
      <c r="H21" s="9" t="s">
        <v>149</v>
      </c>
      <c r="I21" s="48" t="s">
        <v>48</v>
      </c>
      <c r="J21" s="47" t="s">
        <v>48</v>
      </c>
      <c r="K21" s="47">
        <v>0</v>
      </c>
      <c r="L21" s="47">
        <v>0</v>
      </c>
      <c r="M21" s="47">
        <v>0</v>
      </c>
      <c r="N21" s="14" t="s">
        <v>197</v>
      </c>
      <c r="O21" s="13"/>
      <c r="P21" s="13"/>
      <c r="Q21" s="13"/>
      <c r="R21" s="13"/>
      <c r="S21" s="48" t="s">
        <v>48</v>
      </c>
      <c r="T21" s="48"/>
      <c r="U21" s="48"/>
      <c r="V21" s="55"/>
      <c r="W21" s="55"/>
      <c r="X21" s="48"/>
      <c r="Y21" s="48"/>
      <c r="Z21" s="14"/>
      <c r="AA21" s="13"/>
      <c r="AB21" s="13"/>
      <c r="AC21" s="13"/>
      <c r="AD21" s="60" t="s">
        <v>54</v>
      </c>
      <c r="AE21" s="47" t="s">
        <v>55</v>
      </c>
      <c r="AF21" s="47">
        <v>2299</v>
      </c>
      <c r="AG21" s="47" t="s">
        <v>56</v>
      </c>
      <c r="AH21" s="47" t="s">
        <v>57</v>
      </c>
      <c r="AI21" s="48" t="s">
        <v>88</v>
      </c>
      <c r="AJ21" s="48" t="s">
        <v>59</v>
      </c>
      <c r="AK21" s="14" t="s">
        <v>60</v>
      </c>
      <c r="AL21" s="28"/>
      <c r="AM21" s="21" t="s">
        <v>101</v>
      </c>
      <c r="AN21" s="21"/>
      <c r="AO21" s="10" t="s">
        <v>105</v>
      </c>
      <c r="AP21" s="14" t="s">
        <v>64</v>
      </c>
      <c r="AQ21" s="41">
        <v>32711999.999999996</v>
      </c>
      <c r="AR21" s="39">
        <v>1</v>
      </c>
      <c r="AS21" s="39" t="s">
        <v>65</v>
      </c>
      <c r="AT21" s="39" t="s">
        <v>106</v>
      </c>
      <c r="AU21" s="39" t="s">
        <v>107</v>
      </c>
      <c r="AV21" s="40">
        <v>32711999.999999996</v>
      </c>
      <c r="AW21" s="24"/>
    </row>
    <row r="22" spans="1:49" s="35" customFormat="1" ht="120">
      <c r="A22" s="47">
        <f t="shared" si="0"/>
        <v>16</v>
      </c>
      <c r="B22" s="48" t="s">
        <v>44</v>
      </c>
      <c r="C22" s="48" t="s">
        <v>45</v>
      </c>
      <c r="D22" s="48" t="s">
        <v>45</v>
      </c>
      <c r="E22" s="48" t="s">
        <v>46</v>
      </c>
      <c r="F22" s="48" t="s">
        <v>47</v>
      </c>
      <c r="G22" s="48" t="s">
        <v>48</v>
      </c>
      <c r="H22" s="9" t="s">
        <v>149</v>
      </c>
      <c r="I22" s="48" t="s">
        <v>48</v>
      </c>
      <c r="J22" s="47" t="s">
        <v>48</v>
      </c>
      <c r="K22" s="47">
        <v>0</v>
      </c>
      <c r="L22" s="47">
        <v>0</v>
      </c>
      <c r="M22" s="47">
        <v>0</v>
      </c>
      <c r="N22" s="14" t="s">
        <v>197</v>
      </c>
      <c r="O22" s="13"/>
      <c r="P22" s="13"/>
      <c r="Q22" s="13"/>
      <c r="R22" s="13"/>
      <c r="S22" s="48" t="s">
        <v>48</v>
      </c>
      <c r="T22" s="48"/>
      <c r="U22" s="48"/>
      <c r="V22" s="55"/>
      <c r="W22" s="55"/>
      <c r="X22" s="48"/>
      <c r="Y22" s="48"/>
      <c r="Z22" s="14"/>
      <c r="AA22" s="13"/>
      <c r="AB22" s="13"/>
      <c r="AC22" s="13"/>
      <c r="AD22" s="60" t="s">
        <v>54</v>
      </c>
      <c r="AE22" s="47" t="s">
        <v>55</v>
      </c>
      <c r="AF22" s="47">
        <v>2299</v>
      </c>
      <c r="AG22" s="47" t="s">
        <v>56</v>
      </c>
      <c r="AH22" s="47" t="s">
        <v>57</v>
      </c>
      <c r="AI22" s="48" t="s">
        <v>88</v>
      </c>
      <c r="AJ22" s="48" t="s">
        <v>59</v>
      </c>
      <c r="AK22" s="14" t="s">
        <v>60</v>
      </c>
      <c r="AL22" s="28"/>
      <c r="AM22" s="21" t="s">
        <v>101</v>
      </c>
      <c r="AN22" s="21"/>
      <c r="AO22" s="10" t="s">
        <v>108</v>
      </c>
      <c r="AP22" s="14" t="s">
        <v>64</v>
      </c>
      <c r="AQ22" s="41">
        <v>1128000</v>
      </c>
      <c r="AR22" s="39">
        <v>1</v>
      </c>
      <c r="AS22" s="39" t="s">
        <v>65</v>
      </c>
      <c r="AT22" s="39" t="s">
        <v>109</v>
      </c>
      <c r="AU22" s="39" t="s">
        <v>110</v>
      </c>
      <c r="AV22" s="40">
        <v>1128000</v>
      </c>
      <c r="AW22" s="24"/>
    </row>
    <row r="23" spans="1:49" s="35" customFormat="1" ht="90">
      <c r="A23" s="47">
        <f t="shared" si="0"/>
        <v>17</v>
      </c>
      <c r="B23" s="48" t="s">
        <v>44</v>
      </c>
      <c r="C23" s="48" t="s">
        <v>45</v>
      </c>
      <c r="D23" s="48" t="s">
        <v>45</v>
      </c>
      <c r="E23" s="48" t="s">
        <v>46</v>
      </c>
      <c r="F23" s="48" t="s">
        <v>47</v>
      </c>
      <c r="G23" s="48" t="s">
        <v>48</v>
      </c>
      <c r="H23" s="9" t="s">
        <v>149</v>
      </c>
      <c r="I23" s="48" t="s">
        <v>48</v>
      </c>
      <c r="J23" s="47" t="s">
        <v>48</v>
      </c>
      <c r="K23" s="47">
        <v>0</v>
      </c>
      <c r="L23" s="47">
        <v>0</v>
      </c>
      <c r="M23" s="47">
        <v>0</v>
      </c>
      <c r="N23" s="14" t="s">
        <v>197</v>
      </c>
      <c r="O23" s="13"/>
      <c r="P23" s="13"/>
      <c r="Q23" s="13"/>
      <c r="R23" s="13"/>
      <c r="S23" s="48" t="s">
        <v>48</v>
      </c>
      <c r="T23" s="48"/>
      <c r="U23" s="48"/>
      <c r="V23" s="55"/>
      <c r="W23" s="55"/>
      <c r="X23" s="48"/>
      <c r="Y23" s="48"/>
      <c r="Z23" s="14"/>
      <c r="AA23" s="13"/>
      <c r="AB23" s="13"/>
      <c r="AC23" s="13"/>
      <c r="AD23" s="60" t="s">
        <v>54</v>
      </c>
      <c r="AE23" s="47" t="s">
        <v>55</v>
      </c>
      <c r="AF23" s="47">
        <v>2299</v>
      </c>
      <c r="AG23" s="47" t="s">
        <v>56</v>
      </c>
      <c r="AH23" s="47" t="s">
        <v>57</v>
      </c>
      <c r="AI23" s="48" t="s">
        <v>88</v>
      </c>
      <c r="AJ23" s="48" t="s">
        <v>59</v>
      </c>
      <c r="AK23" s="14" t="s">
        <v>60</v>
      </c>
      <c r="AL23" s="28"/>
      <c r="AM23" s="21" t="s">
        <v>101</v>
      </c>
      <c r="AN23" s="21"/>
      <c r="AO23" s="10" t="s">
        <v>111</v>
      </c>
      <c r="AP23" s="14" t="s">
        <v>64</v>
      </c>
      <c r="AQ23" s="41">
        <v>11280000</v>
      </c>
      <c r="AR23" s="39">
        <v>1</v>
      </c>
      <c r="AS23" s="39" t="s">
        <v>65</v>
      </c>
      <c r="AT23" s="39" t="s">
        <v>99</v>
      </c>
      <c r="AU23" s="39" t="s">
        <v>100</v>
      </c>
      <c r="AV23" s="40">
        <v>11280000</v>
      </c>
      <c r="AW23" s="24"/>
    </row>
    <row r="24" spans="1:49" s="35" customFormat="1" ht="90">
      <c r="A24" s="47">
        <f t="shared" si="0"/>
        <v>18</v>
      </c>
      <c r="B24" s="48" t="s">
        <v>44</v>
      </c>
      <c r="C24" s="48" t="s">
        <v>45</v>
      </c>
      <c r="D24" s="48" t="s">
        <v>45</v>
      </c>
      <c r="E24" s="48" t="s">
        <v>46</v>
      </c>
      <c r="F24" s="48" t="s">
        <v>47</v>
      </c>
      <c r="G24" s="48" t="s">
        <v>48</v>
      </c>
      <c r="H24" s="9" t="s">
        <v>149</v>
      </c>
      <c r="I24" s="48" t="s">
        <v>48</v>
      </c>
      <c r="J24" s="47" t="s">
        <v>48</v>
      </c>
      <c r="K24" s="47">
        <v>0</v>
      </c>
      <c r="L24" s="47">
        <v>0</v>
      </c>
      <c r="M24" s="47">
        <v>0</v>
      </c>
      <c r="N24" s="14" t="s">
        <v>197</v>
      </c>
      <c r="O24" s="13"/>
      <c r="P24" s="13"/>
      <c r="Q24" s="13"/>
      <c r="R24" s="13"/>
      <c r="S24" s="48" t="s">
        <v>48</v>
      </c>
      <c r="T24" s="48"/>
      <c r="U24" s="48"/>
      <c r="V24" s="55"/>
      <c r="W24" s="55"/>
      <c r="X24" s="48"/>
      <c r="Y24" s="48"/>
      <c r="Z24" s="14"/>
      <c r="AA24" s="13"/>
      <c r="AB24" s="13"/>
      <c r="AC24" s="13"/>
      <c r="AD24" s="60" t="s">
        <v>54</v>
      </c>
      <c r="AE24" s="47" t="s">
        <v>55</v>
      </c>
      <c r="AF24" s="47">
        <v>2299</v>
      </c>
      <c r="AG24" s="47" t="s">
        <v>56</v>
      </c>
      <c r="AH24" s="47" t="s">
        <v>57</v>
      </c>
      <c r="AI24" s="48" t="s">
        <v>88</v>
      </c>
      <c r="AJ24" s="48" t="s">
        <v>59</v>
      </c>
      <c r="AK24" s="14" t="s">
        <v>60</v>
      </c>
      <c r="AL24" s="28"/>
      <c r="AM24" s="21" t="s">
        <v>112</v>
      </c>
      <c r="AN24" s="21"/>
      <c r="AO24" s="10" t="s">
        <v>113</v>
      </c>
      <c r="AP24" s="14" t="s">
        <v>64</v>
      </c>
      <c r="AQ24" s="41">
        <v>10000000</v>
      </c>
      <c r="AR24" s="39">
        <v>1</v>
      </c>
      <c r="AS24" s="39" t="s">
        <v>65</v>
      </c>
      <c r="AT24" s="39" t="s">
        <v>114</v>
      </c>
      <c r="AU24" s="39" t="s">
        <v>115</v>
      </c>
      <c r="AV24" s="40">
        <v>10000000</v>
      </c>
      <c r="AW24" s="24"/>
    </row>
    <row r="25" spans="1:49" s="35" customFormat="1" ht="90">
      <c r="A25" s="47">
        <f t="shared" si="0"/>
        <v>19</v>
      </c>
      <c r="B25" s="48" t="s">
        <v>44</v>
      </c>
      <c r="C25" s="48" t="s">
        <v>45</v>
      </c>
      <c r="D25" s="48" t="s">
        <v>45</v>
      </c>
      <c r="E25" s="48" t="s">
        <v>46</v>
      </c>
      <c r="F25" s="48" t="s">
        <v>47</v>
      </c>
      <c r="G25" s="48" t="s">
        <v>48</v>
      </c>
      <c r="H25" s="9" t="s">
        <v>149</v>
      </c>
      <c r="I25" s="48" t="s">
        <v>48</v>
      </c>
      <c r="J25" s="47" t="s">
        <v>48</v>
      </c>
      <c r="K25" s="47">
        <v>0</v>
      </c>
      <c r="L25" s="47">
        <v>0</v>
      </c>
      <c r="M25" s="47">
        <v>0</v>
      </c>
      <c r="N25" s="14" t="s">
        <v>197</v>
      </c>
      <c r="O25" s="13"/>
      <c r="P25" s="13"/>
      <c r="Q25" s="13"/>
      <c r="R25" s="13"/>
      <c r="S25" s="48" t="s">
        <v>48</v>
      </c>
      <c r="T25" s="57" t="s">
        <v>116</v>
      </c>
      <c r="U25" s="48" t="s">
        <v>50</v>
      </c>
      <c r="V25" s="51">
        <v>0</v>
      </c>
      <c r="W25" s="56">
        <v>1</v>
      </c>
      <c r="X25" s="48"/>
      <c r="Y25" s="48" t="s">
        <v>117</v>
      </c>
      <c r="Z25" s="14" t="s">
        <v>156</v>
      </c>
      <c r="AA25" s="22" t="s">
        <v>157</v>
      </c>
      <c r="AB25" s="47" t="s">
        <v>53</v>
      </c>
      <c r="AC25" s="62" t="s">
        <v>158</v>
      </c>
      <c r="AD25" s="60" t="s">
        <v>54</v>
      </c>
      <c r="AE25" s="47" t="s">
        <v>55</v>
      </c>
      <c r="AF25" s="47">
        <v>2299</v>
      </c>
      <c r="AG25" s="47" t="s">
        <v>56</v>
      </c>
      <c r="AH25" s="47" t="s">
        <v>57</v>
      </c>
      <c r="AI25" s="48" t="s">
        <v>118</v>
      </c>
      <c r="AJ25" s="48" t="s">
        <v>59</v>
      </c>
      <c r="AK25" s="14" t="s">
        <v>60</v>
      </c>
      <c r="AL25" s="28" t="s">
        <v>119</v>
      </c>
      <c r="AM25" s="21" t="s">
        <v>120</v>
      </c>
      <c r="AN25" s="21"/>
      <c r="AO25" s="10" t="s">
        <v>63</v>
      </c>
      <c r="AP25" s="14" t="s">
        <v>64</v>
      </c>
      <c r="AQ25" s="41">
        <v>16724676.5</v>
      </c>
      <c r="AR25" s="39">
        <v>12</v>
      </c>
      <c r="AS25" s="39" t="s">
        <v>65</v>
      </c>
      <c r="AT25" s="39" t="s">
        <v>66</v>
      </c>
      <c r="AU25" s="39" t="s">
        <v>67</v>
      </c>
      <c r="AV25" s="40">
        <v>200696118</v>
      </c>
      <c r="AW25" s="24">
        <v>158884422</v>
      </c>
    </row>
    <row r="26" spans="1:49" s="35" customFormat="1" ht="75">
      <c r="A26" s="47">
        <f t="shared" si="0"/>
        <v>20</v>
      </c>
      <c r="B26" s="48" t="s">
        <v>44</v>
      </c>
      <c r="C26" s="48" t="s">
        <v>45</v>
      </c>
      <c r="D26" s="48" t="s">
        <v>45</v>
      </c>
      <c r="E26" s="48" t="s">
        <v>46</v>
      </c>
      <c r="F26" s="48" t="s">
        <v>47</v>
      </c>
      <c r="G26" s="48" t="s">
        <v>48</v>
      </c>
      <c r="H26" s="9" t="s">
        <v>149</v>
      </c>
      <c r="I26" s="48" t="s">
        <v>48</v>
      </c>
      <c r="J26" s="47" t="s">
        <v>48</v>
      </c>
      <c r="K26" s="47">
        <v>0</v>
      </c>
      <c r="L26" s="47">
        <v>0</v>
      </c>
      <c r="M26" s="47">
        <v>0</v>
      </c>
      <c r="N26" s="14" t="s">
        <v>197</v>
      </c>
      <c r="O26" s="13"/>
      <c r="P26" s="13"/>
      <c r="Q26" s="13"/>
      <c r="R26" s="13"/>
      <c r="S26" s="48" t="s">
        <v>48</v>
      </c>
      <c r="T26" s="48"/>
      <c r="U26" s="48"/>
      <c r="V26" s="55"/>
      <c r="W26" s="55"/>
      <c r="X26" s="48"/>
      <c r="Y26" s="48"/>
      <c r="Z26" s="14"/>
      <c r="AA26" s="13"/>
      <c r="AB26" s="13"/>
      <c r="AC26" s="13"/>
      <c r="AD26" s="60" t="s">
        <v>54</v>
      </c>
      <c r="AE26" s="47" t="s">
        <v>55</v>
      </c>
      <c r="AF26" s="47">
        <v>2299</v>
      </c>
      <c r="AG26" s="47" t="s">
        <v>56</v>
      </c>
      <c r="AH26" s="47" t="s">
        <v>57</v>
      </c>
      <c r="AI26" s="48" t="s">
        <v>118</v>
      </c>
      <c r="AJ26" s="48" t="s">
        <v>59</v>
      </c>
      <c r="AK26" s="14" t="s">
        <v>60</v>
      </c>
      <c r="AL26" s="28" t="s">
        <v>121</v>
      </c>
      <c r="AM26" s="21" t="s">
        <v>122</v>
      </c>
      <c r="AN26" s="21"/>
      <c r="AO26" s="10" t="s">
        <v>63</v>
      </c>
      <c r="AP26" s="14" t="s">
        <v>64</v>
      </c>
      <c r="AQ26" s="41">
        <v>7725000</v>
      </c>
      <c r="AR26" s="39">
        <v>12</v>
      </c>
      <c r="AS26" s="39" t="s">
        <v>65</v>
      </c>
      <c r="AT26" s="39" t="s">
        <v>66</v>
      </c>
      <c r="AU26" s="39" t="s">
        <v>67</v>
      </c>
      <c r="AV26" s="40">
        <v>92700000</v>
      </c>
      <c r="AW26" s="24">
        <v>38110000</v>
      </c>
    </row>
    <row r="27" spans="1:49" s="35" customFormat="1" ht="75">
      <c r="A27" s="49">
        <f t="shared" si="0"/>
        <v>21</v>
      </c>
      <c r="B27" s="48" t="s">
        <v>44</v>
      </c>
      <c r="C27" s="48" t="s">
        <v>45</v>
      </c>
      <c r="D27" s="48" t="s">
        <v>45</v>
      </c>
      <c r="E27" s="48" t="s">
        <v>46</v>
      </c>
      <c r="F27" s="48" t="s">
        <v>47</v>
      </c>
      <c r="G27" s="48" t="s">
        <v>48</v>
      </c>
      <c r="H27" s="9" t="s">
        <v>149</v>
      </c>
      <c r="I27" s="48" t="s">
        <v>48</v>
      </c>
      <c r="J27" s="47" t="s">
        <v>48</v>
      </c>
      <c r="K27" s="47">
        <v>0</v>
      </c>
      <c r="L27" s="47">
        <v>0</v>
      </c>
      <c r="M27" s="47">
        <v>0</v>
      </c>
      <c r="N27" s="14" t="s">
        <v>197</v>
      </c>
      <c r="O27" s="13"/>
      <c r="P27" s="13"/>
      <c r="Q27" s="13"/>
      <c r="R27" s="13"/>
      <c r="S27" s="48" t="s">
        <v>48</v>
      </c>
      <c r="T27" s="58"/>
      <c r="U27" s="58"/>
      <c r="V27" s="58"/>
      <c r="W27" s="58"/>
      <c r="X27" s="58"/>
      <c r="Y27" s="58"/>
      <c r="Z27" s="14"/>
      <c r="AA27" s="13"/>
      <c r="AB27" s="13"/>
      <c r="AC27" s="13"/>
      <c r="AD27" s="60" t="s">
        <v>54</v>
      </c>
      <c r="AE27" s="47" t="s">
        <v>55</v>
      </c>
      <c r="AF27" s="47">
        <v>2299</v>
      </c>
      <c r="AG27" s="47" t="s">
        <v>56</v>
      </c>
      <c r="AH27" s="47" t="s">
        <v>57</v>
      </c>
      <c r="AI27" s="48" t="s">
        <v>118</v>
      </c>
      <c r="AJ27" s="48" t="s">
        <v>59</v>
      </c>
      <c r="AK27" s="14" t="s">
        <v>60</v>
      </c>
      <c r="AL27" s="36"/>
      <c r="AM27" s="21" t="s">
        <v>122</v>
      </c>
      <c r="AN27" s="21"/>
      <c r="AO27" s="10" t="s">
        <v>63</v>
      </c>
      <c r="AP27" s="14" t="s">
        <v>64</v>
      </c>
      <c r="AQ27" s="41">
        <v>7400000</v>
      </c>
      <c r="AR27" s="39">
        <v>12</v>
      </c>
      <c r="AS27" s="39" t="s">
        <v>65</v>
      </c>
      <c r="AT27" s="39" t="s">
        <v>66</v>
      </c>
      <c r="AU27" s="39" t="s">
        <v>67</v>
      </c>
      <c r="AV27" s="40">
        <v>88800000</v>
      </c>
      <c r="AW27" s="24"/>
    </row>
    <row r="28" spans="1:49" s="35" customFormat="1" ht="75">
      <c r="A28" s="49">
        <f t="shared" si="0"/>
        <v>22</v>
      </c>
      <c r="B28" s="48" t="s">
        <v>44</v>
      </c>
      <c r="C28" s="48" t="s">
        <v>45</v>
      </c>
      <c r="D28" s="48" t="s">
        <v>45</v>
      </c>
      <c r="E28" s="48" t="s">
        <v>46</v>
      </c>
      <c r="F28" s="48" t="s">
        <v>47</v>
      </c>
      <c r="G28" s="48" t="s">
        <v>48</v>
      </c>
      <c r="H28" s="9" t="s">
        <v>149</v>
      </c>
      <c r="I28" s="48" t="s">
        <v>48</v>
      </c>
      <c r="J28" s="47" t="s">
        <v>48</v>
      </c>
      <c r="K28" s="47">
        <v>0</v>
      </c>
      <c r="L28" s="47">
        <v>0</v>
      </c>
      <c r="M28" s="47">
        <v>0</v>
      </c>
      <c r="N28" s="14" t="s">
        <v>197</v>
      </c>
      <c r="O28" s="13"/>
      <c r="P28" s="13"/>
      <c r="Q28" s="13"/>
      <c r="R28" s="13"/>
      <c r="S28" s="48" t="s">
        <v>48</v>
      </c>
      <c r="T28" s="58"/>
      <c r="U28" s="58"/>
      <c r="V28" s="58"/>
      <c r="W28" s="58"/>
      <c r="X28" s="58"/>
      <c r="Y28" s="58"/>
      <c r="Z28" s="14"/>
      <c r="AA28" s="13"/>
      <c r="AB28" s="13"/>
      <c r="AC28" s="13"/>
      <c r="AD28" s="60" t="s">
        <v>54</v>
      </c>
      <c r="AE28" s="47" t="s">
        <v>55</v>
      </c>
      <c r="AF28" s="47">
        <v>2299</v>
      </c>
      <c r="AG28" s="47" t="s">
        <v>56</v>
      </c>
      <c r="AH28" s="47" t="s">
        <v>57</v>
      </c>
      <c r="AI28" s="48" t="s">
        <v>118</v>
      </c>
      <c r="AJ28" s="48" t="s">
        <v>59</v>
      </c>
      <c r="AK28" s="14" t="s">
        <v>60</v>
      </c>
      <c r="AL28" s="36"/>
      <c r="AM28" s="21" t="s">
        <v>123</v>
      </c>
      <c r="AN28" s="21"/>
      <c r="AO28" s="10" t="s">
        <v>63</v>
      </c>
      <c r="AP28" s="14" t="s">
        <v>64</v>
      </c>
      <c r="AQ28" s="41">
        <v>7200000</v>
      </c>
      <c r="AR28" s="39">
        <v>12</v>
      </c>
      <c r="AS28" s="39" t="s">
        <v>65</v>
      </c>
      <c r="AT28" s="39" t="s">
        <v>66</v>
      </c>
      <c r="AU28" s="39" t="s">
        <v>67</v>
      </c>
      <c r="AV28" s="40">
        <v>86400000</v>
      </c>
      <c r="AW28" s="24"/>
    </row>
    <row r="29" spans="1:49" s="35" customFormat="1" ht="120">
      <c r="A29" s="49">
        <f t="shared" si="0"/>
        <v>23</v>
      </c>
      <c r="B29" s="48" t="s">
        <v>44</v>
      </c>
      <c r="C29" s="48" t="s">
        <v>45</v>
      </c>
      <c r="D29" s="48" t="s">
        <v>45</v>
      </c>
      <c r="E29" s="48" t="s">
        <v>46</v>
      </c>
      <c r="F29" s="48" t="s">
        <v>47</v>
      </c>
      <c r="G29" s="48" t="s">
        <v>48</v>
      </c>
      <c r="H29" s="9" t="s">
        <v>149</v>
      </c>
      <c r="I29" s="48" t="s">
        <v>48</v>
      </c>
      <c r="J29" s="47" t="s">
        <v>48</v>
      </c>
      <c r="K29" s="47">
        <v>0</v>
      </c>
      <c r="L29" s="47">
        <v>0</v>
      </c>
      <c r="M29" s="47">
        <v>0</v>
      </c>
      <c r="N29" s="14" t="s">
        <v>197</v>
      </c>
      <c r="O29" s="13"/>
      <c r="P29" s="13"/>
      <c r="Q29" s="13"/>
      <c r="R29" s="13"/>
      <c r="S29" s="48" t="s">
        <v>48</v>
      </c>
      <c r="T29" s="48"/>
      <c r="U29" s="48"/>
      <c r="V29" s="55"/>
      <c r="W29" s="55"/>
      <c r="X29" s="48"/>
      <c r="Y29" s="48"/>
      <c r="Z29" s="14"/>
      <c r="AA29" s="13"/>
      <c r="AB29" s="13"/>
      <c r="AC29" s="13"/>
      <c r="AD29" s="60" t="s">
        <v>54</v>
      </c>
      <c r="AE29" s="47" t="s">
        <v>55</v>
      </c>
      <c r="AF29" s="47">
        <v>2299</v>
      </c>
      <c r="AG29" s="47" t="s">
        <v>56</v>
      </c>
      <c r="AH29" s="47" t="s">
        <v>57</v>
      </c>
      <c r="AI29" s="48" t="s">
        <v>118</v>
      </c>
      <c r="AJ29" s="48" t="s">
        <v>59</v>
      </c>
      <c r="AK29" s="14" t="s">
        <v>60</v>
      </c>
      <c r="AL29" s="36"/>
      <c r="AM29" s="21" t="s">
        <v>124</v>
      </c>
      <c r="AN29" s="21"/>
      <c r="AO29" s="10" t="s">
        <v>74</v>
      </c>
      <c r="AP29" s="14" t="s">
        <v>64</v>
      </c>
      <c r="AQ29" s="41">
        <v>15000000</v>
      </c>
      <c r="AR29" s="39">
        <v>12</v>
      </c>
      <c r="AS29" s="39" t="s">
        <v>65</v>
      </c>
      <c r="AT29" s="39" t="s">
        <v>125</v>
      </c>
      <c r="AU29" s="39" t="s">
        <v>67</v>
      </c>
      <c r="AV29" s="40">
        <v>180000000</v>
      </c>
      <c r="AW29" s="24"/>
    </row>
    <row r="30" spans="1:49" s="35" customFormat="1" ht="135">
      <c r="A30" s="49">
        <f t="shared" si="0"/>
        <v>24</v>
      </c>
      <c r="B30" s="48" t="s">
        <v>44</v>
      </c>
      <c r="C30" s="48" t="s">
        <v>45</v>
      </c>
      <c r="D30" s="48" t="s">
        <v>45</v>
      </c>
      <c r="E30" s="48" t="s">
        <v>46</v>
      </c>
      <c r="F30" s="48" t="s">
        <v>47</v>
      </c>
      <c r="G30" s="48" t="s">
        <v>48</v>
      </c>
      <c r="H30" s="9" t="s">
        <v>149</v>
      </c>
      <c r="I30" s="48" t="s">
        <v>48</v>
      </c>
      <c r="J30" s="47" t="s">
        <v>48</v>
      </c>
      <c r="K30" s="47">
        <v>0</v>
      </c>
      <c r="L30" s="47">
        <v>0</v>
      </c>
      <c r="M30" s="47">
        <v>0</v>
      </c>
      <c r="N30" s="14" t="s">
        <v>197</v>
      </c>
      <c r="O30" s="13"/>
      <c r="P30" s="13"/>
      <c r="Q30" s="13"/>
      <c r="R30" s="13"/>
      <c r="S30" s="48" t="s">
        <v>48</v>
      </c>
      <c r="T30" s="57" t="s">
        <v>126</v>
      </c>
      <c r="U30" s="48" t="s">
        <v>50</v>
      </c>
      <c r="V30" s="51">
        <v>0</v>
      </c>
      <c r="W30" s="56">
        <v>215</v>
      </c>
      <c r="X30" s="48"/>
      <c r="Y30" s="57" t="s">
        <v>127</v>
      </c>
      <c r="Z30" s="14">
        <v>43</v>
      </c>
      <c r="AA30" s="13" t="s">
        <v>159</v>
      </c>
      <c r="AB30" s="47" t="s">
        <v>53</v>
      </c>
      <c r="AC30" s="62" t="s">
        <v>160</v>
      </c>
      <c r="AD30" s="60" t="s">
        <v>54</v>
      </c>
      <c r="AE30" s="47" t="s">
        <v>55</v>
      </c>
      <c r="AF30" s="47">
        <v>2299</v>
      </c>
      <c r="AG30" s="47" t="s">
        <v>56</v>
      </c>
      <c r="AH30" s="47" t="s">
        <v>57</v>
      </c>
      <c r="AI30" s="48" t="s">
        <v>128</v>
      </c>
      <c r="AJ30" s="48" t="s">
        <v>59</v>
      </c>
      <c r="AK30" s="14" t="s">
        <v>60</v>
      </c>
      <c r="AL30" s="28" t="s">
        <v>129</v>
      </c>
      <c r="AM30" s="21" t="s">
        <v>130</v>
      </c>
      <c r="AN30" s="21"/>
      <c r="AO30" s="10" t="s">
        <v>131</v>
      </c>
      <c r="AP30" s="14" t="s">
        <v>64</v>
      </c>
      <c r="AQ30" s="41">
        <v>152000000</v>
      </c>
      <c r="AR30" s="39">
        <v>12</v>
      </c>
      <c r="AS30" s="39" t="s">
        <v>65</v>
      </c>
      <c r="AT30" s="39" t="s">
        <v>132</v>
      </c>
      <c r="AU30" s="39" t="s">
        <v>133</v>
      </c>
      <c r="AV30" s="40">
        <v>1640067284.0290029</v>
      </c>
      <c r="AW30" s="24">
        <v>600000000</v>
      </c>
    </row>
    <row r="31" spans="1:49" s="35" customFormat="1" ht="105">
      <c r="A31" s="47">
        <f t="shared" si="0"/>
        <v>25</v>
      </c>
      <c r="B31" s="48" t="s">
        <v>44</v>
      </c>
      <c r="C31" s="48" t="s">
        <v>45</v>
      </c>
      <c r="D31" s="48" t="s">
        <v>45</v>
      </c>
      <c r="E31" s="48" t="s">
        <v>46</v>
      </c>
      <c r="F31" s="48" t="s">
        <v>47</v>
      </c>
      <c r="G31" s="48" t="s">
        <v>48</v>
      </c>
      <c r="H31" s="9" t="s">
        <v>149</v>
      </c>
      <c r="I31" s="48" t="s">
        <v>48</v>
      </c>
      <c r="J31" s="47" t="s">
        <v>48</v>
      </c>
      <c r="K31" s="47">
        <v>0</v>
      </c>
      <c r="L31" s="47">
        <v>0</v>
      </c>
      <c r="M31" s="47">
        <v>0</v>
      </c>
      <c r="N31" s="14" t="s">
        <v>197</v>
      </c>
      <c r="O31" s="13"/>
      <c r="P31" s="13"/>
      <c r="Q31" s="13"/>
      <c r="R31" s="13"/>
      <c r="S31" s="48" t="s">
        <v>48</v>
      </c>
      <c r="T31" s="48"/>
      <c r="U31" s="48"/>
      <c r="V31" s="55"/>
      <c r="W31" s="55"/>
      <c r="X31" s="48"/>
      <c r="Y31" s="48"/>
      <c r="Z31" s="14"/>
      <c r="AA31" s="13"/>
      <c r="AB31" s="13"/>
      <c r="AC31" s="13"/>
      <c r="AD31" s="60" t="s">
        <v>54</v>
      </c>
      <c r="AE31" s="47" t="s">
        <v>55</v>
      </c>
      <c r="AF31" s="47">
        <v>2299</v>
      </c>
      <c r="AG31" s="47" t="s">
        <v>56</v>
      </c>
      <c r="AH31" s="47" t="s">
        <v>57</v>
      </c>
      <c r="AI31" s="48" t="s">
        <v>128</v>
      </c>
      <c r="AJ31" s="48" t="s">
        <v>59</v>
      </c>
      <c r="AK31" s="14" t="s">
        <v>60</v>
      </c>
      <c r="AL31" s="28"/>
      <c r="AM31" s="10" t="s">
        <v>134</v>
      </c>
      <c r="AN31" s="10"/>
      <c r="AO31" s="10" t="s">
        <v>63</v>
      </c>
      <c r="AP31" s="14" t="s">
        <v>64</v>
      </c>
      <c r="AQ31" s="41">
        <v>10000000</v>
      </c>
      <c r="AR31" s="39">
        <v>12</v>
      </c>
      <c r="AS31" s="39" t="s">
        <v>65</v>
      </c>
      <c r="AT31" s="39" t="s">
        <v>66</v>
      </c>
      <c r="AU31" s="39" t="s">
        <v>67</v>
      </c>
      <c r="AV31" s="40">
        <v>120000000</v>
      </c>
      <c r="AW31" s="24"/>
    </row>
    <row r="32" spans="1:49" s="35" customFormat="1" ht="120">
      <c r="A32" s="47">
        <f t="shared" si="0"/>
        <v>26</v>
      </c>
      <c r="B32" s="48" t="s">
        <v>44</v>
      </c>
      <c r="C32" s="48" t="s">
        <v>45</v>
      </c>
      <c r="D32" s="48" t="s">
        <v>45</v>
      </c>
      <c r="E32" s="48" t="s">
        <v>46</v>
      </c>
      <c r="F32" s="48" t="s">
        <v>47</v>
      </c>
      <c r="G32" s="48" t="s">
        <v>48</v>
      </c>
      <c r="H32" s="9" t="s">
        <v>149</v>
      </c>
      <c r="I32" s="48" t="s">
        <v>48</v>
      </c>
      <c r="J32" s="47" t="s">
        <v>48</v>
      </c>
      <c r="K32" s="47">
        <v>0</v>
      </c>
      <c r="L32" s="47">
        <v>0</v>
      </c>
      <c r="M32" s="47">
        <v>0</v>
      </c>
      <c r="N32" s="14" t="s">
        <v>197</v>
      </c>
      <c r="O32" s="13"/>
      <c r="P32" s="13"/>
      <c r="Q32" s="13"/>
      <c r="R32" s="13"/>
      <c r="S32" s="48" t="s">
        <v>48</v>
      </c>
      <c r="T32" s="48"/>
      <c r="U32" s="48"/>
      <c r="V32" s="55"/>
      <c r="W32" s="55"/>
      <c r="X32" s="48"/>
      <c r="Y32" s="48"/>
      <c r="Z32" s="14"/>
      <c r="AA32" s="13"/>
      <c r="AB32" s="13"/>
      <c r="AC32" s="13"/>
      <c r="AD32" s="60" t="s">
        <v>54</v>
      </c>
      <c r="AE32" s="47" t="s">
        <v>55</v>
      </c>
      <c r="AF32" s="47">
        <v>2299</v>
      </c>
      <c r="AG32" s="47" t="s">
        <v>56</v>
      </c>
      <c r="AH32" s="47" t="s">
        <v>57</v>
      </c>
      <c r="AI32" s="48" t="s">
        <v>128</v>
      </c>
      <c r="AJ32" s="48" t="s">
        <v>59</v>
      </c>
      <c r="AK32" s="14" t="s">
        <v>60</v>
      </c>
      <c r="AL32" s="28"/>
      <c r="AM32" s="10" t="s">
        <v>135</v>
      </c>
      <c r="AN32" s="10"/>
      <c r="AO32" s="10" t="s">
        <v>63</v>
      </c>
      <c r="AP32" s="14" t="s">
        <v>64</v>
      </c>
      <c r="AQ32" s="41">
        <v>5600000</v>
      </c>
      <c r="AR32" s="39">
        <v>12</v>
      </c>
      <c r="AS32" s="39" t="s">
        <v>65</v>
      </c>
      <c r="AT32" s="39" t="s">
        <v>66</v>
      </c>
      <c r="AU32" s="39" t="s">
        <v>67</v>
      </c>
      <c r="AV32" s="40">
        <v>67200000</v>
      </c>
      <c r="AW32" s="24"/>
    </row>
    <row r="33" spans="1:49" s="35" customFormat="1" ht="120">
      <c r="A33" s="47">
        <f t="shared" si="0"/>
        <v>27</v>
      </c>
      <c r="B33" s="48" t="s">
        <v>44</v>
      </c>
      <c r="C33" s="48" t="s">
        <v>45</v>
      </c>
      <c r="D33" s="48" t="s">
        <v>45</v>
      </c>
      <c r="E33" s="48" t="s">
        <v>46</v>
      </c>
      <c r="F33" s="48" t="s">
        <v>47</v>
      </c>
      <c r="G33" s="48" t="s">
        <v>48</v>
      </c>
      <c r="H33" s="9" t="s">
        <v>149</v>
      </c>
      <c r="I33" s="48" t="s">
        <v>48</v>
      </c>
      <c r="J33" s="47" t="s">
        <v>48</v>
      </c>
      <c r="K33" s="47">
        <v>0</v>
      </c>
      <c r="L33" s="47">
        <v>0</v>
      </c>
      <c r="M33" s="47">
        <v>0</v>
      </c>
      <c r="N33" s="14" t="s">
        <v>197</v>
      </c>
      <c r="O33" s="13"/>
      <c r="P33" s="13"/>
      <c r="Q33" s="13"/>
      <c r="R33" s="13"/>
      <c r="S33" s="48" t="s">
        <v>48</v>
      </c>
      <c r="T33" s="48" t="s">
        <v>136</v>
      </c>
      <c r="U33" s="48" t="s">
        <v>50</v>
      </c>
      <c r="V33" s="51">
        <v>0</v>
      </c>
      <c r="W33" s="56">
        <v>1300</v>
      </c>
      <c r="X33" s="48"/>
      <c r="Y33" s="57" t="s">
        <v>137</v>
      </c>
      <c r="Z33" s="31">
        <v>357</v>
      </c>
      <c r="AA33" s="13" t="s">
        <v>161</v>
      </c>
      <c r="AB33" s="47" t="s">
        <v>53</v>
      </c>
      <c r="AC33" s="62" t="s">
        <v>162</v>
      </c>
      <c r="AD33" s="48" t="s">
        <v>54</v>
      </c>
      <c r="AE33" s="47" t="s">
        <v>55</v>
      </c>
      <c r="AF33" s="47">
        <v>2299</v>
      </c>
      <c r="AG33" s="47" t="s">
        <v>56</v>
      </c>
      <c r="AH33" s="47" t="s">
        <v>57</v>
      </c>
      <c r="AI33" s="48" t="s">
        <v>138</v>
      </c>
      <c r="AJ33" s="48" t="s">
        <v>59</v>
      </c>
      <c r="AK33" s="14" t="s">
        <v>60</v>
      </c>
      <c r="AL33" s="28" t="s">
        <v>139</v>
      </c>
      <c r="AM33" s="21" t="s">
        <v>140</v>
      </c>
      <c r="AN33" s="21"/>
      <c r="AO33" s="10" t="s">
        <v>63</v>
      </c>
      <c r="AP33" s="14" t="s">
        <v>64</v>
      </c>
      <c r="AQ33" s="41">
        <v>5400000</v>
      </c>
      <c r="AR33" s="39">
        <v>12</v>
      </c>
      <c r="AS33" s="39" t="s">
        <v>65</v>
      </c>
      <c r="AT33" s="39" t="s">
        <v>66</v>
      </c>
      <c r="AU33" s="39" t="s">
        <v>67</v>
      </c>
      <c r="AV33" s="40">
        <v>64800000</v>
      </c>
      <c r="AW33" s="24">
        <v>51300000</v>
      </c>
    </row>
    <row r="34" spans="1:49" s="35" customFormat="1" ht="90">
      <c r="A34" s="47">
        <f t="shared" si="0"/>
        <v>28</v>
      </c>
      <c r="B34" s="48" t="s">
        <v>44</v>
      </c>
      <c r="C34" s="48" t="s">
        <v>45</v>
      </c>
      <c r="D34" s="48" t="s">
        <v>45</v>
      </c>
      <c r="E34" s="48" t="s">
        <v>46</v>
      </c>
      <c r="F34" s="48" t="s">
        <v>47</v>
      </c>
      <c r="G34" s="48" t="s">
        <v>48</v>
      </c>
      <c r="H34" s="9" t="s">
        <v>149</v>
      </c>
      <c r="I34" s="48" t="s">
        <v>48</v>
      </c>
      <c r="J34" s="47" t="s">
        <v>48</v>
      </c>
      <c r="K34" s="47">
        <v>0</v>
      </c>
      <c r="L34" s="47">
        <v>0</v>
      </c>
      <c r="M34" s="47">
        <v>0</v>
      </c>
      <c r="N34" s="14" t="s">
        <v>197</v>
      </c>
      <c r="O34" s="13"/>
      <c r="P34" s="13"/>
      <c r="Q34" s="13"/>
      <c r="R34" s="13"/>
      <c r="S34" s="48" t="s">
        <v>48</v>
      </c>
      <c r="T34" s="48"/>
      <c r="U34" s="48"/>
      <c r="V34" s="55"/>
      <c r="W34" s="55"/>
      <c r="X34" s="48"/>
      <c r="Y34" s="48"/>
      <c r="Z34" s="31"/>
      <c r="AA34" s="12"/>
      <c r="AB34" s="12"/>
      <c r="AC34" s="12"/>
      <c r="AD34" s="48" t="s">
        <v>54</v>
      </c>
      <c r="AE34" s="47" t="s">
        <v>55</v>
      </c>
      <c r="AF34" s="47">
        <v>2299</v>
      </c>
      <c r="AG34" s="47" t="s">
        <v>56</v>
      </c>
      <c r="AH34" s="47" t="s">
        <v>57</v>
      </c>
      <c r="AI34" s="48" t="s">
        <v>138</v>
      </c>
      <c r="AJ34" s="48" t="s">
        <v>59</v>
      </c>
      <c r="AK34" s="14" t="s">
        <v>60</v>
      </c>
      <c r="AL34" s="28" t="s">
        <v>141</v>
      </c>
      <c r="AM34" s="21" t="s">
        <v>142</v>
      </c>
      <c r="AN34" s="21"/>
      <c r="AO34" s="10" t="s">
        <v>63</v>
      </c>
      <c r="AP34" s="14" t="s">
        <v>64</v>
      </c>
      <c r="AQ34" s="41">
        <v>4300000</v>
      </c>
      <c r="AR34" s="39">
        <v>12</v>
      </c>
      <c r="AS34" s="39" t="s">
        <v>65</v>
      </c>
      <c r="AT34" s="39" t="s">
        <v>66</v>
      </c>
      <c r="AU34" s="39" t="s">
        <v>67</v>
      </c>
      <c r="AV34" s="40">
        <v>51600000</v>
      </c>
      <c r="AW34" s="24">
        <v>63000000</v>
      </c>
    </row>
    <row r="35" spans="1:49" s="35" customFormat="1" ht="90">
      <c r="A35" s="47">
        <f t="shared" si="0"/>
        <v>29</v>
      </c>
      <c r="B35" s="48" t="s">
        <v>44</v>
      </c>
      <c r="C35" s="48" t="s">
        <v>45</v>
      </c>
      <c r="D35" s="48" t="s">
        <v>45</v>
      </c>
      <c r="E35" s="48" t="s">
        <v>46</v>
      </c>
      <c r="F35" s="48" t="s">
        <v>47</v>
      </c>
      <c r="G35" s="48" t="s">
        <v>48</v>
      </c>
      <c r="H35" s="9" t="s">
        <v>149</v>
      </c>
      <c r="I35" s="48" t="s">
        <v>48</v>
      </c>
      <c r="J35" s="47" t="s">
        <v>48</v>
      </c>
      <c r="K35" s="47">
        <v>0</v>
      </c>
      <c r="L35" s="47">
        <v>0</v>
      </c>
      <c r="M35" s="47">
        <v>0</v>
      </c>
      <c r="N35" s="14" t="s">
        <v>197</v>
      </c>
      <c r="O35" s="13"/>
      <c r="P35" s="13"/>
      <c r="Q35" s="13"/>
      <c r="R35" s="13"/>
      <c r="S35" s="48" t="s">
        <v>48</v>
      </c>
      <c r="T35" s="48"/>
      <c r="U35" s="48"/>
      <c r="V35" s="55"/>
      <c r="W35" s="55"/>
      <c r="X35" s="48"/>
      <c r="Y35" s="48"/>
      <c r="Z35" s="31"/>
      <c r="AA35" s="12"/>
      <c r="AB35" s="12"/>
      <c r="AC35" s="12"/>
      <c r="AD35" s="48" t="s">
        <v>54</v>
      </c>
      <c r="AE35" s="47" t="s">
        <v>55</v>
      </c>
      <c r="AF35" s="47">
        <v>2299</v>
      </c>
      <c r="AG35" s="47" t="s">
        <v>56</v>
      </c>
      <c r="AH35" s="47" t="s">
        <v>57</v>
      </c>
      <c r="AI35" s="48" t="s">
        <v>138</v>
      </c>
      <c r="AJ35" s="48" t="s">
        <v>59</v>
      </c>
      <c r="AK35" s="14" t="s">
        <v>60</v>
      </c>
      <c r="AL35" s="28" t="s">
        <v>143</v>
      </c>
      <c r="AM35" s="21" t="s">
        <v>144</v>
      </c>
      <c r="AN35" s="21"/>
      <c r="AO35" s="10" t="s">
        <v>63</v>
      </c>
      <c r="AP35" s="14" t="s">
        <v>64</v>
      </c>
      <c r="AQ35" s="41">
        <v>5600000</v>
      </c>
      <c r="AR35" s="39">
        <v>12</v>
      </c>
      <c r="AS35" s="39" t="s">
        <v>65</v>
      </c>
      <c r="AT35" s="39" t="s">
        <v>66</v>
      </c>
      <c r="AU35" s="39" t="s">
        <v>67</v>
      </c>
      <c r="AV35" s="40">
        <v>67200000</v>
      </c>
      <c r="AW35" s="24">
        <v>28500000</v>
      </c>
    </row>
    <row r="36" spans="1:49" s="35" customFormat="1" ht="105">
      <c r="A36" s="47">
        <f t="shared" si="0"/>
        <v>30</v>
      </c>
      <c r="B36" s="48" t="s">
        <v>44</v>
      </c>
      <c r="C36" s="48" t="s">
        <v>45</v>
      </c>
      <c r="D36" s="48" t="s">
        <v>45</v>
      </c>
      <c r="E36" s="48" t="s">
        <v>46</v>
      </c>
      <c r="F36" s="48" t="s">
        <v>47</v>
      </c>
      <c r="G36" s="48" t="s">
        <v>48</v>
      </c>
      <c r="H36" s="9" t="s">
        <v>149</v>
      </c>
      <c r="I36" s="48" t="s">
        <v>48</v>
      </c>
      <c r="J36" s="47" t="s">
        <v>48</v>
      </c>
      <c r="K36" s="47">
        <v>0</v>
      </c>
      <c r="L36" s="47">
        <v>0</v>
      </c>
      <c r="M36" s="47">
        <v>0</v>
      </c>
      <c r="N36" s="14" t="s">
        <v>197</v>
      </c>
      <c r="O36" s="13"/>
      <c r="P36" s="13"/>
      <c r="Q36" s="13"/>
      <c r="R36" s="13"/>
      <c r="S36" s="48" t="s">
        <v>48</v>
      </c>
      <c r="T36" s="48"/>
      <c r="U36" s="48"/>
      <c r="V36" s="55"/>
      <c r="W36" s="55"/>
      <c r="X36" s="48"/>
      <c r="Y36" s="48"/>
      <c r="Z36" s="31"/>
      <c r="AA36" s="12"/>
      <c r="AB36" s="12"/>
      <c r="AC36" s="12"/>
      <c r="AD36" s="48" t="s">
        <v>54</v>
      </c>
      <c r="AE36" s="47" t="s">
        <v>55</v>
      </c>
      <c r="AF36" s="47">
        <v>2299</v>
      </c>
      <c r="AG36" s="47" t="s">
        <v>56</v>
      </c>
      <c r="AH36" s="47" t="s">
        <v>57</v>
      </c>
      <c r="AI36" s="48" t="s">
        <v>138</v>
      </c>
      <c r="AJ36" s="48" t="s">
        <v>59</v>
      </c>
      <c r="AK36" s="14" t="s">
        <v>60</v>
      </c>
      <c r="AL36" s="28" t="s">
        <v>145</v>
      </c>
      <c r="AM36" s="21" t="s">
        <v>146</v>
      </c>
      <c r="AN36" s="21"/>
      <c r="AO36" s="10" t="s">
        <v>63</v>
      </c>
      <c r="AP36" s="14" t="s">
        <v>64</v>
      </c>
      <c r="AQ36" s="41">
        <v>4017000</v>
      </c>
      <c r="AR36" s="39">
        <v>12</v>
      </c>
      <c r="AS36" s="39" t="s">
        <v>65</v>
      </c>
      <c r="AT36" s="39" t="s">
        <v>66</v>
      </c>
      <c r="AU36" s="39" t="s">
        <v>67</v>
      </c>
      <c r="AV36" s="40">
        <v>48204000</v>
      </c>
      <c r="AW36" s="24">
        <v>20000000</v>
      </c>
    </row>
    <row r="37" spans="1:49" s="35" customFormat="1" ht="90">
      <c r="A37" s="47">
        <f t="shared" si="0"/>
        <v>31</v>
      </c>
      <c r="B37" s="48" t="s">
        <v>44</v>
      </c>
      <c r="C37" s="48" t="s">
        <v>45</v>
      </c>
      <c r="D37" s="48" t="s">
        <v>45</v>
      </c>
      <c r="E37" s="48" t="s">
        <v>46</v>
      </c>
      <c r="F37" s="48" t="s">
        <v>47</v>
      </c>
      <c r="G37" s="48" t="s">
        <v>48</v>
      </c>
      <c r="H37" s="9" t="s">
        <v>149</v>
      </c>
      <c r="I37" s="48" t="s">
        <v>48</v>
      </c>
      <c r="J37" s="47" t="s">
        <v>48</v>
      </c>
      <c r="K37" s="47">
        <v>0</v>
      </c>
      <c r="L37" s="47">
        <v>0</v>
      </c>
      <c r="M37" s="47">
        <v>0</v>
      </c>
      <c r="N37" s="14" t="s">
        <v>197</v>
      </c>
      <c r="O37" s="13"/>
      <c r="P37" s="13"/>
      <c r="Q37" s="13"/>
      <c r="R37" s="13"/>
      <c r="S37" s="48" t="s">
        <v>48</v>
      </c>
      <c r="T37" s="48"/>
      <c r="U37" s="48"/>
      <c r="V37" s="55"/>
      <c r="W37" s="55"/>
      <c r="X37" s="48"/>
      <c r="Y37" s="48"/>
      <c r="Z37" s="31"/>
      <c r="AA37" s="12"/>
      <c r="AB37" s="12"/>
      <c r="AC37" s="12"/>
      <c r="AD37" s="48" t="s">
        <v>54</v>
      </c>
      <c r="AE37" s="47" t="s">
        <v>55</v>
      </c>
      <c r="AF37" s="47">
        <v>2299</v>
      </c>
      <c r="AG37" s="47" t="s">
        <v>56</v>
      </c>
      <c r="AH37" s="47" t="s">
        <v>57</v>
      </c>
      <c r="AI37" s="48" t="s">
        <v>138</v>
      </c>
      <c r="AJ37" s="48" t="s">
        <v>59</v>
      </c>
      <c r="AK37" s="14" t="s">
        <v>60</v>
      </c>
      <c r="AL37" s="28" t="s">
        <v>147</v>
      </c>
      <c r="AM37" s="21" t="s">
        <v>148</v>
      </c>
      <c r="AN37" s="21"/>
      <c r="AO37" s="10" t="s">
        <v>63</v>
      </c>
      <c r="AP37" s="14" t="s">
        <v>64</v>
      </c>
      <c r="AQ37" s="41">
        <v>22000000</v>
      </c>
      <c r="AR37" s="39">
        <v>12</v>
      </c>
      <c r="AS37" s="39" t="s">
        <v>65</v>
      </c>
      <c r="AT37" s="39" t="s">
        <v>66</v>
      </c>
      <c r="AU37" s="39" t="s">
        <v>67</v>
      </c>
      <c r="AV37" s="40">
        <v>264000000</v>
      </c>
      <c r="AW37" s="24">
        <v>30000000</v>
      </c>
    </row>
  </sheetData>
  <dataValidations count="1">
    <dataValidation type="textLength" allowBlank="1" showInputMessage="1" showErrorMessage="1" sqref="AA7:AA37 P7:P37" xr:uid="{00000000-0002-0000-0700-000000000000}">
      <formula1>100</formula1>
      <formula2>1000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Hoja1!$D$3:$D$4</xm:f>
          </x14:formula1>
          <xm:sqref>Q7:Q37 AB7:AB37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X37"/>
  <sheetViews>
    <sheetView workbookViewId="0">
      <selection activeCell="L8" sqref="L8"/>
    </sheetView>
  </sheetViews>
  <sheetFormatPr baseColWidth="10" defaultColWidth="11.42578125" defaultRowHeight="15"/>
  <cols>
    <col min="1" max="1" width="7.140625" style="42" customWidth="1"/>
    <col min="2" max="2" width="10.140625" style="42" customWidth="1"/>
    <col min="3" max="5" width="21.42578125" style="42" customWidth="1"/>
    <col min="6" max="6" width="14.28515625" style="42" customWidth="1"/>
    <col min="7" max="7" width="11.42578125" style="42" customWidth="1"/>
    <col min="8" max="8" width="29.28515625" style="42" customWidth="1"/>
    <col min="9" max="9" width="11.42578125" style="42" customWidth="1"/>
    <col min="10" max="10" width="11.42578125" style="42"/>
    <col min="11" max="13" width="11.42578125" style="42" customWidth="1"/>
    <col min="14" max="14" width="11.42578125" style="32" customWidth="1"/>
    <col min="15" max="18" width="11.42578125" style="32"/>
    <col min="19" max="19" width="21.42578125" style="42" customWidth="1"/>
    <col min="20" max="20" width="25.7109375" style="42" customWidth="1"/>
    <col min="21" max="21" width="17.28515625" style="42" customWidth="1"/>
    <col min="22" max="23" width="17.140625" style="42" customWidth="1"/>
    <col min="24" max="24" width="11.42578125" style="42"/>
    <col min="25" max="25" width="21.42578125" style="42" customWidth="1"/>
    <col min="26" max="26" width="11.42578125" style="32"/>
    <col min="27" max="27" width="61" style="32" customWidth="1"/>
    <col min="28" max="28" width="11.42578125" style="42"/>
    <col min="29" max="29" width="42.85546875" style="42" customWidth="1"/>
    <col min="30" max="30" width="21.42578125" style="42" customWidth="1"/>
    <col min="31" max="34" width="11.42578125" style="42" hidden="1" customWidth="1"/>
    <col min="35" max="36" width="21.42578125" style="42" customWidth="1"/>
    <col min="37" max="37" width="11.42578125" style="32" hidden="1" customWidth="1"/>
    <col min="38" max="38" width="11.42578125" style="32"/>
    <col min="39" max="40" width="42.85546875" style="32" customWidth="1"/>
    <col min="41" max="41" width="18.85546875" style="32" customWidth="1"/>
    <col min="42" max="42" width="11.42578125" style="32"/>
    <col min="43" max="43" width="16.140625" style="32" customWidth="1"/>
    <col min="44" max="44" width="11.42578125" style="32"/>
    <col min="45" max="45" width="18.42578125" style="32" customWidth="1"/>
    <col min="46" max="46" width="14.7109375" style="32" customWidth="1"/>
    <col min="47" max="47" width="13.5703125" style="32" customWidth="1"/>
    <col min="48" max="48" width="17.85546875" style="32" customWidth="1"/>
    <col min="49" max="49" width="17.7109375" style="32" customWidth="1"/>
    <col min="50" max="50" width="14.5703125" style="32" customWidth="1"/>
    <col min="51" max="16384" width="11.42578125" style="32"/>
  </cols>
  <sheetData>
    <row r="2" spans="1:50">
      <c r="Y2" s="19"/>
      <c r="AA2" s="61"/>
    </row>
    <row r="3" spans="1:50">
      <c r="AQ3" s="37"/>
    </row>
    <row r="5" spans="1:50" ht="33.75">
      <c r="A5" s="67" t="s">
        <v>0</v>
      </c>
      <c r="B5" s="67"/>
      <c r="C5" s="67"/>
      <c r="D5" s="67"/>
      <c r="E5" s="67"/>
      <c r="F5" s="67"/>
      <c r="G5" s="68" t="s">
        <v>1</v>
      </c>
      <c r="H5" s="69" t="s">
        <v>2</v>
      </c>
      <c r="I5" s="69"/>
      <c r="J5" s="69"/>
      <c r="K5" s="69"/>
      <c r="L5" s="69"/>
      <c r="M5" s="69"/>
      <c r="N5" s="1"/>
      <c r="O5" s="1"/>
      <c r="P5" s="1"/>
      <c r="Q5" s="1"/>
      <c r="R5" s="1"/>
      <c r="S5" s="70" t="s">
        <v>3</v>
      </c>
      <c r="T5" s="70"/>
      <c r="U5" s="70"/>
      <c r="V5" s="70"/>
      <c r="W5" s="70"/>
      <c r="X5" s="70"/>
      <c r="Y5" s="70"/>
      <c r="Z5" s="2"/>
      <c r="AA5" s="2"/>
      <c r="AB5" s="70"/>
      <c r="AC5" s="70"/>
      <c r="AD5" s="70"/>
      <c r="AE5" s="70"/>
      <c r="AF5" s="70"/>
      <c r="AG5" s="70"/>
      <c r="AH5" s="70"/>
      <c r="AI5" s="70"/>
      <c r="AJ5" s="70"/>
      <c r="AK5" s="2"/>
      <c r="AL5" s="3" t="s">
        <v>4</v>
      </c>
      <c r="AM5" s="4"/>
      <c r="AN5" s="4"/>
      <c r="AO5" s="4"/>
      <c r="AP5" s="4"/>
      <c r="AQ5" s="4"/>
      <c r="AR5" s="4"/>
      <c r="AS5" s="4"/>
      <c r="AT5" s="4"/>
      <c r="AU5" s="4"/>
      <c r="AV5" s="4"/>
      <c r="AW5" s="4"/>
    </row>
    <row r="6" spans="1:50" ht="90">
      <c r="A6" s="43" t="s">
        <v>5</v>
      </c>
      <c r="B6" s="44" t="s">
        <v>6</v>
      </c>
      <c r="C6" s="44" t="s">
        <v>7</v>
      </c>
      <c r="D6" s="44" t="s">
        <v>8</v>
      </c>
      <c r="E6" s="44" t="s">
        <v>9</v>
      </c>
      <c r="F6" s="44" t="s">
        <v>10</v>
      </c>
      <c r="G6" s="45" t="s">
        <v>11</v>
      </c>
      <c r="H6" s="46" t="s">
        <v>12</v>
      </c>
      <c r="I6" s="46" t="s">
        <v>13</v>
      </c>
      <c r="J6" s="46" t="s">
        <v>14</v>
      </c>
      <c r="K6" s="46" t="s">
        <v>15</v>
      </c>
      <c r="L6" s="46" t="s">
        <v>16</v>
      </c>
      <c r="M6" s="46" t="s">
        <v>17</v>
      </c>
      <c r="N6" s="33" t="s">
        <v>18</v>
      </c>
      <c r="O6" s="5" t="s">
        <v>198</v>
      </c>
      <c r="P6" s="5" t="s">
        <v>199</v>
      </c>
      <c r="Q6" s="5" t="s">
        <v>19</v>
      </c>
      <c r="R6" s="5" t="s">
        <v>20</v>
      </c>
      <c r="S6" s="50" t="s">
        <v>21</v>
      </c>
      <c r="T6" s="50" t="s">
        <v>22</v>
      </c>
      <c r="U6" s="50" t="s">
        <v>14</v>
      </c>
      <c r="V6" s="50" t="s">
        <v>16</v>
      </c>
      <c r="W6" s="50" t="s">
        <v>17</v>
      </c>
      <c r="X6" s="50" t="s">
        <v>23</v>
      </c>
      <c r="Y6" s="50" t="s">
        <v>24</v>
      </c>
      <c r="Z6" s="5" t="s">
        <v>198</v>
      </c>
      <c r="AA6" s="5" t="s">
        <v>199</v>
      </c>
      <c r="AB6" s="71" t="s">
        <v>19</v>
      </c>
      <c r="AC6" s="71" t="s">
        <v>20</v>
      </c>
      <c r="AD6" s="59" t="s">
        <v>25</v>
      </c>
      <c r="AE6" s="43" t="s">
        <v>26</v>
      </c>
      <c r="AF6" s="43" t="s">
        <v>27</v>
      </c>
      <c r="AG6" s="43" t="s">
        <v>28</v>
      </c>
      <c r="AH6" s="43" t="s">
        <v>29</v>
      </c>
      <c r="AI6" s="59" t="s">
        <v>30</v>
      </c>
      <c r="AJ6" s="59" t="s">
        <v>31</v>
      </c>
      <c r="AK6" s="6" t="s">
        <v>32</v>
      </c>
      <c r="AL6" s="7" t="s">
        <v>33</v>
      </c>
      <c r="AM6" s="7" t="s">
        <v>34</v>
      </c>
      <c r="AN6" s="7" t="s">
        <v>35</v>
      </c>
      <c r="AO6" s="7" t="s">
        <v>36</v>
      </c>
      <c r="AP6" s="7" t="s">
        <v>26</v>
      </c>
      <c r="AQ6" s="7" t="s">
        <v>37</v>
      </c>
      <c r="AR6" s="7" t="s">
        <v>38</v>
      </c>
      <c r="AS6" s="7" t="s">
        <v>39</v>
      </c>
      <c r="AT6" s="7" t="s">
        <v>40</v>
      </c>
      <c r="AU6" s="7" t="s">
        <v>41</v>
      </c>
      <c r="AV6" s="7" t="s">
        <v>42</v>
      </c>
      <c r="AW6" s="7" t="s">
        <v>43</v>
      </c>
    </row>
    <row r="7" spans="1:50" s="35" customFormat="1" ht="150" customHeight="1">
      <c r="A7" s="47">
        <v>1</v>
      </c>
      <c r="B7" s="48" t="s">
        <v>44</v>
      </c>
      <c r="C7" s="48" t="s">
        <v>45</v>
      </c>
      <c r="D7" s="48" t="s">
        <v>45</v>
      </c>
      <c r="E7" s="48" t="s">
        <v>46</v>
      </c>
      <c r="F7" s="48" t="s">
        <v>47</v>
      </c>
      <c r="G7" s="48" t="s">
        <v>48</v>
      </c>
      <c r="H7" s="9" t="s">
        <v>149</v>
      </c>
      <c r="I7" s="48" t="s">
        <v>48</v>
      </c>
      <c r="J7" s="47" t="s">
        <v>48</v>
      </c>
      <c r="K7" s="47">
        <v>0</v>
      </c>
      <c r="L7" s="47">
        <v>0</v>
      </c>
      <c r="M7" s="47">
        <v>0</v>
      </c>
      <c r="N7" s="14" t="s">
        <v>200</v>
      </c>
      <c r="O7" s="13"/>
      <c r="P7" s="13"/>
      <c r="Q7" s="13"/>
      <c r="R7" s="13"/>
      <c r="S7" s="48" t="s">
        <v>48</v>
      </c>
      <c r="T7" s="48" t="s">
        <v>49</v>
      </c>
      <c r="U7" s="48" t="s">
        <v>50</v>
      </c>
      <c r="V7" s="51">
        <v>0</v>
      </c>
      <c r="W7" s="52">
        <v>20100000</v>
      </c>
      <c r="X7" s="48" t="s">
        <v>51</v>
      </c>
      <c r="Y7" s="48" t="s">
        <v>52</v>
      </c>
      <c r="Z7" s="30">
        <v>5844776</v>
      </c>
      <c r="AA7" s="10" t="s">
        <v>150</v>
      </c>
      <c r="AB7" s="47" t="s">
        <v>53</v>
      </c>
      <c r="AC7" s="62" t="s">
        <v>151</v>
      </c>
      <c r="AD7" s="60" t="s">
        <v>54</v>
      </c>
      <c r="AE7" s="47" t="s">
        <v>55</v>
      </c>
      <c r="AF7" s="47">
        <v>2299</v>
      </c>
      <c r="AG7" s="47" t="s">
        <v>56</v>
      </c>
      <c r="AH7" s="47" t="s">
        <v>57</v>
      </c>
      <c r="AI7" s="48" t="s">
        <v>58</v>
      </c>
      <c r="AJ7" s="48" t="s">
        <v>59</v>
      </c>
      <c r="AK7" s="14" t="s">
        <v>60</v>
      </c>
      <c r="AL7" s="28" t="s">
        <v>61</v>
      </c>
      <c r="AM7" s="21" t="s">
        <v>62</v>
      </c>
      <c r="AN7" s="21"/>
      <c r="AO7" s="10" t="s">
        <v>63</v>
      </c>
      <c r="AP7" s="14" t="s">
        <v>64</v>
      </c>
      <c r="AQ7" s="38">
        <v>6700000</v>
      </c>
      <c r="AR7" s="39">
        <v>12</v>
      </c>
      <c r="AS7" s="39" t="s">
        <v>65</v>
      </c>
      <c r="AT7" s="39" t="s">
        <v>66</v>
      </c>
      <c r="AU7" s="39" t="s">
        <v>67</v>
      </c>
      <c r="AV7" s="40">
        <v>80400000</v>
      </c>
      <c r="AW7" s="24">
        <v>27400000</v>
      </c>
      <c r="AX7" s="34"/>
    </row>
    <row r="8" spans="1:50" s="35" customFormat="1" ht="120">
      <c r="A8" s="47">
        <f t="shared" ref="A8:A37" si="0">A7+1</f>
        <v>2</v>
      </c>
      <c r="B8" s="48" t="s">
        <v>44</v>
      </c>
      <c r="C8" s="48" t="s">
        <v>45</v>
      </c>
      <c r="D8" s="48" t="s">
        <v>45</v>
      </c>
      <c r="E8" s="48" t="s">
        <v>46</v>
      </c>
      <c r="F8" s="48" t="s">
        <v>47</v>
      </c>
      <c r="G8" s="48" t="s">
        <v>48</v>
      </c>
      <c r="H8" s="9" t="s">
        <v>149</v>
      </c>
      <c r="I8" s="48" t="s">
        <v>48</v>
      </c>
      <c r="J8" s="47" t="s">
        <v>48</v>
      </c>
      <c r="K8" s="47">
        <v>0</v>
      </c>
      <c r="L8" s="47">
        <v>0</v>
      </c>
      <c r="M8" s="47">
        <v>0</v>
      </c>
      <c r="N8" s="14" t="s">
        <v>200</v>
      </c>
      <c r="O8" s="13"/>
      <c r="P8" s="13"/>
      <c r="Q8" s="13"/>
      <c r="R8" s="13"/>
      <c r="S8" s="48" t="s">
        <v>48</v>
      </c>
      <c r="T8" s="48" t="s">
        <v>68</v>
      </c>
      <c r="U8" s="48" t="s">
        <v>50</v>
      </c>
      <c r="V8" s="53">
        <v>888000</v>
      </c>
      <c r="W8" s="52">
        <v>1200000</v>
      </c>
      <c r="X8" s="48" t="s">
        <v>51</v>
      </c>
      <c r="Y8" s="54" t="s">
        <v>69</v>
      </c>
      <c r="Z8" s="30">
        <v>906239</v>
      </c>
      <c r="AA8" s="13" t="s">
        <v>152</v>
      </c>
      <c r="AB8" s="47" t="s">
        <v>53</v>
      </c>
      <c r="AC8" s="62" t="s">
        <v>153</v>
      </c>
      <c r="AD8" s="60" t="s">
        <v>54</v>
      </c>
      <c r="AE8" s="47" t="s">
        <v>55</v>
      </c>
      <c r="AF8" s="47">
        <v>2299</v>
      </c>
      <c r="AG8" s="47" t="s">
        <v>56</v>
      </c>
      <c r="AH8" s="47" t="s">
        <v>57</v>
      </c>
      <c r="AI8" s="48" t="s">
        <v>58</v>
      </c>
      <c r="AJ8" s="48" t="s">
        <v>59</v>
      </c>
      <c r="AK8" s="14" t="s">
        <v>60</v>
      </c>
      <c r="AL8" s="28" t="s">
        <v>70</v>
      </c>
      <c r="AM8" s="21" t="s">
        <v>71</v>
      </c>
      <c r="AN8" s="21"/>
      <c r="AO8" s="10" t="s">
        <v>63</v>
      </c>
      <c r="AP8" s="14" t="s">
        <v>64</v>
      </c>
      <c r="AQ8" s="38">
        <v>6800000</v>
      </c>
      <c r="AR8" s="39">
        <v>12</v>
      </c>
      <c r="AS8" s="39" t="s">
        <v>65</v>
      </c>
      <c r="AT8" s="39" t="s">
        <v>66</v>
      </c>
      <c r="AU8" s="39" t="s">
        <v>67</v>
      </c>
      <c r="AV8" s="40">
        <v>81600000</v>
      </c>
      <c r="AW8" s="24">
        <v>61750000</v>
      </c>
    </row>
    <row r="9" spans="1:50" s="35" customFormat="1" ht="90">
      <c r="A9" s="47">
        <f t="shared" si="0"/>
        <v>3</v>
      </c>
      <c r="B9" s="48" t="s">
        <v>44</v>
      </c>
      <c r="C9" s="48" t="s">
        <v>45</v>
      </c>
      <c r="D9" s="48" t="s">
        <v>45</v>
      </c>
      <c r="E9" s="48" t="s">
        <v>46</v>
      </c>
      <c r="F9" s="48" t="s">
        <v>47</v>
      </c>
      <c r="G9" s="48" t="s">
        <v>48</v>
      </c>
      <c r="H9" s="9" t="s">
        <v>149</v>
      </c>
      <c r="I9" s="48" t="s">
        <v>48</v>
      </c>
      <c r="J9" s="47" t="s">
        <v>48</v>
      </c>
      <c r="K9" s="47">
        <v>0</v>
      </c>
      <c r="L9" s="47">
        <v>0</v>
      </c>
      <c r="M9" s="47">
        <v>0</v>
      </c>
      <c r="N9" s="14" t="s">
        <v>200</v>
      </c>
      <c r="O9" s="13"/>
      <c r="P9" s="13"/>
      <c r="Q9" s="13"/>
      <c r="R9" s="13"/>
      <c r="S9" s="48" t="s">
        <v>48</v>
      </c>
      <c r="T9" s="48"/>
      <c r="U9" s="48"/>
      <c r="V9" s="55"/>
      <c r="W9" s="55"/>
      <c r="X9" s="48"/>
      <c r="Y9" s="48"/>
      <c r="Z9" s="14"/>
      <c r="AA9" s="13"/>
      <c r="AB9" s="13"/>
      <c r="AC9" s="13"/>
      <c r="AD9" s="60" t="s">
        <v>54</v>
      </c>
      <c r="AE9" s="47" t="s">
        <v>55</v>
      </c>
      <c r="AF9" s="47">
        <v>2299</v>
      </c>
      <c r="AG9" s="47" t="s">
        <v>56</v>
      </c>
      <c r="AH9" s="47" t="s">
        <v>57</v>
      </c>
      <c r="AI9" s="48" t="s">
        <v>58</v>
      </c>
      <c r="AJ9" s="48" t="s">
        <v>59</v>
      </c>
      <c r="AK9" s="14" t="s">
        <v>60</v>
      </c>
      <c r="AL9" s="28" t="s">
        <v>72</v>
      </c>
      <c r="AM9" s="21" t="s">
        <v>73</v>
      </c>
      <c r="AN9" s="21"/>
      <c r="AO9" s="10" t="s">
        <v>74</v>
      </c>
      <c r="AP9" s="14" t="s">
        <v>64</v>
      </c>
      <c r="AQ9" s="38">
        <v>48004266.659999996</v>
      </c>
      <c r="AR9" s="39">
        <v>12</v>
      </c>
      <c r="AS9" s="39" t="s">
        <v>65</v>
      </c>
      <c r="AT9" s="39" t="s">
        <v>75</v>
      </c>
      <c r="AU9" s="39" t="s">
        <v>76</v>
      </c>
      <c r="AV9" s="40">
        <v>576051199.91999996</v>
      </c>
      <c r="AW9" s="24">
        <v>82000000</v>
      </c>
      <c r="AX9" s="34"/>
    </row>
    <row r="10" spans="1:50" s="35" customFormat="1" ht="90">
      <c r="A10" s="47">
        <f t="shared" si="0"/>
        <v>4</v>
      </c>
      <c r="B10" s="48" t="s">
        <v>44</v>
      </c>
      <c r="C10" s="48" t="s">
        <v>45</v>
      </c>
      <c r="D10" s="48" t="s">
        <v>45</v>
      </c>
      <c r="E10" s="48" t="s">
        <v>46</v>
      </c>
      <c r="F10" s="48" t="s">
        <v>47</v>
      </c>
      <c r="G10" s="48" t="s">
        <v>48</v>
      </c>
      <c r="H10" s="9" t="s">
        <v>149</v>
      </c>
      <c r="I10" s="48" t="s">
        <v>48</v>
      </c>
      <c r="J10" s="47" t="s">
        <v>48</v>
      </c>
      <c r="K10" s="47">
        <v>0</v>
      </c>
      <c r="L10" s="47">
        <v>0</v>
      </c>
      <c r="M10" s="47">
        <v>0</v>
      </c>
      <c r="N10" s="14" t="s">
        <v>200</v>
      </c>
      <c r="O10" s="13"/>
      <c r="P10" s="13"/>
      <c r="Q10" s="13"/>
      <c r="R10" s="13"/>
      <c r="S10" s="48" t="s">
        <v>48</v>
      </c>
      <c r="T10" s="48"/>
      <c r="U10" s="48"/>
      <c r="V10" s="55"/>
      <c r="W10" s="55"/>
      <c r="X10" s="48"/>
      <c r="Y10" s="48"/>
      <c r="Z10" s="14"/>
      <c r="AA10" s="13"/>
      <c r="AB10" s="13"/>
      <c r="AC10" s="13"/>
      <c r="AD10" s="60" t="s">
        <v>54</v>
      </c>
      <c r="AE10" s="47" t="s">
        <v>55</v>
      </c>
      <c r="AF10" s="47">
        <v>2299</v>
      </c>
      <c r="AG10" s="47" t="s">
        <v>56</v>
      </c>
      <c r="AH10" s="47" t="s">
        <v>57</v>
      </c>
      <c r="AI10" s="48" t="s">
        <v>58</v>
      </c>
      <c r="AJ10" s="48" t="s">
        <v>59</v>
      </c>
      <c r="AK10" s="14" t="s">
        <v>60</v>
      </c>
      <c r="AL10" s="28"/>
      <c r="AM10" s="21" t="s">
        <v>77</v>
      </c>
      <c r="AN10" s="21"/>
      <c r="AO10" s="10" t="s">
        <v>63</v>
      </c>
      <c r="AP10" s="14" t="s">
        <v>64</v>
      </c>
      <c r="AQ10" s="41">
        <v>6100000</v>
      </c>
      <c r="AR10" s="39">
        <v>12</v>
      </c>
      <c r="AS10" s="39" t="s">
        <v>65</v>
      </c>
      <c r="AT10" s="39" t="s">
        <v>66</v>
      </c>
      <c r="AU10" s="39" t="s">
        <v>67</v>
      </c>
      <c r="AV10" s="40">
        <v>73200000</v>
      </c>
      <c r="AW10" s="24"/>
    </row>
    <row r="11" spans="1:50" s="35" customFormat="1" ht="105">
      <c r="A11" s="47">
        <f t="shared" si="0"/>
        <v>5</v>
      </c>
      <c r="B11" s="48" t="s">
        <v>44</v>
      </c>
      <c r="C11" s="48" t="s">
        <v>45</v>
      </c>
      <c r="D11" s="48" t="s">
        <v>45</v>
      </c>
      <c r="E11" s="48" t="s">
        <v>46</v>
      </c>
      <c r="F11" s="48" t="s">
        <v>47</v>
      </c>
      <c r="G11" s="48" t="s">
        <v>48</v>
      </c>
      <c r="H11" s="9" t="s">
        <v>149</v>
      </c>
      <c r="I11" s="48" t="s">
        <v>48</v>
      </c>
      <c r="J11" s="47" t="s">
        <v>48</v>
      </c>
      <c r="K11" s="47">
        <v>0</v>
      </c>
      <c r="L11" s="47">
        <v>0</v>
      </c>
      <c r="M11" s="47">
        <v>0</v>
      </c>
      <c r="N11" s="14" t="s">
        <v>200</v>
      </c>
      <c r="O11" s="13"/>
      <c r="P11" s="13"/>
      <c r="Q11" s="13"/>
      <c r="R11" s="13"/>
      <c r="S11" s="48" t="s">
        <v>48</v>
      </c>
      <c r="T11" s="48"/>
      <c r="U11" s="48"/>
      <c r="V11" s="55"/>
      <c r="W11" s="55"/>
      <c r="X11" s="48"/>
      <c r="Y11" s="48"/>
      <c r="Z11" s="14"/>
      <c r="AA11" s="13"/>
      <c r="AB11" s="13"/>
      <c r="AC11" s="13"/>
      <c r="AD11" s="60" t="s">
        <v>54</v>
      </c>
      <c r="AE11" s="47" t="s">
        <v>55</v>
      </c>
      <c r="AF11" s="47">
        <v>2299</v>
      </c>
      <c r="AG11" s="47" t="s">
        <v>56</v>
      </c>
      <c r="AH11" s="47" t="s">
        <v>57</v>
      </c>
      <c r="AI11" s="48" t="s">
        <v>58</v>
      </c>
      <c r="AJ11" s="48" t="s">
        <v>59</v>
      </c>
      <c r="AK11" s="14" t="s">
        <v>60</v>
      </c>
      <c r="AL11" s="28" t="s">
        <v>78</v>
      </c>
      <c r="AM11" s="21" t="s">
        <v>79</v>
      </c>
      <c r="AN11" s="21"/>
      <c r="AO11" s="10" t="s">
        <v>63</v>
      </c>
      <c r="AP11" s="14" t="s">
        <v>64</v>
      </c>
      <c r="AQ11" s="41">
        <v>3800000</v>
      </c>
      <c r="AR11" s="39">
        <v>12</v>
      </c>
      <c r="AS11" s="39" t="s">
        <v>65</v>
      </c>
      <c r="AT11" s="39" t="s">
        <v>66</v>
      </c>
      <c r="AU11" s="39" t="s">
        <v>67</v>
      </c>
      <c r="AV11" s="40">
        <v>45600000</v>
      </c>
      <c r="AW11" s="24">
        <v>19000000</v>
      </c>
    </row>
    <row r="12" spans="1:50" s="35" customFormat="1" ht="90">
      <c r="A12" s="47">
        <f t="shared" si="0"/>
        <v>6</v>
      </c>
      <c r="B12" s="48" t="s">
        <v>44</v>
      </c>
      <c r="C12" s="48" t="s">
        <v>45</v>
      </c>
      <c r="D12" s="48" t="s">
        <v>45</v>
      </c>
      <c r="E12" s="48" t="s">
        <v>46</v>
      </c>
      <c r="F12" s="48" t="s">
        <v>47</v>
      </c>
      <c r="G12" s="48" t="s">
        <v>48</v>
      </c>
      <c r="H12" s="9" t="s">
        <v>149</v>
      </c>
      <c r="I12" s="48" t="s">
        <v>48</v>
      </c>
      <c r="J12" s="47" t="s">
        <v>48</v>
      </c>
      <c r="K12" s="47">
        <v>0</v>
      </c>
      <c r="L12" s="47">
        <v>0</v>
      </c>
      <c r="M12" s="47">
        <v>0</v>
      </c>
      <c r="N12" s="14" t="s">
        <v>200</v>
      </c>
      <c r="O12" s="13"/>
      <c r="P12" s="13"/>
      <c r="Q12" s="13"/>
      <c r="R12" s="13"/>
      <c r="S12" s="48" t="s">
        <v>48</v>
      </c>
      <c r="T12" s="48"/>
      <c r="U12" s="48"/>
      <c r="V12" s="55"/>
      <c r="W12" s="55"/>
      <c r="X12" s="48"/>
      <c r="Y12" s="48"/>
      <c r="Z12" s="14"/>
      <c r="AA12" s="13"/>
      <c r="AB12" s="13"/>
      <c r="AC12" s="13"/>
      <c r="AD12" s="60" t="s">
        <v>54</v>
      </c>
      <c r="AE12" s="47" t="s">
        <v>55</v>
      </c>
      <c r="AF12" s="47">
        <v>2299</v>
      </c>
      <c r="AG12" s="47" t="s">
        <v>56</v>
      </c>
      <c r="AH12" s="47" t="s">
        <v>57</v>
      </c>
      <c r="AI12" s="48" t="s">
        <v>58</v>
      </c>
      <c r="AJ12" s="48" t="s">
        <v>59</v>
      </c>
      <c r="AK12" s="14" t="s">
        <v>60</v>
      </c>
      <c r="AL12" s="28" t="s">
        <v>80</v>
      </c>
      <c r="AM12" s="21" t="s">
        <v>81</v>
      </c>
      <c r="AN12" s="21"/>
      <c r="AO12" s="10" t="s">
        <v>63</v>
      </c>
      <c r="AP12" s="14" t="s">
        <v>64</v>
      </c>
      <c r="AQ12" s="41">
        <v>5600000</v>
      </c>
      <c r="AR12" s="39">
        <v>12</v>
      </c>
      <c r="AS12" s="39" t="s">
        <v>65</v>
      </c>
      <c r="AT12" s="39" t="s">
        <v>66</v>
      </c>
      <c r="AU12" s="39" t="s">
        <v>67</v>
      </c>
      <c r="AV12" s="40">
        <v>67200000</v>
      </c>
      <c r="AW12" s="24">
        <v>29000000</v>
      </c>
    </row>
    <row r="13" spans="1:50" s="35" customFormat="1" ht="90">
      <c r="A13" s="47">
        <f t="shared" si="0"/>
        <v>7</v>
      </c>
      <c r="B13" s="48" t="s">
        <v>44</v>
      </c>
      <c r="C13" s="48" t="s">
        <v>45</v>
      </c>
      <c r="D13" s="48" t="s">
        <v>45</v>
      </c>
      <c r="E13" s="48" t="s">
        <v>46</v>
      </c>
      <c r="F13" s="48" t="s">
        <v>47</v>
      </c>
      <c r="G13" s="48" t="s">
        <v>48</v>
      </c>
      <c r="H13" s="9" t="s">
        <v>149</v>
      </c>
      <c r="I13" s="48" t="s">
        <v>48</v>
      </c>
      <c r="J13" s="47" t="s">
        <v>48</v>
      </c>
      <c r="K13" s="47">
        <v>0</v>
      </c>
      <c r="L13" s="47">
        <v>0</v>
      </c>
      <c r="M13" s="47">
        <v>0</v>
      </c>
      <c r="N13" s="14" t="s">
        <v>200</v>
      </c>
      <c r="O13" s="13"/>
      <c r="P13" s="13"/>
      <c r="Q13" s="13"/>
      <c r="R13" s="13"/>
      <c r="S13" s="48" t="s">
        <v>48</v>
      </c>
      <c r="T13" s="48"/>
      <c r="U13" s="48"/>
      <c r="V13" s="55"/>
      <c r="W13" s="55"/>
      <c r="X13" s="48"/>
      <c r="Y13" s="48"/>
      <c r="Z13" s="14"/>
      <c r="AA13" s="13"/>
      <c r="AB13" s="13"/>
      <c r="AC13" s="13"/>
      <c r="AD13" s="60" t="s">
        <v>54</v>
      </c>
      <c r="AE13" s="47" t="s">
        <v>55</v>
      </c>
      <c r="AF13" s="47">
        <v>2299</v>
      </c>
      <c r="AG13" s="47" t="s">
        <v>56</v>
      </c>
      <c r="AH13" s="47" t="s">
        <v>57</v>
      </c>
      <c r="AI13" s="48" t="s">
        <v>58</v>
      </c>
      <c r="AJ13" s="48" t="s">
        <v>59</v>
      </c>
      <c r="AK13" s="14" t="s">
        <v>60</v>
      </c>
      <c r="AL13" s="28" t="s">
        <v>82</v>
      </c>
      <c r="AM13" s="21" t="s">
        <v>83</v>
      </c>
      <c r="AN13" s="21"/>
      <c r="AO13" s="10" t="s">
        <v>63</v>
      </c>
      <c r="AP13" s="14" t="s">
        <v>64</v>
      </c>
      <c r="AQ13" s="41">
        <v>6500000</v>
      </c>
      <c r="AR13" s="39">
        <v>12</v>
      </c>
      <c r="AS13" s="39" t="s">
        <v>65</v>
      </c>
      <c r="AT13" s="39" t="s">
        <v>66</v>
      </c>
      <c r="AU13" s="39" t="s">
        <v>67</v>
      </c>
      <c r="AV13" s="40">
        <v>78000000</v>
      </c>
      <c r="AW13" s="24">
        <v>66500000</v>
      </c>
    </row>
    <row r="14" spans="1:50" s="35" customFormat="1" ht="90">
      <c r="A14" s="47">
        <f t="shared" si="0"/>
        <v>8</v>
      </c>
      <c r="B14" s="48" t="s">
        <v>44</v>
      </c>
      <c r="C14" s="48" t="s">
        <v>45</v>
      </c>
      <c r="D14" s="48" t="s">
        <v>45</v>
      </c>
      <c r="E14" s="48" t="s">
        <v>46</v>
      </c>
      <c r="F14" s="48" t="s">
        <v>47</v>
      </c>
      <c r="G14" s="48" t="s">
        <v>48</v>
      </c>
      <c r="H14" s="9" t="s">
        <v>149</v>
      </c>
      <c r="I14" s="48" t="s">
        <v>48</v>
      </c>
      <c r="J14" s="47" t="s">
        <v>48</v>
      </c>
      <c r="K14" s="47">
        <v>0</v>
      </c>
      <c r="L14" s="47">
        <v>0</v>
      </c>
      <c r="M14" s="47">
        <v>0</v>
      </c>
      <c r="N14" s="14" t="s">
        <v>200</v>
      </c>
      <c r="O14" s="13"/>
      <c r="P14" s="13"/>
      <c r="Q14" s="13"/>
      <c r="R14" s="13"/>
      <c r="S14" s="48" t="s">
        <v>48</v>
      </c>
      <c r="T14" s="48"/>
      <c r="U14" s="48"/>
      <c r="V14" s="55"/>
      <c r="W14" s="55"/>
      <c r="X14" s="48"/>
      <c r="Y14" s="48"/>
      <c r="Z14" s="14"/>
      <c r="AA14" s="13"/>
      <c r="AB14" s="13"/>
      <c r="AC14" s="13"/>
      <c r="AD14" s="60" t="s">
        <v>54</v>
      </c>
      <c r="AE14" s="47" t="s">
        <v>55</v>
      </c>
      <c r="AF14" s="47">
        <v>2299</v>
      </c>
      <c r="AG14" s="47" t="s">
        <v>56</v>
      </c>
      <c r="AH14" s="47" t="s">
        <v>57</v>
      </c>
      <c r="AI14" s="48" t="s">
        <v>58</v>
      </c>
      <c r="AJ14" s="48" t="s">
        <v>59</v>
      </c>
      <c r="AK14" s="14" t="s">
        <v>60</v>
      </c>
      <c r="AL14" s="28" t="s">
        <v>84</v>
      </c>
      <c r="AM14" s="21" t="s">
        <v>85</v>
      </c>
      <c r="AN14" s="21"/>
      <c r="AO14" s="10" t="s">
        <v>74</v>
      </c>
      <c r="AP14" s="14" t="s">
        <v>64</v>
      </c>
      <c r="AQ14" s="41">
        <v>27000000</v>
      </c>
      <c r="AR14" s="39">
        <v>12</v>
      </c>
      <c r="AS14" s="39" t="s">
        <v>65</v>
      </c>
      <c r="AT14" s="39" t="s">
        <v>66</v>
      </c>
      <c r="AU14" s="39" t="s">
        <v>67</v>
      </c>
      <c r="AV14" s="40">
        <v>324000000</v>
      </c>
      <c r="AW14" s="24">
        <v>600000000</v>
      </c>
    </row>
    <row r="15" spans="1:50" s="35" customFormat="1" ht="165">
      <c r="A15" s="47">
        <f t="shared" si="0"/>
        <v>9</v>
      </c>
      <c r="B15" s="48" t="s">
        <v>44</v>
      </c>
      <c r="C15" s="48" t="s">
        <v>45</v>
      </c>
      <c r="D15" s="48" t="s">
        <v>45</v>
      </c>
      <c r="E15" s="48" t="s">
        <v>46</v>
      </c>
      <c r="F15" s="48" t="s">
        <v>47</v>
      </c>
      <c r="G15" s="48" t="s">
        <v>48</v>
      </c>
      <c r="H15" s="9" t="s">
        <v>149</v>
      </c>
      <c r="I15" s="48" t="s">
        <v>48</v>
      </c>
      <c r="J15" s="47" t="s">
        <v>48</v>
      </c>
      <c r="K15" s="47">
        <v>0</v>
      </c>
      <c r="L15" s="47">
        <v>0</v>
      </c>
      <c r="M15" s="47">
        <v>0</v>
      </c>
      <c r="N15" s="14" t="s">
        <v>200</v>
      </c>
      <c r="O15" s="13"/>
      <c r="P15" s="13"/>
      <c r="Q15" s="13"/>
      <c r="R15" s="13"/>
      <c r="S15" s="48" t="s">
        <v>48</v>
      </c>
      <c r="T15" s="48" t="s">
        <v>86</v>
      </c>
      <c r="U15" s="48" t="s">
        <v>50</v>
      </c>
      <c r="V15" s="51">
        <v>0</v>
      </c>
      <c r="W15" s="56">
        <v>2430</v>
      </c>
      <c r="X15" s="48"/>
      <c r="Y15" s="57" t="s">
        <v>87</v>
      </c>
      <c r="Z15" s="14">
        <v>628</v>
      </c>
      <c r="AA15" s="22" t="s">
        <v>154</v>
      </c>
      <c r="AB15" s="47" t="s">
        <v>53</v>
      </c>
      <c r="AC15" s="62" t="s">
        <v>155</v>
      </c>
      <c r="AD15" s="60" t="s">
        <v>54</v>
      </c>
      <c r="AE15" s="47" t="s">
        <v>55</v>
      </c>
      <c r="AF15" s="47">
        <v>2299</v>
      </c>
      <c r="AG15" s="47" t="s">
        <v>56</v>
      </c>
      <c r="AH15" s="47" t="s">
        <v>57</v>
      </c>
      <c r="AI15" s="48" t="s">
        <v>88</v>
      </c>
      <c r="AJ15" s="48" t="s">
        <v>59</v>
      </c>
      <c r="AK15" s="14" t="s">
        <v>60</v>
      </c>
      <c r="AL15" s="28"/>
      <c r="AM15" s="21" t="s">
        <v>89</v>
      </c>
      <c r="AN15" s="21"/>
      <c r="AO15" s="10" t="s">
        <v>63</v>
      </c>
      <c r="AP15" s="14" t="s">
        <v>64</v>
      </c>
      <c r="AQ15" s="41">
        <v>6800000</v>
      </c>
      <c r="AR15" s="39">
        <v>12</v>
      </c>
      <c r="AS15" s="39" t="s">
        <v>65</v>
      </c>
      <c r="AT15" s="39" t="s">
        <v>66</v>
      </c>
      <c r="AU15" s="39" t="s">
        <v>67</v>
      </c>
      <c r="AV15" s="40">
        <v>81600000</v>
      </c>
      <c r="AW15" s="24"/>
    </row>
    <row r="16" spans="1:50" s="35" customFormat="1" ht="120">
      <c r="A16" s="47">
        <f t="shared" si="0"/>
        <v>10</v>
      </c>
      <c r="B16" s="48" t="s">
        <v>44</v>
      </c>
      <c r="C16" s="48" t="s">
        <v>45</v>
      </c>
      <c r="D16" s="48" t="s">
        <v>45</v>
      </c>
      <c r="E16" s="48" t="s">
        <v>46</v>
      </c>
      <c r="F16" s="48" t="s">
        <v>47</v>
      </c>
      <c r="G16" s="48" t="s">
        <v>48</v>
      </c>
      <c r="H16" s="9" t="s">
        <v>149</v>
      </c>
      <c r="I16" s="48" t="s">
        <v>48</v>
      </c>
      <c r="J16" s="47" t="s">
        <v>48</v>
      </c>
      <c r="K16" s="47">
        <v>0</v>
      </c>
      <c r="L16" s="47">
        <v>0</v>
      </c>
      <c r="M16" s="47">
        <v>0</v>
      </c>
      <c r="N16" s="14" t="s">
        <v>200</v>
      </c>
      <c r="O16" s="13"/>
      <c r="P16" s="13"/>
      <c r="Q16" s="13"/>
      <c r="R16" s="13"/>
      <c r="S16" s="48" t="s">
        <v>48</v>
      </c>
      <c r="T16" s="48"/>
      <c r="U16" s="48"/>
      <c r="V16" s="55"/>
      <c r="W16" s="55"/>
      <c r="X16" s="48"/>
      <c r="Y16" s="48"/>
      <c r="Z16" s="14"/>
      <c r="AA16" s="13"/>
      <c r="AB16" s="13"/>
      <c r="AC16" s="13"/>
      <c r="AD16" s="60" t="s">
        <v>54</v>
      </c>
      <c r="AE16" s="47" t="s">
        <v>55</v>
      </c>
      <c r="AF16" s="47">
        <v>2299</v>
      </c>
      <c r="AG16" s="47" t="s">
        <v>56</v>
      </c>
      <c r="AH16" s="47" t="s">
        <v>57</v>
      </c>
      <c r="AI16" s="48" t="s">
        <v>88</v>
      </c>
      <c r="AJ16" s="48" t="s">
        <v>59</v>
      </c>
      <c r="AK16" s="14" t="s">
        <v>60</v>
      </c>
      <c r="AL16" s="28" t="s">
        <v>90</v>
      </c>
      <c r="AM16" s="21" t="s">
        <v>91</v>
      </c>
      <c r="AN16" s="21"/>
      <c r="AO16" s="10" t="s">
        <v>63</v>
      </c>
      <c r="AP16" s="14" t="s">
        <v>64</v>
      </c>
      <c r="AQ16" s="41">
        <v>6250000</v>
      </c>
      <c r="AR16" s="39">
        <v>12</v>
      </c>
      <c r="AS16" s="39" t="s">
        <v>65</v>
      </c>
      <c r="AT16" s="39" t="s">
        <v>66</v>
      </c>
      <c r="AU16" s="39" t="s">
        <v>67</v>
      </c>
      <c r="AV16" s="40">
        <v>75000000</v>
      </c>
      <c r="AW16" s="24">
        <v>119200000</v>
      </c>
    </row>
    <row r="17" spans="1:49" s="35" customFormat="1" ht="90">
      <c r="A17" s="47">
        <f t="shared" si="0"/>
        <v>11</v>
      </c>
      <c r="B17" s="48" t="s">
        <v>44</v>
      </c>
      <c r="C17" s="48" t="s">
        <v>45</v>
      </c>
      <c r="D17" s="48" t="s">
        <v>45</v>
      </c>
      <c r="E17" s="48" t="s">
        <v>46</v>
      </c>
      <c r="F17" s="48" t="s">
        <v>47</v>
      </c>
      <c r="G17" s="48" t="s">
        <v>48</v>
      </c>
      <c r="H17" s="9" t="s">
        <v>149</v>
      </c>
      <c r="I17" s="48" t="s">
        <v>48</v>
      </c>
      <c r="J17" s="47" t="s">
        <v>48</v>
      </c>
      <c r="K17" s="47">
        <v>0</v>
      </c>
      <c r="L17" s="47">
        <v>0</v>
      </c>
      <c r="M17" s="47">
        <v>0</v>
      </c>
      <c r="N17" s="14" t="s">
        <v>200</v>
      </c>
      <c r="O17" s="13"/>
      <c r="P17" s="13"/>
      <c r="Q17" s="13"/>
      <c r="R17" s="13"/>
      <c r="S17" s="48" t="s">
        <v>48</v>
      </c>
      <c r="T17" s="48"/>
      <c r="U17" s="48"/>
      <c r="V17" s="55"/>
      <c r="W17" s="55"/>
      <c r="X17" s="48"/>
      <c r="Y17" s="48"/>
      <c r="Z17" s="14"/>
      <c r="AA17" s="13"/>
      <c r="AB17" s="13"/>
      <c r="AC17" s="13"/>
      <c r="AD17" s="60" t="s">
        <v>54</v>
      </c>
      <c r="AE17" s="47" t="s">
        <v>55</v>
      </c>
      <c r="AF17" s="47">
        <v>2299</v>
      </c>
      <c r="AG17" s="47" t="s">
        <v>56</v>
      </c>
      <c r="AH17" s="47" t="s">
        <v>57</v>
      </c>
      <c r="AI17" s="48" t="s">
        <v>88</v>
      </c>
      <c r="AJ17" s="48" t="s">
        <v>59</v>
      </c>
      <c r="AK17" s="14" t="s">
        <v>60</v>
      </c>
      <c r="AL17" s="28" t="s">
        <v>92</v>
      </c>
      <c r="AM17" s="21" t="s">
        <v>93</v>
      </c>
      <c r="AN17" s="21"/>
      <c r="AO17" s="10" t="s">
        <v>63</v>
      </c>
      <c r="AP17" s="14" t="s">
        <v>64</v>
      </c>
      <c r="AQ17" s="41">
        <v>6000000</v>
      </c>
      <c r="AR17" s="39">
        <v>12</v>
      </c>
      <c r="AS17" s="39" t="s">
        <v>65</v>
      </c>
      <c r="AT17" s="39" t="s">
        <v>66</v>
      </c>
      <c r="AU17" s="39" t="s">
        <v>67</v>
      </c>
      <c r="AV17" s="40">
        <v>72000000</v>
      </c>
      <c r="AW17" s="24">
        <v>29000000</v>
      </c>
    </row>
    <row r="18" spans="1:49" s="35" customFormat="1" ht="90">
      <c r="A18" s="47">
        <f t="shared" si="0"/>
        <v>12</v>
      </c>
      <c r="B18" s="48" t="s">
        <v>44</v>
      </c>
      <c r="C18" s="48" t="s">
        <v>45</v>
      </c>
      <c r="D18" s="48" t="s">
        <v>45</v>
      </c>
      <c r="E18" s="48" t="s">
        <v>46</v>
      </c>
      <c r="F18" s="48" t="s">
        <v>47</v>
      </c>
      <c r="G18" s="48" t="s">
        <v>48</v>
      </c>
      <c r="H18" s="9" t="s">
        <v>149</v>
      </c>
      <c r="I18" s="48" t="s">
        <v>48</v>
      </c>
      <c r="J18" s="47" t="s">
        <v>48</v>
      </c>
      <c r="K18" s="47">
        <v>0</v>
      </c>
      <c r="L18" s="47">
        <v>0</v>
      </c>
      <c r="M18" s="47">
        <v>0</v>
      </c>
      <c r="N18" s="14" t="s">
        <v>200</v>
      </c>
      <c r="O18" s="13"/>
      <c r="P18" s="13"/>
      <c r="Q18" s="13"/>
      <c r="R18" s="13"/>
      <c r="S18" s="48" t="s">
        <v>48</v>
      </c>
      <c r="T18" s="48"/>
      <c r="U18" s="48"/>
      <c r="V18" s="55"/>
      <c r="W18" s="55"/>
      <c r="X18" s="48"/>
      <c r="Y18" s="48"/>
      <c r="Z18" s="14"/>
      <c r="AA18" s="13"/>
      <c r="AB18" s="13"/>
      <c r="AC18" s="13"/>
      <c r="AD18" s="60" t="s">
        <v>54</v>
      </c>
      <c r="AE18" s="47" t="s">
        <v>55</v>
      </c>
      <c r="AF18" s="47">
        <v>2299</v>
      </c>
      <c r="AG18" s="47" t="s">
        <v>56</v>
      </c>
      <c r="AH18" s="47" t="s">
        <v>57</v>
      </c>
      <c r="AI18" s="48" t="s">
        <v>88</v>
      </c>
      <c r="AJ18" s="48" t="s">
        <v>59</v>
      </c>
      <c r="AK18" s="14" t="s">
        <v>60</v>
      </c>
      <c r="AL18" s="28" t="s">
        <v>94</v>
      </c>
      <c r="AM18" s="21" t="s">
        <v>95</v>
      </c>
      <c r="AN18" s="21"/>
      <c r="AO18" s="10" t="s">
        <v>63</v>
      </c>
      <c r="AP18" s="14" t="s">
        <v>64</v>
      </c>
      <c r="AQ18" s="41">
        <v>5500000</v>
      </c>
      <c r="AR18" s="39">
        <v>12</v>
      </c>
      <c r="AS18" s="39" t="s">
        <v>65</v>
      </c>
      <c r="AT18" s="39" t="s">
        <v>66</v>
      </c>
      <c r="AU18" s="39" t="s">
        <v>67</v>
      </c>
      <c r="AV18" s="40">
        <v>66000000</v>
      </c>
      <c r="AW18" s="24">
        <v>25000000</v>
      </c>
    </row>
    <row r="19" spans="1:49" s="35" customFormat="1" ht="90">
      <c r="A19" s="47">
        <f t="shared" si="0"/>
        <v>13</v>
      </c>
      <c r="B19" s="48" t="s">
        <v>44</v>
      </c>
      <c r="C19" s="48" t="s">
        <v>45</v>
      </c>
      <c r="D19" s="48" t="s">
        <v>45</v>
      </c>
      <c r="E19" s="48" t="s">
        <v>46</v>
      </c>
      <c r="F19" s="48" t="s">
        <v>47</v>
      </c>
      <c r="G19" s="48" t="s">
        <v>48</v>
      </c>
      <c r="H19" s="9" t="s">
        <v>149</v>
      </c>
      <c r="I19" s="48" t="s">
        <v>48</v>
      </c>
      <c r="J19" s="47" t="s">
        <v>48</v>
      </c>
      <c r="K19" s="47">
        <v>0</v>
      </c>
      <c r="L19" s="47">
        <v>0</v>
      </c>
      <c r="M19" s="47">
        <v>0</v>
      </c>
      <c r="N19" s="14" t="s">
        <v>200</v>
      </c>
      <c r="O19" s="13"/>
      <c r="P19" s="13"/>
      <c r="Q19" s="13"/>
      <c r="R19" s="13"/>
      <c r="S19" s="48" t="s">
        <v>48</v>
      </c>
      <c r="T19" s="48"/>
      <c r="U19" s="48"/>
      <c r="V19" s="55"/>
      <c r="W19" s="55"/>
      <c r="X19" s="48"/>
      <c r="Y19" s="48"/>
      <c r="Z19" s="14"/>
      <c r="AA19" s="13"/>
      <c r="AB19" s="13"/>
      <c r="AC19" s="13"/>
      <c r="AD19" s="60" t="s">
        <v>54</v>
      </c>
      <c r="AE19" s="47" t="s">
        <v>55</v>
      </c>
      <c r="AF19" s="47">
        <v>2299</v>
      </c>
      <c r="AG19" s="47" t="s">
        <v>56</v>
      </c>
      <c r="AH19" s="47" t="s">
        <v>57</v>
      </c>
      <c r="AI19" s="48" t="s">
        <v>88</v>
      </c>
      <c r="AJ19" s="48" t="s">
        <v>59</v>
      </c>
      <c r="AK19" s="14" t="s">
        <v>60</v>
      </c>
      <c r="AL19" s="28" t="s">
        <v>96</v>
      </c>
      <c r="AM19" s="21" t="s">
        <v>97</v>
      </c>
      <c r="AN19" s="21"/>
      <c r="AO19" s="10" t="s">
        <v>98</v>
      </c>
      <c r="AP19" s="14" t="s">
        <v>64</v>
      </c>
      <c r="AQ19" s="41">
        <v>13500000</v>
      </c>
      <c r="AR19" s="39">
        <v>12</v>
      </c>
      <c r="AS19" s="39" t="s">
        <v>65</v>
      </c>
      <c r="AT19" s="39" t="s">
        <v>99</v>
      </c>
      <c r="AU19" s="39" t="s">
        <v>100</v>
      </c>
      <c r="AV19" s="40">
        <v>162000000</v>
      </c>
      <c r="AW19" s="24">
        <v>162600000</v>
      </c>
    </row>
    <row r="20" spans="1:49" s="35" customFormat="1" ht="90">
      <c r="A20" s="47">
        <f t="shared" si="0"/>
        <v>14</v>
      </c>
      <c r="B20" s="48" t="s">
        <v>44</v>
      </c>
      <c r="C20" s="48" t="s">
        <v>45</v>
      </c>
      <c r="D20" s="48" t="s">
        <v>45</v>
      </c>
      <c r="E20" s="48" t="s">
        <v>46</v>
      </c>
      <c r="F20" s="48" t="s">
        <v>47</v>
      </c>
      <c r="G20" s="48" t="s">
        <v>48</v>
      </c>
      <c r="H20" s="9" t="s">
        <v>149</v>
      </c>
      <c r="I20" s="48" t="s">
        <v>48</v>
      </c>
      <c r="J20" s="47" t="s">
        <v>48</v>
      </c>
      <c r="K20" s="47">
        <v>0</v>
      </c>
      <c r="L20" s="47">
        <v>0</v>
      </c>
      <c r="M20" s="47">
        <v>0</v>
      </c>
      <c r="N20" s="14" t="s">
        <v>200</v>
      </c>
      <c r="O20" s="13"/>
      <c r="P20" s="13"/>
      <c r="Q20" s="13"/>
      <c r="R20" s="13"/>
      <c r="S20" s="48" t="s">
        <v>48</v>
      </c>
      <c r="T20" s="48"/>
      <c r="U20" s="48"/>
      <c r="V20" s="55"/>
      <c r="W20" s="55"/>
      <c r="X20" s="48"/>
      <c r="Y20" s="48"/>
      <c r="Z20" s="14"/>
      <c r="AA20" s="13"/>
      <c r="AB20" s="13"/>
      <c r="AC20" s="13"/>
      <c r="AD20" s="60" t="s">
        <v>54</v>
      </c>
      <c r="AE20" s="47" t="s">
        <v>55</v>
      </c>
      <c r="AF20" s="47">
        <v>2299</v>
      </c>
      <c r="AG20" s="47" t="s">
        <v>56</v>
      </c>
      <c r="AH20" s="47" t="s">
        <v>57</v>
      </c>
      <c r="AI20" s="48" t="s">
        <v>88</v>
      </c>
      <c r="AJ20" s="48" t="s">
        <v>59</v>
      </c>
      <c r="AK20" s="14" t="s">
        <v>60</v>
      </c>
      <c r="AL20" s="28"/>
      <c r="AM20" s="21" t="s">
        <v>101</v>
      </c>
      <c r="AN20" s="21"/>
      <c r="AO20" s="10" t="s">
        <v>102</v>
      </c>
      <c r="AP20" s="14" t="s">
        <v>64</v>
      </c>
      <c r="AQ20" s="41">
        <v>67680000</v>
      </c>
      <c r="AR20" s="39">
        <v>1</v>
      </c>
      <c r="AS20" s="39" t="s">
        <v>65</v>
      </c>
      <c r="AT20" s="39" t="s">
        <v>103</v>
      </c>
      <c r="AU20" s="39" t="s">
        <v>104</v>
      </c>
      <c r="AV20" s="40">
        <v>67680000</v>
      </c>
      <c r="AW20" s="24"/>
    </row>
    <row r="21" spans="1:49" s="35" customFormat="1" ht="90">
      <c r="A21" s="47">
        <f t="shared" si="0"/>
        <v>15</v>
      </c>
      <c r="B21" s="48" t="s">
        <v>44</v>
      </c>
      <c r="C21" s="48" t="s">
        <v>45</v>
      </c>
      <c r="D21" s="48" t="s">
        <v>45</v>
      </c>
      <c r="E21" s="48" t="s">
        <v>46</v>
      </c>
      <c r="F21" s="48" t="s">
        <v>47</v>
      </c>
      <c r="G21" s="48" t="s">
        <v>48</v>
      </c>
      <c r="H21" s="9" t="s">
        <v>149</v>
      </c>
      <c r="I21" s="48" t="s">
        <v>48</v>
      </c>
      <c r="J21" s="47" t="s">
        <v>48</v>
      </c>
      <c r="K21" s="47">
        <v>0</v>
      </c>
      <c r="L21" s="47">
        <v>0</v>
      </c>
      <c r="M21" s="47">
        <v>0</v>
      </c>
      <c r="N21" s="14" t="s">
        <v>200</v>
      </c>
      <c r="O21" s="13"/>
      <c r="P21" s="13"/>
      <c r="Q21" s="13"/>
      <c r="R21" s="13"/>
      <c r="S21" s="48" t="s">
        <v>48</v>
      </c>
      <c r="T21" s="48"/>
      <c r="U21" s="48"/>
      <c r="V21" s="55"/>
      <c r="W21" s="55"/>
      <c r="X21" s="48"/>
      <c r="Y21" s="48"/>
      <c r="Z21" s="14"/>
      <c r="AA21" s="13"/>
      <c r="AB21" s="13"/>
      <c r="AC21" s="13"/>
      <c r="AD21" s="60" t="s">
        <v>54</v>
      </c>
      <c r="AE21" s="47" t="s">
        <v>55</v>
      </c>
      <c r="AF21" s="47">
        <v>2299</v>
      </c>
      <c r="AG21" s="47" t="s">
        <v>56</v>
      </c>
      <c r="AH21" s="47" t="s">
        <v>57</v>
      </c>
      <c r="AI21" s="48" t="s">
        <v>88</v>
      </c>
      <c r="AJ21" s="48" t="s">
        <v>59</v>
      </c>
      <c r="AK21" s="14" t="s">
        <v>60</v>
      </c>
      <c r="AL21" s="28"/>
      <c r="AM21" s="21" t="s">
        <v>101</v>
      </c>
      <c r="AN21" s="21"/>
      <c r="AO21" s="10" t="s">
        <v>105</v>
      </c>
      <c r="AP21" s="14" t="s">
        <v>64</v>
      </c>
      <c r="AQ21" s="41">
        <v>32711999.999999996</v>
      </c>
      <c r="AR21" s="39">
        <v>1</v>
      </c>
      <c r="AS21" s="39" t="s">
        <v>65</v>
      </c>
      <c r="AT21" s="39" t="s">
        <v>106</v>
      </c>
      <c r="AU21" s="39" t="s">
        <v>107</v>
      </c>
      <c r="AV21" s="40">
        <v>32711999.999999996</v>
      </c>
      <c r="AW21" s="24"/>
    </row>
    <row r="22" spans="1:49" s="35" customFormat="1" ht="120">
      <c r="A22" s="47">
        <f t="shared" si="0"/>
        <v>16</v>
      </c>
      <c r="B22" s="48" t="s">
        <v>44</v>
      </c>
      <c r="C22" s="48" t="s">
        <v>45</v>
      </c>
      <c r="D22" s="48" t="s">
        <v>45</v>
      </c>
      <c r="E22" s="48" t="s">
        <v>46</v>
      </c>
      <c r="F22" s="48" t="s">
        <v>47</v>
      </c>
      <c r="G22" s="48" t="s">
        <v>48</v>
      </c>
      <c r="H22" s="9" t="s">
        <v>149</v>
      </c>
      <c r="I22" s="48" t="s">
        <v>48</v>
      </c>
      <c r="J22" s="47" t="s">
        <v>48</v>
      </c>
      <c r="K22" s="47">
        <v>0</v>
      </c>
      <c r="L22" s="47">
        <v>0</v>
      </c>
      <c r="M22" s="47">
        <v>0</v>
      </c>
      <c r="N22" s="14" t="s">
        <v>200</v>
      </c>
      <c r="O22" s="13"/>
      <c r="P22" s="13"/>
      <c r="Q22" s="13"/>
      <c r="R22" s="13"/>
      <c r="S22" s="48" t="s">
        <v>48</v>
      </c>
      <c r="T22" s="48"/>
      <c r="U22" s="48"/>
      <c r="V22" s="55"/>
      <c r="W22" s="55"/>
      <c r="X22" s="48"/>
      <c r="Y22" s="48"/>
      <c r="Z22" s="14"/>
      <c r="AA22" s="13"/>
      <c r="AB22" s="13"/>
      <c r="AC22" s="13"/>
      <c r="AD22" s="60" t="s">
        <v>54</v>
      </c>
      <c r="AE22" s="47" t="s">
        <v>55</v>
      </c>
      <c r="AF22" s="47">
        <v>2299</v>
      </c>
      <c r="AG22" s="47" t="s">
        <v>56</v>
      </c>
      <c r="AH22" s="47" t="s">
        <v>57</v>
      </c>
      <c r="AI22" s="48" t="s">
        <v>88</v>
      </c>
      <c r="AJ22" s="48" t="s">
        <v>59</v>
      </c>
      <c r="AK22" s="14" t="s">
        <v>60</v>
      </c>
      <c r="AL22" s="28"/>
      <c r="AM22" s="21" t="s">
        <v>101</v>
      </c>
      <c r="AN22" s="21"/>
      <c r="AO22" s="10" t="s">
        <v>108</v>
      </c>
      <c r="AP22" s="14" t="s">
        <v>64</v>
      </c>
      <c r="AQ22" s="41">
        <v>1128000</v>
      </c>
      <c r="AR22" s="39">
        <v>1</v>
      </c>
      <c r="AS22" s="39" t="s">
        <v>65</v>
      </c>
      <c r="AT22" s="39" t="s">
        <v>109</v>
      </c>
      <c r="AU22" s="39" t="s">
        <v>110</v>
      </c>
      <c r="AV22" s="40">
        <v>1128000</v>
      </c>
      <c r="AW22" s="24"/>
    </row>
    <row r="23" spans="1:49" s="35" customFormat="1" ht="90">
      <c r="A23" s="47">
        <f t="shared" si="0"/>
        <v>17</v>
      </c>
      <c r="B23" s="48" t="s">
        <v>44</v>
      </c>
      <c r="C23" s="48" t="s">
        <v>45</v>
      </c>
      <c r="D23" s="48" t="s">
        <v>45</v>
      </c>
      <c r="E23" s="48" t="s">
        <v>46</v>
      </c>
      <c r="F23" s="48" t="s">
        <v>47</v>
      </c>
      <c r="G23" s="48" t="s">
        <v>48</v>
      </c>
      <c r="H23" s="9" t="s">
        <v>149</v>
      </c>
      <c r="I23" s="48" t="s">
        <v>48</v>
      </c>
      <c r="J23" s="47" t="s">
        <v>48</v>
      </c>
      <c r="K23" s="47">
        <v>0</v>
      </c>
      <c r="L23" s="47">
        <v>0</v>
      </c>
      <c r="M23" s="47">
        <v>0</v>
      </c>
      <c r="N23" s="14" t="s">
        <v>200</v>
      </c>
      <c r="O23" s="13"/>
      <c r="P23" s="13"/>
      <c r="Q23" s="13"/>
      <c r="R23" s="13"/>
      <c r="S23" s="48" t="s">
        <v>48</v>
      </c>
      <c r="T23" s="48"/>
      <c r="U23" s="48"/>
      <c r="V23" s="55"/>
      <c r="W23" s="55"/>
      <c r="X23" s="48"/>
      <c r="Y23" s="48"/>
      <c r="Z23" s="14"/>
      <c r="AA23" s="13"/>
      <c r="AB23" s="13"/>
      <c r="AC23" s="13"/>
      <c r="AD23" s="60" t="s">
        <v>54</v>
      </c>
      <c r="AE23" s="47" t="s">
        <v>55</v>
      </c>
      <c r="AF23" s="47">
        <v>2299</v>
      </c>
      <c r="AG23" s="47" t="s">
        <v>56</v>
      </c>
      <c r="AH23" s="47" t="s">
        <v>57</v>
      </c>
      <c r="AI23" s="48" t="s">
        <v>88</v>
      </c>
      <c r="AJ23" s="48" t="s">
        <v>59</v>
      </c>
      <c r="AK23" s="14" t="s">
        <v>60</v>
      </c>
      <c r="AL23" s="28"/>
      <c r="AM23" s="21" t="s">
        <v>101</v>
      </c>
      <c r="AN23" s="21"/>
      <c r="AO23" s="10" t="s">
        <v>111</v>
      </c>
      <c r="AP23" s="14" t="s">
        <v>64</v>
      </c>
      <c r="AQ23" s="41">
        <v>11280000</v>
      </c>
      <c r="AR23" s="39">
        <v>1</v>
      </c>
      <c r="AS23" s="39" t="s">
        <v>65</v>
      </c>
      <c r="AT23" s="39" t="s">
        <v>99</v>
      </c>
      <c r="AU23" s="39" t="s">
        <v>100</v>
      </c>
      <c r="AV23" s="40">
        <v>11280000</v>
      </c>
      <c r="AW23" s="24"/>
    </row>
    <row r="24" spans="1:49" s="35" customFormat="1" ht="90">
      <c r="A24" s="47">
        <f t="shared" si="0"/>
        <v>18</v>
      </c>
      <c r="B24" s="48" t="s">
        <v>44</v>
      </c>
      <c r="C24" s="48" t="s">
        <v>45</v>
      </c>
      <c r="D24" s="48" t="s">
        <v>45</v>
      </c>
      <c r="E24" s="48" t="s">
        <v>46</v>
      </c>
      <c r="F24" s="48" t="s">
        <v>47</v>
      </c>
      <c r="G24" s="48" t="s">
        <v>48</v>
      </c>
      <c r="H24" s="9" t="s">
        <v>149</v>
      </c>
      <c r="I24" s="48" t="s">
        <v>48</v>
      </c>
      <c r="J24" s="47" t="s">
        <v>48</v>
      </c>
      <c r="K24" s="47">
        <v>0</v>
      </c>
      <c r="L24" s="47">
        <v>0</v>
      </c>
      <c r="M24" s="47">
        <v>0</v>
      </c>
      <c r="N24" s="14" t="s">
        <v>200</v>
      </c>
      <c r="O24" s="13"/>
      <c r="P24" s="13"/>
      <c r="Q24" s="13"/>
      <c r="R24" s="13"/>
      <c r="S24" s="48" t="s">
        <v>48</v>
      </c>
      <c r="T24" s="48"/>
      <c r="U24" s="48"/>
      <c r="V24" s="55"/>
      <c r="W24" s="55"/>
      <c r="X24" s="48"/>
      <c r="Y24" s="48"/>
      <c r="Z24" s="14"/>
      <c r="AA24" s="13"/>
      <c r="AB24" s="13"/>
      <c r="AC24" s="13"/>
      <c r="AD24" s="60" t="s">
        <v>54</v>
      </c>
      <c r="AE24" s="47" t="s">
        <v>55</v>
      </c>
      <c r="AF24" s="47">
        <v>2299</v>
      </c>
      <c r="AG24" s="47" t="s">
        <v>56</v>
      </c>
      <c r="AH24" s="47" t="s">
        <v>57</v>
      </c>
      <c r="AI24" s="48" t="s">
        <v>88</v>
      </c>
      <c r="AJ24" s="48" t="s">
        <v>59</v>
      </c>
      <c r="AK24" s="14" t="s">
        <v>60</v>
      </c>
      <c r="AL24" s="28"/>
      <c r="AM24" s="21" t="s">
        <v>112</v>
      </c>
      <c r="AN24" s="21"/>
      <c r="AO24" s="10" t="s">
        <v>113</v>
      </c>
      <c r="AP24" s="14" t="s">
        <v>64</v>
      </c>
      <c r="AQ24" s="41">
        <v>10000000</v>
      </c>
      <c r="AR24" s="39">
        <v>1</v>
      </c>
      <c r="AS24" s="39" t="s">
        <v>65</v>
      </c>
      <c r="AT24" s="39" t="s">
        <v>114</v>
      </c>
      <c r="AU24" s="39" t="s">
        <v>115</v>
      </c>
      <c r="AV24" s="40">
        <v>10000000</v>
      </c>
      <c r="AW24" s="24"/>
    </row>
    <row r="25" spans="1:49" s="35" customFormat="1" ht="90">
      <c r="A25" s="47">
        <f t="shared" si="0"/>
        <v>19</v>
      </c>
      <c r="B25" s="48" t="s">
        <v>44</v>
      </c>
      <c r="C25" s="48" t="s">
        <v>45</v>
      </c>
      <c r="D25" s="48" t="s">
        <v>45</v>
      </c>
      <c r="E25" s="48" t="s">
        <v>46</v>
      </c>
      <c r="F25" s="48" t="s">
        <v>47</v>
      </c>
      <c r="G25" s="48" t="s">
        <v>48</v>
      </c>
      <c r="H25" s="9" t="s">
        <v>149</v>
      </c>
      <c r="I25" s="48" t="s">
        <v>48</v>
      </c>
      <c r="J25" s="47" t="s">
        <v>48</v>
      </c>
      <c r="K25" s="47">
        <v>0</v>
      </c>
      <c r="L25" s="47">
        <v>0</v>
      </c>
      <c r="M25" s="47">
        <v>0</v>
      </c>
      <c r="N25" s="14" t="s">
        <v>200</v>
      </c>
      <c r="O25" s="13"/>
      <c r="P25" s="13"/>
      <c r="Q25" s="13"/>
      <c r="R25" s="13"/>
      <c r="S25" s="48" t="s">
        <v>48</v>
      </c>
      <c r="T25" s="57" t="s">
        <v>116</v>
      </c>
      <c r="U25" s="48" t="s">
        <v>50</v>
      </c>
      <c r="V25" s="51">
        <v>0</v>
      </c>
      <c r="W25" s="56">
        <v>1</v>
      </c>
      <c r="X25" s="48"/>
      <c r="Y25" s="48" t="s">
        <v>117</v>
      </c>
      <c r="Z25" s="14" t="s">
        <v>156</v>
      </c>
      <c r="AA25" s="22" t="s">
        <v>157</v>
      </c>
      <c r="AB25" s="47" t="s">
        <v>53</v>
      </c>
      <c r="AC25" s="62" t="s">
        <v>158</v>
      </c>
      <c r="AD25" s="60" t="s">
        <v>54</v>
      </c>
      <c r="AE25" s="47" t="s">
        <v>55</v>
      </c>
      <c r="AF25" s="47">
        <v>2299</v>
      </c>
      <c r="AG25" s="47" t="s">
        <v>56</v>
      </c>
      <c r="AH25" s="47" t="s">
        <v>57</v>
      </c>
      <c r="AI25" s="48" t="s">
        <v>118</v>
      </c>
      <c r="AJ25" s="48" t="s">
        <v>59</v>
      </c>
      <c r="AK25" s="14" t="s">
        <v>60</v>
      </c>
      <c r="AL25" s="28" t="s">
        <v>119</v>
      </c>
      <c r="AM25" s="21" t="s">
        <v>120</v>
      </c>
      <c r="AN25" s="21"/>
      <c r="AO25" s="10" t="s">
        <v>63</v>
      </c>
      <c r="AP25" s="14" t="s">
        <v>64</v>
      </c>
      <c r="AQ25" s="41">
        <v>16724676.5</v>
      </c>
      <c r="AR25" s="39">
        <v>12</v>
      </c>
      <c r="AS25" s="39" t="s">
        <v>65</v>
      </c>
      <c r="AT25" s="39" t="s">
        <v>66</v>
      </c>
      <c r="AU25" s="39" t="s">
        <v>67</v>
      </c>
      <c r="AV25" s="40">
        <v>200696118</v>
      </c>
      <c r="AW25" s="24">
        <v>158884422</v>
      </c>
    </row>
    <row r="26" spans="1:49" s="35" customFormat="1" ht="75">
      <c r="A26" s="47">
        <f t="shared" si="0"/>
        <v>20</v>
      </c>
      <c r="B26" s="48" t="s">
        <v>44</v>
      </c>
      <c r="C26" s="48" t="s">
        <v>45</v>
      </c>
      <c r="D26" s="48" t="s">
        <v>45</v>
      </c>
      <c r="E26" s="48" t="s">
        <v>46</v>
      </c>
      <c r="F26" s="48" t="s">
        <v>47</v>
      </c>
      <c r="G26" s="48" t="s">
        <v>48</v>
      </c>
      <c r="H26" s="9" t="s">
        <v>149</v>
      </c>
      <c r="I26" s="48" t="s">
        <v>48</v>
      </c>
      <c r="J26" s="47" t="s">
        <v>48</v>
      </c>
      <c r="K26" s="47">
        <v>0</v>
      </c>
      <c r="L26" s="47">
        <v>0</v>
      </c>
      <c r="M26" s="47">
        <v>0</v>
      </c>
      <c r="N26" s="14" t="s">
        <v>200</v>
      </c>
      <c r="O26" s="13"/>
      <c r="P26" s="13"/>
      <c r="Q26" s="13"/>
      <c r="R26" s="13"/>
      <c r="S26" s="48" t="s">
        <v>48</v>
      </c>
      <c r="T26" s="48"/>
      <c r="U26" s="48"/>
      <c r="V26" s="55"/>
      <c r="W26" s="55"/>
      <c r="X26" s="48"/>
      <c r="Y26" s="48"/>
      <c r="Z26" s="14"/>
      <c r="AA26" s="13"/>
      <c r="AB26" s="13"/>
      <c r="AC26" s="13"/>
      <c r="AD26" s="60" t="s">
        <v>54</v>
      </c>
      <c r="AE26" s="47" t="s">
        <v>55</v>
      </c>
      <c r="AF26" s="47">
        <v>2299</v>
      </c>
      <c r="AG26" s="47" t="s">
        <v>56</v>
      </c>
      <c r="AH26" s="47" t="s">
        <v>57</v>
      </c>
      <c r="AI26" s="48" t="s">
        <v>118</v>
      </c>
      <c r="AJ26" s="48" t="s">
        <v>59</v>
      </c>
      <c r="AK26" s="14" t="s">
        <v>60</v>
      </c>
      <c r="AL26" s="28" t="s">
        <v>121</v>
      </c>
      <c r="AM26" s="21" t="s">
        <v>122</v>
      </c>
      <c r="AN26" s="21"/>
      <c r="AO26" s="10" t="s">
        <v>63</v>
      </c>
      <c r="AP26" s="14" t="s">
        <v>64</v>
      </c>
      <c r="AQ26" s="41">
        <v>7725000</v>
      </c>
      <c r="AR26" s="39">
        <v>12</v>
      </c>
      <c r="AS26" s="39" t="s">
        <v>65</v>
      </c>
      <c r="AT26" s="39" t="s">
        <v>66</v>
      </c>
      <c r="AU26" s="39" t="s">
        <v>67</v>
      </c>
      <c r="AV26" s="40">
        <v>92700000</v>
      </c>
      <c r="AW26" s="24">
        <v>38110000</v>
      </c>
    </row>
    <row r="27" spans="1:49" s="35" customFormat="1" ht="75">
      <c r="A27" s="49">
        <f t="shared" si="0"/>
        <v>21</v>
      </c>
      <c r="B27" s="48" t="s">
        <v>44</v>
      </c>
      <c r="C27" s="48" t="s">
        <v>45</v>
      </c>
      <c r="D27" s="48" t="s">
        <v>45</v>
      </c>
      <c r="E27" s="48" t="s">
        <v>46</v>
      </c>
      <c r="F27" s="48" t="s">
        <v>47</v>
      </c>
      <c r="G27" s="48" t="s">
        <v>48</v>
      </c>
      <c r="H27" s="9" t="s">
        <v>149</v>
      </c>
      <c r="I27" s="48" t="s">
        <v>48</v>
      </c>
      <c r="J27" s="47" t="s">
        <v>48</v>
      </c>
      <c r="K27" s="47">
        <v>0</v>
      </c>
      <c r="L27" s="47">
        <v>0</v>
      </c>
      <c r="M27" s="47">
        <v>0</v>
      </c>
      <c r="N27" s="14" t="s">
        <v>200</v>
      </c>
      <c r="O27" s="13"/>
      <c r="P27" s="13"/>
      <c r="Q27" s="13"/>
      <c r="R27" s="13"/>
      <c r="S27" s="48" t="s">
        <v>48</v>
      </c>
      <c r="T27" s="58"/>
      <c r="U27" s="58"/>
      <c r="V27" s="58"/>
      <c r="W27" s="58"/>
      <c r="X27" s="58"/>
      <c r="Y27" s="58"/>
      <c r="Z27" s="14"/>
      <c r="AA27" s="13"/>
      <c r="AB27" s="13"/>
      <c r="AC27" s="13"/>
      <c r="AD27" s="60" t="s">
        <v>54</v>
      </c>
      <c r="AE27" s="47" t="s">
        <v>55</v>
      </c>
      <c r="AF27" s="47">
        <v>2299</v>
      </c>
      <c r="AG27" s="47" t="s">
        <v>56</v>
      </c>
      <c r="AH27" s="47" t="s">
        <v>57</v>
      </c>
      <c r="AI27" s="48" t="s">
        <v>118</v>
      </c>
      <c r="AJ27" s="48" t="s">
        <v>59</v>
      </c>
      <c r="AK27" s="14" t="s">
        <v>60</v>
      </c>
      <c r="AL27" s="36"/>
      <c r="AM27" s="21" t="s">
        <v>122</v>
      </c>
      <c r="AN27" s="21"/>
      <c r="AO27" s="10" t="s">
        <v>63</v>
      </c>
      <c r="AP27" s="14" t="s">
        <v>64</v>
      </c>
      <c r="AQ27" s="41">
        <v>7400000</v>
      </c>
      <c r="AR27" s="39">
        <v>12</v>
      </c>
      <c r="AS27" s="39" t="s">
        <v>65</v>
      </c>
      <c r="AT27" s="39" t="s">
        <v>66</v>
      </c>
      <c r="AU27" s="39" t="s">
        <v>67</v>
      </c>
      <c r="AV27" s="40">
        <v>88800000</v>
      </c>
      <c r="AW27" s="24"/>
    </row>
    <row r="28" spans="1:49" s="35" customFormat="1" ht="75">
      <c r="A28" s="49">
        <f t="shared" si="0"/>
        <v>22</v>
      </c>
      <c r="B28" s="48" t="s">
        <v>44</v>
      </c>
      <c r="C28" s="48" t="s">
        <v>45</v>
      </c>
      <c r="D28" s="48" t="s">
        <v>45</v>
      </c>
      <c r="E28" s="48" t="s">
        <v>46</v>
      </c>
      <c r="F28" s="48" t="s">
        <v>47</v>
      </c>
      <c r="G28" s="48" t="s">
        <v>48</v>
      </c>
      <c r="H28" s="9" t="s">
        <v>149</v>
      </c>
      <c r="I28" s="48" t="s">
        <v>48</v>
      </c>
      <c r="J28" s="47" t="s">
        <v>48</v>
      </c>
      <c r="K28" s="47">
        <v>0</v>
      </c>
      <c r="L28" s="47">
        <v>0</v>
      </c>
      <c r="M28" s="47">
        <v>0</v>
      </c>
      <c r="N28" s="14" t="s">
        <v>200</v>
      </c>
      <c r="O28" s="13"/>
      <c r="P28" s="13"/>
      <c r="Q28" s="13"/>
      <c r="R28" s="13"/>
      <c r="S28" s="48" t="s">
        <v>48</v>
      </c>
      <c r="T28" s="58"/>
      <c r="U28" s="58"/>
      <c r="V28" s="58"/>
      <c r="W28" s="58"/>
      <c r="X28" s="58"/>
      <c r="Y28" s="58"/>
      <c r="Z28" s="14"/>
      <c r="AA28" s="13"/>
      <c r="AB28" s="13"/>
      <c r="AC28" s="13"/>
      <c r="AD28" s="60" t="s">
        <v>54</v>
      </c>
      <c r="AE28" s="47" t="s">
        <v>55</v>
      </c>
      <c r="AF28" s="47">
        <v>2299</v>
      </c>
      <c r="AG28" s="47" t="s">
        <v>56</v>
      </c>
      <c r="AH28" s="47" t="s">
        <v>57</v>
      </c>
      <c r="AI28" s="48" t="s">
        <v>118</v>
      </c>
      <c r="AJ28" s="48" t="s">
        <v>59</v>
      </c>
      <c r="AK28" s="14" t="s">
        <v>60</v>
      </c>
      <c r="AL28" s="36"/>
      <c r="AM28" s="21" t="s">
        <v>123</v>
      </c>
      <c r="AN28" s="21"/>
      <c r="AO28" s="10" t="s">
        <v>63</v>
      </c>
      <c r="AP28" s="14" t="s">
        <v>64</v>
      </c>
      <c r="AQ28" s="41">
        <v>7200000</v>
      </c>
      <c r="AR28" s="39">
        <v>12</v>
      </c>
      <c r="AS28" s="39" t="s">
        <v>65</v>
      </c>
      <c r="AT28" s="39" t="s">
        <v>66</v>
      </c>
      <c r="AU28" s="39" t="s">
        <v>67</v>
      </c>
      <c r="AV28" s="40">
        <v>86400000</v>
      </c>
      <c r="AW28" s="24"/>
    </row>
    <row r="29" spans="1:49" s="35" customFormat="1" ht="120">
      <c r="A29" s="49">
        <f t="shared" si="0"/>
        <v>23</v>
      </c>
      <c r="B29" s="48" t="s">
        <v>44</v>
      </c>
      <c r="C29" s="48" t="s">
        <v>45</v>
      </c>
      <c r="D29" s="48" t="s">
        <v>45</v>
      </c>
      <c r="E29" s="48" t="s">
        <v>46</v>
      </c>
      <c r="F29" s="48" t="s">
        <v>47</v>
      </c>
      <c r="G29" s="48" t="s">
        <v>48</v>
      </c>
      <c r="H29" s="9" t="s">
        <v>149</v>
      </c>
      <c r="I29" s="48" t="s">
        <v>48</v>
      </c>
      <c r="J29" s="47" t="s">
        <v>48</v>
      </c>
      <c r="K29" s="47">
        <v>0</v>
      </c>
      <c r="L29" s="47">
        <v>0</v>
      </c>
      <c r="M29" s="47">
        <v>0</v>
      </c>
      <c r="N29" s="14" t="s">
        <v>200</v>
      </c>
      <c r="O29" s="13"/>
      <c r="P29" s="13"/>
      <c r="Q29" s="13"/>
      <c r="R29" s="13"/>
      <c r="S29" s="48" t="s">
        <v>48</v>
      </c>
      <c r="T29" s="48"/>
      <c r="U29" s="48"/>
      <c r="V29" s="55"/>
      <c r="W29" s="55"/>
      <c r="X29" s="48"/>
      <c r="Y29" s="48"/>
      <c r="Z29" s="14"/>
      <c r="AA29" s="13"/>
      <c r="AB29" s="13"/>
      <c r="AC29" s="13"/>
      <c r="AD29" s="60" t="s">
        <v>54</v>
      </c>
      <c r="AE29" s="47" t="s">
        <v>55</v>
      </c>
      <c r="AF29" s="47">
        <v>2299</v>
      </c>
      <c r="AG29" s="47" t="s">
        <v>56</v>
      </c>
      <c r="AH29" s="47" t="s">
        <v>57</v>
      </c>
      <c r="AI29" s="48" t="s">
        <v>118</v>
      </c>
      <c r="AJ29" s="48" t="s">
        <v>59</v>
      </c>
      <c r="AK29" s="14" t="s">
        <v>60</v>
      </c>
      <c r="AL29" s="36"/>
      <c r="AM29" s="21" t="s">
        <v>124</v>
      </c>
      <c r="AN29" s="21"/>
      <c r="AO29" s="10" t="s">
        <v>74</v>
      </c>
      <c r="AP29" s="14" t="s">
        <v>64</v>
      </c>
      <c r="AQ29" s="41">
        <v>15000000</v>
      </c>
      <c r="AR29" s="39">
        <v>12</v>
      </c>
      <c r="AS29" s="39" t="s">
        <v>65</v>
      </c>
      <c r="AT29" s="39" t="s">
        <v>125</v>
      </c>
      <c r="AU29" s="39" t="s">
        <v>67</v>
      </c>
      <c r="AV29" s="40">
        <v>180000000</v>
      </c>
      <c r="AW29" s="24"/>
    </row>
    <row r="30" spans="1:49" s="35" customFormat="1" ht="135">
      <c r="A30" s="49">
        <f t="shared" si="0"/>
        <v>24</v>
      </c>
      <c r="B30" s="48" t="s">
        <v>44</v>
      </c>
      <c r="C30" s="48" t="s">
        <v>45</v>
      </c>
      <c r="D30" s="48" t="s">
        <v>45</v>
      </c>
      <c r="E30" s="48" t="s">
        <v>46</v>
      </c>
      <c r="F30" s="48" t="s">
        <v>47</v>
      </c>
      <c r="G30" s="48" t="s">
        <v>48</v>
      </c>
      <c r="H30" s="9" t="s">
        <v>149</v>
      </c>
      <c r="I30" s="48" t="s">
        <v>48</v>
      </c>
      <c r="J30" s="47" t="s">
        <v>48</v>
      </c>
      <c r="K30" s="47">
        <v>0</v>
      </c>
      <c r="L30" s="47">
        <v>0</v>
      </c>
      <c r="M30" s="47">
        <v>0</v>
      </c>
      <c r="N30" s="14" t="s">
        <v>200</v>
      </c>
      <c r="O30" s="13"/>
      <c r="P30" s="13"/>
      <c r="Q30" s="13"/>
      <c r="R30" s="13"/>
      <c r="S30" s="48" t="s">
        <v>48</v>
      </c>
      <c r="T30" s="57" t="s">
        <v>126</v>
      </c>
      <c r="U30" s="48" t="s">
        <v>50</v>
      </c>
      <c r="V30" s="51">
        <v>0</v>
      </c>
      <c r="W30" s="56">
        <v>215</v>
      </c>
      <c r="X30" s="48"/>
      <c r="Y30" s="57" t="s">
        <v>127</v>
      </c>
      <c r="Z30" s="14">
        <v>43</v>
      </c>
      <c r="AA30" s="13" t="s">
        <v>159</v>
      </c>
      <c r="AB30" s="47" t="s">
        <v>53</v>
      </c>
      <c r="AC30" s="62" t="s">
        <v>160</v>
      </c>
      <c r="AD30" s="60" t="s">
        <v>54</v>
      </c>
      <c r="AE30" s="47" t="s">
        <v>55</v>
      </c>
      <c r="AF30" s="47">
        <v>2299</v>
      </c>
      <c r="AG30" s="47" t="s">
        <v>56</v>
      </c>
      <c r="AH30" s="47" t="s">
        <v>57</v>
      </c>
      <c r="AI30" s="48" t="s">
        <v>128</v>
      </c>
      <c r="AJ30" s="48" t="s">
        <v>59</v>
      </c>
      <c r="AK30" s="14" t="s">
        <v>60</v>
      </c>
      <c r="AL30" s="28" t="s">
        <v>129</v>
      </c>
      <c r="AM30" s="21" t="s">
        <v>130</v>
      </c>
      <c r="AN30" s="21"/>
      <c r="AO30" s="10" t="s">
        <v>131</v>
      </c>
      <c r="AP30" s="14" t="s">
        <v>64</v>
      </c>
      <c r="AQ30" s="41">
        <v>152000000</v>
      </c>
      <c r="AR30" s="39">
        <v>12</v>
      </c>
      <c r="AS30" s="39" t="s">
        <v>65</v>
      </c>
      <c r="AT30" s="39" t="s">
        <v>132</v>
      </c>
      <c r="AU30" s="39" t="s">
        <v>133</v>
      </c>
      <c r="AV30" s="40">
        <v>1640067284.0290029</v>
      </c>
      <c r="AW30" s="24">
        <v>600000000</v>
      </c>
    </row>
    <row r="31" spans="1:49" s="35" customFormat="1" ht="105">
      <c r="A31" s="47">
        <f t="shared" si="0"/>
        <v>25</v>
      </c>
      <c r="B31" s="48" t="s">
        <v>44</v>
      </c>
      <c r="C31" s="48" t="s">
        <v>45</v>
      </c>
      <c r="D31" s="48" t="s">
        <v>45</v>
      </c>
      <c r="E31" s="48" t="s">
        <v>46</v>
      </c>
      <c r="F31" s="48" t="s">
        <v>47</v>
      </c>
      <c r="G31" s="48" t="s">
        <v>48</v>
      </c>
      <c r="H31" s="9" t="s">
        <v>149</v>
      </c>
      <c r="I31" s="48" t="s">
        <v>48</v>
      </c>
      <c r="J31" s="47" t="s">
        <v>48</v>
      </c>
      <c r="K31" s="47">
        <v>0</v>
      </c>
      <c r="L31" s="47">
        <v>0</v>
      </c>
      <c r="M31" s="47">
        <v>0</v>
      </c>
      <c r="N31" s="14" t="s">
        <v>200</v>
      </c>
      <c r="O31" s="13"/>
      <c r="P31" s="13"/>
      <c r="Q31" s="13"/>
      <c r="R31" s="13"/>
      <c r="S31" s="48" t="s">
        <v>48</v>
      </c>
      <c r="T31" s="48"/>
      <c r="U31" s="48"/>
      <c r="V31" s="55"/>
      <c r="W31" s="55"/>
      <c r="X31" s="48"/>
      <c r="Y31" s="48"/>
      <c r="Z31" s="14"/>
      <c r="AA31" s="13"/>
      <c r="AB31" s="13"/>
      <c r="AC31" s="13"/>
      <c r="AD31" s="60" t="s">
        <v>54</v>
      </c>
      <c r="AE31" s="47" t="s">
        <v>55</v>
      </c>
      <c r="AF31" s="47">
        <v>2299</v>
      </c>
      <c r="AG31" s="47" t="s">
        <v>56</v>
      </c>
      <c r="AH31" s="47" t="s">
        <v>57</v>
      </c>
      <c r="AI31" s="48" t="s">
        <v>128</v>
      </c>
      <c r="AJ31" s="48" t="s">
        <v>59</v>
      </c>
      <c r="AK31" s="14" t="s">
        <v>60</v>
      </c>
      <c r="AL31" s="28"/>
      <c r="AM31" s="10" t="s">
        <v>134</v>
      </c>
      <c r="AN31" s="10"/>
      <c r="AO31" s="10" t="s">
        <v>63</v>
      </c>
      <c r="AP31" s="14" t="s">
        <v>64</v>
      </c>
      <c r="AQ31" s="41">
        <v>10000000</v>
      </c>
      <c r="AR31" s="39">
        <v>12</v>
      </c>
      <c r="AS31" s="39" t="s">
        <v>65</v>
      </c>
      <c r="AT31" s="39" t="s">
        <v>66</v>
      </c>
      <c r="AU31" s="39" t="s">
        <v>67</v>
      </c>
      <c r="AV31" s="40">
        <v>120000000</v>
      </c>
      <c r="AW31" s="24"/>
    </row>
    <row r="32" spans="1:49" s="35" customFormat="1" ht="120">
      <c r="A32" s="47">
        <f t="shared" si="0"/>
        <v>26</v>
      </c>
      <c r="B32" s="48" t="s">
        <v>44</v>
      </c>
      <c r="C32" s="48" t="s">
        <v>45</v>
      </c>
      <c r="D32" s="48" t="s">
        <v>45</v>
      </c>
      <c r="E32" s="48" t="s">
        <v>46</v>
      </c>
      <c r="F32" s="48" t="s">
        <v>47</v>
      </c>
      <c r="G32" s="48" t="s">
        <v>48</v>
      </c>
      <c r="H32" s="9" t="s">
        <v>149</v>
      </c>
      <c r="I32" s="48" t="s">
        <v>48</v>
      </c>
      <c r="J32" s="47" t="s">
        <v>48</v>
      </c>
      <c r="K32" s="47">
        <v>0</v>
      </c>
      <c r="L32" s="47">
        <v>0</v>
      </c>
      <c r="M32" s="47">
        <v>0</v>
      </c>
      <c r="N32" s="14" t="s">
        <v>200</v>
      </c>
      <c r="O32" s="13"/>
      <c r="P32" s="13"/>
      <c r="Q32" s="13"/>
      <c r="R32" s="13"/>
      <c r="S32" s="48" t="s">
        <v>48</v>
      </c>
      <c r="T32" s="48"/>
      <c r="U32" s="48"/>
      <c r="V32" s="55"/>
      <c r="W32" s="55"/>
      <c r="X32" s="48"/>
      <c r="Y32" s="48"/>
      <c r="Z32" s="14"/>
      <c r="AA32" s="13"/>
      <c r="AB32" s="13"/>
      <c r="AC32" s="13"/>
      <c r="AD32" s="60" t="s">
        <v>54</v>
      </c>
      <c r="AE32" s="47" t="s">
        <v>55</v>
      </c>
      <c r="AF32" s="47">
        <v>2299</v>
      </c>
      <c r="AG32" s="47" t="s">
        <v>56</v>
      </c>
      <c r="AH32" s="47" t="s">
        <v>57</v>
      </c>
      <c r="AI32" s="48" t="s">
        <v>128</v>
      </c>
      <c r="AJ32" s="48" t="s">
        <v>59</v>
      </c>
      <c r="AK32" s="14" t="s">
        <v>60</v>
      </c>
      <c r="AL32" s="28"/>
      <c r="AM32" s="10" t="s">
        <v>135</v>
      </c>
      <c r="AN32" s="10"/>
      <c r="AO32" s="10" t="s">
        <v>63</v>
      </c>
      <c r="AP32" s="14" t="s">
        <v>64</v>
      </c>
      <c r="AQ32" s="41">
        <v>5600000</v>
      </c>
      <c r="AR32" s="39">
        <v>12</v>
      </c>
      <c r="AS32" s="39" t="s">
        <v>65</v>
      </c>
      <c r="AT32" s="39" t="s">
        <v>66</v>
      </c>
      <c r="AU32" s="39" t="s">
        <v>67</v>
      </c>
      <c r="AV32" s="40">
        <v>67200000</v>
      </c>
      <c r="AW32" s="24"/>
    </row>
    <row r="33" spans="1:49" s="35" customFormat="1" ht="120">
      <c r="A33" s="47">
        <f t="shared" si="0"/>
        <v>27</v>
      </c>
      <c r="B33" s="48" t="s">
        <v>44</v>
      </c>
      <c r="C33" s="48" t="s">
        <v>45</v>
      </c>
      <c r="D33" s="48" t="s">
        <v>45</v>
      </c>
      <c r="E33" s="48" t="s">
        <v>46</v>
      </c>
      <c r="F33" s="48" t="s">
        <v>47</v>
      </c>
      <c r="G33" s="48" t="s">
        <v>48</v>
      </c>
      <c r="H33" s="9" t="s">
        <v>149</v>
      </c>
      <c r="I33" s="48" t="s">
        <v>48</v>
      </c>
      <c r="J33" s="47" t="s">
        <v>48</v>
      </c>
      <c r="K33" s="47">
        <v>0</v>
      </c>
      <c r="L33" s="47">
        <v>0</v>
      </c>
      <c r="M33" s="47">
        <v>0</v>
      </c>
      <c r="N33" s="14" t="s">
        <v>200</v>
      </c>
      <c r="O33" s="13"/>
      <c r="P33" s="13"/>
      <c r="Q33" s="13"/>
      <c r="R33" s="13"/>
      <c r="S33" s="48" t="s">
        <v>48</v>
      </c>
      <c r="T33" s="48" t="s">
        <v>136</v>
      </c>
      <c r="U33" s="48" t="s">
        <v>50</v>
      </c>
      <c r="V33" s="51">
        <v>0</v>
      </c>
      <c r="W33" s="56">
        <v>1300</v>
      </c>
      <c r="X33" s="48"/>
      <c r="Y33" s="57" t="s">
        <v>137</v>
      </c>
      <c r="Z33" s="31">
        <v>357</v>
      </c>
      <c r="AA33" s="13" t="s">
        <v>161</v>
      </c>
      <c r="AB33" s="47" t="s">
        <v>53</v>
      </c>
      <c r="AC33" s="62" t="s">
        <v>162</v>
      </c>
      <c r="AD33" s="48" t="s">
        <v>54</v>
      </c>
      <c r="AE33" s="47" t="s">
        <v>55</v>
      </c>
      <c r="AF33" s="47">
        <v>2299</v>
      </c>
      <c r="AG33" s="47" t="s">
        <v>56</v>
      </c>
      <c r="AH33" s="47" t="s">
        <v>57</v>
      </c>
      <c r="AI33" s="48" t="s">
        <v>138</v>
      </c>
      <c r="AJ33" s="48" t="s">
        <v>59</v>
      </c>
      <c r="AK33" s="14" t="s">
        <v>60</v>
      </c>
      <c r="AL33" s="28" t="s">
        <v>139</v>
      </c>
      <c r="AM33" s="21" t="s">
        <v>140</v>
      </c>
      <c r="AN33" s="21"/>
      <c r="AO33" s="10" t="s">
        <v>63</v>
      </c>
      <c r="AP33" s="14" t="s">
        <v>64</v>
      </c>
      <c r="AQ33" s="41">
        <v>5400000</v>
      </c>
      <c r="AR33" s="39">
        <v>12</v>
      </c>
      <c r="AS33" s="39" t="s">
        <v>65</v>
      </c>
      <c r="AT33" s="39" t="s">
        <v>66</v>
      </c>
      <c r="AU33" s="39" t="s">
        <v>67</v>
      </c>
      <c r="AV33" s="40">
        <v>64800000</v>
      </c>
      <c r="AW33" s="24">
        <v>51300000</v>
      </c>
    </row>
    <row r="34" spans="1:49" s="35" customFormat="1" ht="90">
      <c r="A34" s="47">
        <f t="shared" si="0"/>
        <v>28</v>
      </c>
      <c r="B34" s="48" t="s">
        <v>44</v>
      </c>
      <c r="C34" s="48" t="s">
        <v>45</v>
      </c>
      <c r="D34" s="48" t="s">
        <v>45</v>
      </c>
      <c r="E34" s="48" t="s">
        <v>46</v>
      </c>
      <c r="F34" s="48" t="s">
        <v>47</v>
      </c>
      <c r="G34" s="48" t="s">
        <v>48</v>
      </c>
      <c r="H34" s="9" t="s">
        <v>149</v>
      </c>
      <c r="I34" s="48" t="s">
        <v>48</v>
      </c>
      <c r="J34" s="47" t="s">
        <v>48</v>
      </c>
      <c r="K34" s="47">
        <v>0</v>
      </c>
      <c r="L34" s="47">
        <v>0</v>
      </c>
      <c r="M34" s="47">
        <v>0</v>
      </c>
      <c r="N34" s="14" t="s">
        <v>200</v>
      </c>
      <c r="O34" s="13"/>
      <c r="P34" s="13"/>
      <c r="Q34" s="13"/>
      <c r="R34" s="13"/>
      <c r="S34" s="48" t="s">
        <v>48</v>
      </c>
      <c r="T34" s="48"/>
      <c r="U34" s="48"/>
      <c r="V34" s="55"/>
      <c r="W34" s="55"/>
      <c r="X34" s="48"/>
      <c r="Y34" s="48"/>
      <c r="Z34" s="31"/>
      <c r="AA34" s="12"/>
      <c r="AB34" s="12"/>
      <c r="AC34" s="12"/>
      <c r="AD34" s="48" t="s">
        <v>54</v>
      </c>
      <c r="AE34" s="47" t="s">
        <v>55</v>
      </c>
      <c r="AF34" s="47">
        <v>2299</v>
      </c>
      <c r="AG34" s="47" t="s">
        <v>56</v>
      </c>
      <c r="AH34" s="47" t="s">
        <v>57</v>
      </c>
      <c r="AI34" s="48" t="s">
        <v>138</v>
      </c>
      <c r="AJ34" s="48" t="s">
        <v>59</v>
      </c>
      <c r="AK34" s="14" t="s">
        <v>60</v>
      </c>
      <c r="AL34" s="28" t="s">
        <v>141</v>
      </c>
      <c r="AM34" s="21" t="s">
        <v>142</v>
      </c>
      <c r="AN34" s="21"/>
      <c r="AO34" s="10" t="s">
        <v>63</v>
      </c>
      <c r="AP34" s="14" t="s">
        <v>64</v>
      </c>
      <c r="AQ34" s="41">
        <v>4300000</v>
      </c>
      <c r="AR34" s="39">
        <v>12</v>
      </c>
      <c r="AS34" s="39" t="s">
        <v>65</v>
      </c>
      <c r="AT34" s="39" t="s">
        <v>66</v>
      </c>
      <c r="AU34" s="39" t="s">
        <v>67</v>
      </c>
      <c r="AV34" s="40">
        <v>51600000</v>
      </c>
      <c r="AW34" s="24">
        <v>63000000</v>
      </c>
    </row>
    <row r="35" spans="1:49" s="35" customFormat="1" ht="90">
      <c r="A35" s="47">
        <f t="shared" si="0"/>
        <v>29</v>
      </c>
      <c r="B35" s="48" t="s">
        <v>44</v>
      </c>
      <c r="C35" s="48" t="s">
        <v>45</v>
      </c>
      <c r="D35" s="48" t="s">
        <v>45</v>
      </c>
      <c r="E35" s="48" t="s">
        <v>46</v>
      </c>
      <c r="F35" s="48" t="s">
        <v>47</v>
      </c>
      <c r="G35" s="48" t="s">
        <v>48</v>
      </c>
      <c r="H35" s="9" t="s">
        <v>149</v>
      </c>
      <c r="I35" s="48" t="s">
        <v>48</v>
      </c>
      <c r="J35" s="47" t="s">
        <v>48</v>
      </c>
      <c r="K35" s="47">
        <v>0</v>
      </c>
      <c r="L35" s="47">
        <v>0</v>
      </c>
      <c r="M35" s="47">
        <v>0</v>
      </c>
      <c r="N35" s="14" t="s">
        <v>200</v>
      </c>
      <c r="O35" s="13"/>
      <c r="P35" s="13"/>
      <c r="Q35" s="13"/>
      <c r="R35" s="13"/>
      <c r="S35" s="48" t="s">
        <v>48</v>
      </c>
      <c r="T35" s="48"/>
      <c r="U35" s="48"/>
      <c r="V35" s="55"/>
      <c r="W35" s="55"/>
      <c r="X35" s="48"/>
      <c r="Y35" s="48"/>
      <c r="Z35" s="31"/>
      <c r="AA35" s="12"/>
      <c r="AB35" s="12"/>
      <c r="AC35" s="12"/>
      <c r="AD35" s="48" t="s">
        <v>54</v>
      </c>
      <c r="AE35" s="47" t="s">
        <v>55</v>
      </c>
      <c r="AF35" s="47">
        <v>2299</v>
      </c>
      <c r="AG35" s="47" t="s">
        <v>56</v>
      </c>
      <c r="AH35" s="47" t="s">
        <v>57</v>
      </c>
      <c r="AI35" s="48" t="s">
        <v>138</v>
      </c>
      <c r="AJ35" s="48" t="s">
        <v>59</v>
      </c>
      <c r="AK35" s="14" t="s">
        <v>60</v>
      </c>
      <c r="AL35" s="28" t="s">
        <v>143</v>
      </c>
      <c r="AM35" s="21" t="s">
        <v>144</v>
      </c>
      <c r="AN35" s="21"/>
      <c r="AO35" s="10" t="s">
        <v>63</v>
      </c>
      <c r="AP35" s="14" t="s">
        <v>64</v>
      </c>
      <c r="AQ35" s="41">
        <v>5600000</v>
      </c>
      <c r="AR35" s="39">
        <v>12</v>
      </c>
      <c r="AS35" s="39" t="s">
        <v>65</v>
      </c>
      <c r="AT35" s="39" t="s">
        <v>66</v>
      </c>
      <c r="AU35" s="39" t="s">
        <v>67</v>
      </c>
      <c r="AV35" s="40">
        <v>67200000</v>
      </c>
      <c r="AW35" s="24">
        <v>28500000</v>
      </c>
    </row>
    <row r="36" spans="1:49" s="35" customFormat="1" ht="105">
      <c r="A36" s="47">
        <f t="shared" si="0"/>
        <v>30</v>
      </c>
      <c r="B36" s="48" t="s">
        <v>44</v>
      </c>
      <c r="C36" s="48" t="s">
        <v>45</v>
      </c>
      <c r="D36" s="48" t="s">
        <v>45</v>
      </c>
      <c r="E36" s="48" t="s">
        <v>46</v>
      </c>
      <c r="F36" s="48" t="s">
        <v>47</v>
      </c>
      <c r="G36" s="48" t="s">
        <v>48</v>
      </c>
      <c r="H36" s="9" t="s">
        <v>149</v>
      </c>
      <c r="I36" s="48" t="s">
        <v>48</v>
      </c>
      <c r="J36" s="47" t="s">
        <v>48</v>
      </c>
      <c r="K36" s="47">
        <v>0</v>
      </c>
      <c r="L36" s="47">
        <v>0</v>
      </c>
      <c r="M36" s="47">
        <v>0</v>
      </c>
      <c r="N36" s="14" t="s">
        <v>200</v>
      </c>
      <c r="O36" s="13"/>
      <c r="P36" s="13"/>
      <c r="Q36" s="13"/>
      <c r="R36" s="13"/>
      <c r="S36" s="48" t="s">
        <v>48</v>
      </c>
      <c r="T36" s="48"/>
      <c r="U36" s="48"/>
      <c r="V36" s="55"/>
      <c r="W36" s="55"/>
      <c r="X36" s="48"/>
      <c r="Y36" s="48"/>
      <c r="Z36" s="31"/>
      <c r="AA36" s="12"/>
      <c r="AB36" s="12"/>
      <c r="AC36" s="12"/>
      <c r="AD36" s="48" t="s">
        <v>54</v>
      </c>
      <c r="AE36" s="47" t="s">
        <v>55</v>
      </c>
      <c r="AF36" s="47">
        <v>2299</v>
      </c>
      <c r="AG36" s="47" t="s">
        <v>56</v>
      </c>
      <c r="AH36" s="47" t="s">
        <v>57</v>
      </c>
      <c r="AI36" s="48" t="s">
        <v>138</v>
      </c>
      <c r="AJ36" s="48" t="s">
        <v>59</v>
      </c>
      <c r="AK36" s="14" t="s">
        <v>60</v>
      </c>
      <c r="AL36" s="28" t="s">
        <v>145</v>
      </c>
      <c r="AM36" s="21" t="s">
        <v>146</v>
      </c>
      <c r="AN36" s="21"/>
      <c r="AO36" s="10" t="s">
        <v>63</v>
      </c>
      <c r="AP36" s="14" t="s">
        <v>64</v>
      </c>
      <c r="AQ36" s="41">
        <v>4017000</v>
      </c>
      <c r="AR36" s="39">
        <v>12</v>
      </c>
      <c r="AS36" s="39" t="s">
        <v>65</v>
      </c>
      <c r="AT36" s="39" t="s">
        <v>66</v>
      </c>
      <c r="AU36" s="39" t="s">
        <v>67</v>
      </c>
      <c r="AV36" s="40">
        <v>48204000</v>
      </c>
      <c r="AW36" s="24">
        <v>20000000</v>
      </c>
    </row>
    <row r="37" spans="1:49" s="35" customFormat="1" ht="90">
      <c r="A37" s="47">
        <f t="shared" si="0"/>
        <v>31</v>
      </c>
      <c r="B37" s="48" t="s">
        <v>44</v>
      </c>
      <c r="C37" s="48" t="s">
        <v>45</v>
      </c>
      <c r="D37" s="48" t="s">
        <v>45</v>
      </c>
      <c r="E37" s="48" t="s">
        <v>46</v>
      </c>
      <c r="F37" s="48" t="s">
        <v>47</v>
      </c>
      <c r="G37" s="48" t="s">
        <v>48</v>
      </c>
      <c r="H37" s="9" t="s">
        <v>149</v>
      </c>
      <c r="I37" s="48" t="s">
        <v>48</v>
      </c>
      <c r="J37" s="47" t="s">
        <v>48</v>
      </c>
      <c r="K37" s="47">
        <v>0</v>
      </c>
      <c r="L37" s="47">
        <v>0</v>
      </c>
      <c r="M37" s="47">
        <v>0</v>
      </c>
      <c r="N37" s="14" t="s">
        <v>200</v>
      </c>
      <c r="O37" s="13"/>
      <c r="P37" s="13"/>
      <c r="Q37" s="13"/>
      <c r="R37" s="13"/>
      <c r="S37" s="48" t="s">
        <v>48</v>
      </c>
      <c r="T37" s="48"/>
      <c r="U37" s="48"/>
      <c r="V37" s="55"/>
      <c r="W37" s="55"/>
      <c r="X37" s="48"/>
      <c r="Y37" s="48"/>
      <c r="Z37" s="31"/>
      <c r="AA37" s="12"/>
      <c r="AB37" s="12"/>
      <c r="AC37" s="12"/>
      <c r="AD37" s="48" t="s">
        <v>54</v>
      </c>
      <c r="AE37" s="47" t="s">
        <v>55</v>
      </c>
      <c r="AF37" s="47">
        <v>2299</v>
      </c>
      <c r="AG37" s="47" t="s">
        <v>56</v>
      </c>
      <c r="AH37" s="47" t="s">
        <v>57</v>
      </c>
      <c r="AI37" s="48" t="s">
        <v>138</v>
      </c>
      <c r="AJ37" s="48" t="s">
        <v>59</v>
      </c>
      <c r="AK37" s="14" t="s">
        <v>60</v>
      </c>
      <c r="AL37" s="28" t="s">
        <v>147</v>
      </c>
      <c r="AM37" s="21" t="s">
        <v>148</v>
      </c>
      <c r="AN37" s="21"/>
      <c r="AO37" s="10" t="s">
        <v>63</v>
      </c>
      <c r="AP37" s="14" t="s">
        <v>64</v>
      </c>
      <c r="AQ37" s="41">
        <v>22000000</v>
      </c>
      <c r="AR37" s="39">
        <v>12</v>
      </c>
      <c r="AS37" s="39" t="s">
        <v>65</v>
      </c>
      <c r="AT37" s="39" t="s">
        <v>66</v>
      </c>
      <c r="AU37" s="39" t="s">
        <v>67</v>
      </c>
      <c r="AV37" s="40">
        <v>264000000</v>
      </c>
      <c r="AW37" s="24">
        <v>30000000</v>
      </c>
    </row>
  </sheetData>
  <dataValidations count="1">
    <dataValidation type="textLength" allowBlank="1" showInputMessage="1" showErrorMessage="1" sqref="AA7:AA37 P7:P37" xr:uid="{00000000-0002-0000-0800-000000000000}">
      <formula1>100</formula1>
      <formula2>1000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Hoja1!$D$3:$D$4</xm:f>
          </x14:formula1>
          <xm:sqref>Q7:Q37 AB7:AB37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X37"/>
  <sheetViews>
    <sheetView workbookViewId="0">
      <selection activeCell="L8" sqref="L8"/>
    </sheetView>
  </sheetViews>
  <sheetFormatPr baseColWidth="10" defaultColWidth="11.42578125" defaultRowHeight="15"/>
  <cols>
    <col min="1" max="1" width="7.140625" style="42" customWidth="1"/>
    <col min="2" max="2" width="10.140625" style="42" customWidth="1"/>
    <col min="3" max="5" width="21.42578125" style="42" customWidth="1"/>
    <col min="6" max="6" width="14.28515625" style="42" customWidth="1"/>
    <col min="7" max="7" width="11.42578125" style="42" customWidth="1"/>
    <col min="8" max="8" width="29.28515625" style="42" customWidth="1"/>
    <col min="9" max="9" width="11.42578125" style="42" customWidth="1"/>
    <col min="10" max="10" width="11.42578125" style="42"/>
    <col min="11" max="13" width="11.42578125" style="42" customWidth="1"/>
    <col min="14" max="14" width="11.42578125" style="32" customWidth="1"/>
    <col min="15" max="18" width="11.42578125" style="32"/>
    <col min="19" max="19" width="21.42578125" style="42" customWidth="1"/>
    <col min="20" max="20" width="25.7109375" style="42" customWidth="1"/>
    <col min="21" max="21" width="17.28515625" style="42" customWidth="1"/>
    <col min="22" max="23" width="17.140625" style="42" customWidth="1"/>
    <col min="24" max="24" width="11.42578125" style="42"/>
    <col min="25" max="25" width="21.42578125" style="42" customWidth="1"/>
    <col min="26" max="26" width="11.42578125" style="32"/>
    <col min="27" max="27" width="61" style="32" customWidth="1"/>
    <col min="28" max="28" width="11.42578125" style="42"/>
    <col min="29" max="29" width="42.85546875" style="42" customWidth="1"/>
    <col min="30" max="30" width="21.42578125" style="42" customWidth="1"/>
    <col min="31" max="34" width="11.42578125" style="42" hidden="1" customWidth="1"/>
    <col min="35" max="36" width="21.42578125" style="42" customWidth="1"/>
    <col min="37" max="37" width="11.42578125" style="32" hidden="1" customWidth="1"/>
    <col min="38" max="38" width="11.42578125" style="32"/>
    <col min="39" max="40" width="42.85546875" style="32" customWidth="1"/>
    <col min="41" max="41" width="18.85546875" style="32" customWidth="1"/>
    <col min="42" max="42" width="11.42578125" style="32"/>
    <col min="43" max="43" width="16.140625" style="32" customWidth="1"/>
    <col min="44" max="44" width="11.42578125" style="32"/>
    <col min="45" max="45" width="18.42578125" style="32" customWidth="1"/>
    <col min="46" max="46" width="14.7109375" style="32" customWidth="1"/>
    <col min="47" max="47" width="13.5703125" style="32" customWidth="1"/>
    <col min="48" max="48" width="17.85546875" style="32" customWidth="1"/>
    <col min="49" max="49" width="17.7109375" style="32" customWidth="1"/>
    <col min="50" max="50" width="14.5703125" style="32" customWidth="1"/>
    <col min="51" max="16384" width="11.42578125" style="32"/>
  </cols>
  <sheetData>
    <row r="2" spans="1:50">
      <c r="Y2" s="19"/>
      <c r="AA2" s="61"/>
    </row>
    <row r="3" spans="1:50">
      <c r="AQ3" s="37"/>
    </row>
    <row r="5" spans="1:50" ht="33.75">
      <c r="A5" s="67" t="s">
        <v>0</v>
      </c>
      <c r="B5" s="67"/>
      <c r="C5" s="67"/>
      <c r="D5" s="67"/>
      <c r="E5" s="67"/>
      <c r="F5" s="67"/>
      <c r="G5" s="68" t="s">
        <v>1</v>
      </c>
      <c r="H5" s="69" t="s">
        <v>2</v>
      </c>
      <c r="I5" s="69"/>
      <c r="J5" s="69"/>
      <c r="K5" s="69"/>
      <c r="L5" s="69"/>
      <c r="M5" s="69"/>
      <c r="N5" s="1"/>
      <c r="O5" s="1"/>
      <c r="P5" s="1"/>
      <c r="Q5" s="1"/>
      <c r="R5" s="1"/>
      <c r="S5" s="70" t="s">
        <v>3</v>
      </c>
      <c r="T5" s="70"/>
      <c r="U5" s="70"/>
      <c r="V5" s="70"/>
      <c r="W5" s="70"/>
      <c r="X5" s="70"/>
      <c r="Y5" s="70"/>
      <c r="Z5" s="2"/>
      <c r="AA5" s="2"/>
      <c r="AB5" s="70"/>
      <c r="AC5" s="70"/>
      <c r="AD5" s="70"/>
      <c r="AE5" s="70"/>
      <c r="AF5" s="70"/>
      <c r="AG5" s="70"/>
      <c r="AH5" s="70"/>
      <c r="AI5" s="70"/>
      <c r="AJ5" s="70"/>
      <c r="AK5" s="2"/>
      <c r="AL5" s="3" t="s">
        <v>4</v>
      </c>
      <c r="AM5" s="4"/>
      <c r="AN5" s="4"/>
      <c r="AO5" s="4"/>
      <c r="AP5" s="4"/>
      <c r="AQ5" s="4"/>
      <c r="AR5" s="4"/>
      <c r="AS5" s="4"/>
      <c r="AT5" s="4"/>
      <c r="AU5" s="4"/>
      <c r="AV5" s="4"/>
      <c r="AW5" s="4"/>
    </row>
    <row r="6" spans="1:50" ht="90">
      <c r="A6" s="43" t="s">
        <v>5</v>
      </c>
      <c r="B6" s="44" t="s">
        <v>6</v>
      </c>
      <c r="C6" s="44" t="s">
        <v>7</v>
      </c>
      <c r="D6" s="44" t="s">
        <v>8</v>
      </c>
      <c r="E6" s="44" t="s">
        <v>9</v>
      </c>
      <c r="F6" s="44" t="s">
        <v>10</v>
      </c>
      <c r="G6" s="45" t="s">
        <v>11</v>
      </c>
      <c r="H6" s="46" t="s">
        <v>12</v>
      </c>
      <c r="I6" s="46" t="s">
        <v>13</v>
      </c>
      <c r="J6" s="46" t="s">
        <v>14</v>
      </c>
      <c r="K6" s="46" t="s">
        <v>15</v>
      </c>
      <c r="L6" s="46" t="s">
        <v>16</v>
      </c>
      <c r="M6" s="46" t="s">
        <v>17</v>
      </c>
      <c r="N6" s="33" t="s">
        <v>18</v>
      </c>
      <c r="O6" s="5" t="s">
        <v>201</v>
      </c>
      <c r="P6" s="5" t="s">
        <v>202</v>
      </c>
      <c r="Q6" s="5" t="s">
        <v>19</v>
      </c>
      <c r="R6" s="5" t="s">
        <v>20</v>
      </c>
      <c r="S6" s="50" t="s">
        <v>21</v>
      </c>
      <c r="T6" s="50" t="s">
        <v>22</v>
      </c>
      <c r="U6" s="50" t="s">
        <v>14</v>
      </c>
      <c r="V6" s="50" t="s">
        <v>16</v>
      </c>
      <c r="W6" s="50" t="s">
        <v>17</v>
      </c>
      <c r="X6" s="50" t="s">
        <v>23</v>
      </c>
      <c r="Y6" s="50" t="s">
        <v>24</v>
      </c>
      <c r="Z6" s="5" t="s">
        <v>201</v>
      </c>
      <c r="AA6" s="5" t="s">
        <v>202</v>
      </c>
      <c r="AB6" s="71" t="s">
        <v>19</v>
      </c>
      <c r="AC6" s="71" t="s">
        <v>20</v>
      </c>
      <c r="AD6" s="59" t="s">
        <v>25</v>
      </c>
      <c r="AE6" s="43" t="s">
        <v>26</v>
      </c>
      <c r="AF6" s="43" t="s">
        <v>27</v>
      </c>
      <c r="AG6" s="43" t="s">
        <v>28</v>
      </c>
      <c r="AH6" s="43" t="s">
        <v>29</v>
      </c>
      <c r="AI6" s="59" t="s">
        <v>30</v>
      </c>
      <c r="AJ6" s="59" t="s">
        <v>31</v>
      </c>
      <c r="AK6" s="6" t="s">
        <v>32</v>
      </c>
      <c r="AL6" s="7" t="s">
        <v>33</v>
      </c>
      <c r="AM6" s="7" t="s">
        <v>34</v>
      </c>
      <c r="AN6" s="7" t="s">
        <v>35</v>
      </c>
      <c r="AO6" s="7" t="s">
        <v>36</v>
      </c>
      <c r="AP6" s="7" t="s">
        <v>26</v>
      </c>
      <c r="AQ6" s="7" t="s">
        <v>37</v>
      </c>
      <c r="AR6" s="7" t="s">
        <v>38</v>
      </c>
      <c r="AS6" s="7" t="s">
        <v>39</v>
      </c>
      <c r="AT6" s="7" t="s">
        <v>40</v>
      </c>
      <c r="AU6" s="7" t="s">
        <v>41</v>
      </c>
      <c r="AV6" s="7" t="s">
        <v>42</v>
      </c>
      <c r="AW6" s="7" t="s">
        <v>43</v>
      </c>
    </row>
    <row r="7" spans="1:50" s="35" customFormat="1" ht="150" customHeight="1">
      <c r="A7" s="47">
        <v>1</v>
      </c>
      <c r="B7" s="48" t="s">
        <v>44</v>
      </c>
      <c r="C7" s="48" t="s">
        <v>45</v>
      </c>
      <c r="D7" s="48" t="s">
        <v>45</v>
      </c>
      <c r="E7" s="48" t="s">
        <v>46</v>
      </c>
      <c r="F7" s="48" t="s">
        <v>47</v>
      </c>
      <c r="G7" s="48" t="s">
        <v>48</v>
      </c>
      <c r="H7" s="9" t="s">
        <v>149</v>
      </c>
      <c r="I7" s="48" t="s">
        <v>48</v>
      </c>
      <c r="J7" s="47" t="s">
        <v>48</v>
      </c>
      <c r="K7" s="47">
        <v>0</v>
      </c>
      <c r="L7" s="47">
        <v>0</v>
      </c>
      <c r="M7" s="47">
        <v>0</v>
      </c>
      <c r="N7" s="14" t="s">
        <v>203</v>
      </c>
      <c r="O7" s="13"/>
      <c r="P7" s="13"/>
      <c r="Q7" s="13"/>
      <c r="R7" s="13"/>
      <c r="S7" s="48" t="s">
        <v>48</v>
      </c>
      <c r="T7" s="48" t="s">
        <v>49</v>
      </c>
      <c r="U7" s="48" t="s">
        <v>50</v>
      </c>
      <c r="V7" s="51">
        <v>0</v>
      </c>
      <c r="W7" s="52">
        <v>20100000</v>
      </c>
      <c r="X7" s="48" t="s">
        <v>51</v>
      </c>
      <c r="Y7" s="48" t="s">
        <v>52</v>
      </c>
      <c r="Z7" s="30">
        <v>5844776</v>
      </c>
      <c r="AA7" s="10" t="s">
        <v>150</v>
      </c>
      <c r="AB7" s="47" t="s">
        <v>53</v>
      </c>
      <c r="AC7" s="62" t="s">
        <v>151</v>
      </c>
      <c r="AD7" s="60" t="s">
        <v>54</v>
      </c>
      <c r="AE7" s="47" t="s">
        <v>55</v>
      </c>
      <c r="AF7" s="47">
        <v>2299</v>
      </c>
      <c r="AG7" s="47" t="s">
        <v>56</v>
      </c>
      <c r="AH7" s="47" t="s">
        <v>57</v>
      </c>
      <c r="AI7" s="48" t="s">
        <v>58</v>
      </c>
      <c r="AJ7" s="48" t="s">
        <v>59</v>
      </c>
      <c r="AK7" s="14" t="s">
        <v>60</v>
      </c>
      <c r="AL7" s="28" t="s">
        <v>61</v>
      </c>
      <c r="AM7" s="21" t="s">
        <v>62</v>
      </c>
      <c r="AN7" s="21"/>
      <c r="AO7" s="10" t="s">
        <v>63</v>
      </c>
      <c r="AP7" s="14" t="s">
        <v>64</v>
      </c>
      <c r="AQ7" s="38">
        <v>6700000</v>
      </c>
      <c r="AR7" s="39">
        <v>12</v>
      </c>
      <c r="AS7" s="39" t="s">
        <v>65</v>
      </c>
      <c r="AT7" s="39" t="s">
        <v>66</v>
      </c>
      <c r="AU7" s="39" t="s">
        <v>67</v>
      </c>
      <c r="AV7" s="40">
        <v>80400000</v>
      </c>
      <c r="AW7" s="24">
        <v>27400000</v>
      </c>
      <c r="AX7" s="34"/>
    </row>
    <row r="8" spans="1:50" s="35" customFormat="1" ht="120">
      <c r="A8" s="47">
        <f t="shared" ref="A8:A37" si="0">A7+1</f>
        <v>2</v>
      </c>
      <c r="B8" s="48" t="s">
        <v>44</v>
      </c>
      <c r="C8" s="48" t="s">
        <v>45</v>
      </c>
      <c r="D8" s="48" t="s">
        <v>45</v>
      </c>
      <c r="E8" s="48" t="s">
        <v>46</v>
      </c>
      <c r="F8" s="48" t="s">
        <v>47</v>
      </c>
      <c r="G8" s="48" t="s">
        <v>48</v>
      </c>
      <c r="H8" s="9" t="s">
        <v>149</v>
      </c>
      <c r="I8" s="48" t="s">
        <v>48</v>
      </c>
      <c r="J8" s="47" t="s">
        <v>48</v>
      </c>
      <c r="K8" s="47">
        <v>0</v>
      </c>
      <c r="L8" s="47">
        <v>0</v>
      </c>
      <c r="M8" s="47">
        <v>0</v>
      </c>
      <c r="N8" s="14" t="s">
        <v>203</v>
      </c>
      <c r="O8" s="13"/>
      <c r="P8" s="13"/>
      <c r="Q8" s="13"/>
      <c r="R8" s="13"/>
      <c r="S8" s="48" t="s">
        <v>48</v>
      </c>
      <c r="T8" s="48" t="s">
        <v>68</v>
      </c>
      <c r="U8" s="48" t="s">
        <v>50</v>
      </c>
      <c r="V8" s="53">
        <v>888000</v>
      </c>
      <c r="W8" s="52">
        <v>1200000</v>
      </c>
      <c r="X8" s="48" t="s">
        <v>51</v>
      </c>
      <c r="Y8" s="54" t="s">
        <v>69</v>
      </c>
      <c r="Z8" s="30">
        <v>906239</v>
      </c>
      <c r="AA8" s="13" t="s">
        <v>152</v>
      </c>
      <c r="AB8" s="47" t="s">
        <v>53</v>
      </c>
      <c r="AC8" s="62" t="s">
        <v>153</v>
      </c>
      <c r="AD8" s="60" t="s">
        <v>54</v>
      </c>
      <c r="AE8" s="47" t="s">
        <v>55</v>
      </c>
      <c r="AF8" s="47">
        <v>2299</v>
      </c>
      <c r="AG8" s="47" t="s">
        <v>56</v>
      </c>
      <c r="AH8" s="47" t="s">
        <v>57</v>
      </c>
      <c r="AI8" s="48" t="s">
        <v>58</v>
      </c>
      <c r="AJ8" s="48" t="s">
        <v>59</v>
      </c>
      <c r="AK8" s="14" t="s">
        <v>60</v>
      </c>
      <c r="AL8" s="28" t="s">
        <v>70</v>
      </c>
      <c r="AM8" s="21" t="s">
        <v>71</v>
      </c>
      <c r="AN8" s="21"/>
      <c r="AO8" s="10" t="s">
        <v>63</v>
      </c>
      <c r="AP8" s="14" t="s">
        <v>64</v>
      </c>
      <c r="AQ8" s="38">
        <v>6800000</v>
      </c>
      <c r="AR8" s="39">
        <v>12</v>
      </c>
      <c r="AS8" s="39" t="s">
        <v>65</v>
      </c>
      <c r="AT8" s="39" t="s">
        <v>66</v>
      </c>
      <c r="AU8" s="39" t="s">
        <v>67</v>
      </c>
      <c r="AV8" s="40">
        <v>81600000</v>
      </c>
      <c r="AW8" s="24">
        <v>61750000</v>
      </c>
    </row>
    <row r="9" spans="1:50" s="35" customFormat="1" ht="90">
      <c r="A9" s="47">
        <f t="shared" si="0"/>
        <v>3</v>
      </c>
      <c r="B9" s="48" t="s">
        <v>44</v>
      </c>
      <c r="C9" s="48" t="s">
        <v>45</v>
      </c>
      <c r="D9" s="48" t="s">
        <v>45</v>
      </c>
      <c r="E9" s="48" t="s">
        <v>46</v>
      </c>
      <c r="F9" s="48" t="s">
        <v>47</v>
      </c>
      <c r="G9" s="48" t="s">
        <v>48</v>
      </c>
      <c r="H9" s="9" t="s">
        <v>149</v>
      </c>
      <c r="I9" s="48" t="s">
        <v>48</v>
      </c>
      <c r="J9" s="47" t="s">
        <v>48</v>
      </c>
      <c r="K9" s="47">
        <v>0</v>
      </c>
      <c r="L9" s="47">
        <v>0</v>
      </c>
      <c r="M9" s="47">
        <v>0</v>
      </c>
      <c r="N9" s="14" t="s">
        <v>203</v>
      </c>
      <c r="O9" s="13"/>
      <c r="P9" s="13"/>
      <c r="Q9" s="13"/>
      <c r="R9" s="13"/>
      <c r="S9" s="48" t="s">
        <v>48</v>
      </c>
      <c r="T9" s="48"/>
      <c r="U9" s="48"/>
      <c r="V9" s="55"/>
      <c r="W9" s="55"/>
      <c r="X9" s="48"/>
      <c r="Y9" s="48"/>
      <c r="Z9" s="14"/>
      <c r="AA9" s="13"/>
      <c r="AB9" s="13"/>
      <c r="AC9" s="13"/>
      <c r="AD9" s="60" t="s">
        <v>54</v>
      </c>
      <c r="AE9" s="47" t="s">
        <v>55</v>
      </c>
      <c r="AF9" s="47">
        <v>2299</v>
      </c>
      <c r="AG9" s="47" t="s">
        <v>56</v>
      </c>
      <c r="AH9" s="47" t="s">
        <v>57</v>
      </c>
      <c r="AI9" s="48" t="s">
        <v>58</v>
      </c>
      <c r="AJ9" s="48" t="s">
        <v>59</v>
      </c>
      <c r="AK9" s="14" t="s">
        <v>60</v>
      </c>
      <c r="AL9" s="28" t="s">
        <v>72</v>
      </c>
      <c r="AM9" s="21" t="s">
        <v>73</v>
      </c>
      <c r="AN9" s="21"/>
      <c r="AO9" s="10" t="s">
        <v>74</v>
      </c>
      <c r="AP9" s="14" t="s">
        <v>64</v>
      </c>
      <c r="AQ9" s="38">
        <v>48004266.659999996</v>
      </c>
      <c r="AR9" s="39">
        <v>12</v>
      </c>
      <c r="AS9" s="39" t="s">
        <v>65</v>
      </c>
      <c r="AT9" s="39" t="s">
        <v>75</v>
      </c>
      <c r="AU9" s="39" t="s">
        <v>76</v>
      </c>
      <c r="AV9" s="40">
        <v>576051199.91999996</v>
      </c>
      <c r="AW9" s="24">
        <v>82000000</v>
      </c>
      <c r="AX9" s="34"/>
    </row>
    <row r="10" spans="1:50" s="35" customFormat="1" ht="90">
      <c r="A10" s="47">
        <f t="shared" si="0"/>
        <v>4</v>
      </c>
      <c r="B10" s="48" t="s">
        <v>44</v>
      </c>
      <c r="C10" s="48" t="s">
        <v>45</v>
      </c>
      <c r="D10" s="48" t="s">
        <v>45</v>
      </c>
      <c r="E10" s="48" t="s">
        <v>46</v>
      </c>
      <c r="F10" s="48" t="s">
        <v>47</v>
      </c>
      <c r="G10" s="48" t="s">
        <v>48</v>
      </c>
      <c r="H10" s="9" t="s">
        <v>149</v>
      </c>
      <c r="I10" s="48" t="s">
        <v>48</v>
      </c>
      <c r="J10" s="47" t="s">
        <v>48</v>
      </c>
      <c r="K10" s="47">
        <v>0</v>
      </c>
      <c r="L10" s="47">
        <v>0</v>
      </c>
      <c r="M10" s="47">
        <v>0</v>
      </c>
      <c r="N10" s="14" t="s">
        <v>203</v>
      </c>
      <c r="O10" s="13"/>
      <c r="P10" s="13"/>
      <c r="Q10" s="13"/>
      <c r="R10" s="13"/>
      <c r="S10" s="48" t="s">
        <v>48</v>
      </c>
      <c r="T10" s="48"/>
      <c r="U10" s="48"/>
      <c r="V10" s="55"/>
      <c r="W10" s="55"/>
      <c r="X10" s="48"/>
      <c r="Y10" s="48"/>
      <c r="Z10" s="14"/>
      <c r="AA10" s="13"/>
      <c r="AB10" s="13"/>
      <c r="AC10" s="13"/>
      <c r="AD10" s="60" t="s">
        <v>54</v>
      </c>
      <c r="AE10" s="47" t="s">
        <v>55</v>
      </c>
      <c r="AF10" s="47">
        <v>2299</v>
      </c>
      <c r="AG10" s="47" t="s">
        <v>56</v>
      </c>
      <c r="AH10" s="47" t="s">
        <v>57</v>
      </c>
      <c r="AI10" s="48" t="s">
        <v>58</v>
      </c>
      <c r="AJ10" s="48" t="s">
        <v>59</v>
      </c>
      <c r="AK10" s="14" t="s">
        <v>60</v>
      </c>
      <c r="AL10" s="28"/>
      <c r="AM10" s="21" t="s">
        <v>77</v>
      </c>
      <c r="AN10" s="21"/>
      <c r="AO10" s="10" t="s">
        <v>63</v>
      </c>
      <c r="AP10" s="14" t="s">
        <v>64</v>
      </c>
      <c r="AQ10" s="41">
        <v>6100000</v>
      </c>
      <c r="AR10" s="39">
        <v>12</v>
      </c>
      <c r="AS10" s="39" t="s">
        <v>65</v>
      </c>
      <c r="AT10" s="39" t="s">
        <v>66</v>
      </c>
      <c r="AU10" s="39" t="s">
        <v>67</v>
      </c>
      <c r="AV10" s="40">
        <v>73200000</v>
      </c>
      <c r="AW10" s="24"/>
    </row>
    <row r="11" spans="1:50" s="35" customFormat="1" ht="105">
      <c r="A11" s="47">
        <f t="shared" si="0"/>
        <v>5</v>
      </c>
      <c r="B11" s="48" t="s">
        <v>44</v>
      </c>
      <c r="C11" s="48" t="s">
        <v>45</v>
      </c>
      <c r="D11" s="48" t="s">
        <v>45</v>
      </c>
      <c r="E11" s="48" t="s">
        <v>46</v>
      </c>
      <c r="F11" s="48" t="s">
        <v>47</v>
      </c>
      <c r="G11" s="48" t="s">
        <v>48</v>
      </c>
      <c r="H11" s="9" t="s">
        <v>149</v>
      </c>
      <c r="I11" s="48" t="s">
        <v>48</v>
      </c>
      <c r="J11" s="47" t="s">
        <v>48</v>
      </c>
      <c r="K11" s="47">
        <v>0</v>
      </c>
      <c r="L11" s="47">
        <v>0</v>
      </c>
      <c r="M11" s="47">
        <v>0</v>
      </c>
      <c r="N11" s="14" t="s">
        <v>203</v>
      </c>
      <c r="O11" s="13"/>
      <c r="P11" s="13"/>
      <c r="Q11" s="13"/>
      <c r="R11" s="13"/>
      <c r="S11" s="48" t="s">
        <v>48</v>
      </c>
      <c r="T11" s="48"/>
      <c r="U11" s="48"/>
      <c r="V11" s="55"/>
      <c r="W11" s="55"/>
      <c r="X11" s="48"/>
      <c r="Y11" s="48"/>
      <c r="Z11" s="14"/>
      <c r="AA11" s="13"/>
      <c r="AB11" s="13"/>
      <c r="AC11" s="13"/>
      <c r="AD11" s="60" t="s">
        <v>54</v>
      </c>
      <c r="AE11" s="47" t="s">
        <v>55</v>
      </c>
      <c r="AF11" s="47">
        <v>2299</v>
      </c>
      <c r="AG11" s="47" t="s">
        <v>56</v>
      </c>
      <c r="AH11" s="47" t="s">
        <v>57</v>
      </c>
      <c r="AI11" s="48" t="s">
        <v>58</v>
      </c>
      <c r="AJ11" s="48" t="s">
        <v>59</v>
      </c>
      <c r="AK11" s="14" t="s">
        <v>60</v>
      </c>
      <c r="AL11" s="28" t="s">
        <v>78</v>
      </c>
      <c r="AM11" s="21" t="s">
        <v>79</v>
      </c>
      <c r="AN11" s="21"/>
      <c r="AO11" s="10" t="s">
        <v>63</v>
      </c>
      <c r="AP11" s="14" t="s">
        <v>64</v>
      </c>
      <c r="AQ11" s="41">
        <v>3800000</v>
      </c>
      <c r="AR11" s="39">
        <v>12</v>
      </c>
      <c r="AS11" s="39" t="s">
        <v>65</v>
      </c>
      <c r="AT11" s="39" t="s">
        <v>66</v>
      </c>
      <c r="AU11" s="39" t="s">
        <v>67</v>
      </c>
      <c r="AV11" s="40">
        <v>45600000</v>
      </c>
      <c r="AW11" s="24">
        <v>19000000</v>
      </c>
    </row>
    <row r="12" spans="1:50" s="35" customFormat="1" ht="90">
      <c r="A12" s="47">
        <f t="shared" si="0"/>
        <v>6</v>
      </c>
      <c r="B12" s="48" t="s">
        <v>44</v>
      </c>
      <c r="C12" s="48" t="s">
        <v>45</v>
      </c>
      <c r="D12" s="48" t="s">
        <v>45</v>
      </c>
      <c r="E12" s="48" t="s">
        <v>46</v>
      </c>
      <c r="F12" s="48" t="s">
        <v>47</v>
      </c>
      <c r="G12" s="48" t="s">
        <v>48</v>
      </c>
      <c r="H12" s="9" t="s">
        <v>149</v>
      </c>
      <c r="I12" s="48" t="s">
        <v>48</v>
      </c>
      <c r="J12" s="47" t="s">
        <v>48</v>
      </c>
      <c r="K12" s="47">
        <v>0</v>
      </c>
      <c r="L12" s="47">
        <v>0</v>
      </c>
      <c r="M12" s="47">
        <v>0</v>
      </c>
      <c r="N12" s="14" t="s">
        <v>203</v>
      </c>
      <c r="O12" s="13"/>
      <c r="P12" s="13"/>
      <c r="Q12" s="13"/>
      <c r="R12" s="13"/>
      <c r="S12" s="48" t="s">
        <v>48</v>
      </c>
      <c r="T12" s="48"/>
      <c r="U12" s="48"/>
      <c r="V12" s="55"/>
      <c r="W12" s="55"/>
      <c r="X12" s="48"/>
      <c r="Y12" s="48"/>
      <c r="Z12" s="14"/>
      <c r="AA12" s="13"/>
      <c r="AB12" s="13"/>
      <c r="AC12" s="13"/>
      <c r="AD12" s="60" t="s">
        <v>54</v>
      </c>
      <c r="AE12" s="47" t="s">
        <v>55</v>
      </c>
      <c r="AF12" s="47">
        <v>2299</v>
      </c>
      <c r="AG12" s="47" t="s">
        <v>56</v>
      </c>
      <c r="AH12" s="47" t="s">
        <v>57</v>
      </c>
      <c r="AI12" s="48" t="s">
        <v>58</v>
      </c>
      <c r="AJ12" s="48" t="s">
        <v>59</v>
      </c>
      <c r="AK12" s="14" t="s">
        <v>60</v>
      </c>
      <c r="AL12" s="28" t="s">
        <v>80</v>
      </c>
      <c r="AM12" s="21" t="s">
        <v>81</v>
      </c>
      <c r="AN12" s="21"/>
      <c r="AO12" s="10" t="s">
        <v>63</v>
      </c>
      <c r="AP12" s="14" t="s">
        <v>64</v>
      </c>
      <c r="AQ12" s="41">
        <v>5600000</v>
      </c>
      <c r="AR12" s="39">
        <v>12</v>
      </c>
      <c r="AS12" s="39" t="s">
        <v>65</v>
      </c>
      <c r="AT12" s="39" t="s">
        <v>66</v>
      </c>
      <c r="AU12" s="39" t="s">
        <v>67</v>
      </c>
      <c r="AV12" s="40">
        <v>67200000</v>
      </c>
      <c r="AW12" s="24">
        <v>29000000</v>
      </c>
    </row>
    <row r="13" spans="1:50" s="35" customFormat="1" ht="90">
      <c r="A13" s="47">
        <f t="shared" si="0"/>
        <v>7</v>
      </c>
      <c r="B13" s="48" t="s">
        <v>44</v>
      </c>
      <c r="C13" s="48" t="s">
        <v>45</v>
      </c>
      <c r="D13" s="48" t="s">
        <v>45</v>
      </c>
      <c r="E13" s="48" t="s">
        <v>46</v>
      </c>
      <c r="F13" s="48" t="s">
        <v>47</v>
      </c>
      <c r="G13" s="48" t="s">
        <v>48</v>
      </c>
      <c r="H13" s="9" t="s">
        <v>149</v>
      </c>
      <c r="I13" s="48" t="s">
        <v>48</v>
      </c>
      <c r="J13" s="47" t="s">
        <v>48</v>
      </c>
      <c r="K13" s="47">
        <v>0</v>
      </c>
      <c r="L13" s="47">
        <v>0</v>
      </c>
      <c r="M13" s="47">
        <v>0</v>
      </c>
      <c r="N13" s="14" t="s">
        <v>203</v>
      </c>
      <c r="O13" s="13"/>
      <c r="P13" s="13"/>
      <c r="Q13" s="13"/>
      <c r="R13" s="13"/>
      <c r="S13" s="48" t="s">
        <v>48</v>
      </c>
      <c r="T13" s="48"/>
      <c r="U13" s="48"/>
      <c r="V13" s="55"/>
      <c r="W13" s="55"/>
      <c r="X13" s="48"/>
      <c r="Y13" s="48"/>
      <c r="Z13" s="14"/>
      <c r="AA13" s="13"/>
      <c r="AB13" s="13"/>
      <c r="AC13" s="13"/>
      <c r="AD13" s="60" t="s">
        <v>54</v>
      </c>
      <c r="AE13" s="47" t="s">
        <v>55</v>
      </c>
      <c r="AF13" s="47">
        <v>2299</v>
      </c>
      <c r="AG13" s="47" t="s">
        <v>56</v>
      </c>
      <c r="AH13" s="47" t="s">
        <v>57</v>
      </c>
      <c r="AI13" s="48" t="s">
        <v>58</v>
      </c>
      <c r="AJ13" s="48" t="s">
        <v>59</v>
      </c>
      <c r="AK13" s="14" t="s">
        <v>60</v>
      </c>
      <c r="AL13" s="28" t="s">
        <v>82</v>
      </c>
      <c r="AM13" s="21" t="s">
        <v>83</v>
      </c>
      <c r="AN13" s="21"/>
      <c r="AO13" s="10" t="s">
        <v>63</v>
      </c>
      <c r="AP13" s="14" t="s">
        <v>64</v>
      </c>
      <c r="AQ13" s="41">
        <v>6500000</v>
      </c>
      <c r="AR13" s="39">
        <v>12</v>
      </c>
      <c r="AS13" s="39" t="s">
        <v>65</v>
      </c>
      <c r="AT13" s="39" t="s">
        <v>66</v>
      </c>
      <c r="AU13" s="39" t="s">
        <v>67</v>
      </c>
      <c r="AV13" s="40">
        <v>78000000</v>
      </c>
      <c r="AW13" s="24">
        <v>66500000</v>
      </c>
    </row>
    <row r="14" spans="1:50" s="35" customFormat="1" ht="90">
      <c r="A14" s="47">
        <f t="shared" si="0"/>
        <v>8</v>
      </c>
      <c r="B14" s="48" t="s">
        <v>44</v>
      </c>
      <c r="C14" s="48" t="s">
        <v>45</v>
      </c>
      <c r="D14" s="48" t="s">
        <v>45</v>
      </c>
      <c r="E14" s="48" t="s">
        <v>46</v>
      </c>
      <c r="F14" s="48" t="s">
        <v>47</v>
      </c>
      <c r="G14" s="48" t="s">
        <v>48</v>
      </c>
      <c r="H14" s="9" t="s">
        <v>149</v>
      </c>
      <c r="I14" s="48" t="s">
        <v>48</v>
      </c>
      <c r="J14" s="47" t="s">
        <v>48</v>
      </c>
      <c r="K14" s="47">
        <v>0</v>
      </c>
      <c r="L14" s="47">
        <v>0</v>
      </c>
      <c r="M14" s="47">
        <v>0</v>
      </c>
      <c r="N14" s="14" t="s">
        <v>203</v>
      </c>
      <c r="O14" s="13"/>
      <c r="P14" s="13"/>
      <c r="Q14" s="13"/>
      <c r="R14" s="13"/>
      <c r="S14" s="48" t="s">
        <v>48</v>
      </c>
      <c r="T14" s="48"/>
      <c r="U14" s="48"/>
      <c r="V14" s="55"/>
      <c r="W14" s="55"/>
      <c r="X14" s="48"/>
      <c r="Y14" s="48"/>
      <c r="Z14" s="14"/>
      <c r="AA14" s="13"/>
      <c r="AB14" s="13"/>
      <c r="AC14" s="13"/>
      <c r="AD14" s="60" t="s">
        <v>54</v>
      </c>
      <c r="AE14" s="47" t="s">
        <v>55</v>
      </c>
      <c r="AF14" s="47">
        <v>2299</v>
      </c>
      <c r="AG14" s="47" t="s">
        <v>56</v>
      </c>
      <c r="AH14" s="47" t="s">
        <v>57</v>
      </c>
      <c r="AI14" s="48" t="s">
        <v>58</v>
      </c>
      <c r="AJ14" s="48" t="s">
        <v>59</v>
      </c>
      <c r="AK14" s="14" t="s">
        <v>60</v>
      </c>
      <c r="AL14" s="28" t="s">
        <v>84</v>
      </c>
      <c r="AM14" s="21" t="s">
        <v>85</v>
      </c>
      <c r="AN14" s="21"/>
      <c r="AO14" s="10" t="s">
        <v>74</v>
      </c>
      <c r="AP14" s="14" t="s">
        <v>64</v>
      </c>
      <c r="AQ14" s="41">
        <v>27000000</v>
      </c>
      <c r="AR14" s="39">
        <v>12</v>
      </c>
      <c r="AS14" s="39" t="s">
        <v>65</v>
      </c>
      <c r="AT14" s="39" t="s">
        <v>66</v>
      </c>
      <c r="AU14" s="39" t="s">
        <v>67</v>
      </c>
      <c r="AV14" s="40">
        <v>324000000</v>
      </c>
      <c r="AW14" s="24">
        <v>600000000</v>
      </c>
    </row>
    <row r="15" spans="1:50" s="35" customFormat="1" ht="165">
      <c r="A15" s="47">
        <f t="shared" si="0"/>
        <v>9</v>
      </c>
      <c r="B15" s="48" t="s">
        <v>44</v>
      </c>
      <c r="C15" s="48" t="s">
        <v>45</v>
      </c>
      <c r="D15" s="48" t="s">
        <v>45</v>
      </c>
      <c r="E15" s="48" t="s">
        <v>46</v>
      </c>
      <c r="F15" s="48" t="s">
        <v>47</v>
      </c>
      <c r="G15" s="48" t="s">
        <v>48</v>
      </c>
      <c r="H15" s="9" t="s">
        <v>149</v>
      </c>
      <c r="I15" s="48" t="s">
        <v>48</v>
      </c>
      <c r="J15" s="47" t="s">
        <v>48</v>
      </c>
      <c r="K15" s="47">
        <v>0</v>
      </c>
      <c r="L15" s="47">
        <v>0</v>
      </c>
      <c r="M15" s="47">
        <v>0</v>
      </c>
      <c r="N15" s="14" t="s">
        <v>203</v>
      </c>
      <c r="O15" s="13"/>
      <c r="P15" s="13"/>
      <c r="Q15" s="13"/>
      <c r="R15" s="13"/>
      <c r="S15" s="48" t="s">
        <v>48</v>
      </c>
      <c r="T15" s="48" t="s">
        <v>86</v>
      </c>
      <c r="U15" s="48" t="s">
        <v>50</v>
      </c>
      <c r="V15" s="51">
        <v>0</v>
      </c>
      <c r="W15" s="56">
        <v>2430</v>
      </c>
      <c r="X15" s="48"/>
      <c r="Y15" s="57" t="s">
        <v>87</v>
      </c>
      <c r="Z15" s="14">
        <v>628</v>
      </c>
      <c r="AA15" s="22" t="s">
        <v>154</v>
      </c>
      <c r="AB15" s="47" t="s">
        <v>53</v>
      </c>
      <c r="AC15" s="62" t="s">
        <v>155</v>
      </c>
      <c r="AD15" s="60" t="s">
        <v>54</v>
      </c>
      <c r="AE15" s="47" t="s">
        <v>55</v>
      </c>
      <c r="AF15" s="47">
        <v>2299</v>
      </c>
      <c r="AG15" s="47" t="s">
        <v>56</v>
      </c>
      <c r="AH15" s="47" t="s">
        <v>57</v>
      </c>
      <c r="AI15" s="48" t="s">
        <v>88</v>
      </c>
      <c r="AJ15" s="48" t="s">
        <v>59</v>
      </c>
      <c r="AK15" s="14" t="s">
        <v>60</v>
      </c>
      <c r="AL15" s="28"/>
      <c r="AM15" s="21" t="s">
        <v>89</v>
      </c>
      <c r="AN15" s="21"/>
      <c r="AO15" s="10" t="s">
        <v>63</v>
      </c>
      <c r="AP15" s="14" t="s">
        <v>64</v>
      </c>
      <c r="AQ15" s="41">
        <v>6800000</v>
      </c>
      <c r="AR15" s="39">
        <v>12</v>
      </c>
      <c r="AS15" s="39" t="s">
        <v>65</v>
      </c>
      <c r="AT15" s="39" t="s">
        <v>66</v>
      </c>
      <c r="AU15" s="39" t="s">
        <v>67</v>
      </c>
      <c r="AV15" s="40">
        <v>81600000</v>
      </c>
      <c r="AW15" s="24"/>
    </row>
    <row r="16" spans="1:50" s="35" customFormat="1" ht="120">
      <c r="A16" s="47">
        <f t="shared" si="0"/>
        <v>10</v>
      </c>
      <c r="B16" s="48" t="s">
        <v>44</v>
      </c>
      <c r="C16" s="48" t="s">
        <v>45</v>
      </c>
      <c r="D16" s="48" t="s">
        <v>45</v>
      </c>
      <c r="E16" s="48" t="s">
        <v>46</v>
      </c>
      <c r="F16" s="48" t="s">
        <v>47</v>
      </c>
      <c r="G16" s="48" t="s">
        <v>48</v>
      </c>
      <c r="H16" s="9" t="s">
        <v>149</v>
      </c>
      <c r="I16" s="48" t="s">
        <v>48</v>
      </c>
      <c r="J16" s="47" t="s">
        <v>48</v>
      </c>
      <c r="K16" s="47">
        <v>0</v>
      </c>
      <c r="L16" s="47">
        <v>0</v>
      </c>
      <c r="M16" s="47">
        <v>0</v>
      </c>
      <c r="N16" s="14" t="s">
        <v>203</v>
      </c>
      <c r="O16" s="13"/>
      <c r="P16" s="13"/>
      <c r="Q16" s="13"/>
      <c r="R16" s="13"/>
      <c r="S16" s="48" t="s">
        <v>48</v>
      </c>
      <c r="T16" s="48"/>
      <c r="U16" s="48"/>
      <c r="V16" s="55"/>
      <c r="W16" s="55"/>
      <c r="X16" s="48"/>
      <c r="Y16" s="48"/>
      <c r="Z16" s="14"/>
      <c r="AA16" s="13"/>
      <c r="AB16" s="13"/>
      <c r="AC16" s="13"/>
      <c r="AD16" s="60" t="s">
        <v>54</v>
      </c>
      <c r="AE16" s="47" t="s">
        <v>55</v>
      </c>
      <c r="AF16" s="47">
        <v>2299</v>
      </c>
      <c r="AG16" s="47" t="s">
        <v>56</v>
      </c>
      <c r="AH16" s="47" t="s">
        <v>57</v>
      </c>
      <c r="AI16" s="48" t="s">
        <v>88</v>
      </c>
      <c r="AJ16" s="48" t="s">
        <v>59</v>
      </c>
      <c r="AK16" s="14" t="s">
        <v>60</v>
      </c>
      <c r="AL16" s="28" t="s">
        <v>90</v>
      </c>
      <c r="AM16" s="21" t="s">
        <v>91</v>
      </c>
      <c r="AN16" s="21"/>
      <c r="AO16" s="10" t="s">
        <v>63</v>
      </c>
      <c r="AP16" s="14" t="s">
        <v>64</v>
      </c>
      <c r="AQ16" s="41">
        <v>6250000</v>
      </c>
      <c r="AR16" s="39">
        <v>12</v>
      </c>
      <c r="AS16" s="39" t="s">
        <v>65</v>
      </c>
      <c r="AT16" s="39" t="s">
        <v>66</v>
      </c>
      <c r="AU16" s="39" t="s">
        <v>67</v>
      </c>
      <c r="AV16" s="40">
        <v>75000000</v>
      </c>
      <c r="AW16" s="24">
        <v>119200000</v>
      </c>
    </row>
    <row r="17" spans="1:49" s="35" customFormat="1" ht="90">
      <c r="A17" s="47">
        <f t="shared" si="0"/>
        <v>11</v>
      </c>
      <c r="B17" s="48" t="s">
        <v>44</v>
      </c>
      <c r="C17" s="48" t="s">
        <v>45</v>
      </c>
      <c r="D17" s="48" t="s">
        <v>45</v>
      </c>
      <c r="E17" s="48" t="s">
        <v>46</v>
      </c>
      <c r="F17" s="48" t="s">
        <v>47</v>
      </c>
      <c r="G17" s="48" t="s">
        <v>48</v>
      </c>
      <c r="H17" s="9" t="s">
        <v>149</v>
      </c>
      <c r="I17" s="48" t="s">
        <v>48</v>
      </c>
      <c r="J17" s="47" t="s">
        <v>48</v>
      </c>
      <c r="K17" s="47">
        <v>0</v>
      </c>
      <c r="L17" s="47">
        <v>0</v>
      </c>
      <c r="M17" s="47">
        <v>0</v>
      </c>
      <c r="N17" s="14" t="s">
        <v>203</v>
      </c>
      <c r="O17" s="13"/>
      <c r="P17" s="13"/>
      <c r="Q17" s="13"/>
      <c r="R17" s="13"/>
      <c r="S17" s="48" t="s">
        <v>48</v>
      </c>
      <c r="T17" s="48"/>
      <c r="U17" s="48"/>
      <c r="V17" s="55"/>
      <c r="W17" s="55"/>
      <c r="X17" s="48"/>
      <c r="Y17" s="48"/>
      <c r="Z17" s="14"/>
      <c r="AA17" s="13"/>
      <c r="AB17" s="13"/>
      <c r="AC17" s="13"/>
      <c r="AD17" s="60" t="s">
        <v>54</v>
      </c>
      <c r="AE17" s="47" t="s">
        <v>55</v>
      </c>
      <c r="AF17" s="47">
        <v>2299</v>
      </c>
      <c r="AG17" s="47" t="s">
        <v>56</v>
      </c>
      <c r="AH17" s="47" t="s">
        <v>57</v>
      </c>
      <c r="AI17" s="48" t="s">
        <v>88</v>
      </c>
      <c r="AJ17" s="48" t="s">
        <v>59</v>
      </c>
      <c r="AK17" s="14" t="s">
        <v>60</v>
      </c>
      <c r="AL17" s="28" t="s">
        <v>92</v>
      </c>
      <c r="AM17" s="21" t="s">
        <v>93</v>
      </c>
      <c r="AN17" s="21"/>
      <c r="AO17" s="10" t="s">
        <v>63</v>
      </c>
      <c r="AP17" s="14" t="s">
        <v>64</v>
      </c>
      <c r="AQ17" s="41">
        <v>6000000</v>
      </c>
      <c r="AR17" s="39">
        <v>12</v>
      </c>
      <c r="AS17" s="39" t="s">
        <v>65</v>
      </c>
      <c r="AT17" s="39" t="s">
        <v>66</v>
      </c>
      <c r="AU17" s="39" t="s">
        <v>67</v>
      </c>
      <c r="AV17" s="40">
        <v>72000000</v>
      </c>
      <c r="AW17" s="24">
        <v>29000000</v>
      </c>
    </row>
    <row r="18" spans="1:49" s="35" customFormat="1" ht="90">
      <c r="A18" s="47">
        <f t="shared" si="0"/>
        <v>12</v>
      </c>
      <c r="B18" s="48" t="s">
        <v>44</v>
      </c>
      <c r="C18" s="48" t="s">
        <v>45</v>
      </c>
      <c r="D18" s="48" t="s">
        <v>45</v>
      </c>
      <c r="E18" s="48" t="s">
        <v>46</v>
      </c>
      <c r="F18" s="48" t="s">
        <v>47</v>
      </c>
      <c r="G18" s="48" t="s">
        <v>48</v>
      </c>
      <c r="H18" s="9" t="s">
        <v>149</v>
      </c>
      <c r="I18" s="48" t="s">
        <v>48</v>
      </c>
      <c r="J18" s="47" t="s">
        <v>48</v>
      </c>
      <c r="K18" s="47">
        <v>0</v>
      </c>
      <c r="L18" s="47">
        <v>0</v>
      </c>
      <c r="M18" s="47">
        <v>0</v>
      </c>
      <c r="N18" s="14" t="s">
        <v>203</v>
      </c>
      <c r="O18" s="13"/>
      <c r="P18" s="13"/>
      <c r="Q18" s="13"/>
      <c r="R18" s="13"/>
      <c r="S18" s="48" t="s">
        <v>48</v>
      </c>
      <c r="T18" s="48"/>
      <c r="U18" s="48"/>
      <c r="V18" s="55"/>
      <c r="W18" s="55"/>
      <c r="X18" s="48"/>
      <c r="Y18" s="48"/>
      <c r="Z18" s="14"/>
      <c r="AA18" s="13"/>
      <c r="AB18" s="13"/>
      <c r="AC18" s="13"/>
      <c r="AD18" s="60" t="s">
        <v>54</v>
      </c>
      <c r="AE18" s="47" t="s">
        <v>55</v>
      </c>
      <c r="AF18" s="47">
        <v>2299</v>
      </c>
      <c r="AG18" s="47" t="s">
        <v>56</v>
      </c>
      <c r="AH18" s="47" t="s">
        <v>57</v>
      </c>
      <c r="AI18" s="48" t="s">
        <v>88</v>
      </c>
      <c r="AJ18" s="48" t="s">
        <v>59</v>
      </c>
      <c r="AK18" s="14" t="s">
        <v>60</v>
      </c>
      <c r="AL18" s="28" t="s">
        <v>94</v>
      </c>
      <c r="AM18" s="21" t="s">
        <v>95</v>
      </c>
      <c r="AN18" s="21"/>
      <c r="AO18" s="10" t="s">
        <v>63</v>
      </c>
      <c r="AP18" s="14" t="s">
        <v>64</v>
      </c>
      <c r="AQ18" s="41">
        <v>5500000</v>
      </c>
      <c r="AR18" s="39">
        <v>12</v>
      </c>
      <c r="AS18" s="39" t="s">
        <v>65</v>
      </c>
      <c r="AT18" s="39" t="s">
        <v>66</v>
      </c>
      <c r="AU18" s="39" t="s">
        <v>67</v>
      </c>
      <c r="AV18" s="40">
        <v>66000000</v>
      </c>
      <c r="AW18" s="24">
        <v>25000000</v>
      </c>
    </row>
    <row r="19" spans="1:49" s="35" customFormat="1" ht="90">
      <c r="A19" s="47">
        <f t="shared" si="0"/>
        <v>13</v>
      </c>
      <c r="B19" s="48" t="s">
        <v>44</v>
      </c>
      <c r="C19" s="48" t="s">
        <v>45</v>
      </c>
      <c r="D19" s="48" t="s">
        <v>45</v>
      </c>
      <c r="E19" s="48" t="s">
        <v>46</v>
      </c>
      <c r="F19" s="48" t="s">
        <v>47</v>
      </c>
      <c r="G19" s="48" t="s">
        <v>48</v>
      </c>
      <c r="H19" s="9" t="s">
        <v>149</v>
      </c>
      <c r="I19" s="48" t="s">
        <v>48</v>
      </c>
      <c r="J19" s="47" t="s">
        <v>48</v>
      </c>
      <c r="K19" s="47">
        <v>0</v>
      </c>
      <c r="L19" s="47">
        <v>0</v>
      </c>
      <c r="M19" s="47">
        <v>0</v>
      </c>
      <c r="N19" s="14" t="s">
        <v>203</v>
      </c>
      <c r="O19" s="13"/>
      <c r="P19" s="13"/>
      <c r="Q19" s="13"/>
      <c r="R19" s="13"/>
      <c r="S19" s="48" t="s">
        <v>48</v>
      </c>
      <c r="T19" s="48"/>
      <c r="U19" s="48"/>
      <c r="V19" s="55"/>
      <c r="W19" s="55"/>
      <c r="X19" s="48"/>
      <c r="Y19" s="48"/>
      <c r="Z19" s="14"/>
      <c r="AA19" s="13"/>
      <c r="AB19" s="13"/>
      <c r="AC19" s="13"/>
      <c r="AD19" s="60" t="s">
        <v>54</v>
      </c>
      <c r="AE19" s="47" t="s">
        <v>55</v>
      </c>
      <c r="AF19" s="47">
        <v>2299</v>
      </c>
      <c r="AG19" s="47" t="s">
        <v>56</v>
      </c>
      <c r="AH19" s="47" t="s">
        <v>57</v>
      </c>
      <c r="AI19" s="48" t="s">
        <v>88</v>
      </c>
      <c r="AJ19" s="48" t="s">
        <v>59</v>
      </c>
      <c r="AK19" s="14" t="s">
        <v>60</v>
      </c>
      <c r="AL19" s="28" t="s">
        <v>96</v>
      </c>
      <c r="AM19" s="21" t="s">
        <v>97</v>
      </c>
      <c r="AN19" s="21"/>
      <c r="AO19" s="10" t="s">
        <v>98</v>
      </c>
      <c r="AP19" s="14" t="s">
        <v>64</v>
      </c>
      <c r="AQ19" s="41">
        <v>13500000</v>
      </c>
      <c r="AR19" s="39">
        <v>12</v>
      </c>
      <c r="AS19" s="39" t="s">
        <v>65</v>
      </c>
      <c r="AT19" s="39" t="s">
        <v>99</v>
      </c>
      <c r="AU19" s="39" t="s">
        <v>100</v>
      </c>
      <c r="AV19" s="40">
        <v>162000000</v>
      </c>
      <c r="AW19" s="24">
        <v>162600000</v>
      </c>
    </row>
    <row r="20" spans="1:49" s="35" customFormat="1" ht="90">
      <c r="A20" s="47">
        <f t="shared" si="0"/>
        <v>14</v>
      </c>
      <c r="B20" s="48" t="s">
        <v>44</v>
      </c>
      <c r="C20" s="48" t="s">
        <v>45</v>
      </c>
      <c r="D20" s="48" t="s">
        <v>45</v>
      </c>
      <c r="E20" s="48" t="s">
        <v>46</v>
      </c>
      <c r="F20" s="48" t="s">
        <v>47</v>
      </c>
      <c r="G20" s="48" t="s">
        <v>48</v>
      </c>
      <c r="H20" s="9" t="s">
        <v>149</v>
      </c>
      <c r="I20" s="48" t="s">
        <v>48</v>
      </c>
      <c r="J20" s="47" t="s">
        <v>48</v>
      </c>
      <c r="K20" s="47">
        <v>0</v>
      </c>
      <c r="L20" s="47">
        <v>0</v>
      </c>
      <c r="M20" s="47">
        <v>0</v>
      </c>
      <c r="N20" s="14" t="s">
        <v>203</v>
      </c>
      <c r="O20" s="13"/>
      <c r="P20" s="13"/>
      <c r="Q20" s="13"/>
      <c r="R20" s="13"/>
      <c r="S20" s="48" t="s">
        <v>48</v>
      </c>
      <c r="T20" s="48"/>
      <c r="U20" s="48"/>
      <c r="V20" s="55"/>
      <c r="W20" s="55"/>
      <c r="X20" s="48"/>
      <c r="Y20" s="48"/>
      <c r="Z20" s="14"/>
      <c r="AA20" s="13"/>
      <c r="AB20" s="13"/>
      <c r="AC20" s="13"/>
      <c r="AD20" s="60" t="s">
        <v>54</v>
      </c>
      <c r="AE20" s="47" t="s">
        <v>55</v>
      </c>
      <c r="AF20" s="47">
        <v>2299</v>
      </c>
      <c r="AG20" s="47" t="s">
        <v>56</v>
      </c>
      <c r="AH20" s="47" t="s">
        <v>57</v>
      </c>
      <c r="AI20" s="48" t="s">
        <v>88</v>
      </c>
      <c r="AJ20" s="48" t="s">
        <v>59</v>
      </c>
      <c r="AK20" s="14" t="s">
        <v>60</v>
      </c>
      <c r="AL20" s="28"/>
      <c r="AM20" s="21" t="s">
        <v>101</v>
      </c>
      <c r="AN20" s="21"/>
      <c r="AO20" s="10" t="s">
        <v>102</v>
      </c>
      <c r="AP20" s="14" t="s">
        <v>64</v>
      </c>
      <c r="AQ20" s="41">
        <v>67680000</v>
      </c>
      <c r="AR20" s="39">
        <v>1</v>
      </c>
      <c r="AS20" s="39" t="s">
        <v>65</v>
      </c>
      <c r="AT20" s="39" t="s">
        <v>103</v>
      </c>
      <c r="AU20" s="39" t="s">
        <v>104</v>
      </c>
      <c r="AV20" s="40">
        <v>67680000</v>
      </c>
      <c r="AW20" s="24"/>
    </row>
    <row r="21" spans="1:49" s="35" customFormat="1" ht="90">
      <c r="A21" s="47">
        <f t="shared" si="0"/>
        <v>15</v>
      </c>
      <c r="B21" s="48" t="s">
        <v>44</v>
      </c>
      <c r="C21" s="48" t="s">
        <v>45</v>
      </c>
      <c r="D21" s="48" t="s">
        <v>45</v>
      </c>
      <c r="E21" s="48" t="s">
        <v>46</v>
      </c>
      <c r="F21" s="48" t="s">
        <v>47</v>
      </c>
      <c r="G21" s="48" t="s">
        <v>48</v>
      </c>
      <c r="H21" s="9" t="s">
        <v>149</v>
      </c>
      <c r="I21" s="48" t="s">
        <v>48</v>
      </c>
      <c r="J21" s="47" t="s">
        <v>48</v>
      </c>
      <c r="K21" s="47">
        <v>0</v>
      </c>
      <c r="L21" s="47">
        <v>0</v>
      </c>
      <c r="M21" s="47">
        <v>0</v>
      </c>
      <c r="N21" s="14" t="s">
        <v>203</v>
      </c>
      <c r="O21" s="13"/>
      <c r="P21" s="13"/>
      <c r="Q21" s="13"/>
      <c r="R21" s="13"/>
      <c r="S21" s="48" t="s">
        <v>48</v>
      </c>
      <c r="T21" s="48"/>
      <c r="U21" s="48"/>
      <c r="V21" s="55"/>
      <c r="W21" s="55"/>
      <c r="X21" s="48"/>
      <c r="Y21" s="48"/>
      <c r="Z21" s="14"/>
      <c r="AA21" s="13"/>
      <c r="AB21" s="13"/>
      <c r="AC21" s="13"/>
      <c r="AD21" s="60" t="s">
        <v>54</v>
      </c>
      <c r="AE21" s="47" t="s">
        <v>55</v>
      </c>
      <c r="AF21" s="47">
        <v>2299</v>
      </c>
      <c r="AG21" s="47" t="s">
        <v>56</v>
      </c>
      <c r="AH21" s="47" t="s">
        <v>57</v>
      </c>
      <c r="AI21" s="48" t="s">
        <v>88</v>
      </c>
      <c r="AJ21" s="48" t="s">
        <v>59</v>
      </c>
      <c r="AK21" s="14" t="s">
        <v>60</v>
      </c>
      <c r="AL21" s="28"/>
      <c r="AM21" s="21" t="s">
        <v>101</v>
      </c>
      <c r="AN21" s="21"/>
      <c r="AO21" s="10" t="s">
        <v>105</v>
      </c>
      <c r="AP21" s="14" t="s">
        <v>64</v>
      </c>
      <c r="AQ21" s="41">
        <v>32711999.999999996</v>
      </c>
      <c r="AR21" s="39">
        <v>1</v>
      </c>
      <c r="AS21" s="39" t="s">
        <v>65</v>
      </c>
      <c r="AT21" s="39" t="s">
        <v>106</v>
      </c>
      <c r="AU21" s="39" t="s">
        <v>107</v>
      </c>
      <c r="AV21" s="40">
        <v>32711999.999999996</v>
      </c>
      <c r="AW21" s="24"/>
    </row>
    <row r="22" spans="1:49" s="35" customFormat="1" ht="120">
      <c r="A22" s="47">
        <f t="shared" si="0"/>
        <v>16</v>
      </c>
      <c r="B22" s="48" t="s">
        <v>44</v>
      </c>
      <c r="C22" s="48" t="s">
        <v>45</v>
      </c>
      <c r="D22" s="48" t="s">
        <v>45</v>
      </c>
      <c r="E22" s="48" t="s">
        <v>46</v>
      </c>
      <c r="F22" s="48" t="s">
        <v>47</v>
      </c>
      <c r="G22" s="48" t="s">
        <v>48</v>
      </c>
      <c r="H22" s="9" t="s">
        <v>149</v>
      </c>
      <c r="I22" s="48" t="s">
        <v>48</v>
      </c>
      <c r="J22" s="47" t="s">
        <v>48</v>
      </c>
      <c r="K22" s="47">
        <v>0</v>
      </c>
      <c r="L22" s="47">
        <v>0</v>
      </c>
      <c r="M22" s="47">
        <v>0</v>
      </c>
      <c r="N22" s="14" t="s">
        <v>203</v>
      </c>
      <c r="O22" s="13"/>
      <c r="P22" s="13"/>
      <c r="Q22" s="13"/>
      <c r="R22" s="13"/>
      <c r="S22" s="48" t="s">
        <v>48</v>
      </c>
      <c r="T22" s="48"/>
      <c r="U22" s="48"/>
      <c r="V22" s="55"/>
      <c r="W22" s="55"/>
      <c r="X22" s="48"/>
      <c r="Y22" s="48"/>
      <c r="Z22" s="14"/>
      <c r="AA22" s="13"/>
      <c r="AB22" s="13"/>
      <c r="AC22" s="13"/>
      <c r="AD22" s="60" t="s">
        <v>54</v>
      </c>
      <c r="AE22" s="47" t="s">
        <v>55</v>
      </c>
      <c r="AF22" s="47">
        <v>2299</v>
      </c>
      <c r="AG22" s="47" t="s">
        <v>56</v>
      </c>
      <c r="AH22" s="47" t="s">
        <v>57</v>
      </c>
      <c r="AI22" s="48" t="s">
        <v>88</v>
      </c>
      <c r="AJ22" s="48" t="s">
        <v>59</v>
      </c>
      <c r="AK22" s="14" t="s">
        <v>60</v>
      </c>
      <c r="AL22" s="28"/>
      <c r="AM22" s="21" t="s">
        <v>101</v>
      </c>
      <c r="AN22" s="21"/>
      <c r="AO22" s="10" t="s">
        <v>108</v>
      </c>
      <c r="AP22" s="14" t="s">
        <v>64</v>
      </c>
      <c r="AQ22" s="41">
        <v>1128000</v>
      </c>
      <c r="AR22" s="39">
        <v>1</v>
      </c>
      <c r="AS22" s="39" t="s">
        <v>65</v>
      </c>
      <c r="AT22" s="39" t="s">
        <v>109</v>
      </c>
      <c r="AU22" s="39" t="s">
        <v>110</v>
      </c>
      <c r="AV22" s="40">
        <v>1128000</v>
      </c>
      <c r="AW22" s="24"/>
    </row>
    <row r="23" spans="1:49" s="35" customFormat="1" ht="90">
      <c r="A23" s="47">
        <f t="shared" si="0"/>
        <v>17</v>
      </c>
      <c r="B23" s="48" t="s">
        <v>44</v>
      </c>
      <c r="C23" s="48" t="s">
        <v>45</v>
      </c>
      <c r="D23" s="48" t="s">
        <v>45</v>
      </c>
      <c r="E23" s="48" t="s">
        <v>46</v>
      </c>
      <c r="F23" s="48" t="s">
        <v>47</v>
      </c>
      <c r="G23" s="48" t="s">
        <v>48</v>
      </c>
      <c r="H23" s="9" t="s">
        <v>149</v>
      </c>
      <c r="I23" s="48" t="s">
        <v>48</v>
      </c>
      <c r="J23" s="47" t="s">
        <v>48</v>
      </c>
      <c r="K23" s="47">
        <v>0</v>
      </c>
      <c r="L23" s="47">
        <v>0</v>
      </c>
      <c r="M23" s="47">
        <v>0</v>
      </c>
      <c r="N23" s="14" t="s">
        <v>203</v>
      </c>
      <c r="O23" s="13"/>
      <c r="P23" s="13"/>
      <c r="Q23" s="13"/>
      <c r="R23" s="13"/>
      <c r="S23" s="48" t="s">
        <v>48</v>
      </c>
      <c r="T23" s="48"/>
      <c r="U23" s="48"/>
      <c r="V23" s="55"/>
      <c r="W23" s="55"/>
      <c r="X23" s="48"/>
      <c r="Y23" s="48"/>
      <c r="Z23" s="14"/>
      <c r="AA23" s="13"/>
      <c r="AB23" s="13"/>
      <c r="AC23" s="13"/>
      <c r="AD23" s="60" t="s">
        <v>54</v>
      </c>
      <c r="AE23" s="47" t="s">
        <v>55</v>
      </c>
      <c r="AF23" s="47">
        <v>2299</v>
      </c>
      <c r="AG23" s="47" t="s">
        <v>56</v>
      </c>
      <c r="AH23" s="47" t="s">
        <v>57</v>
      </c>
      <c r="AI23" s="48" t="s">
        <v>88</v>
      </c>
      <c r="AJ23" s="48" t="s">
        <v>59</v>
      </c>
      <c r="AK23" s="14" t="s">
        <v>60</v>
      </c>
      <c r="AL23" s="28"/>
      <c r="AM23" s="21" t="s">
        <v>101</v>
      </c>
      <c r="AN23" s="21"/>
      <c r="AO23" s="10" t="s">
        <v>111</v>
      </c>
      <c r="AP23" s="14" t="s">
        <v>64</v>
      </c>
      <c r="AQ23" s="41">
        <v>11280000</v>
      </c>
      <c r="AR23" s="39">
        <v>1</v>
      </c>
      <c r="AS23" s="39" t="s">
        <v>65</v>
      </c>
      <c r="AT23" s="39" t="s">
        <v>99</v>
      </c>
      <c r="AU23" s="39" t="s">
        <v>100</v>
      </c>
      <c r="AV23" s="40">
        <v>11280000</v>
      </c>
      <c r="AW23" s="24"/>
    </row>
    <row r="24" spans="1:49" s="35" customFormat="1" ht="90">
      <c r="A24" s="47">
        <f t="shared" si="0"/>
        <v>18</v>
      </c>
      <c r="B24" s="48" t="s">
        <v>44</v>
      </c>
      <c r="C24" s="48" t="s">
        <v>45</v>
      </c>
      <c r="D24" s="48" t="s">
        <v>45</v>
      </c>
      <c r="E24" s="48" t="s">
        <v>46</v>
      </c>
      <c r="F24" s="48" t="s">
        <v>47</v>
      </c>
      <c r="G24" s="48" t="s">
        <v>48</v>
      </c>
      <c r="H24" s="9" t="s">
        <v>149</v>
      </c>
      <c r="I24" s="48" t="s">
        <v>48</v>
      </c>
      <c r="J24" s="47" t="s">
        <v>48</v>
      </c>
      <c r="K24" s="47">
        <v>0</v>
      </c>
      <c r="L24" s="47">
        <v>0</v>
      </c>
      <c r="M24" s="47">
        <v>0</v>
      </c>
      <c r="N24" s="14" t="s">
        <v>203</v>
      </c>
      <c r="O24" s="13"/>
      <c r="P24" s="13"/>
      <c r="Q24" s="13"/>
      <c r="R24" s="13"/>
      <c r="S24" s="48" t="s">
        <v>48</v>
      </c>
      <c r="T24" s="48"/>
      <c r="U24" s="48"/>
      <c r="V24" s="55"/>
      <c r="W24" s="55"/>
      <c r="X24" s="48"/>
      <c r="Y24" s="48"/>
      <c r="Z24" s="14"/>
      <c r="AA24" s="13"/>
      <c r="AB24" s="13"/>
      <c r="AC24" s="13"/>
      <c r="AD24" s="60" t="s">
        <v>54</v>
      </c>
      <c r="AE24" s="47" t="s">
        <v>55</v>
      </c>
      <c r="AF24" s="47">
        <v>2299</v>
      </c>
      <c r="AG24" s="47" t="s">
        <v>56</v>
      </c>
      <c r="AH24" s="47" t="s">
        <v>57</v>
      </c>
      <c r="AI24" s="48" t="s">
        <v>88</v>
      </c>
      <c r="AJ24" s="48" t="s">
        <v>59</v>
      </c>
      <c r="AK24" s="14" t="s">
        <v>60</v>
      </c>
      <c r="AL24" s="28"/>
      <c r="AM24" s="21" t="s">
        <v>112</v>
      </c>
      <c r="AN24" s="21"/>
      <c r="AO24" s="10" t="s">
        <v>113</v>
      </c>
      <c r="AP24" s="14" t="s">
        <v>64</v>
      </c>
      <c r="AQ24" s="41">
        <v>10000000</v>
      </c>
      <c r="AR24" s="39">
        <v>1</v>
      </c>
      <c r="AS24" s="39" t="s">
        <v>65</v>
      </c>
      <c r="AT24" s="39" t="s">
        <v>114</v>
      </c>
      <c r="AU24" s="39" t="s">
        <v>115</v>
      </c>
      <c r="AV24" s="40">
        <v>10000000</v>
      </c>
      <c r="AW24" s="24"/>
    </row>
    <row r="25" spans="1:49" s="35" customFormat="1" ht="90">
      <c r="A25" s="47">
        <f t="shared" si="0"/>
        <v>19</v>
      </c>
      <c r="B25" s="48" t="s">
        <v>44</v>
      </c>
      <c r="C25" s="48" t="s">
        <v>45</v>
      </c>
      <c r="D25" s="48" t="s">
        <v>45</v>
      </c>
      <c r="E25" s="48" t="s">
        <v>46</v>
      </c>
      <c r="F25" s="48" t="s">
        <v>47</v>
      </c>
      <c r="G25" s="48" t="s">
        <v>48</v>
      </c>
      <c r="H25" s="9" t="s">
        <v>149</v>
      </c>
      <c r="I25" s="48" t="s">
        <v>48</v>
      </c>
      <c r="J25" s="47" t="s">
        <v>48</v>
      </c>
      <c r="K25" s="47">
        <v>0</v>
      </c>
      <c r="L25" s="47">
        <v>0</v>
      </c>
      <c r="M25" s="47">
        <v>0</v>
      </c>
      <c r="N25" s="14" t="s">
        <v>203</v>
      </c>
      <c r="O25" s="13"/>
      <c r="P25" s="13"/>
      <c r="Q25" s="13"/>
      <c r="R25" s="13"/>
      <c r="S25" s="48" t="s">
        <v>48</v>
      </c>
      <c r="T25" s="57" t="s">
        <v>116</v>
      </c>
      <c r="U25" s="48" t="s">
        <v>50</v>
      </c>
      <c r="V25" s="51">
        <v>0</v>
      </c>
      <c r="W25" s="56">
        <v>1</v>
      </c>
      <c r="X25" s="48"/>
      <c r="Y25" s="48" t="s">
        <v>117</v>
      </c>
      <c r="Z25" s="14" t="s">
        <v>156</v>
      </c>
      <c r="AA25" s="22" t="s">
        <v>157</v>
      </c>
      <c r="AB25" s="47" t="s">
        <v>53</v>
      </c>
      <c r="AC25" s="62" t="s">
        <v>158</v>
      </c>
      <c r="AD25" s="60" t="s">
        <v>54</v>
      </c>
      <c r="AE25" s="47" t="s">
        <v>55</v>
      </c>
      <c r="AF25" s="47">
        <v>2299</v>
      </c>
      <c r="AG25" s="47" t="s">
        <v>56</v>
      </c>
      <c r="AH25" s="47" t="s">
        <v>57</v>
      </c>
      <c r="AI25" s="48" t="s">
        <v>118</v>
      </c>
      <c r="AJ25" s="48" t="s">
        <v>59</v>
      </c>
      <c r="AK25" s="14" t="s">
        <v>60</v>
      </c>
      <c r="AL25" s="28" t="s">
        <v>119</v>
      </c>
      <c r="AM25" s="21" t="s">
        <v>120</v>
      </c>
      <c r="AN25" s="21"/>
      <c r="AO25" s="10" t="s">
        <v>63</v>
      </c>
      <c r="AP25" s="14" t="s">
        <v>64</v>
      </c>
      <c r="AQ25" s="41">
        <v>16724676.5</v>
      </c>
      <c r="AR25" s="39">
        <v>12</v>
      </c>
      <c r="AS25" s="39" t="s">
        <v>65</v>
      </c>
      <c r="AT25" s="39" t="s">
        <v>66</v>
      </c>
      <c r="AU25" s="39" t="s">
        <v>67</v>
      </c>
      <c r="AV25" s="40">
        <v>200696118</v>
      </c>
      <c r="AW25" s="24">
        <v>158884422</v>
      </c>
    </row>
    <row r="26" spans="1:49" s="35" customFormat="1" ht="75">
      <c r="A26" s="47">
        <f t="shared" si="0"/>
        <v>20</v>
      </c>
      <c r="B26" s="48" t="s">
        <v>44</v>
      </c>
      <c r="C26" s="48" t="s">
        <v>45</v>
      </c>
      <c r="D26" s="48" t="s">
        <v>45</v>
      </c>
      <c r="E26" s="48" t="s">
        <v>46</v>
      </c>
      <c r="F26" s="48" t="s">
        <v>47</v>
      </c>
      <c r="G26" s="48" t="s">
        <v>48</v>
      </c>
      <c r="H26" s="9" t="s">
        <v>149</v>
      </c>
      <c r="I26" s="48" t="s">
        <v>48</v>
      </c>
      <c r="J26" s="47" t="s">
        <v>48</v>
      </c>
      <c r="K26" s="47">
        <v>0</v>
      </c>
      <c r="L26" s="47">
        <v>0</v>
      </c>
      <c r="M26" s="47">
        <v>0</v>
      </c>
      <c r="N26" s="14" t="s">
        <v>203</v>
      </c>
      <c r="O26" s="13"/>
      <c r="P26" s="13"/>
      <c r="Q26" s="13"/>
      <c r="R26" s="13"/>
      <c r="S26" s="48" t="s">
        <v>48</v>
      </c>
      <c r="T26" s="48"/>
      <c r="U26" s="48"/>
      <c r="V26" s="55"/>
      <c r="W26" s="55"/>
      <c r="X26" s="48"/>
      <c r="Y26" s="48"/>
      <c r="Z26" s="14"/>
      <c r="AA26" s="13"/>
      <c r="AB26" s="13"/>
      <c r="AC26" s="13"/>
      <c r="AD26" s="60" t="s">
        <v>54</v>
      </c>
      <c r="AE26" s="47" t="s">
        <v>55</v>
      </c>
      <c r="AF26" s="47">
        <v>2299</v>
      </c>
      <c r="AG26" s="47" t="s">
        <v>56</v>
      </c>
      <c r="AH26" s="47" t="s">
        <v>57</v>
      </c>
      <c r="AI26" s="48" t="s">
        <v>118</v>
      </c>
      <c r="AJ26" s="48" t="s">
        <v>59</v>
      </c>
      <c r="AK26" s="14" t="s">
        <v>60</v>
      </c>
      <c r="AL26" s="28" t="s">
        <v>121</v>
      </c>
      <c r="AM26" s="21" t="s">
        <v>122</v>
      </c>
      <c r="AN26" s="21"/>
      <c r="AO26" s="10" t="s">
        <v>63</v>
      </c>
      <c r="AP26" s="14" t="s">
        <v>64</v>
      </c>
      <c r="AQ26" s="41">
        <v>7725000</v>
      </c>
      <c r="AR26" s="39">
        <v>12</v>
      </c>
      <c r="AS26" s="39" t="s">
        <v>65</v>
      </c>
      <c r="AT26" s="39" t="s">
        <v>66</v>
      </c>
      <c r="AU26" s="39" t="s">
        <v>67</v>
      </c>
      <c r="AV26" s="40">
        <v>92700000</v>
      </c>
      <c r="AW26" s="24">
        <v>38110000</v>
      </c>
    </row>
    <row r="27" spans="1:49" s="35" customFormat="1" ht="75">
      <c r="A27" s="49">
        <f t="shared" si="0"/>
        <v>21</v>
      </c>
      <c r="B27" s="48" t="s">
        <v>44</v>
      </c>
      <c r="C27" s="48" t="s">
        <v>45</v>
      </c>
      <c r="D27" s="48" t="s">
        <v>45</v>
      </c>
      <c r="E27" s="48" t="s">
        <v>46</v>
      </c>
      <c r="F27" s="48" t="s">
        <v>47</v>
      </c>
      <c r="G27" s="48" t="s">
        <v>48</v>
      </c>
      <c r="H27" s="9" t="s">
        <v>149</v>
      </c>
      <c r="I27" s="48" t="s">
        <v>48</v>
      </c>
      <c r="J27" s="47" t="s">
        <v>48</v>
      </c>
      <c r="K27" s="47">
        <v>0</v>
      </c>
      <c r="L27" s="47">
        <v>0</v>
      </c>
      <c r="M27" s="47">
        <v>0</v>
      </c>
      <c r="N27" s="14" t="s">
        <v>203</v>
      </c>
      <c r="O27" s="13"/>
      <c r="P27" s="13"/>
      <c r="Q27" s="13"/>
      <c r="R27" s="13"/>
      <c r="S27" s="48" t="s">
        <v>48</v>
      </c>
      <c r="T27" s="58"/>
      <c r="U27" s="58"/>
      <c r="V27" s="58"/>
      <c r="W27" s="58"/>
      <c r="X27" s="58"/>
      <c r="Y27" s="58"/>
      <c r="Z27" s="14"/>
      <c r="AA27" s="13"/>
      <c r="AB27" s="13"/>
      <c r="AC27" s="13"/>
      <c r="AD27" s="60" t="s">
        <v>54</v>
      </c>
      <c r="AE27" s="47" t="s">
        <v>55</v>
      </c>
      <c r="AF27" s="47">
        <v>2299</v>
      </c>
      <c r="AG27" s="47" t="s">
        <v>56</v>
      </c>
      <c r="AH27" s="47" t="s">
        <v>57</v>
      </c>
      <c r="AI27" s="48" t="s">
        <v>118</v>
      </c>
      <c r="AJ27" s="48" t="s">
        <v>59</v>
      </c>
      <c r="AK27" s="14" t="s">
        <v>60</v>
      </c>
      <c r="AL27" s="36"/>
      <c r="AM27" s="21" t="s">
        <v>122</v>
      </c>
      <c r="AN27" s="21"/>
      <c r="AO27" s="10" t="s">
        <v>63</v>
      </c>
      <c r="AP27" s="14" t="s">
        <v>64</v>
      </c>
      <c r="AQ27" s="41">
        <v>7400000</v>
      </c>
      <c r="AR27" s="39">
        <v>12</v>
      </c>
      <c r="AS27" s="39" t="s">
        <v>65</v>
      </c>
      <c r="AT27" s="39" t="s">
        <v>66</v>
      </c>
      <c r="AU27" s="39" t="s">
        <v>67</v>
      </c>
      <c r="AV27" s="40">
        <v>88800000</v>
      </c>
      <c r="AW27" s="24"/>
    </row>
    <row r="28" spans="1:49" s="35" customFormat="1" ht="75">
      <c r="A28" s="49">
        <f t="shared" si="0"/>
        <v>22</v>
      </c>
      <c r="B28" s="48" t="s">
        <v>44</v>
      </c>
      <c r="C28" s="48" t="s">
        <v>45</v>
      </c>
      <c r="D28" s="48" t="s">
        <v>45</v>
      </c>
      <c r="E28" s="48" t="s">
        <v>46</v>
      </c>
      <c r="F28" s="48" t="s">
        <v>47</v>
      </c>
      <c r="G28" s="48" t="s">
        <v>48</v>
      </c>
      <c r="H28" s="9" t="s">
        <v>149</v>
      </c>
      <c r="I28" s="48" t="s">
        <v>48</v>
      </c>
      <c r="J28" s="47" t="s">
        <v>48</v>
      </c>
      <c r="K28" s="47">
        <v>0</v>
      </c>
      <c r="L28" s="47">
        <v>0</v>
      </c>
      <c r="M28" s="47">
        <v>0</v>
      </c>
      <c r="N28" s="14" t="s">
        <v>203</v>
      </c>
      <c r="O28" s="13"/>
      <c r="P28" s="13"/>
      <c r="Q28" s="13"/>
      <c r="R28" s="13"/>
      <c r="S28" s="48" t="s">
        <v>48</v>
      </c>
      <c r="T28" s="58"/>
      <c r="U28" s="58"/>
      <c r="V28" s="58"/>
      <c r="W28" s="58"/>
      <c r="X28" s="58"/>
      <c r="Y28" s="58"/>
      <c r="Z28" s="14"/>
      <c r="AA28" s="13"/>
      <c r="AB28" s="13"/>
      <c r="AC28" s="13"/>
      <c r="AD28" s="60" t="s">
        <v>54</v>
      </c>
      <c r="AE28" s="47" t="s">
        <v>55</v>
      </c>
      <c r="AF28" s="47">
        <v>2299</v>
      </c>
      <c r="AG28" s="47" t="s">
        <v>56</v>
      </c>
      <c r="AH28" s="47" t="s">
        <v>57</v>
      </c>
      <c r="AI28" s="48" t="s">
        <v>118</v>
      </c>
      <c r="AJ28" s="48" t="s">
        <v>59</v>
      </c>
      <c r="AK28" s="14" t="s">
        <v>60</v>
      </c>
      <c r="AL28" s="36"/>
      <c r="AM28" s="21" t="s">
        <v>123</v>
      </c>
      <c r="AN28" s="21"/>
      <c r="AO28" s="10" t="s">
        <v>63</v>
      </c>
      <c r="AP28" s="14" t="s">
        <v>64</v>
      </c>
      <c r="AQ28" s="41">
        <v>7200000</v>
      </c>
      <c r="AR28" s="39">
        <v>12</v>
      </c>
      <c r="AS28" s="39" t="s">
        <v>65</v>
      </c>
      <c r="AT28" s="39" t="s">
        <v>66</v>
      </c>
      <c r="AU28" s="39" t="s">
        <v>67</v>
      </c>
      <c r="AV28" s="40">
        <v>86400000</v>
      </c>
      <c r="AW28" s="24"/>
    </row>
    <row r="29" spans="1:49" s="35" customFormat="1" ht="120">
      <c r="A29" s="49">
        <f t="shared" si="0"/>
        <v>23</v>
      </c>
      <c r="B29" s="48" t="s">
        <v>44</v>
      </c>
      <c r="C29" s="48" t="s">
        <v>45</v>
      </c>
      <c r="D29" s="48" t="s">
        <v>45</v>
      </c>
      <c r="E29" s="48" t="s">
        <v>46</v>
      </c>
      <c r="F29" s="48" t="s">
        <v>47</v>
      </c>
      <c r="G29" s="48" t="s">
        <v>48</v>
      </c>
      <c r="H29" s="9" t="s">
        <v>149</v>
      </c>
      <c r="I29" s="48" t="s">
        <v>48</v>
      </c>
      <c r="J29" s="47" t="s">
        <v>48</v>
      </c>
      <c r="K29" s="47">
        <v>0</v>
      </c>
      <c r="L29" s="47">
        <v>0</v>
      </c>
      <c r="M29" s="47">
        <v>0</v>
      </c>
      <c r="N29" s="14" t="s">
        <v>203</v>
      </c>
      <c r="O29" s="13"/>
      <c r="P29" s="13"/>
      <c r="Q29" s="13"/>
      <c r="R29" s="13"/>
      <c r="S29" s="48" t="s">
        <v>48</v>
      </c>
      <c r="T29" s="48"/>
      <c r="U29" s="48"/>
      <c r="V29" s="55"/>
      <c r="W29" s="55"/>
      <c r="X29" s="48"/>
      <c r="Y29" s="48"/>
      <c r="Z29" s="14"/>
      <c r="AA29" s="13"/>
      <c r="AB29" s="13"/>
      <c r="AC29" s="13"/>
      <c r="AD29" s="60" t="s">
        <v>54</v>
      </c>
      <c r="AE29" s="47" t="s">
        <v>55</v>
      </c>
      <c r="AF29" s="47">
        <v>2299</v>
      </c>
      <c r="AG29" s="47" t="s">
        <v>56</v>
      </c>
      <c r="AH29" s="47" t="s">
        <v>57</v>
      </c>
      <c r="AI29" s="48" t="s">
        <v>118</v>
      </c>
      <c r="AJ29" s="48" t="s">
        <v>59</v>
      </c>
      <c r="AK29" s="14" t="s">
        <v>60</v>
      </c>
      <c r="AL29" s="36"/>
      <c r="AM29" s="21" t="s">
        <v>124</v>
      </c>
      <c r="AN29" s="21"/>
      <c r="AO29" s="10" t="s">
        <v>74</v>
      </c>
      <c r="AP29" s="14" t="s">
        <v>64</v>
      </c>
      <c r="AQ29" s="41">
        <v>15000000</v>
      </c>
      <c r="AR29" s="39">
        <v>12</v>
      </c>
      <c r="AS29" s="39" t="s">
        <v>65</v>
      </c>
      <c r="AT29" s="39" t="s">
        <v>125</v>
      </c>
      <c r="AU29" s="39" t="s">
        <v>67</v>
      </c>
      <c r="AV29" s="40">
        <v>180000000</v>
      </c>
      <c r="AW29" s="24"/>
    </row>
    <row r="30" spans="1:49" s="35" customFormat="1" ht="135">
      <c r="A30" s="49">
        <f t="shared" si="0"/>
        <v>24</v>
      </c>
      <c r="B30" s="48" t="s">
        <v>44</v>
      </c>
      <c r="C30" s="48" t="s">
        <v>45</v>
      </c>
      <c r="D30" s="48" t="s">
        <v>45</v>
      </c>
      <c r="E30" s="48" t="s">
        <v>46</v>
      </c>
      <c r="F30" s="48" t="s">
        <v>47</v>
      </c>
      <c r="G30" s="48" t="s">
        <v>48</v>
      </c>
      <c r="H30" s="9" t="s">
        <v>149</v>
      </c>
      <c r="I30" s="48" t="s">
        <v>48</v>
      </c>
      <c r="J30" s="47" t="s">
        <v>48</v>
      </c>
      <c r="K30" s="47">
        <v>0</v>
      </c>
      <c r="L30" s="47">
        <v>0</v>
      </c>
      <c r="M30" s="47">
        <v>0</v>
      </c>
      <c r="N30" s="14" t="s">
        <v>203</v>
      </c>
      <c r="O30" s="13"/>
      <c r="P30" s="13"/>
      <c r="Q30" s="13"/>
      <c r="R30" s="13"/>
      <c r="S30" s="48" t="s">
        <v>48</v>
      </c>
      <c r="T30" s="57" t="s">
        <v>126</v>
      </c>
      <c r="U30" s="48" t="s">
        <v>50</v>
      </c>
      <c r="V30" s="51">
        <v>0</v>
      </c>
      <c r="W30" s="56">
        <v>215</v>
      </c>
      <c r="X30" s="48"/>
      <c r="Y30" s="57" t="s">
        <v>127</v>
      </c>
      <c r="Z30" s="14">
        <v>43</v>
      </c>
      <c r="AA30" s="13" t="s">
        <v>159</v>
      </c>
      <c r="AB30" s="47" t="s">
        <v>53</v>
      </c>
      <c r="AC30" s="62" t="s">
        <v>160</v>
      </c>
      <c r="AD30" s="60" t="s">
        <v>54</v>
      </c>
      <c r="AE30" s="47" t="s">
        <v>55</v>
      </c>
      <c r="AF30" s="47">
        <v>2299</v>
      </c>
      <c r="AG30" s="47" t="s">
        <v>56</v>
      </c>
      <c r="AH30" s="47" t="s">
        <v>57</v>
      </c>
      <c r="AI30" s="48" t="s">
        <v>128</v>
      </c>
      <c r="AJ30" s="48" t="s">
        <v>59</v>
      </c>
      <c r="AK30" s="14" t="s">
        <v>60</v>
      </c>
      <c r="AL30" s="28" t="s">
        <v>129</v>
      </c>
      <c r="AM30" s="21" t="s">
        <v>130</v>
      </c>
      <c r="AN30" s="21"/>
      <c r="AO30" s="10" t="s">
        <v>131</v>
      </c>
      <c r="AP30" s="14" t="s">
        <v>64</v>
      </c>
      <c r="AQ30" s="41">
        <v>152000000</v>
      </c>
      <c r="AR30" s="39">
        <v>12</v>
      </c>
      <c r="AS30" s="39" t="s">
        <v>65</v>
      </c>
      <c r="AT30" s="39" t="s">
        <v>132</v>
      </c>
      <c r="AU30" s="39" t="s">
        <v>133</v>
      </c>
      <c r="AV30" s="40">
        <v>1640067284.0290029</v>
      </c>
      <c r="AW30" s="24">
        <v>600000000</v>
      </c>
    </row>
    <row r="31" spans="1:49" s="35" customFormat="1" ht="105">
      <c r="A31" s="47">
        <f t="shared" si="0"/>
        <v>25</v>
      </c>
      <c r="B31" s="48" t="s">
        <v>44</v>
      </c>
      <c r="C31" s="48" t="s">
        <v>45</v>
      </c>
      <c r="D31" s="48" t="s">
        <v>45</v>
      </c>
      <c r="E31" s="48" t="s">
        <v>46</v>
      </c>
      <c r="F31" s="48" t="s">
        <v>47</v>
      </c>
      <c r="G31" s="48" t="s">
        <v>48</v>
      </c>
      <c r="H31" s="9" t="s">
        <v>149</v>
      </c>
      <c r="I31" s="48" t="s">
        <v>48</v>
      </c>
      <c r="J31" s="47" t="s">
        <v>48</v>
      </c>
      <c r="K31" s="47">
        <v>0</v>
      </c>
      <c r="L31" s="47">
        <v>0</v>
      </c>
      <c r="M31" s="47">
        <v>0</v>
      </c>
      <c r="N31" s="14" t="s">
        <v>203</v>
      </c>
      <c r="O31" s="13"/>
      <c r="P31" s="13"/>
      <c r="Q31" s="13"/>
      <c r="R31" s="13"/>
      <c r="S31" s="48" t="s">
        <v>48</v>
      </c>
      <c r="T31" s="48"/>
      <c r="U31" s="48"/>
      <c r="V31" s="55"/>
      <c r="W31" s="55"/>
      <c r="X31" s="48"/>
      <c r="Y31" s="48"/>
      <c r="Z31" s="14"/>
      <c r="AA31" s="13"/>
      <c r="AB31" s="13"/>
      <c r="AC31" s="13"/>
      <c r="AD31" s="60" t="s">
        <v>54</v>
      </c>
      <c r="AE31" s="47" t="s">
        <v>55</v>
      </c>
      <c r="AF31" s="47">
        <v>2299</v>
      </c>
      <c r="AG31" s="47" t="s">
        <v>56</v>
      </c>
      <c r="AH31" s="47" t="s">
        <v>57</v>
      </c>
      <c r="AI31" s="48" t="s">
        <v>128</v>
      </c>
      <c r="AJ31" s="48" t="s">
        <v>59</v>
      </c>
      <c r="AK31" s="14" t="s">
        <v>60</v>
      </c>
      <c r="AL31" s="28"/>
      <c r="AM31" s="10" t="s">
        <v>134</v>
      </c>
      <c r="AN31" s="10"/>
      <c r="AO31" s="10" t="s">
        <v>63</v>
      </c>
      <c r="AP31" s="14" t="s">
        <v>64</v>
      </c>
      <c r="AQ31" s="41">
        <v>10000000</v>
      </c>
      <c r="AR31" s="39">
        <v>12</v>
      </c>
      <c r="AS31" s="39" t="s">
        <v>65</v>
      </c>
      <c r="AT31" s="39" t="s">
        <v>66</v>
      </c>
      <c r="AU31" s="39" t="s">
        <v>67</v>
      </c>
      <c r="AV31" s="40">
        <v>120000000</v>
      </c>
      <c r="AW31" s="24"/>
    </row>
    <row r="32" spans="1:49" s="35" customFormat="1" ht="120">
      <c r="A32" s="47">
        <f t="shared" si="0"/>
        <v>26</v>
      </c>
      <c r="B32" s="48" t="s">
        <v>44</v>
      </c>
      <c r="C32" s="48" t="s">
        <v>45</v>
      </c>
      <c r="D32" s="48" t="s">
        <v>45</v>
      </c>
      <c r="E32" s="48" t="s">
        <v>46</v>
      </c>
      <c r="F32" s="48" t="s">
        <v>47</v>
      </c>
      <c r="G32" s="48" t="s">
        <v>48</v>
      </c>
      <c r="H32" s="9" t="s">
        <v>149</v>
      </c>
      <c r="I32" s="48" t="s">
        <v>48</v>
      </c>
      <c r="J32" s="47" t="s">
        <v>48</v>
      </c>
      <c r="K32" s="47">
        <v>0</v>
      </c>
      <c r="L32" s="47">
        <v>0</v>
      </c>
      <c r="M32" s="47">
        <v>0</v>
      </c>
      <c r="N32" s="14" t="s">
        <v>203</v>
      </c>
      <c r="O32" s="13"/>
      <c r="P32" s="13"/>
      <c r="Q32" s="13"/>
      <c r="R32" s="13"/>
      <c r="S32" s="48" t="s">
        <v>48</v>
      </c>
      <c r="T32" s="48"/>
      <c r="U32" s="48"/>
      <c r="V32" s="55"/>
      <c r="W32" s="55"/>
      <c r="X32" s="48"/>
      <c r="Y32" s="48"/>
      <c r="Z32" s="14"/>
      <c r="AA32" s="13"/>
      <c r="AB32" s="13"/>
      <c r="AC32" s="13"/>
      <c r="AD32" s="60" t="s">
        <v>54</v>
      </c>
      <c r="AE32" s="47" t="s">
        <v>55</v>
      </c>
      <c r="AF32" s="47">
        <v>2299</v>
      </c>
      <c r="AG32" s="47" t="s">
        <v>56</v>
      </c>
      <c r="AH32" s="47" t="s">
        <v>57</v>
      </c>
      <c r="AI32" s="48" t="s">
        <v>128</v>
      </c>
      <c r="AJ32" s="48" t="s">
        <v>59</v>
      </c>
      <c r="AK32" s="14" t="s">
        <v>60</v>
      </c>
      <c r="AL32" s="28"/>
      <c r="AM32" s="10" t="s">
        <v>135</v>
      </c>
      <c r="AN32" s="10"/>
      <c r="AO32" s="10" t="s">
        <v>63</v>
      </c>
      <c r="AP32" s="14" t="s">
        <v>64</v>
      </c>
      <c r="AQ32" s="41">
        <v>5600000</v>
      </c>
      <c r="AR32" s="39">
        <v>12</v>
      </c>
      <c r="AS32" s="39" t="s">
        <v>65</v>
      </c>
      <c r="AT32" s="39" t="s">
        <v>66</v>
      </c>
      <c r="AU32" s="39" t="s">
        <v>67</v>
      </c>
      <c r="AV32" s="40">
        <v>67200000</v>
      </c>
      <c r="AW32" s="24"/>
    </row>
    <row r="33" spans="1:49" s="35" customFormat="1" ht="120">
      <c r="A33" s="47">
        <f t="shared" si="0"/>
        <v>27</v>
      </c>
      <c r="B33" s="48" t="s">
        <v>44</v>
      </c>
      <c r="C33" s="48" t="s">
        <v>45</v>
      </c>
      <c r="D33" s="48" t="s">
        <v>45</v>
      </c>
      <c r="E33" s="48" t="s">
        <v>46</v>
      </c>
      <c r="F33" s="48" t="s">
        <v>47</v>
      </c>
      <c r="G33" s="48" t="s">
        <v>48</v>
      </c>
      <c r="H33" s="9" t="s">
        <v>149</v>
      </c>
      <c r="I33" s="48" t="s">
        <v>48</v>
      </c>
      <c r="J33" s="47" t="s">
        <v>48</v>
      </c>
      <c r="K33" s="47">
        <v>0</v>
      </c>
      <c r="L33" s="47">
        <v>0</v>
      </c>
      <c r="M33" s="47">
        <v>0</v>
      </c>
      <c r="N33" s="14" t="s">
        <v>203</v>
      </c>
      <c r="O33" s="13"/>
      <c r="P33" s="13"/>
      <c r="Q33" s="13"/>
      <c r="R33" s="13"/>
      <c r="S33" s="48" t="s">
        <v>48</v>
      </c>
      <c r="T33" s="48" t="s">
        <v>136</v>
      </c>
      <c r="U33" s="48" t="s">
        <v>50</v>
      </c>
      <c r="V33" s="51">
        <v>0</v>
      </c>
      <c r="W33" s="56">
        <v>1300</v>
      </c>
      <c r="X33" s="48"/>
      <c r="Y33" s="57" t="s">
        <v>137</v>
      </c>
      <c r="Z33" s="31">
        <v>357</v>
      </c>
      <c r="AA33" s="13" t="s">
        <v>161</v>
      </c>
      <c r="AB33" s="47" t="s">
        <v>53</v>
      </c>
      <c r="AC33" s="62" t="s">
        <v>162</v>
      </c>
      <c r="AD33" s="48" t="s">
        <v>54</v>
      </c>
      <c r="AE33" s="47" t="s">
        <v>55</v>
      </c>
      <c r="AF33" s="47">
        <v>2299</v>
      </c>
      <c r="AG33" s="47" t="s">
        <v>56</v>
      </c>
      <c r="AH33" s="47" t="s">
        <v>57</v>
      </c>
      <c r="AI33" s="48" t="s">
        <v>138</v>
      </c>
      <c r="AJ33" s="48" t="s">
        <v>59</v>
      </c>
      <c r="AK33" s="14" t="s">
        <v>60</v>
      </c>
      <c r="AL33" s="28" t="s">
        <v>139</v>
      </c>
      <c r="AM33" s="21" t="s">
        <v>140</v>
      </c>
      <c r="AN33" s="21"/>
      <c r="AO33" s="10" t="s">
        <v>63</v>
      </c>
      <c r="AP33" s="14" t="s">
        <v>64</v>
      </c>
      <c r="AQ33" s="41">
        <v>5400000</v>
      </c>
      <c r="AR33" s="39">
        <v>12</v>
      </c>
      <c r="AS33" s="39" t="s">
        <v>65</v>
      </c>
      <c r="AT33" s="39" t="s">
        <v>66</v>
      </c>
      <c r="AU33" s="39" t="s">
        <v>67</v>
      </c>
      <c r="AV33" s="40">
        <v>64800000</v>
      </c>
      <c r="AW33" s="24">
        <v>51300000</v>
      </c>
    </row>
    <row r="34" spans="1:49" s="35" customFormat="1" ht="90">
      <c r="A34" s="47">
        <f t="shared" si="0"/>
        <v>28</v>
      </c>
      <c r="B34" s="48" t="s">
        <v>44</v>
      </c>
      <c r="C34" s="48" t="s">
        <v>45</v>
      </c>
      <c r="D34" s="48" t="s">
        <v>45</v>
      </c>
      <c r="E34" s="48" t="s">
        <v>46</v>
      </c>
      <c r="F34" s="48" t="s">
        <v>47</v>
      </c>
      <c r="G34" s="48" t="s">
        <v>48</v>
      </c>
      <c r="H34" s="9" t="s">
        <v>149</v>
      </c>
      <c r="I34" s="48" t="s">
        <v>48</v>
      </c>
      <c r="J34" s="47" t="s">
        <v>48</v>
      </c>
      <c r="K34" s="47">
        <v>0</v>
      </c>
      <c r="L34" s="47">
        <v>0</v>
      </c>
      <c r="M34" s="47">
        <v>0</v>
      </c>
      <c r="N34" s="14" t="s">
        <v>203</v>
      </c>
      <c r="O34" s="13"/>
      <c r="P34" s="13"/>
      <c r="Q34" s="13"/>
      <c r="R34" s="13"/>
      <c r="S34" s="48" t="s">
        <v>48</v>
      </c>
      <c r="T34" s="48"/>
      <c r="U34" s="48"/>
      <c r="V34" s="55"/>
      <c r="W34" s="55"/>
      <c r="X34" s="48"/>
      <c r="Y34" s="48"/>
      <c r="Z34" s="31"/>
      <c r="AA34" s="12"/>
      <c r="AB34" s="12"/>
      <c r="AC34" s="12"/>
      <c r="AD34" s="48" t="s">
        <v>54</v>
      </c>
      <c r="AE34" s="47" t="s">
        <v>55</v>
      </c>
      <c r="AF34" s="47">
        <v>2299</v>
      </c>
      <c r="AG34" s="47" t="s">
        <v>56</v>
      </c>
      <c r="AH34" s="47" t="s">
        <v>57</v>
      </c>
      <c r="AI34" s="48" t="s">
        <v>138</v>
      </c>
      <c r="AJ34" s="48" t="s">
        <v>59</v>
      </c>
      <c r="AK34" s="14" t="s">
        <v>60</v>
      </c>
      <c r="AL34" s="28" t="s">
        <v>141</v>
      </c>
      <c r="AM34" s="21" t="s">
        <v>142</v>
      </c>
      <c r="AN34" s="21"/>
      <c r="AO34" s="10" t="s">
        <v>63</v>
      </c>
      <c r="AP34" s="14" t="s">
        <v>64</v>
      </c>
      <c r="AQ34" s="41">
        <v>4300000</v>
      </c>
      <c r="AR34" s="39">
        <v>12</v>
      </c>
      <c r="AS34" s="39" t="s">
        <v>65</v>
      </c>
      <c r="AT34" s="39" t="s">
        <v>66</v>
      </c>
      <c r="AU34" s="39" t="s">
        <v>67</v>
      </c>
      <c r="AV34" s="40">
        <v>51600000</v>
      </c>
      <c r="AW34" s="24">
        <v>63000000</v>
      </c>
    </row>
    <row r="35" spans="1:49" s="35" customFormat="1" ht="90">
      <c r="A35" s="47">
        <f t="shared" si="0"/>
        <v>29</v>
      </c>
      <c r="B35" s="48" t="s">
        <v>44</v>
      </c>
      <c r="C35" s="48" t="s">
        <v>45</v>
      </c>
      <c r="D35" s="48" t="s">
        <v>45</v>
      </c>
      <c r="E35" s="48" t="s">
        <v>46</v>
      </c>
      <c r="F35" s="48" t="s">
        <v>47</v>
      </c>
      <c r="G35" s="48" t="s">
        <v>48</v>
      </c>
      <c r="H35" s="9" t="s">
        <v>149</v>
      </c>
      <c r="I35" s="48" t="s">
        <v>48</v>
      </c>
      <c r="J35" s="47" t="s">
        <v>48</v>
      </c>
      <c r="K35" s="47">
        <v>0</v>
      </c>
      <c r="L35" s="47">
        <v>0</v>
      </c>
      <c r="M35" s="47">
        <v>0</v>
      </c>
      <c r="N35" s="14" t="s">
        <v>203</v>
      </c>
      <c r="O35" s="13"/>
      <c r="P35" s="13"/>
      <c r="Q35" s="13"/>
      <c r="R35" s="13"/>
      <c r="S35" s="48" t="s">
        <v>48</v>
      </c>
      <c r="T35" s="48"/>
      <c r="U35" s="48"/>
      <c r="V35" s="55"/>
      <c r="W35" s="55"/>
      <c r="X35" s="48"/>
      <c r="Y35" s="48"/>
      <c r="Z35" s="31"/>
      <c r="AA35" s="12"/>
      <c r="AB35" s="12"/>
      <c r="AC35" s="12"/>
      <c r="AD35" s="48" t="s">
        <v>54</v>
      </c>
      <c r="AE35" s="47" t="s">
        <v>55</v>
      </c>
      <c r="AF35" s="47">
        <v>2299</v>
      </c>
      <c r="AG35" s="47" t="s">
        <v>56</v>
      </c>
      <c r="AH35" s="47" t="s">
        <v>57</v>
      </c>
      <c r="AI35" s="48" t="s">
        <v>138</v>
      </c>
      <c r="AJ35" s="48" t="s">
        <v>59</v>
      </c>
      <c r="AK35" s="14" t="s">
        <v>60</v>
      </c>
      <c r="AL35" s="28" t="s">
        <v>143</v>
      </c>
      <c r="AM35" s="21" t="s">
        <v>144</v>
      </c>
      <c r="AN35" s="21"/>
      <c r="AO35" s="10" t="s">
        <v>63</v>
      </c>
      <c r="AP35" s="14" t="s">
        <v>64</v>
      </c>
      <c r="AQ35" s="41">
        <v>5600000</v>
      </c>
      <c r="AR35" s="39">
        <v>12</v>
      </c>
      <c r="AS35" s="39" t="s">
        <v>65</v>
      </c>
      <c r="AT35" s="39" t="s">
        <v>66</v>
      </c>
      <c r="AU35" s="39" t="s">
        <v>67</v>
      </c>
      <c r="AV35" s="40">
        <v>67200000</v>
      </c>
      <c r="AW35" s="24">
        <v>28500000</v>
      </c>
    </row>
    <row r="36" spans="1:49" s="35" customFormat="1" ht="105">
      <c r="A36" s="47">
        <f t="shared" si="0"/>
        <v>30</v>
      </c>
      <c r="B36" s="48" t="s">
        <v>44</v>
      </c>
      <c r="C36" s="48" t="s">
        <v>45</v>
      </c>
      <c r="D36" s="48" t="s">
        <v>45</v>
      </c>
      <c r="E36" s="48" t="s">
        <v>46</v>
      </c>
      <c r="F36" s="48" t="s">
        <v>47</v>
      </c>
      <c r="G36" s="48" t="s">
        <v>48</v>
      </c>
      <c r="H36" s="9" t="s">
        <v>149</v>
      </c>
      <c r="I36" s="48" t="s">
        <v>48</v>
      </c>
      <c r="J36" s="47" t="s">
        <v>48</v>
      </c>
      <c r="K36" s="47">
        <v>0</v>
      </c>
      <c r="L36" s="47">
        <v>0</v>
      </c>
      <c r="M36" s="47">
        <v>0</v>
      </c>
      <c r="N36" s="14" t="s">
        <v>203</v>
      </c>
      <c r="O36" s="13"/>
      <c r="P36" s="13"/>
      <c r="Q36" s="13"/>
      <c r="R36" s="13"/>
      <c r="S36" s="48" t="s">
        <v>48</v>
      </c>
      <c r="T36" s="48"/>
      <c r="U36" s="48"/>
      <c r="V36" s="55"/>
      <c r="W36" s="55"/>
      <c r="X36" s="48"/>
      <c r="Y36" s="48"/>
      <c r="Z36" s="31"/>
      <c r="AA36" s="12"/>
      <c r="AB36" s="12"/>
      <c r="AC36" s="12"/>
      <c r="AD36" s="48" t="s">
        <v>54</v>
      </c>
      <c r="AE36" s="47" t="s">
        <v>55</v>
      </c>
      <c r="AF36" s="47">
        <v>2299</v>
      </c>
      <c r="AG36" s="47" t="s">
        <v>56</v>
      </c>
      <c r="AH36" s="47" t="s">
        <v>57</v>
      </c>
      <c r="AI36" s="48" t="s">
        <v>138</v>
      </c>
      <c r="AJ36" s="48" t="s">
        <v>59</v>
      </c>
      <c r="AK36" s="14" t="s">
        <v>60</v>
      </c>
      <c r="AL36" s="28" t="s">
        <v>145</v>
      </c>
      <c r="AM36" s="21" t="s">
        <v>146</v>
      </c>
      <c r="AN36" s="21"/>
      <c r="AO36" s="10" t="s">
        <v>63</v>
      </c>
      <c r="AP36" s="14" t="s">
        <v>64</v>
      </c>
      <c r="AQ36" s="41">
        <v>4017000</v>
      </c>
      <c r="AR36" s="39">
        <v>12</v>
      </c>
      <c r="AS36" s="39" t="s">
        <v>65</v>
      </c>
      <c r="AT36" s="39" t="s">
        <v>66</v>
      </c>
      <c r="AU36" s="39" t="s">
        <v>67</v>
      </c>
      <c r="AV36" s="40">
        <v>48204000</v>
      </c>
      <c r="AW36" s="24">
        <v>20000000</v>
      </c>
    </row>
    <row r="37" spans="1:49" s="35" customFormat="1" ht="90">
      <c r="A37" s="47">
        <f t="shared" si="0"/>
        <v>31</v>
      </c>
      <c r="B37" s="48" t="s">
        <v>44</v>
      </c>
      <c r="C37" s="48" t="s">
        <v>45</v>
      </c>
      <c r="D37" s="48" t="s">
        <v>45</v>
      </c>
      <c r="E37" s="48" t="s">
        <v>46</v>
      </c>
      <c r="F37" s="48" t="s">
        <v>47</v>
      </c>
      <c r="G37" s="48" t="s">
        <v>48</v>
      </c>
      <c r="H37" s="9" t="s">
        <v>149</v>
      </c>
      <c r="I37" s="48" t="s">
        <v>48</v>
      </c>
      <c r="J37" s="47" t="s">
        <v>48</v>
      </c>
      <c r="K37" s="47">
        <v>0</v>
      </c>
      <c r="L37" s="47">
        <v>0</v>
      </c>
      <c r="M37" s="47">
        <v>0</v>
      </c>
      <c r="N37" s="14" t="s">
        <v>203</v>
      </c>
      <c r="O37" s="13"/>
      <c r="P37" s="13"/>
      <c r="Q37" s="13"/>
      <c r="R37" s="13"/>
      <c r="S37" s="48" t="s">
        <v>48</v>
      </c>
      <c r="T37" s="48"/>
      <c r="U37" s="48"/>
      <c r="V37" s="55"/>
      <c r="W37" s="55"/>
      <c r="X37" s="48"/>
      <c r="Y37" s="48"/>
      <c r="Z37" s="31"/>
      <c r="AA37" s="12"/>
      <c r="AB37" s="12"/>
      <c r="AC37" s="12"/>
      <c r="AD37" s="48" t="s">
        <v>54</v>
      </c>
      <c r="AE37" s="47" t="s">
        <v>55</v>
      </c>
      <c r="AF37" s="47">
        <v>2299</v>
      </c>
      <c r="AG37" s="47" t="s">
        <v>56</v>
      </c>
      <c r="AH37" s="47" t="s">
        <v>57</v>
      </c>
      <c r="AI37" s="48" t="s">
        <v>138</v>
      </c>
      <c r="AJ37" s="48" t="s">
        <v>59</v>
      </c>
      <c r="AK37" s="14" t="s">
        <v>60</v>
      </c>
      <c r="AL37" s="28" t="s">
        <v>147</v>
      </c>
      <c r="AM37" s="21" t="s">
        <v>148</v>
      </c>
      <c r="AN37" s="21"/>
      <c r="AO37" s="10" t="s">
        <v>63</v>
      </c>
      <c r="AP37" s="14" t="s">
        <v>64</v>
      </c>
      <c r="AQ37" s="41">
        <v>22000000</v>
      </c>
      <c r="AR37" s="39">
        <v>12</v>
      </c>
      <c r="AS37" s="39" t="s">
        <v>65</v>
      </c>
      <c r="AT37" s="39" t="s">
        <v>66</v>
      </c>
      <c r="AU37" s="39" t="s">
        <v>67</v>
      </c>
      <c r="AV37" s="40">
        <v>264000000</v>
      </c>
      <c r="AW37" s="24">
        <v>30000000</v>
      </c>
    </row>
  </sheetData>
  <dataValidations count="1">
    <dataValidation type="textLength" allowBlank="1" showInputMessage="1" showErrorMessage="1" sqref="AA7:AA37 P7:P37" xr:uid="{00000000-0002-0000-0900-000000000000}">
      <formula1>100</formula1>
      <formula2>1000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Hoja1!$D$3:$D$4</xm:f>
          </x14:formula1>
          <xm:sqref>Q7:Q37 AB7:AB37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X37"/>
  <sheetViews>
    <sheetView workbookViewId="0">
      <selection activeCell="L8" sqref="L8"/>
    </sheetView>
  </sheetViews>
  <sheetFormatPr baseColWidth="10" defaultColWidth="11.42578125" defaultRowHeight="15"/>
  <cols>
    <col min="1" max="1" width="7.140625" style="42" customWidth="1"/>
    <col min="2" max="2" width="10.140625" style="42" customWidth="1"/>
    <col min="3" max="5" width="21.42578125" style="42" customWidth="1"/>
    <col min="6" max="6" width="14.28515625" style="42" customWidth="1"/>
    <col min="7" max="7" width="11.42578125" style="42" customWidth="1"/>
    <col min="8" max="8" width="29.28515625" style="42" customWidth="1"/>
    <col min="9" max="9" width="11.42578125" style="42" customWidth="1"/>
    <col min="10" max="10" width="11.42578125" style="42"/>
    <col min="11" max="13" width="11.42578125" style="42" customWidth="1"/>
    <col min="14" max="14" width="11.42578125" style="32" customWidth="1"/>
    <col min="15" max="18" width="11.42578125" style="32"/>
    <col min="19" max="19" width="21.42578125" style="42" customWidth="1"/>
    <col min="20" max="20" width="25.7109375" style="42" customWidth="1"/>
    <col min="21" max="21" width="17.28515625" style="42" customWidth="1"/>
    <col min="22" max="23" width="17.140625" style="42" customWidth="1"/>
    <col min="24" max="24" width="11.42578125" style="42"/>
    <col min="25" max="25" width="21.42578125" style="42" customWidth="1"/>
    <col min="26" max="26" width="11.42578125" style="32"/>
    <col min="27" max="27" width="61" style="32" customWidth="1"/>
    <col min="28" max="28" width="11.42578125" style="42"/>
    <col min="29" max="29" width="42.85546875" style="42" customWidth="1"/>
    <col min="30" max="30" width="21.42578125" style="42" customWidth="1"/>
    <col min="31" max="34" width="11.42578125" style="42" hidden="1" customWidth="1"/>
    <col min="35" max="36" width="21.42578125" style="42" customWidth="1"/>
    <col min="37" max="37" width="11.42578125" style="32" hidden="1" customWidth="1"/>
    <col min="38" max="38" width="11.42578125" style="32"/>
    <col min="39" max="40" width="42.85546875" style="32" customWidth="1"/>
    <col min="41" max="41" width="18.85546875" style="32" customWidth="1"/>
    <col min="42" max="42" width="11.42578125" style="32"/>
    <col min="43" max="43" width="16.140625" style="32" customWidth="1"/>
    <col min="44" max="44" width="11.42578125" style="32"/>
    <col min="45" max="45" width="18.42578125" style="32" customWidth="1"/>
    <col min="46" max="46" width="14.7109375" style="32" customWidth="1"/>
    <col min="47" max="47" width="13.5703125" style="32" customWidth="1"/>
    <col min="48" max="48" width="17.85546875" style="32" customWidth="1"/>
    <col min="49" max="49" width="17.7109375" style="32" customWidth="1"/>
    <col min="50" max="50" width="14.5703125" style="32" customWidth="1"/>
    <col min="51" max="16384" width="11.42578125" style="32"/>
  </cols>
  <sheetData>
    <row r="2" spans="1:50">
      <c r="Y2" s="19"/>
      <c r="AA2" s="61"/>
    </row>
    <row r="3" spans="1:50">
      <c r="AQ3" s="37"/>
    </row>
    <row r="5" spans="1:50" ht="33.75">
      <c r="A5" s="67" t="s">
        <v>0</v>
      </c>
      <c r="B5" s="67"/>
      <c r="C5" s="67"/>
      <c r="D5" s="67"/>
      <c r="E5" s="67"/>
      <c r="F5" s="67"/>
      <c r="G5" s="68" t="s">
        <v>1</v>
      </c>
      <c r="H5" s="69" t="s">
        <v>2</v>
      </c>
      <c r="I5" s="69"/>
      <c r="J5" s="69"/>
      <c r="K5" s="69"/>
      <c r="L5" s="69"/>
      <c r="M5" s="69"/>
      <c r="N5" s="1"/>
      <c r="O5" s="1"/>
      <c r="P5" s="1"/>
      <c r="Q5" s="1"/>
      <c r="R5" s="1"/>
      <c r="S5" s="70" t="s">
        <v>3</v>
      </c>
      <c r="T5" s="70"/>
      <c r="U5" s="70"/>
      <c r="V5" s="70"/>
      <c r="W5" s="70"/>
      <c r="X5" s="70"/>
      <c r="Y5" s="70"/>
      <c r="Z5" s="2"/>
      <c r="AA5" s="2"/>
      <c r="AB5" s="70"/>
      <c r="AC5" s="70"/>
      <c r="AD5" s="70"/>
      <c r="AE5" s="70"/>
      <c r="AF5" s="70"/>
      <c r="AG5" s="70"/>
      <c r="AH5" s="70"/>
      <c r="AI5" s="70"/>
      <c r="AJ5" s="70"/>
      <c r="AK5" s="2"/>
      <c r="AL5" s="3" t="s">
        <v>4</v>
      </c>
      <c r="AM5" s="4"/>
      <c r="AN5" s="4"/>
      <c r="AO5" s="4"/>
      <c r="AP5" s="4"/>
      <c r="AQ5" s="4"/>
      <c r="AR5" s="4"/>
      <c r="AS5" s="4"/>
      <c r="AT5" s="4"/>
      <c r="AU5" s="4"/>
      <c r="AV5" s="4"/>
      <c r="AW5" s="4"/>
    </row>
    <row r="6" spans="1:50" ht="90">
      <c r="A6" s="43" t="s">
        <v>5</v>
      </c>
      <c r="B6" s="44" t="s">
        <v>6</v>
      </c>
      <c r="C6" s="44" t="s">
        <v>7</v>
      </c>
      <c r="D6" s="44" t="s">
        <v>8</v>
      </c>
      <c r="E6" s="44" t="s">
        <v>9</v>
      </c>
      <c r="F6" s="44" t="s">
        <v>10</v>
      </c>
      <c r="G6" s="45" t="s">
        <v>11</v>
      </c>
      <c r="H6" s="46" t="s">
        <v>12</v>
      </c>
      <c r="I6" s="46" t="s">
        <v>13</v>
      </c>
      <c r="J6" s="46" t="s">
        <v>14</v>
      </c>
      <c r="K6" s="46" t="s">
        <v>15</v>
      </c>
      <c r="L6" s="46" t="s">
        <v>16</v>
      </c>
      <c r="M6" s="46" t="s">
        <v>17</v>
      </c>
      <c r="N6" s="33" t="s">
        <v>18</v>
      </c>
      <c r="O6" s="5" t="s">
        <v>204</v>
      </c>
      <c r="P6" s="5" t="s">
        <v>205</v>
      </c>
      <c r="Q6" s="5" t="s">
        <v>19</v>
      </c>
      <c r="R6" s="5" t="s">
        <v>20</v>
      </c>
      <c r="S6" s="50" t="s">
        <v>21</v>
      </c>
      <c r="T6" s="50" t="s">
        <v>22</v>
      </c>
      <c r="U6" s="50" t="s">
        <v>14</v>
      </c>
      <c r="V6" s="50" t="s">
        <v>16</v>
      </c>
      <c r="W6" s="50" t="s">
        <v>17</v>
      </c>
      <c r="X6" s="50" t="s">
        <v>23</v>
      </c>
      <c r="Y6" s="50" t="s">
        <v>24</v>
      </c>
      <c r="Z6" s="5" t="s">
        <v>204</v>
      </c>
      <c r="AA6" s="5" t="s">
        <v>205</v>
      </c>
      <c r="AB6" s="71" t="s">
        <v>19</v>
      </c>
      <c r="AC6" s="71" t="s">
        <v>20</v>
      </c>
      <c r="AD6" s="59" t="s">
        <v>25</v>
      </c>
      <c r="AE6" s="43" t="s">
        <v>26</v>
      </c>
      <c r="AF6" s="43" t="s">
        <v>27</v>
      </c>
      <c r="AG6" s="43" t="s">
        <v>28</v>
      </c>
      <c r="AH6" s="43" t="s">
        <v>29</v>
      </c>
      <c r="AI6" s="59" t="s">
        <v>30</v>
      </c>
      <c r="AJ6" s="59" t="s">
        <v>31</v>
      </c>
      <c r="AK6" s="6" t="s">
        <v>32</v>
      </c>
      <c r="AL6" s="7" t="s">
        <v>33</v>
      </c>
      <c r="AM6" s="7" t="s">
        <v>34</v>
      </c>
      <c r="AN6" s="7" t="s">
        <v>35</v>
      </c>
      <c r="AO6" s="7" t="s">
        <v>36</v>
      </c>
      <c r="AP6" s="7" t="s">
        <v>26</v>
      </c>
      <c r="AQ6" s="7" t="s">
        <v>37</v>
      </c>
      <c r="AR6" s="7" t="s">
        <v>38</v>
      </c>
      <c r="AS6" s="7" t="s">
        <v>39</v>
      </c>
      <c r="AT6" s="7" t="s">
        <v>40</v>
      </c>
      <c r="AU6" s="7" t="s">
        <v>41</v>
      </c>
      <c r="AV6" s="7" t="s">
        <v>42</v>
      </c>
      <c r="AW6" s="7" t="s">
        <v>43</v>
      </c>
    </row>
    <row r="7" spans="1:50" s="35" customFormat="1" ht="150" customHeight="1">
      <c r="A7" s="47">
        <v>1</v>
      </c>
      <c r="B7" s="48" t="s">
        <v>44</v>
      </c>
      <c r="C7" s="48" t="s">
        <v>45</v>
      </c>
      <c r="D7" s="48" t="s">
        <v>45</v>
      </c>
      <c r="E7" s="48" t="s">
        <v>46</v>
      </c>
      <c r="F7" s="48" t="s">
        <v>47</v>
      </c>
      <c r="G7" s="48" t="s">
        <v>48</v>
      </c>
      <c r="H7" s="9" t="s">
        <v>149</v>
      </c>
      <c r="I7" s="48" t="s">
        <v>48</v>
      </c>
      <c r="J7" s="47" t="s">
        <v>48</v>
      </c>
      <c r="K7" s="47">
        <v>0</v>
      </c>
      <c r="L7" s="47">
        <v>0</v>
      </c>
      <c r="M7" s="47">
        <v>0</v>
      </c>
      <c r="N7" s="14" t="s">
        <v>206</v>
      </c>
      <c r="O7" s="13"/>
      <c r="P7" s="13"/>
      <c r="Q7" s="13"/>
      <c r="R7" s="13"/>
      <c r="S7" s="48" t="s">
        <v>48</v>
      </c>
      <c r="T7" s="48" t="s">
        <v>49</v>
      </c>
      <c r="U7" s="48" t="s">
        <v>50</v>
      </c>
      <c r="V7" s="51">
        <v>0</v>
      </c>
      <c r="W7" s="52">
        <v>20100000</v>
      </c>
      <c r="X7" s="48" t="s">
        <v>51</v>
      </c>
      <c r="Y7" s="48" t="s">
        <v>52</v>
      </c>
      <c r="Z7" s="30">
        <v>5844776</v>
      </c>
      <c r="AA7" s="10" t="s">
        <v>150</v>
      </c>
      <c r="AB7" s="47" t="s">
        <v>53</v>
      </c>
      <c r="AC7" s="62" t="s">
        <v>151</v>
      </c>
      <c r="AD7" s="60" t="s">
        <v>54</v>
      </c>
      <c r="AE7" s="47" t="s">
        <v>55</v>
      </c>
      <c r="AF7" s="47">
        <v>2299</v>
      </c>
      <c r="AG7" s="47" t="s">
        <v>56</v>
      </c>
      <c r="AH7" s="47" t="s">
        <v>57</v>
      </c>
      <c r="AI7" s="48" t="s">
        <v>58</v>
      </c>
      <c r="AJ7" s="48" t="s">
        <v>59</v>
      </c>
      <c r="AK7" s="14" t="s">
        <v>60</v>
      </c>
      <c r="AL7" s="28" t="s">
        <v>61</v>
      </c>
      <c r="AM7" s="21" t="s">
        <v>62</v>
      </c>
      <c r="AN7" s="21"/>
      <c r="AO7" s="10" t="s">
        <v>63</v>
      </c>
      <c r="AP7" s="14" t="s">
        <v>64</v>
      </c>
      <c r="AQ7" s="38">
        <v>6700000</v>
      </c>
      <c r="AR7" s="39">
        <v>12</v>
      </c>
      <c r="AS7" s="39" t="s">
        <v>65</v>
      </c>
      <c r="AT7" s="39" t="s">
        <v>66</v>
      </c>
      <c r="AU7" s="39" t="s">
        <v>67</v>
      </c>
      <c r="AV7" s="40">
        <v>80400000</v>
      </c>
      <c r="AW7" s="24">
        <v>27400000</v>
      </c>
      <c r="AX7" s="34"/>
    </row>
    <row r="8" spans="1:50" s="35" customFormat="1" ht="120">
      <c r="A8" s="47">
        <f t="shared" ref="A8:A37" si="0">A7+1</f>
        <v>2</v>
      </c>
      <c r="B8" s="48" t="s">
        <v>44</v>
      </c>
      <c r="C8" s="48" t="s">
        <v>45</v>
      </c>
      <c r="D8" s="48" t="s">
        <v>45</v>
      </c>
      <c r="E8" s="48" t="s">
        <v>46</v>
      </c>
      <c r="F8" s="48" t="s">
        <v>47</v>
      </c>
      <c r="G8" s="48" t="s">
        <v>48</v>
      </c>
      <c r="H8" s="9" t="s">
        <v>149</v>
      </c>
      <c r="I8" s="48" t="s">
        <v>48</v>
      </c>
      <c r="J8" s="47" t="s">
        <v>48</v>
      </c>
      <c r="K8" s="47">
        <v>0</v>
      </c>
      <c r="L8" s="47">
        <v>0</v>
      </c>
      <c r="M8" s="47">
        <v>0</v>
      </c>
      <c r="N8" s="14" t="s">
        <v>206</v>
      </c>
      <c r="O8" s="13"/>
      <c r="P8" s="13"/>
      <c r="Q8" s="13"/>
      <c r="R8" s="13"/>
      <c r="S8" s="48" t="s">
        <v>48</v>
      </c>
      <c r="T8" s="48" t="s">
        <v>68</v>
      </c>
      <c r="U8" s="48" t="s">
        <v>50</v>
      </c>
      <c r="V8" s="53">
        <v>888000</v>
      </c>
      <c r="W8" s="52">
        <v>1200000</v>
      </c>
      <c r="X8" s="48" t="s">
        <v>51</v>
      </c>
      <c r="Y8" s="54" t="s">
        <v>69</v>
      </c>
      <c r="Z8" s="30">
        <v>906239</v>
      </c>
      <c r="AA8" s="13" t="s">
        <v>152</v>
      </c>
      <c r="AB8" s="47" t="s">
        <v>53</v>
      </c>
      <c r="AC8" s="62" t="s">
        <v>153</v>
      </c>
      <c r="AD8" s="60" t="s">
        <v>54</v>
      </c>
      <c r="AE8" s="47" t="s">
        <v>55</v>
      </c>
      <c r="AF8" s="47">
        <v>2299</v>
      </c>
      <c r="AG8" s="47" t="s">
        <v>56</v>
      </c>
      <c r="AH8" s="47" t="s">
        <v>57</v>
      </c>
      <c r="AI8" s="48" t="s">
        <v>58</v>
      </c>
      <c r="AJ8" s="48" t="s">
        <v>59</v>
      </c>
      <c r="AK8" s="14" t="s">
        <v>60</v>
      </c>
      <c r="AL8" s="28" t="s">
        <v>70</v>
      </c>
      <c r="AM8" s="21" t="s">
        <v>71</v>
      </c>
      <c r="AN8" s="21"/>
      <c r="AO8" s="10" t="s">
        <v>63</v>
      </c>
      <c r="AP8" s="14" t="s">
        <v>64</v>
      </c>
      <c r="AQ8" s="38">
        <v>6800000</v>
      </c>
      <c r="AR8" s="39">
        <v>12</v>
      </c>
      <c r="AS8" s="39" t="s">
        <v>65</v>
      </c>
      <c r="AT8" s="39" t="s">
        <v>66</v>
      </c>
      <c r="AU8" s="39" t="s">
        <v>67</v>
      </c>
      <c r="AV8" s="40">
        <v>81600000</v>
      </c>
      <c r="AW8" s="24">
        <v>61750000</v>
      </c>
    </row>
    <row r="9" spans="1:50" s="35" customFormat="1" ht="90">
      <c r="A9" s="47">
        <f t="shared" si="0"/>
        <v>3</v>
      </c>
      <c r="B9" s="48" t="s">
        <v>44</v>
      </c>
      <c r="C9" s="48" t="s">
        <v>45</v>
      </c>
      <c r="D9" s="48" t="s">
        <v>45</v>
      </c>
      <c r="E9" s="48" t="s">
        <v>46</v>
      </c>
      <c r="F9" s="48" t="s">
        <v>47</v>
      </c>
      <c r="G9" s="48" t="s">
        <v>48</v>
      </c>
      <c r="H9" s="9" t="s">
        <v>149</v>
      </c>
      <c r="I9" s="48" t="s">
        <v>48</v>
      </c>
      <c r="J9" s="47" t="s">
        <v>48</v>
      </c>
      <c r="K9" s="47">
        <v>0</v>
      </c>
      <c r="L9" s="47">
        <v>0</v>
      </c>
      <c r="M9" s="47">
        <v>0</v>
      </c>
      <c r="N9" s="14" t="s">
        <v>206</v>
      </c>
      <c r="O9" s="13"/>
      <c r="P9" s="13"/>
      <c r="Q9" s="13"/>
      <c r="R9" s="13"/>
      <c r="S9" s="48" t="s">
        <v>48</v>
      </c>
      <c r="T9" s="48"/>
      <c r="U9" s="48"/>
      <c r="V9" s="55"/>
      <c r="W9" s="55"/>
      <c r="X9" s="48"/>
      <c r="Y9" s="48"/>
      <c r="Z9" s="14"/>
      <c r="AA9" s="13"/>
      <c r="AB9" s="13"/>
      <c r="AC9" s="13"/>
      <c r="AD9" s="60" t="s">
        <v>54</v>
      </c>
      <c r="AE9" s="47" t="s">
        <v>55</v>
      </c>
      <c r="AF9" s="47">
        <v>2299</v>
      </c>
      <c r="AG9" s="47" t="s">
        <v>56</v>
      </c>
      <c r="AH9" s="47" t="s">
        <v>57</v>
      </c>
      <c r="AI9" s="48" t="s">
        <v>58</v>
      </c>
      <c r="AJ9" s="48" t="s">
        <v>59</v>
      </c>
      <c r="AK9" s="14" t="s">
        <v>60</v>
      </c>
      <c r="AL9" s="28" t="s">
        <v>72</v>
      </c>
      <c r="AM9" s="21" t="s">
        <v>73</v>
      </c>
      <c r="AN9" s="21"/>
      <c r="AO9" s="10" t="s">
        <v>74</v>
      </c>
      <c r="AP9" s="14" t="s">
        <v>64</v>
      </c>
      <c r="AQ9" s="38">
        <v>48004266.659999996</v>
      </c>
      <c r="AR9" s="39">
        <v>12</v>
      </c>
      <c r="AS9" s="39" t="s">
        <v>65</v>
      </c>
      <c r="AT9" s="39" t="s">
        <v>75</v>
      </c>
      <c r="AU9" s="39" t="s">
        <v>76</v>
      </c>
      <c r="AV9" s="40">
        <v>576051199.91999996</v>
      </c>
      <c r="AW9" s="24">
        <v>82000000</v>
      </c>
      <c r="AX9" s="34"/>
    </row>
    <row r="10" spans="1:50" s="35" customFormat="1" ht="90">
      <c r="A10" s="47">
        <f t="shared" si="0"/>
        <v>4</v>
      </c>
      <c r="B10" s="48" t="s">
        <v>44</v>
      </c>
      <c r="C10" s="48" t="s">
        <v>45</v>
      </c>
      <c r="D10" s="48" t="s">
        <v>45</v>
      </c>
      <c r="E10" s="48" t="s">
        <v>46</v>
      </c>
      <c r="F10" s="48" t="s">
        <v>47</v>
      </c>
      <c r="G10" s="48" t="s">
        <v>48</v>
      </c>
      <c r="H10" s="9" t="s">
        <v>149</v>
      </c>
      <c r="I10" s="48" t="s">
        <v>48</v>
      </c>
      <c r="J10" s="47" t="s">
        <v>48</v>
      </c>
      <c r="K10" s="47">
        <v>0</v>
      </c>
      <c r="L10" s="47">
        <v>0</v>
      </c>
      <c r="M10" s="47">
        <v>0</v>
      </c>
      <c r="N10" s="14" t="s">
        <v>206</v>
      </c>
      <c r="O10" s="13"/>
      <c r="P10" s="13"/>
      <c r="Q10" s="13"/>
      <c r="R10" s="13"/>
      <c r="S10" s="48" t="s">
        <v>48</v>
      </c>
      <c r="T10" s="48"/>
      <c r="U10" s="48"/>
      <c r="V10" s="55"/>
      <c r="W10" s="55"/>
      <c r="X10" s="48"/>
      <c r="Y10" s="48"/>
      <c r="Z10" s="14"/>
      <c r="AA10" s="13"/>
      <c r="AB10" s="13"/>
      <c r="AC10" s="13"/>
      <c r="AD10" s="60" t="s">
        <v>54</v>
      </c>
      <c r="AE10" s="47" t="s">
        <v>55</v>
      </c>
      <c r="AF10" s="47">
        <v>2299</v>
      </c>
      <c r="AG10" s="47" t="s">
        <v>56</v>
      </c>
      <c r="AH10" s="47" t="s">
        <v>57</v>
      </c>
      <c r="AI10" s="48" t="s">
        <v>58</v>
      </c>
      <c r="AJ10" s="48" t="s">
        <v>59</v>
      </c>
      <c r="AK10" s="14" t="s">
        <v>60</v>
      </c>
      <c r="AL10" s="28"/>
      <c r="AM10" s="21" t="s">
        <v>77</v>
      </c>
      <c r="AN10" s="21"/>
      <c r="AO10" s="10" t="s">
        <v>63</v>
      </c>
      <c r="AP10" s="14" t="s">
        <v>64</v>
      </c>
      <c r="AQ10" s="41">
        <v>6100000</v>
      </c>
      <c r="AR10" s="39">
        <v>12</v>
      </c>
      <c r="AS10" s="39" t="s">
        <v>65</v>
      </c>
      <c r="AT10" s="39" t="s">
        <v>66</v>
      </c>
      <c r="AU10" s="39" t="s">
        <v>67</v>
      </c>
      <c r="AV10" s="40">
        <v>73200000</v>
      </c>
      <c r="AW10" s="24"/>
    </row>
    <row r="11" spans="1:50" s="35" customFormat="1" ht="105">
      <c r="A11" s="47">
        <f t="shared" si="0"/>
        <v>5</v>
      </c>
      <c r="B11" s="48" t="s">
        <v>44</v>
      </c>
      <c r="C11" s="48" t="s">
        <v>45</v>
      </c>
      <c r="D11" s="48" t="s">
        <v>45</v>
      </c>
      <c r="E11" s="48" t="s">
        <v>46</v>
      </c>
      <c r="F11" s="48" t="s">
        <v>47</v>
      </c>
      <c r="G11" s="48" t="s">
        <v>48</v>
      </c>
      <c r="H11" s="9" t="s">
        <v>149</v>
      </c>
      <c r="I11" s="48" t="s">
        <v>48</v>
      </c>
      <c r="J11" s="47" t="s">
        <v>48</v>
      </c>
      <c r="K11" s="47">
        <v>0</v>
      </c>
      <c r="L11" s="47">
        <v>0</v>
      </c>
      <c r="M11" s="47">
        <v>0</v>
      </c>
      <c r="N11" s="14" t="s">
        <v>206</v>
      </c>
      <c r="O11" s="13"/>
      <c r="P11" s="13"/>
      <c r="Q11" s="13"/>
      <c r="R11" s="13"/>
      <c r="S11" s="48" t="s">
        <v>48</v>
      </c>
      <c r="T11" s="48"/>
      <c r="U11" s="48"/>
      <c r="V11" s="55"/>
      <c r="W11" s="55"/>
      <c r="X11" s="48"/>
      <c r="Y11" s="48"/>
      <c r="Z11" s="14"/>
      <c r="AA11" s="13"/>
      <c r="AB11" s="13"/>
      <c r="AC11" s="13"/>
      <c r="AD11" s="60" t="s">
        <v>54</v>
      </c>
      <c r="AE11" s="47" t="s">
        <v>55</v>
      </c>
      <c r="AF11" s="47">
        <v>2299</v>
      </c>
      <c r="AG11" s="47" t="s">
        <v>56</v>
      </c>
      <c r="AH11" s="47" t="s">
        <v>57</v>
      </c>
      <c r="AI11" s="48" t="s">
        <v>58</v>
      </c>
      <c r="AJ11" s="48" t="s">
        <v>59</v>
      </c>
      <c r="AK11" s="14" t="s">
        <v>60</v>
      </c>
      <c r="AL11" s="28" t="s">
        <v>78</v>
      </c>
      <c r="AM11" s="21" t="s">
        <v>79</v>
      </c>
      <c r="AN11" s="21"/>
      <c r="AO11" s="10" t="s">
        <v>63</v>
      </c>
      <c r="AP11" s="14" t="s">
        <v>64</v>
      </c>
      <c r="AQ11" s="41">
        <v>3800000</v>
      </c>
      <c r="AR11" s="39">
        <v>12</v>
      </c>
      <c r="AS11" s="39" t="s">
        <v>65</v>
      </c>
      <c r="AT11" s="39" t="s">
        <v>66</v>
      </c>
      <c r="AU11" s="39" t="s">
        <v>67</v>
      </c>
      <c r="AV11" s="40">
        <v>45600000</v>
      </c>
      <c r="AW11" s="24">
        <v>19000000</v>
      </c>
    </row>
    <row r="12" spans="1:50" s="35" customFormat="1" ht="90">
      <c r="A12" s="47">
        <f t="shared" si="0"/>
        <v>6</v>
      </c>
      <c r="B12" s="48" t="s">
        <v>44</v>
      </c>
      <c r="C12" s="48" t="s">
        <v>45</v>
      </c>
      <c r="D12" s="48" t="s">
        <v>45</v>
      </c>
      <c r="E12" s="48" t="s">
        <v>46</v>
      </c>
      <c r="F12" s="48" t="s">
        <v>47</v>
      </c>
      <c r="G12" s="48" t="s">
        <v>48</v>
      </c>
      <c r="H12" s="9" t="s">
        <v>149</v>
      </c>
      <c r="I12" s="48" t="s">
        <v>48</v>
      </c>
      <c r="J12" s="47" t="s">
        <v>48</v>
      </c>
      <c r="K12" s="47">
        <v>0</v>
      </c>
      <c r="L12" s="47">
        <v>0</v>
      </c>
      <c r="M12" s="47">
        <v>0</v>
      </c>
      <c r="N12" s="14" t="s">
        <v>206</v>
      </c>
      <c r="O12" s="13"/>
      <c r="P12" s="13"/>
      <c r="Q12" s="13"/>
      <c r="R12" s="13"/>
      <c r="S12" s="48" t="s">
        <v>48</v>
      </c>
      <c r="T12" s="48"/>
      <c r="U12" s="48"/>
      <c r="V12" s="55"/>
      <c r="W12" s="55"/>
      <c r="X12" s="48"/>
      <c r="Y12" s="48"/>
      <c r="Z12" s="14"/>
      <c r="AA12" s="13"/>
      <c r="AB12" s="13"/>
      <c r="AC12" s="13"/>
      <c r="AD12" s="60" t="s">
        <v>54</v>
      </c>
      <c r="AE12" s="47" t="s">
        <v>55</v>
      </c>
      <c r="AF12" s="47">
        <v>2299</v>
      </c>
      <c r="AG12" s="47" t="s">
        <v>56</v>
      </c>
      <c r="AH12" s="47" t="s">
        <v>57</v>
      </c>
      <c r="AI12" s="48" t="s">
        <v>58</v>
      </c>
      <c r="AJ12" s="48" t="s">
        <v>59</v>
      </c>
      <c r="AK12" s="14" t="s">
        <v>60</v>
      </c>
      <c r="AL12" s="28" t="s">
        <v>80</v>
      </c>
      <c r="AM12" s="21" t="s">
        <v>81</v>
      </c>
      <c r="AN12" s="21"/>
      <c r="AO12" s="10" t="s">
        <v>63</v>
      </c>
      <c r="AP12" s="14" t="s">
        <v>64</v>
      </c>
      <c r="AQ12" s="41">
        <v>5600000</v>
      </c>
      <c r="AR12" s="39">
        <v>12</v>
      </c>
      <c r="AS12" s="39" t="s">
        <v>65</v>
      </c>
      <c r="AT12" s="39" t="s">
        <v>66</v>
      </c>
      <c r="AU12" s="39" t="s">
        <v>67</v>
      </c>
      <c r="AV12" s="40">
        <v>67200000</v>
      </c>
      <c r="AW12" s="24">
        <v>29000000</v>
      </c>
    </row>
    <row r="13" spans="1:50" s="35" customFormat="1" ht="90">
      <c r="A13" s="47">
        <f t="shared" si="0"/>
        <v>7</v>
      </c>
      <c r="B13" s="48" t="s">
        <v>44</v>
      </c>
      <c r="C13" s="48" t="s">
        <v>45</v>
      </c>
      <c r="D13" s="48" t="s">
        <v>45</v>
      </c>
      <c r="E13" s="48" t="s">
        <v>46</v>
      </c>
      <c r="F13" s="48" t="s">
        <v>47</v>
      </c>
      <c r="G13" s="48" t="s">
        <v>48</v>
      </c>
      <c r="H13" s="9" t="s">
        <v>149</v>
      </c>
      <c r="I13" s="48" t="s">
        <v>48</v>
      </c>
      <c r="J13" s="47" t="s">
        <v>48</v>
      </c>
      <c r="K13" s="47">
        <v>0</v>
      </c>
      <c r="L13" s="47">
        <v>0</v>
      </c>
      <c r="M13" s="47">
        <v>0</v>
      </c>
      <c r="N13" s="14" t="s">
        <v>206</v>
      </c>
      <c r="O13" s="13"/>
      <c r="P13" s="13"/>
      <c r="Q13" s="13"/>
      <c r="R13" s="13"/>
      <c r="S13" s="48" t="s">
        <v>48</v>
      </c>
      <c r="T13" s="48"/>
      <c r="U13" s="48"/>
      <c r="V13" s="55"/>
      <c r="W13" s="55"/>
      <c r="X13" s="48"/>
      <c r="Y13" s="48"/>
      <c r="Z13" s="14"/>
      <c r="AA13" s="13"/>
      <c r="AB13" s="13"/>
      <c r="AC13" s="13"/>
      <c r="AD13" s="60" t="s">
        <v>54</v>
      </c>
      <c r="AE13" s="47" t="s">
        <v>55</v>
      </c>
      <c r="AF13" s="47">
        <v>2299</v>
      </c>
      <c r="AG13" s="47" t="s">
        <v>56</v>
      </c>
      <c r="AH13" s="47" t="s">
        <v>57</v>
      </c>
      <c r="AI13" s="48" t="s">
        <v>58</v>
      </c>
      <c r="AJ13" s="48" t="s">
        <v>59</v>
      </c>
      <c r="AK13" s="14" t="s">
        <v>60</v>
      </c>
      <c r="AL13" s="28" t="s">
        <v>82</v>
      </c>
      <c r="AM13" s="21" t="s">
        <v>83</v>
      </c>
      <c r="AN13" s="21"/>
      <c r="AO13" s="10" t="s">
        <v>63</v>
      </c>
      <c r="AP13" s="14" t="s">
        <v>64</v>
      </c>
      <c r="AQ13" s="41">
        <v>6500000</v>
      </c>
      <c r="AR13" s="39">
        <v>12</v>
      </c>
      <c r="AS13" s="39" t="s">
        <v>65</v>
      </c>
      <c r="AT13" s="39" t="s">
        <v>66</v>
      </c>
      <c r="AU13" s="39" t="s">
        <v>67</v>
      </c>
      <c r="AV13" s="40">
        <v>78000000</v>
      </c>
      <c r="AW13" s="24">
        <v>66500000</v>
      </c>
    </row>
    <row r="14" spans="1:50" s="35" customFormat="1" ht="90">
      <c r="A14" s="47">
        <f t="shared" si="0"/>
        <v>8</v>
      </c>
      <c r="B14" s="48" t="s">
        <v>44</v>
      </c>
      <c r="C14" s="48" t="s">
        <v>45</v>
      </c>
      <c r="D14" s="48" t="s">
        <v>45</v>
      </c>
      <c r="E14" s="48" t="s">
        <v>46</v>
      </c>
      <c r="F14" s="48" t="s">
        <v>47</v>
      </c>
      <c r="G14" s="48" t="s">
        <v>48</v>
      </c>
      <c r="H14" s="9" t="s">
        <v>149</v>
      </c>
      <c r="I14" s="48" t="s">
        <v>48</v>
      </c>
      <c r="J14" s="47" t="s">
        <v>48</v>
      </c>
      <c r="K14" s="47">
        <v>0</v>
      </c>
      <c r="L14" s="47">
        <v>0</v>
      </c>
      <c r="M14" s="47">
        <v>0</v>
      </c>
      <c r="N14" s="14" t="s">
        <v>206</v>
      </c>
      <c r="O14" s="13"/>
      <c r="P14" s="13"/>
      <c r="Q14" s="13"/>
      <c r="R14" s="13"/>
      <c r="S14" s="48" t="s">
        <v>48</v>
      </c>
      <c r="T14" s="48"/>
      <c r="U14" s="48"/>
      <c r="V14" s="55"/>
      <c r="W14" s="55"/>
      <c r="X14" s="48"/>
      <c r="Y14" s="48"/>
      <c r="Z14" s="14"/>
      <c r="AA14" s="13"/>
      <c r="AB14" s="13"/>
      <c r="AC14" s="13"/>
      <c r="AD14" s="60" t="s">
        <v>54</v>
      </c>
      <c r="AE14" s="47" t="s">
        <v>55</v>
      </c>
      <c r="AF14" s="47">
        <v>2299</v>
      </c>
      <c r="AG14" s="47" t="s">
        <v>56</v>
      </c>
      <c r="AH14" s="47" t="s">
        <v>57</v>
      </c>
      <c r="AI14" s="48" t="s">
        <v>58</v>
      </c>
      <c r="AJ14" s="48" t="s">
        <v>59</v>
      </c>
      <c r="AK14" s="14" t="s">
        <v>60</v>
      </c>
      <c r="AL14" s="28" t="s">
        <v>84</v>
      </c>
      <c r="AM14" s="21" t="s">
        <v>85</v>
      </c>
      <c r="AN14" s="21"/>
      <c r="AO14" s="10" t="s">
        <v>74</v>
      </c>
      <c r="AP14" s="14" t="s">
        <v>64</v>
      </c>
      <c r="AQ14" s="41">
        <v>27000000</v>
      </c>
      <c r="AR14" s="39">
        <v>12</v>
      </c>
      <c r="AS14" s="39" t="s">
        <v>65</v>
      </c>
      <c r="AT14" s="39" t="s">
        <v>66</v>
      </c>
      <c r="AU14" s="39" t="s">
        <v>67</v>
      </c>
      <c r="AV14" s="40">
        <v>324000000</v>
      </c>
      <c r="AW14" s="24">
        <v>600000000</v>
      </c>
    </row>
    <row r="15" spans="1:50" s="35" customFormat="1" ht="165">
      <c r="A15" s="47">
        <f t="shared" si="0"/>
        <v>9</v>
      </c>
      <c r="B15" s="48" t="s">
        <v>44</v>
      </c>
      <c r="C15" s="48" t="s">
        <v>45</v>
      </c>
      <c r="D15" s="48" t="s">
        <v>45</v>
      </c>
      <c r="E15" s="48" t="s">
        <v>46</v>
      </c>
      <c r="F15" s="48" t="s">
        <v>47</v>
      </c>
      <c r="G15" s="48" t="s">
        <v>48</v>
      </c>
      <c r="H15" s="9" t="s">
        <v>149</v>
      </c>
      <c r="I15" s="48" t="s">
        <v>48</v>
      </c>
      <c r="J15" s="47" t="s">
        <v>48</v>
      </c>
      <c r="K15" s="47">
        <v>0</v>
      </c>
      <c r="L15" s="47">
        <v>0</v>
      </c>
      <c r="M15" s="47">
        <v>0</v>
      </c>
      <c r="N15" s="14" t="s">
        <v>206</v>
      </c>
      <c r="O15" s="13"/>
      <c r="P15" s="13"/>
      <c r="Q15" s="13"/>
      <c r="R15" s="13"/>
      <c r="S15" s="48" t="s">
        <v>48</v>
      </c>
      <c r="T15" s="48" t="s">
        <v>86</v>
      </c>
      <c r="U15" s="48" t="s">
        <v>50</v>
      </c>
      <c r="V15" s="51">
        <v>0</v>
      </c>
      <c r="W15" s="56">
        <v>2430</v>
      </c>
      <c r="X15" s="48"/>
      <c r="Y15" s="57" t="s">
        <v>87</v>
      </c>
      <c r="Z15" s="14">
        <v>628</v>
      </c>
      <c r="AA15" s="22" t="s">
        <v>154</v>
      </c>
      <c r="AB15" s="47" t="s">
        <v>53</v>
      </c>
      <c r="AC15" s="62" t="s">
        <v>155</v>
      </c>
      <c r="AD15" s="60" t="s">
        <v>54</v>
      </c>
      <c r="AE15" s="47" t="s">
        <v>55</v>
      </c>
      <c r="AF15" s="47">
        <v>2299</v>
      </c>
      <c r="AG15" s="47" t="s">
        <v>56</v>
      </c>
      <c r="AH15" s="47" t="s">
        <v>57</v>
      </c>
      <c r="AI15" s="48" t="s">
        <v>88</v>
      </c>
      <c r="AJ15" s="48" t="s">
        <v>59</v>
      </c>
      <c r="AK15" s="14" t="s">
        <v>60</v>
      </c>
      <c r="AL15" s="28"/>
      <c r="AM15" s="21" t="s">
        <v>89</v>
      </c>
      <c r="AN15" s="21"/>
      <c r="AO15" s="10" t="s">
        <v>63</v>
      </c>
      <c r="AP15" s="14" t="s">
        <v>64</v>
      </c>
      <c r="AQ15" s="41">
        <v>6800000</v>
      </c>
      <c r="AR15" s="39">
        <v>12</v>
      </c>
      <c r="AS15" s="39" t="s">
        <v>65</v>
      </c>
      <c r="AT15" s="39" t="s">
        <v>66</v>
      </c>
      <c r="AU15" s="39" t="s">
        <v>67</v>
      </c>
      <c r="AV15" s="40">
        <v>81600000</v>
      </c>
      <c r="AW15" s="24"/>
    </row>
    <row r="16" spans="1:50" s="35" customFormat="1" ht="120">
      <c r="A16" s="47">
        <f t="shared" si="0"/>
        <v>10</v>
      </c>
      <c r="B16" s="48" t="s">
        <v>44</v>
      </c>
      <c r="C16" s="48" t="s">
        <v>45</v>
      </c>
      <c r="D16" s="48" t="s">
        <v>45</v>
      </c>
      <c r="E16" s="48" t="s">
        <v>46</v>
      </c>
      <c r="F16" s="48" t="s">
        <v>47</v>
      </c>
      <c r="G16" s="48" t="s">
        <v>48</v>
      </c>
      <c r="H16" s="9" t="s">
        <v>149</v>
      </c>
      <c r="I16" s="48" t="s">
        <v>48</v>
      </c>
      <c r="J16" s="47" t="s">
        <v>48</v>
      </c>
      <c r="K16" s="47">
        <v>0</v>
      </c>
      <c r="L16" s="47">
        <v>0</v>
      </c>
      <c r="M16" s="47">
        <v>0</v>
      </c>
      <c r="N16" s="14" t="s">
        <v>206</v>
      </c>
      <c r="O16" s="13"/>
      <c r="P16" s="13"/>
      <c r="Q16" s="13"/>
      <c r="R16" s="13"/>
      <c r="S16" s="48" t="s">
        <v>48</v>
      </c>
      <c r="T16" s="48"/>
      <c r="U16" s="48"/>
      <c r="V16" s="55"/>
      <c r="W16" s="55"/>
      <c r="X16" s="48"/>
      <c r="Y16" s="48"/>
      <c r="Z16" s="14"/>
      <c r="AA16" s="13"/>
      <c r="AB16" s="13"/>
      <c r="AC16" s="13"/>
      <c r="AD16" s="60" t="s">
        <v>54</v>
      </c>
      <c r="AE16" s="47" t="s">
        <v>55</v>
      </c>
      <c r="AF16" s="47">
        <v>2299</v>
      </c>
      <c r="AG16" s="47" t="s">
        <v>56</v>
      </c>
      <c r="AH16" s="47" t="s">
        <v>57</v>
      </c>
      <c r="AI16" s="48" t="s">
        <v>88</v>
      </c>
      <c r="AJ16" s="48" t="s">
        <v>59</v>
      </c>
      <c r="AK16" s="14" t="s">
        <v>60</v>
      </c>
      <c r="AL16" s="28" t="s">
        <v>90</v>
      </c>
      <c r="AM16" s="21" t="s">
        <v>91</v>
      </c>
      <c r="AN16" s="21"/>
      <c r="AO16" s="10" t="s">
        <v>63</v>
      </c>
      <c r="AP16" s="14" t="s">
        <v>64</v>
      </c>
      <c r="AQ16" s="41">
        <v>6250000</v>
      </c>
      <c r="AR16" s="39">
        <v>12</v>
      </c>
      <c r="AS16" s="39" t="s">
        <v>65</v>
      </c>
      <c r="AT16" s="39" t="s">
        <v>66</v>
      </c>
      <c r="AU16" s="39" t="s">
        <v>67</v>
      </c>
      <c r="AV16" s="40">
        <v>75000000</v>
      </c>
      <c r="AW16" s="24">
        <v>119200000</v>
      </c>
    </row>
    <row r="17" spans="1:49" s="35" customFormat="1" ht="90">
      <c r="A17" s="47">
        <f t="shared" si="0"/>
        <v>11</v>
      </c>
      <c r="B17" s="48" t="s">
        <v>44</v>
      </c>
      <c r="C17" s="48" t="s">
        <v>45</v>
      </c>
      <c r="D17" s="48" t="s">
        <v>45</v>
      </c>
      <c r="E17" s="48" t="s">
        <v>46</v>
      </c>
      <c r="F17" s="48" t="s">
        <v>47</v>
      </c>
      <c r="G17" s="48" t="s">
        <v>48</v>
      </c>
      <c r="H17" s="9" t="s">
        <v>149</v>
      </c>
      <c r="I17" s="48" t="s">
        <v>48</v>
      </c>
      <c r="J17" s="47" t="s">
        <v>48</v>
      </c>
      <c r="K17" s="47">
        <v>0</v>
      </c>
      <c r="L17" s="47">
        <v>0</v>
      </c>
      <c r="M17" s="47">
        <v>0</v>
      </c>
      <c r="N17" s="14" t="s">
        <v>206</v>
      </c>
      <c r="O17" s="13"/>
      <c r="P17" s="13"/>
      <c r="Q17" s="13"/>
      <c r="R17" s="13"/>
      <c r="S17" s="48" t="s">
        <v>48</v>
      </c>
      <c r="T17" s="48"/>
      <c r="U17" s="48"/>
      <c r="V17" s="55"/>
      <c r="W17" s="55"/>
      <c r="X17" s="48"/>
      <c r="Y17" s="48"/>
      <c r="Z17" s="14"/>
      <c r="AA17" s="13"/>
      <c r="AB17" s="13"/>
      <c r="AC17" s="13"/>
      <c r="AD17" s="60" t="s">
        <v>54</v>
      </c>
      <c r="AE17" s="47" t="s">
        <v>55</v>
      </c>
      <c r="AF17" s="47">
        <v>2299</v>
      </c>
      <c r="AG17" s="47" t="s">
        <v>56</v>
      </c>
      <c r="AH17" s="47" t="s">
        <v>57</v>
      </c>
      <c r="AI17" s="48" t="s">
        <v>88</v>
      </c>
      <c r="AJ17" s="48" t="s">
        <v>59</v>
      </c>
      <c r="AK17" s="14" t="s">
        <v>60</v>
      </c>
      <c r="AL17" s="28" t="s">
        <v>92</v>
      </c>
      <c r="AM17" s="21" t="s">
        <v>93</v>
      </c>
      <c r="AN17" s="21"/>
      <c r="AO17" s="10" t="s">
        <v>63</v>
      </c>
      <c r="AP17" s="14" t="s">
        <v>64</v>
      </c>
      <c r="AQ17" s="41">
        <v>6000000</v>
      </c>
      <c r="AR17" s="39">
        <v>12</v>
      </c>
      <c r="AS17" s="39" t="s">
        <v>65</v>
      </c>
      <c r="AT17" s="39" t="s">
        <v>66</v>
      </c>
      <c r="AU17" s="39" t="s">
        <v>67</v>
      </c>
      <c r="AV17" s="40">
        <v>72000000</v>
      </c>
      <c r="AW17" s="24">
        <v>29000000</v>
      </c>
    </row>
    <row r="18" spans="1:49" s="35" customFormat="1" ht="90">
      <c r="A18" s="47">
        <f t="shared" si="0"/>
        <v>12</v>
      </c>
      <c r="B18" s="48" t="s">
        <v>44</v>
      </c>
      <c r="C18" s="48" t="s">
        <v>45</v>
      </c>
      <c r="D18" s="48" t="s">
        <v>45</v>
      </c>
      <c r="E18" s="48" t="s">
        <v>46</v>
      </c>
      <c r="F18" s="48" t="s">
        <v>47</v>
      </c>
      <c r="G18" s="48" t="s">
        <v>48</v>
      </c>
      <c r="H18" s="9" t="s">
        <v>149</v>
      </c>
      <c r="I18" s="48" t="s">
        <v>48</v>
      </c>
      <c r="J18" s="47" t="s">
        <v>48</v>
      </c>
      <c r="K18" s="47">
        <v>0</v>
      </c>
      <c r="L18" s="47">
        <v>0</v>
      </c>
      <c r="M18" s="47">
        <v>0</v>
      </c>
      <c r="N18" s="14" t="s">
        <v>206</v>
      </c>
      <c r="O18" s="13"/>
      <c r="P18" s="13"/>
      <c r="Q18" s="13"/>
      <c r="R18" s="13"/>
      <c r="S18" s="48" t="s">
        <v>48</v>
      </c>
      <c r="T18" s="48"/>
      <c r="U18" s="48"/>
      <c r="V18" s="55"/>
      <c r="W18" s="55"/>
      <c r="X18" s="48"/>
      <c r="Y18" s="48"/>
      <c r="Z18" s="14"/>
      <c r="AA18" s="13"/>
      <c r="AB18" s="13"/>
      <c r="AC18" s="13"/>
      <c r="AD18" s="60" t="s">
        <v>54</v>
      </c>
      <c r="AE18" s="47" t="s">
        <v>55</v>
      </c>
      <c r="AF18" s="47">
        <v>2299</v>
      </c>
      <c r="AG18" s="47" t="s">
        <v>56</v>
      </c>
      <c r="AH18" s="47" t="s">
        <v>57</v>
      </c>
      <c r="AI18" s="48" t="s">
        <v>88</v>
      </c>
      <c r="AJ18" s="48" t="s">
        <v>59</v>
      </c>
      <c r="AK18" s="14" t="s">
        <v>60</v>
      </c>
      <c r="AL18" s="28" t="s">
        <v>94</v>
      </c>
      <c r="AM18" s="21" t="s">
        <v>95</v>
      </c>
      <c r="AN18" s="21"/>
      <c r="AO18" s="10" t="s">
        <v>63</v>
      </c>
      <c r="AP18" s="14" t="s">
        <v>64</v>
      </c>
      <c r="AQ18" s="41">
        <v>5500000</v>
      </c>
      <c r="AR18" s="39">
        <v>12</v>
      </c>
      <c r="AS18" s="39" t="s">
        <v>65</v>
      </c>
      <c r="AT18" s="39" t="s">
        <v>66</v>
      </c>
      <c r="AU18" s="39" t="s">
        <v>67</v>
      </c>
      <c r="AV18" s="40">
        <v>66000000</v>
      </c>
      <c r="AW18" s="24">
        <v>25000000</v>
      </c>
    </row>
    <row r="19" spans="1:49" s="35" customFormat="1" ht="90">
      <c r="A19" s="47">
        <f t="shared" si="0"/>
        <v>13</v>
      </c>
      <c r="B19" s="48" t="s">
        <v>44</v>
      </c>
      <c r="C19" s="48" t="s">
        <v>45</v>
      </c>
      <c r="D19" s="48" t="s">
        <v>45</v>
      </c>
      <c r="E19" s="48" t="s">
        <v>46</v>
      </c>
      <c r="F19" s="48" t="s">
        <v>47</v>
      </c>
      <c r="G19" s="48" t="s">
        <v>48</v>
      </c>
      <c r="H19" s="9" t="s">
        <v>149</v>
      </c>
      <c r="I19" s="48" t="s">
        <v>48</v>
      </c>
      <c r="J19" s="47" t="s">
        <v>48</v>
      </c>
      <c r="K19" s="47">
        <v>0</v>
      </c>
      <c r="L19" s="47">
        <v>0</v>
      </c>
      <c r="M19" s="47">
        <v>0</v>
      </c>
      <c r="N19" s="14" t="s">
        <v>206</v>
      </c>
      <c r="O19" s="13"/>
      <c r="P19" s="13"/>
      <c r="Q19" s="13"/>
      <c r="R19" s="13"/>
      <c r="S19" s="48" t="s">
        <v>48</v>
      </c>
      <c r="T19" s="48"/>
      <c r="U19" s="48"/>
      <c r="V19" s="55"/>
      <c r="W19" s="55"/>
      <c r="X19" s="48"/>
      <c r="Y19" s="48"/>
      <c r="Z19" s="14"/>
      <c r="AA19" s="13"/>
      <c r="AB19" s="13"/>
      <c r="AC19" s="13"/>
      <c r="AD19" s="60" t="s">
        <v>54</v>
      </c>
      <c r="AE19" s="47" t="s">
        <v>55</v>
      </c>
      <c r="AF19" s="47">
        <v>2299</v>
      </c>
      <c r="AG19" s="47" t="s">
        <v>56</v>
      </c>
      <c r="AH19" s="47" t="s">
        <v>57</v>
      </c>
      <c r="AI19" s="48" t="s">
        <v>88</v>
      </c>
      <c r="AJ19" s="48" t="s">
        <v>59</v>
      </c>
      <c r="AK19" s="14" t="s">
        <v>60</v>
      </c>
      <c r="AL19" s="28" t="s">
        <v>96</v>
      </c>
      <c r="AM19" s="21" t="s">
        <v>97</v>
      </c>
      <c r="AN19" s="21"/>
      <c r="AO19" s="10" t="s">
        <v>98</v>
      </c>
      <c r="AP19" s="14" t="s">
        <v>64</v>
      </c>
      <c r="AQ19" s="41">
        <v>13500000</v>
      </c>
      <c r="AR19" s="39">
        <v>12</v>
      </c>
      <c r="AS19" s="39" t="s">
        <v>65</v>
      </c>
      <c r="AT19" s="39" t="s">
        <v>99</v>
      </c>
      <c r="AU19" s="39" t="s">
        <v>100</v>
      </c>
      <c r="AV19" s="40">
        <v>162000000</v>
      </c>
      <c r="AW19" s="24">
        <v>162600000</v>
      </c>
    </row>
    <row r="20" spans="1:49" s="35" customFormat="1" ht="90">
      <c r="A20" s="47">
        <f t="shared" si="0"/>
        <v>14</v>
      </c>
      <c r="B20" s="48" t="s">
        <v>44</v>
      </c>
      <c r="C20" s="48" t="s">
        <v>45</v>
      </c>
      <c r="D20" s="48" t="s">
        <v>45</v>
      </c>
      <c r="E20" s="48" t="s">
        <v>46</v>
      </c>
      <c r="F20" s="48" t="s">
        <v>47</v>
      </c>
      <c r="G20" s="48" t="s">
        <v>48</v>
      </c>
      <c r="H20" s="9" t="s">
        <v>149</v>
      </c>
      <c r="I20" s="48" t="s">
        <v>48</v>
      </c>
      <c r="J20" s="47" t="s">
        <v>48</v>
      </c>
      <c r="K20" s="47">
        <v>0</v>
      </c>
      <c r="L20" s="47">
        <v>0</v>
      </c>
      <c r="M20" s="47">
        <v>0</v>
      </c>
      <c r="N20" s="14" t="s">
        <v>206</v>
      </c>
      <c r="O20" s="13"/>
      <c r="P20" s="13"/>
      <c r="Q20" s="13"/>
      <c r="R20" s="13"/>
      <c r="S20" s="48" t="s">
        <v>48</v>
      </c>
      <c r="T20" s="48"/>
      <c r="U20" s="48"/>
      <c r="V20" s="55"/>
      <c r="W20" s="55"/>
      <c r="X20" s="48"/>
      <c r="Y20" s="48"/>
      <c r="Z20" s="14"/>
      <c r="AA20" s="13"/>
      <c r="AB20" s="13"/>
      <c r="AC20" s="13"/>
      <c r="AD20" s="60" t="s">
        <v>54</v>
      </c>
      <c r="AE20" s="47" t="s">
        <v>55</v>
      </c>
      <c r="AF20" s="47">
        <v>2299</v>
      </c>
      <c r="AG20" s="47" t="s">
        <v>56</v>
      </c>
      <c r="AH20" s="47" t="s">
        <v>57</v>
      </c>
      <c r="AI20" s="48" t="s">
        <v>88</v>
      </c>
      <c r="AJ20" s="48" t="s">
        <v>59</v>
      </c>
      <c r="AK20" s="14" t="s">
        <v>60</v>
      </c>
      <c r="AL20" s="28"/>
      <c r="AM20" s="21" t="s">
        <v>101</v>
      </c>
      <c r="AN20" s="21"/>
      <c r="AO20" s="10" t="s">
        <v>102</v>
      </c>
      <c r="AP20" s="14" t="s">
        <v>64</v>
      </c>
      <c r="AQ20" s="41">
        <v>67680000</v>
      </c>
      <c r="AR20" s="39">
        <v>1</v>
      </c>
      <c r="AS20" s="39" t="s">
        <v>65</v>
      </c>
      <c r="AT20" s="39" t="s">
        <v>103</v>
      </c>
      <c r="AU20" s="39" t="s">
        <v>104</v>
      </c>
      <c r="AV20" s="40">
        <v>67680000</v>
      </c>
      <c r="AW20" s="24"/>
    </row>
    <row r="21" spans="1:49" s="35" customFormat="1" ht="90">
      <c r="A21" s="47">
        <f t="shared" si="0"/>
        <v>15</v>
      </c>
      <c r="B21" s="48" t="s">
        <v>44</v>
      </c>
      <c r="C21" s="48" t="s">
        <v>45</v>
      </c>
      <c r="D21" s="48" t="s">
        <v>45</v>
      </c>
      <c r="E21" s="48" t="s">
        <v>46</v>
      </c>
      <c r="F21" s="48" t="s">
        <v>47</v>
      </c>
      <c r="G21" s="48" t="s">
        <v>48</v>
      </c>
      <c r="H21" s="9" t="s">
        <v>149</v>
      </c>
      <c r="I21" s="48" t="s">
        <v>48</v>
      </c>
      <c r="J21" s="47" t="s">
        <v>48</v>
      </c>
      <c r="K21" s="47">
        <v>0</v>
      </c>
      <c r="L21" s="47">
        <v>0</v>
      </c>
      <c r="M21" s="47">
        <v>0</v>
      </c>
      <c r="N21" s="14" t="s">
        <v>206</v>
      </c>
      <c r="O21" s="13"/>
      <c r="P21" s="13"/>
      <c r="Q21" s="13"/>
      <c r="R21" s="13"/>
      <c r="S21" s="48" t="s">
        <v>48</v>
      </c>
      <c r="T21" s="48"/>
      <c r="U21" s="48"/>
      <c r="V21" s="55"/>
      <c r="W21" s="55"/>
      <c r="X21" s="48"/>
      <c r="Y21" s="48"/>
      <c r="Z21" s="14"/>
      <c r="AA21" s="13"/>
      <c r="AB21" s="13"/>
      <c r="AC21" s="13"/>
      <c r="AD21" s="60" t="s">
        <v>54</v>
      </c>
      <c r="AE21" s="47" t="s">
        <v>55</v>
      </c>
      <c r="AF21" s="47">
        <v>2299</v>
      </c>
      <c r="AG21" s="47" t="s">
        <v>56</v>
      </c>
      <c r="AH21" s="47" t="s">
        <v>57</v>
      </c>
      <c r="AI21" s="48" t="s">
        <v>88</v>
      </c>
      <c r="AJ21" s="48" t="s">
        <v>59</v>
      </c>
      <c r="AK21" s="14" t="s">
        <v>60</v>
      </c>
      <c r="AL21" s="28"/>
      <c r="AM21" s="21" t="s">
        <v>101</v>
      </c>
      <c r="AN21" s="21"/>
      <c r="AO21" s="10" t="s">
        <v>105</v>
      </c>
      <c r="AP21" s="14" t="s">
        <v>64</v>
      </c>
      <c r="AQ21" s="41">
        <v>32711999.999999996</v>
      </c>
      <c r="AR21" s="39">
        <v>1</v>
      </c>
      <c r="AS21" s="39" t="s">
        <v>65</v>
      </c>
      <c r="AT21" s="39" t="s">
        <v>106</v>
      </c>
      <c r="AU21" s="39" t="s">
        <v>107</v>
      </c>
      <c r="AV21" s="40">
        <v>32711999.999999996</v>
      </c>
      <c r="AW21" s="24"/>
    </row>
    <row r="22" spans="1:49" s="35" customFormat="1" ht="120">
      <c r="A22" s="47">
        <f t="shared" si="0"/>
        <v>16</v>
      </c>
      <c r="B22" s="48" t="s">
        <v>44</v>
      </c>
      <c r="C22" s="48" t="s">
        <v>45</v>
      </c>
      <c r="D22" s="48" t="s">
        <v>45</v>
      </c>
      <c r="E22" s="48" t="s">
        <v>46</v>
      </c>
      <c r="F22" s="48" t="s">
        <v>47</v>
      </c>
      <c r="G22" s="48" t="s">
        <v>48</v>
      </c>
      <c r="H22" s="9" t="s">
        <v>149</v>
      </c>
      <c r="I22" s="48" t="s">
        <v>48</v>
      </c>
      <c r="J22" s="47" t="s">
        <v>48</v>
      </c>
      <c r="K22" s="47">
        <v>0</v>
      </c>
      <c r="L22" s="47">
        <v>0</v>
      </c>
      <c r="M22" s="47">
        <v>0</v>
      </c>
      <c r="N22" s="14" t="s">
        <v>206</v>
      </c>
      <c r="O22" s="13"/>
      <c r="P22" s="13"/>
      <c r="Q22" s="13"/>
      <c r="R22" s="13"/>
      <c r="S22" s="48" t="s">
        <v>48</v>
      </c>
      <c r="T22" s="48"/>
      <c r="U22" s="48"/>
      <c r="V22" s="55"/>
      <c r="W22" s="55"/>
      <c r="X22" s="48"/>
      <c r="Y22" s="48"/>
      <c r="Z22" s="14"/>
      <c r="AA22" s="13"/>
      <c r="AB22" s="13"/>
      <c r="AC22" s="13"/>
      <c r="AD22" s="60" t="s">
        <v>54</v>
      </c>
      <c r="AE22" s="47" t="s">
        <v>55</v>
      </c>
      <c r="AF22" s="47">
        <v>2299</v>
      </c>
      <c r="AG22" s="47" t="s">
        <v>56</v>
      </c>
      <c r="AH22" s="47" t="s">
        <v>57</v>
      </c>
      <c r="AI22" s="48" t="s">
        <v>88</v>
      </c>
      <c r="AJ22" s="48" t="s">
        <v>59</v>
      </c>
      <c r="AK22" s="14" t="s">
        <v>60</v>
      </c>
      <c r="AL22" s="28"/>
      <c r="AM22" s="21" t="s">
        <v>101</v>
      </c>
      <c r="AN22" s="21"/>
      <c r="AO22" s="10" t="s">
        <v>108</v>
      </c>
      <c r="AP22" s="14" t="s">
        <v>64</v>
      </c>
      <c r="AQ22" s="41">
        <v>1128000</v>
      </c>
      <c r="AR22" s="39">
        <v>1</v>
      </c>
      <c r="AS22" s="39" t="s">
        <v>65</v>
      </c>
      <c r="AT22" s="39" t="s">
        <v>109</v>
      </c>
      <c r="AU22" s="39" t="s">
        <v>110</v>
      </c>
      <c r="AV22" s="40">
        <v>1128000</v>
      </c>
      <c r="AW22" s="24"/>
    </row>
    <row r="23" spans="1:49" s="35" customFormat="1" ht="90">
      <c r="A23" s="47">
        <f t="shared" si="0"/>
        <v>17</v>
      </c>
      <c r="B23" s="48" t="s">
        <v>44</v>
      </c>
      <c r="C23" s="48" t="s">
        <v>45</v>
      </c>
      <c r="D23" s="48" t="s">
        <v>45</v>
      </c>
      <c r="E23" s="48" t="s">
        <v>46</v>
      </c>
      <c r="F23" s="48" t="s">
        <v>47</v>
      </c>
      <c r="G23" s="48" t="s">
        <v>48</v>
      </c>
      <c r="H23" s="9" t="s">
        <v>149</v>
      </c>
      <c r="I23" s="48" t="s">
        <v>48</v>
      </c>
      <c r="J23" s="47" t="s">
        <v>48</v>
      </c>
      <c r="K23" s="47">
        <v>0</v>
      </c>
      <c r="L23" s="47">
        <v>0</v>
      </c>
      <c r="M23" s="47">
        <v>0</v>
      </c>
      <c r="N23" s="14" t="s">
        <v>206</v>
      </c>
      <c r="O23" s="13"/>
      <c r="P23" s="13"/>
      <c r="Q23" s="13"/>
      <c r="R23" s="13"/>
      <c r="S23" s="48" t="s">
        <v>48</v>
      </c>
      <c r="T23" s="48"/>
      <c r="U23" s="48"/>
      <c r="V23" s="55"/>
      <c r="W23" s="55"/>
      <c r="X23" s="48"/>
      <c r="Y23" s="48"/>
      <c r="Z23" s="14"/>
      <c r="AA23" s="13"/>
      <c r="AB23" s="13"/>
      <c r="AC23" s="13"/>
      <c r="AD23" s="60" t="s">
        <v>54</v>
      </c>
      <c r="AE23" s="47" t="s">
        <v>55</v>
      </c>
      <c r="AF23" s="47">
        <v>2299</v>
      </c>
      <c r="AG23" s="47" t="s">
        <v>56</v>
      </c>
      <c r="AH23" s="47" t="s">
        <v>57</v>
      </c>
      <c r="AI23" s="48" t="s">
        <v>88</v>
      </c>
      <c r="AJ23" s="48" t="s">
        <v>59</v>
      </c>
      <c r="AK23" s="14" t="s">
        <v>60</v>
      </c>
      <c r="AL23" s="28"/>
      <c r="AM23" s="21" t="s">
        <v>101</v>
      </c>
      <c r="AN23" s="21"/>
      <c r="AO23" s="10" t="s">
        <v>111</v>
      </c>
      <c r="AP23" s="14" t="s">
        <v>64</v>
      </c>
      <c r="AQ23" s="41">
        <v>11280000</v>
      </c>
      <c r="AR23" s="39">
        <v>1</v>
      </c>
      <c r="AS23" s="39" t="s">
        <v>65</v>
      </c>
      <c r="AT23" s="39" t="s">
        <v>99</v>
      </c>
      <c r="AU23" s="39" t="s">
        <v>100</v>
      </c>
      <c r="AV23" s="40">
        <v>11280000</v>
      </c>
      <c r="AW23" s="24"/>
    </row>
    <row r="24" spans="1:49" s="35" customFormat="1" ht="90">
      <c r="A24" s="47">
        <f t="shared" si="0"/>
        <v>18</v>
      </c>
      <c r="B24" s="48" t="s">
        <v>44</v>
      </c>
      <c r="C24" s="48" t="s">
        <v>45</v>
      </c>
      <c r="D24" s="48" t="s">
        <v>45</v>
      </c>
      <c r="E24" s="48" t="s">
        <v>46</v>
      </c>
      <c r="F24" s="48" t="s">
        <v>47</v>
      </c>
      <c r="G24" s="48" t="s">
        <v>48</v>
      </c>
      <c r="H24" s="9" t="s">
        <v>149</v>
      </c>
      <c r="I24" s="48" t="s">
        <v>48</v>
      </c>
      <c r="J24" s="47" t="s">
        <v>48</v>
      </c>
      <c r="K24" s="47">
        <v>0</v>
      </c>
      <c r="L24" s="47">
        <v>0</v>
      </c>
      <c r="M24" s="47">
        <v>0</v>
      </c>
      <c r="N24" s="14" t="s">
        <v>206</v>
      </c>
      <c r="O24" s="13"/>
      <c r="P24" s="13"/>
      <c r="Q24" s="13"/>
      <c r="R24" s="13"/>
      <c r="S24" s="48" t="s">
        <v>48</v>
      </c>
      <c r="T24" s="48"/>
      <c r="U24" s="48"/>
      <c r="V24" s="55"/>
      <c r="W24" s="55"/>
      <c r="X24" s="48"/>
      <c r="Y24" s="48"/>
      <c r="Z24" s="14"/>
      <c r="AA24" s="13"/>
      <c r="AB24" s="13"/>
      <c r="AC24" s="13"/>
      <c r="AD24" s="60" t="s">
        <v>54</v>
      </c>
      <c r="AE24" s="47" t="s">
        <v>55</v>
      </c>
      <c r="AF24" s="47">
        <v>2299</v>
      </c>
      <c r="AG24" s="47" t="s">
        <v>56</v>
      </c>
      <c r="AH24" s="47" t="s">
        <v>57</v>
      </c>
      <c r="AI24" s="48" t="s">
        <v>88</v>
      </c>
      <c r="AJ24" s="48" t="s">
        <v>59</v>
      </c>
      <c r="AK24" s="14" t="s">
        <v>60</v>
      </c>
      <c r="AL24" s="28"/>
      <c r="AM24" s="21" t="s">
        <v>112</v>
      </c>
      <c r="AN24" s="21"/>
      <c r="AO24" s="10" t="s">
        <v>113</v>
      </c>
      <c r="AP24" s="14" t="s">
        <v>64</v>
      </c>
      <c r="AQ24" s="41">
        <v>10000000</v>
      </c>
      <c r="AR24" s="39">
        <v>1</v>
      </c>
      <c r="AS24" s="39" t="s">
        <v>65</v>
      </c>
      <c r="AT24" s="39" t="s">
        <v>114</v>
      </c>
      <c r="AU24" s="39" t="s">
        <v>115</v>
      </c>
      <c r="AV24" s="40">
        <v>10000000</v>
      </c>
      <c r="AW24" s="24"/>
    </row>
    <row r="25" spans="1:49" s="35" customFormat="1" ht="90">
      <c r="A25" s="47">
        <f t="shared" si="0"/>
        <v>19</v>
      </c>
      <c r="B25" s="48" t="s">
        <v>44</v>
      </c>
      <c r="C25" s="48" t="s">
        <v>45</v>
      </c>
      <c r="D25" s="48" t="s">
        <v>45</v>
      </c>
      <c r="E25" s="48" t="s">
        <v>46</v>
      </c>
      <c r="F25" s="48" t="s">
        <v>47</v>
      </c>
      <c r="G25" s="48" t="s">
        <v>48</v>
      </c>
      <c r="H25" s="9" t="s">
        <v>149</v>
      </c>
      <c r="I25" s="48" t="s">
        <v>48</v>
      </c>
      <c r="J25" s="47" t="s">
        <v>48</v>
      </c>
      <c r="K25" s="47">
        <v>0</v>
      </c>
      <c r="L25" s="47">
        <v>0</v>
      </c>
      <c r="M25" s="47">
        <v>0</v>
      </c>
      <c r="N25" s="14" t="s">
        <v>206</v>
      </c>
      <c r="O25" s="13"/>
      <c r="P25" s="13"/>
      <c r="Q25" s="13"/>
      <c r="R25" s="13"/>
      <c r="S25" s="48" t="s">
        <v>48</v>
      </c>
      <c r="T25" s="57" t="s">
        <v>116</v>
      </c>
      <c r="U25" s="48" t="s">
        <v>50</v>
      </c>
      <c r="V25" s="51">
        <v>0</v>
      </c>
      <c r="W25" s="56">
        <v>1</v>
      </c>
      <c r="X25" s="48"/>
      <c r="Y25" s="48" t="s">
        <v>117</v>
      </c>
      <c r="Z25" s="14" t="s">
        <v>156</v>
      </c>
      <c r="AA25" s="22" t="s">
        <v>157</v>
      </c>
      <c r="AB25" s="47" t="s">
        <v>53</v>
      </c>
      <c r="AC25" s="62" t="s">
        <v>158</v>
      </c>
      <c r="AD25" s="60" t="s">
        <v>54</v>
      </c>
      <c r="AE25" s="47" t="s">
        <v>55</v>
      </c>
      <c r="AF25" s="47">
        <v>2299</v>
      </c>
      <c r="AG25" s="47" t="s">
        <v>56</v>
      </c>
      <c r="AH25" s="47" t="s">
        <v>57</v>
      </c>
      <c r="AI25" s="48" t="s">
        <v>118</v>
      </c>
      <c r="AJ25" s="48" t="s">
        <v>59</v>
      </c>
      <c r="AK25" s="14" t="s">
        <v>60</v>
      </c>
      <c r="AL25" s="28" t="s">
        <v>119</v>
      </c>
      <c r="AM25" s="21" t="s">
        <v>120</v>
      </c>
      <c r="AN25" s="21"/>
      <c r="AO25" s="10" t="s">
        <v>63</v>
      </c>
      <c r="AP25" s="14" t="s">
        <v>64</v>
      </c>
      <c r="AQ25" s="41">
        <v>16724676.5</v>
      </c>
      <c r="AR25" s="39">
        <v>12</v>
      </c>
      <c r="AS25" s="39" t="s">
        <v>65</v>
      </c>
      <c r="AT25" s="39" t="s">
        <v>66</v>
      </c>
      <c r="AU25" s="39" t="s">
        <v>67</v>
      </c>
      <c r="AV25" s="40">
        <v>200696118</v>
      </c>
      <c r="AW25" s="24">
        <v>158884422</v>
      </c>
    </row>
    <row r="26" spans="1:49" s="35" customFormat="1" ht="75">
      <c r="A26" s="47">
        <f t="shared" si="0"/>
        <v>20</v>
      </c>
      <c r="B26" s="48" t="s">
        <v>44</v>
      </c>
      <c r="C26" s="48" t="s">
        <v>45</v>
      </c>
      <c r="D26" s="48" t="s">
        <v>45</v>
      </c>
      <c r="E26" s="48" t="s">
        <v>46</v>
      </c>
      <c r="F26" s="48" t="s">
        <v>47</v>
      </c>
      <c r="G26" s="48" t="s">
        <v>48</v>
      </c>
      <c r="H26" s="9" t="s">
        <v>149</v>
      </c>
      <c r="I26" s="48" t="s">
        <v>48</v>
      </c>
      <c r="J26" s="47" t="s">
        <v>48</v>
      </c>
      <c r="K26" s="47">
        <v>0</v>
      </c>
      <c r="L26" s="47">
        <v>0</v>
      </c>
      <c r="M26" s="47">
        <v>0</v>
      </c>
      <c r="N26" s="14" t="s">
        <v>206</v>
      </c>
      <c r="O26" s="13"/>
      <c r="P26" s="13"/>
      <c r="Q26" s="13"/>
      <c r="R26" s="13"/>
      <c r="S26" s="48" t="s">
        <v>48</v>
      </c>
      <c r="T26" s="48"/>
      <c r="U26" s="48"/>
      <c r="V26" s="55"/>
      <c r="W26" s="55"/>
      <c r="X26" s="48"/>
      <c r="Y26" s="48"/>
      <c r="Z26" s="14"/>
      <c r="AA26" s="13"/>
      <c r="AB26" s="13"/>
      <c r="AC26" s="13"/>
      <c r="AD26" s="60" t="s">
        <v>54</v>
      </c>
      <c r="AE26" s="47" t="s">
        <v>55</v>
      </c>
      <c r="AF26" s="47">
        <v>2299</v>
      </c>
      <c r="AG26" s="47" t="s">
        <v>56</v>
      </c>
      <c r="AH26" s="47" t="s">
        <v>57</v>
      </c>
      <c r="AI26" s="48" t="s">
        <v>118</v>
      </c>
      <c r="AJ26" s="48" t="s">
        <v>59</v>
      </c>
      <c r="AK26" s="14" t="s">
        <v>60</v>
      </c>
      <c r="AL26" s="28" t="s">
        <v>121</v>
      </c>
      <c r="AM26" s="21" t="s">
        <v>122</v>
      </c>
      <c r="AN26" s="21"/>
      <c r="AO26" s="10" t="s">
        <v>63</v>
      </c>
      <c r="AP26" s="14" t="s">
        <v>64</v>
      </c>
      <c r="AQ26" s="41">
        <v>7725000</v>
      </c>
      <c r="AR26" s="39">
        <v>12</v>
      </c>
      <c r="AS26" s="39" t="s">
        <v>65</v>
      </c>
      <c r="AT26" s="39" t="s">
        <v>66</v>
      </c>
      <c r="AU26" s="39" t="s">
        <v>67</v>
      </c>
      <c r="AV26" s="40">
        <v>92700000</v>
      </c>
      <c r="AW26" s="24">
        <v>38110000</v>
      </c>
    </row>
    <row r="27" spans="1:49" s="35" customFormat="1" ht="75">
      <c r="A27" s="49">
        <f t="shared" si="0"/>
        <v>21</v>
      </c>
      <c r="B27" s="48" t="s">
        <v>44</v>
      </c>
      <c r="C27" s="48" t="s">
        <v>45</v>
      </c>
      <c r="D27" s="48" t="s">
        <v>45</v>
      </c>
      <c r="E27" s="48" t="s">
        <v>46</v>
      </c>
      <c r="F27" s="48" t="s">
        <v>47</v>
      </c>
      <c r="G27" s="48" t="s">
        <v>48</v>
      </c>
      <c r="H27" s="9" t="s">
        <v>149</v>
      </c>
      <c r="I27" s="48" t="s">
        <v>48</v>
      </c>
      <c r="J27" s="47" t="s">
        <v>48</v>
      </c>
      <c r="K27" s="47">
        <v>0</v>
      </c>
      <c r="L27" s="47">
        <v>0</v>
      </c>
      <c r="M27" s="47">
        <v>0</v>
      </c>
      <c r="N27" s="14" t="s">
        <v>206</v>
      </c>
      <c r="O27" s="13"/>
      <c r="P27" s="13"/>
      <c r="Q27" s="13"/>
      <c r="R27" s="13"/>
      <c r="S27" s="48" t="s">
        <v>48</v>
      </c>
      <c r="T27" s="58"/>
      <c r="U27" s="58"/>
      <c r="V27" s="58"/>
      <c r="W27" s="58"/>
      <c r="X27" s="58"/>
      <c r="Y27" s="58"/>
      <c r="Z27" s="14"/>
      <c r="AA27" s="13"/>
      <c r="AB27" s="13"/>
      <c r="AC27" s="13"/>
      <c r="AD27" s="60" t="s">
        <v>54</v>
      </c>
      <c r="AE27" s="47" t="s">
        <v>55</v>
      </c>
      <c r="AF27" s="47">
        <v>2299</v>
      </c>
      <c r="AG27" s="47" t="s">
        <v>56</v>
      </c>
      <c r="AH27" s="47" t="s">
        <v>57</v>
      </c>
      <c r="AI27" s="48" t="s">
        <v>118</v>
      </c>
      <c r="AJ27" s="48" t="s">
        <v>59</v>
      </c>
      <c r="AK27" s="14" t="s">
        <v>60</v>
      </c>
      <c r="AL27" s="36"/>
      <c r="AM27" s="21" t="s">
        <v>122</v>
      </c>
      <c r="AN27" s="21"/>
      <c r="AO27" s="10" t="s">
        <v>63</v>
      </c>
      <c r="AP27" s="14" t="s">
        <v>64</v>
      </c>
      <c r="AQ27" s="41">
        <v>7400000</v>
      </c>
      <c r="AR27" s="39">
        <v>12</v>
      </c>
      <c r="AS27" s="39" t="s">
        <v>65</v>
      </c>
      <c r="AT27" s="39" t="s">
        <v>66</v>
      </c>
      <c r="AU27" s="39" t="s">
        <v>67</v>
      </c>
      <c r="AV27" s="40">
        <v>88800000</v>
      </c>
      <c r="AW27" s="24"/>
    </row>
    <row r="28" spans="1:49" s="35" customFormat="1" ht="75">
      <c r="A28" s="49">
        <f t="shared" si="0"/>
        <v>22</v>
      </c>
      <c r="B28" s="48" t="s">
        <v>44</v>
      </c>
      <c r="C28" s="48" t="s">
        <v>45</v>
      </c>
      <c r="D28" s="48" t="s">
        <v>45</v>
      </c>
      <c r="E28" s="48" t="s">
        <v>46</v>
      </c>
      <c r="F28" s="48" t="s">
        <v>47</v>
      </c>
      <c r="G28" s="48" t="s">
        <v>48</v>
      </c>
      <c r="H28" s="9" t="s">
        <v>149</v>
      </c>
      <c r="I28" s="48" t="s">
        <v>48</v>
      </c>
      <c r="J28" s="47" t="s">
        <v>48</v>
      </c>
      <c r="K28" s="47">
        <v>0</v>
      </c>
      <c r="L28" s="47">
        <v>0</v>
      </c>
      <c r="M28" s="47">
        <v>0</v>
      </c>
      <c r="N28" s="14" t="s">
        <v>206</v>
      </c>
      <c r="O28" s="13"/>
      <c r="P28" s="13"/>
      <c r="Q28" s="13"/>
      <c r="R28" s="13"/>
      <c r="S28" s="48" t="s">
        <v>48</v>
      </c>
      <c r="T28" s="58"/>
      <c r="U28" s="58"/>
      <c r="V28" s="58"/>
      <c r="W28" s="58"/>
      <c r="X28" s="58"/>
      <c r="Y28" s="58"/>
      <c r="Z28" s="14"/>
      <c r="AA28" s="13"/>
      <c r="AB28" s="13"/>
      <c r="AC28" s="13"/>
      <c r="AD28" s="60" t="s">
        <v>54</v>
      </c>
      <c r="AE28" s="47" t="s">
        <v>55</v>
      </c>
      <c r="AF28" s="47">
        <v>2299</v>
      </c>
      <c r="AG28" s="47" t="s">
        <v>56</v>
      </c>
      <c r="AH28" s="47" t="s">
        <v>57</v>
      </c>
      <c r="AI28" s="48" t="s">
        <v>118</v>
      </c>
      <c r="AJ28" s="48" t="s">
        <v>59</v>
      </c>
      <c r="AK28" s="14" t="s">
        <v>60</v>
      </c>
      <c r="AL28" s="36"/>
      <c r="AM28" s="21" t="s">
        <v>123</v>
      </c>
      <c r="AN28" s="21"/>
      <c r="AO28" s="10" t="s">
        <v>63</v>
      </c>
      <c r="AP28" s="14" t="s">
        <v>64</v>
      </c>
      <c r="AQ28" s="41">
        <v>7200000</v>
      </c>
      <c r="AR28" s="39">
        <v>12</v>
      </c>
      <c r="AS28" s="39" t="s">
        <v>65</v>
      </c>
      <c r="AT28" s="39" t="s">
        <v>66</v>
      </c>
      <c r="AU28" s="39" t="s">
        <v>67</v>
      </c>
      <c r="AV28" s="40">
        <v>86400000</v>
      </c>
      <c r="AW28" s="24"/>
    </row>
    <row r="29" spans="1:49" s="35" customFormat="1" ht="120">
      <c r="A29" s="49">
        <f t="shared" si="0"/>
        <v>23</v>
      </c>
      <c r="B29" s="48" t="s">
        <v>44</v>
      </c>
      <c r="C29" s="48" t="s">
        <v>45</v>
      </c>
      <c r="D29" s="48" t="s">
        <v>45</v>
      </c>
      <c r="E29" s="48" t="s">
        <v>46</v>
      </c>
      <c r="F29" s="48" t="s">
        <v>47</v>
      </c>
      <c r="G29" s="48" t="s">
        <v>48</v>
      </c>
      <c r="H29" s="9" t="s">
        <v>149</v>
      </c>
      <c r="I29" s="48" t="s">
        <v>48</v>
      </c>
      <c r="J29" s="47" t="s">
        <v>48</v>
      </c>
      <c r="K29" s="47">
        <v>0</v>
      </c>
      <c r="L29" s="47">
        <v>0</v>
      </c>
      <c r="M29" s="47">
        <v>0</v>
      </c>
      <c r="N29" s="14" t="s">
        <v>206</v>
      </c>
      <c r="O29" s="13"/>
      <c r="P29" s="13"/>
      <c r="Q29" s="13"/>
      <c r="R29" s="13"/>
      <c r="S29" s="48" t="s">
        <v>48</v>
      </c>
      <c r="T29" s="48"/>
      <c r="U29" s="48"/>
      <c r="V29" s="55"/>
      <c r="W29" s="55"/>
      <c r="X29" s="48"/>
      <c r="Y29" s="48"/>
      <c r="Z29" s="14"/>
      <c r="AA29" s="13"/>
      <c r="AB29" s="13"/>
      <c r="AC29" s="13"/>
      <c r="AD29" s="60" t="s">
        <v>54</v>
      </c>
      <c r="AE29" s="47" t="s">
        <v>55</v>
      </c>
      <c r="AF29" s="47">
        <v>2299</v>
      </c>
      <c r="AG29" s="47" t="s">
        <v>56</v>
      </c>
      <c r="AH29" s="47" t="s">
        <v>57</v>
      </c>
      <c r="AI29" s="48" t="s">
        <v>118</v>
      </c>
      <c r="AJ29" s="48" t="s">
        <v>59</v>
      </c>
      <c r="AK29" s="14" t="s">
        <v>60</v>
      </c>
      <c r="AL29" s="36"/>
      <c r="AM29" s="21" t="s">
        <v>124</v>
      </c>
      <c r="AN29" s="21"/>
      <c r="AO29" s="10" t="s">
        <v>74</v>
      </c>
      <c r="AP29" s="14" t="s">
        <v>64</v>
      </c>
      <c r="AQ29" s="41">
        <v>15000000</v>
      </c>
      <c r="AR29" s="39">
        <v>12</v>
      </c>
      <c r="AS29" s="39" t="s">
        <v>65</v>
      </c>
      <c r="AT29" s="39" t="s">
        <v>125</v>
      </c>
      <c r="AU29" s="39" t="s">
        <v>67</v>
      </c>
      <c r="AV29" s="40">
        <v>180000000</v>
      </c>
      <c r="AW29" s="24"/>
    </row>
    <row r="30" spans="1:49" s="35" customFormat="1" ht="135">
      <c r="A30" s="49">
        <f t="shared" si="0"/>
        <v>24</v>
      </c>
      <c r="B30" s="48" t="s">
        <v>44</v>
      </c>
      <c r="C30" s="48" t="s">
        <v>45</v>
      </c>
      <c r="D30" s="48" t="s">
        <v>45</v>
      </c>
      <c r="E30" s="48" t="s">
        <v>46</v>
      </c>
      <c r="F30" s="48" t="s">
        <v>47</v>
      </c>
      <c r="G30" s="48" t="s">
        <v>48</v>
      </c>
      <c r="H30" s="9" t="s">
        <v>149</v>
      </c>
      <c r="I30" s="48" t="s">
        <v>48</v>
      </c>
      <c r="J30" s="47" t="s">
        <v>48</v>
      </c>
      <c r="K30" s="47">
        <v>0</v>
      </c>
      <c r="L30" s="47">
        <v>0</v>
      </c>
      <c r="M30" s="47">
        <v>0</v>
      </c>
      <c r="N30" s="14" t="s">
        <v>206</v>
      </c>
      <c r="O30" s="13"/>
      <c r="P30" s="13"/>
      <c r="Q30" s="13"/>
      <c r="R30" s="13"/>
      <c r="S30" s="48" t="s">
        <v>48</v>
      </c>
      <c r="T30" s="57" t="s">
        <v>126</v>
      </c>
      <c r="U30" s="48" t="s">
        <v>50</v>
      </c>
      <c r="V30" s="51">
        <v>0</v>
      </c>
      <c r="W30" s="56">
        <v>215</v>
      </c>
      <c r="X30" s="48"/>
      <c r="Y30" s="57" t="s">
        <v>127</v>
      </c>
      <c r="Z30" s="14">
        <v>43</v>
      </c>
      <c r="AA30" s="13" t="s">
        <v>159</v>
      </c>
      <c r="AB30" s="47" t="s">
        <v>53</v>
      </c>
      <c r="AC30" s="62" t="s">
        <v>160</v>
      </c>
      <c r="AD30" s="60" t="s">
        <v>54</v>
      </c>
      <c r="AE30" s="47" t="s">
        <v>55</v>
      </c>
      <c r="AF30" s="47">
        <v>2299</v>
      </c>
      <c r="AG30" s="47" t="s">
        <v>56</v>
      </c>
      <c r="AH30" s="47" t="s">
        <v>57</v>
      </c>
      <c r="AI30" s="48" t="s">
        <v>128</v>
      </c>
      <c r="AJ30" s="48" t="s">
        <v>59</v>
      </c>
      <c r="AK30" s="14" t="s">
        <v>60</v>
      </c>
      <c r="AL30" s="28" t="s">
        <v>129</v>
      </c>
      <c r="AM30" s="21" t="s">
        <v>130</v>
      </c>
      <c r="AN30" s="21"/>
      <c r="AO30" s="10" t="s">
        <v>131</v>
      </c>
      <c r="AP30" s="14" t="s">
        <v>64</v>
      </c>
      <c r="AQ30" s="41">
        <v>152000000</v>
      </c>
      <c r="AR30" s="39">
        <v>12</v>
      </c>
      <c r="AS30" s="39" t="s">
        <v>65</v>
      </c>
      <c r="AT30" s="39" t="s">
        <v>132</v>
      </c>
      <c r="AU30" s="39" t="s">
        <v>133</v>
      </c>
      <c r="AV30" s="40">
        <v>1640067284.0290029</v>
      </c>
      <c r="AW30" s="24">
        <v>600000000</v>
      </c>
    </row>
    <row r="31" spans="1:49" s="35" customFormat="1" ht="105">
      <c r="A31" s="47">
        <f t="shared" si="0"/>
        <v>25</v>
      </c>
      <c r="B31" s="48" t="s">
        <v>44</v>
      </c>
      <c r="C31" s="48" t="s">
        <v>45</v>
      </c>
      <c r="D31" s="48" t="s">
        <v>45</v>
      </c>
      <c r="E31" s="48" t="s">
        <v>46</v>
      </c>
      <c r="F31" s="48" t="s">
        <v>47</v>
      </c>
      <c r="G31" s="48" t="s">
        <v>48</v>
      </c>
      <c r="H31" s="9" t="s">
        <v>149</v>
      </c>
      <c r="I31" s="48" t="s">
        <v>48</v>
      </c>
      <c r="J31" s="47" t="s">
        <v>48</v>
      </c>
      <c r="K31" s="47">
        <v>0</v>
      </c>
      <c r="L31" s="47">
        <v>0</v>
      </c>
      <c r="M31" s="47">
        <v>0</v>
      </c>
      <c r="N31" s="14" t="s">
        <v>206</v>
      </c>
      <c r="O31" s="13"/>
      <c r="P31" s="13"/>
      <c r="Q31" s="13"/>
      <c r="R31" s="13"/>
      <c r="S31" s="48" t="s">
        <v>48</v>
      </c>
      <c r="T31" s="48"/>
      <c r="U31" s="48"/>
      <c r="V31" s="55"/>
      <c r="W31" s="55"/>
      <c r="X31" s="48"/>
      <c r="Y31" s="48"/>
      <c r="Z31" s="14"/>
      <c r="AA31" s="13"/>
      <c r="AB31" s="13"/>
      <c r="AC31" s="13"/>
      <c r="AD31" s="60" t="s">
        <v>54</v>
      </c>
      <c r="AE31" s="47" t="s">
        <v>55</v>
      </c>
      <c r="AF31" s="47">
        <v>2299</v>
      </c>
      <c r="AG31" s="47" t="s">
        <v>56</v>
      </c>
      <c r="AH31" s="47" t="s">
        <v>57</v>
      </c>
      <c r="AI31" s="48" t="s">
        <v>128</v>
      </c>
      <c r="AJ31" s="48" t="s">
        <v>59</v>
      </c>
      <c r="AK31" s="14" t="s">
        <v>60</v>
      </c>
      <c r="AL31" s="28"/>
      <c r="AM31" s="10" t="s">
        <v>134</v>
      </c>
      <c r="AN31" s="10"/>
      <c r="AO31" s="10" t="s">
        <v>63</v>
      </c>
      <c r="AP31" s="14" t="s">
        <v>64</v>
      </c>
      <c r="AQ31" s="41">
        <v>10000000</v>
      </c>
      <c r="AR31" s="39">
        <v>12</v>
      </c>
      <c r="AS31" s="39" t="s">
        <v>65</v>
      </c>
      <c r="AT31" s="39" t="s">
        <v>66</v>
      </c>
      <c r="AU31" s="39" t="s">
        <v>67</v>
      </c>
      <c r="AV31" s="40">
        <v>120000000</v>
      </c>
      <c r="AW31" s="24"/>
    </row>
    <row r="32" spans="1:49" s="35" customFormat="1" ht="120">
      <c r="A32" s="47">
        <f t="shared" si="0"/>
        <v>26</v>
      </c>
      <c r="B32" s="48" t="s">
        <v>44</v>
      </c>
      <c r="C32" s="48" t="s">
        <v>45</v>
      </c>
      <c r="D32" s="48" t="s">
        <v>45</v>
      </c>
      <c r="E32" s="48" t="s">
        <v>46</v>
      </c>
      <c r="F32" s="48" t="s">
        <v>47</v>
      </c>
      <c r="G32" s="48" t="s">
        <v>48</v>
      </c>
      <c r="H32" s="9" t="s">
        <v>149</v>
      </c>
      <c r="I32" s="48" t="s">
        <v>48</v>
      </c>
      <c r="J32" s="47" t="s">
        <v>48</v>
      </c>
      <c r="K32" s="47">
        <v>0</v>
      </c>
      <c r="L32" s="47">
        <v>0</v>
      </c>
      <c r="M32" s="47">
        <v>0</v>
      </c>
      <c r="N32" s="14" t="s">
        <v>206</v>
      </c>
      <c r="O32" s="13"/>
      <c r="P32" s="13"/>
      <c r="Q32" s="13"/>
      <c r="R32" s="13"/>
      <c r="S32" s="48" t="s">
        <v>48</v>
      </c>
      <c r="T32" s="48"/>
      <c r="U32" s="48"/>
      <c r="V32" s="55"/>
      <c r="W32" s="55"/>
      <c r="X32" s="48"/>
      <c r="Y32" s="48"/>
      <c r="Z32" s="14"/>
      <c r="AA32" s="13"/>
      <c r="AB32" s="13"/>
      <c r="AC32" s="13"/>
      <c r="AD32" s="60" t="s">
        <v>54</v>
      </c>
      <c r="AE32" s="47" t="s">
        <v>55</v>
      </c>
      <c r="AF32" s="47">
        <v>2299</v>
      </c>
      <c r="AG32" s="47" t="s">
        <v>56</v>
      </c>
      <c r="AH32" s="47" t="s">
        <v>57</v>
      </c>
      <c r="AI32" s="48" t="s">
        <v>128</v>
      </c>
      <c r="AJ32" s="48" t="s">
        <v>59</v>
      </c>
      <c r="AK32" s="14" t="s">
        <v>60</v>
      </c>
      <c r="AL32" s="28"/>
      <c r="AM32" s="10" t="s">
        <v>135</v>
      </c>
      <c r="AN32" s="10"/>
      <c r="AO32" s="10" t="s">
        <v>63</v>
      </c>
      <c r="AP32" s="14" t="s">
        <v>64</v>
      </c>
      <c r="AQ32" s="41">
        <v>5600000</v>
      </c>
      <c r="AR32" s="39">
        <v>12</v>
      </c>
      <c r="AS32" s="39" t="s">
        <v>65</v>
      </c>
      <c r="AT32" s="39" t="s">
        <v>66</v>
      </c>
      <c r="AU32" s="39" t="s">
        <v>67</v>
      </c>
      <c r="AV32" s="40">
        <v>67200000</v>
      </c>
      <c r="AW32" s="24"/>
    </row>
    <row r="33" spans="1:49" s="35" customFormat="1" ht="120">
      <c r="A33" s="47">
        <f t="shared" si="0"/>
        <v>27</v>
      </c>
      <c r="B33" s="48" t="s">
        <v>44</v>
      </c>
      <c r="C33" s="48" t="s">
        <v>45</v>
      </c>
      <c r="D33" s="48" t="s">
        <v>45</v>
      </c>
      <c r="E33" s="48" t="s">
        <v>46</v>
      </c>
      <c r="F33" s="48" t="s">
        <v>47</v>
      </c>
      <c r="G33" s="48" t="s">
        <v>48</v>
      </c>
      <c r="H33" s="9" t="s">
        <v>149</v>
      </c>
      <c r="I33" s="48" t="s">
        <v>48</v>
      </c>
      <c r="J33" s="47" t="s">
        <v>48</v>
      </c>
      <c r="K33" s="47">
        <v>0</v>
      </c>
      <c r="L33" s="47">
        <v>0</v>
      </c>
      <c r="M33" s="47">
        <v>0</v>
      </c>
      <c r="N33" s="14" t="s">
        <v>206</v>
      </c>
      <c r="O33" s="13"/>
      <c r="P33" s="13"/>
      <c r="Q33" s="13"/>
      <c r="R33" s="13"/>
      <c r="S33" s="48" t="s">
        <v>48</v>
      </c>
      <c r="T33" s="48" t="s">
        <v>136</v>
      </c>
      <c r="U33" s="48" t="s">
        <v>50</v>
      </c>
      <c r="V33" s="51">
        <v>0</v>
      </c>
      <c r="W33" s="56">
        <v>1300</v>
      </c>
      <c r="X33" s="48"/>
      <c r="Y33" s="57" t="s">
        <v>137</v>
      </c>
      <c r="Z33" s="31">
        <v>357</v>
      </c>
      <c r="AA33" s="13" t="s">
        <v>161</v>
      </c>
      <c r="AB33" s="47" t="s">
        <v>53</v>
      </c>
      <c r="AC33" s="62" t="s">
        <v>162</v>
      </c>
      <c r="AD33" s="48" t="s">
        <v>54</v>
      </c>
      <c r="AE33" s="47" t="s">
        <v>55</v>
      </c>
      <c r="AF33" s="47">
        <v>2299</v>
      </c>
      <c r="AG33" s="47" t="s">
        <v>56</v>
      </c>
      <c r="AH33" s="47" t="s">
        <v>57</v>
      </c>
      <c r="AI33" s="48" t="s">
        <v>138</v>
      </c>
      <c r="AJ33" s="48" t="s">
        <v>59</v>
      </c>
      <c r="AK33" s="14" t="s">
        <v>60</v>
      </c>
      <c r="AL33" s="28" t="s">
        <v>139</v>
      </c>
      <c r="AM33" s="21" t="s">
        <v>140</v>
      </c>
      <c r="AN33" s="21"/>
      <c r="AO33" s="10" t="s">
        <v>63</v>
      </c>
      <c r="AP33" s="14" t="s">
        <v>64</v>
      </c>
      <c r="AQ33" s="41">
        <v>5400000</v>
      </c>
      <c r="AR33" s="39">
        <v>12</v>
      </c>
      <c r="AS33" s="39" t="s">
        <v>65</v>
      </c>
      <c r="AT33" s="39" t="s">
        <v>66</v>
      </c>
      <c r="AU33" s="39" t="s">
        <v>67</v>
      </c>
      <c r="AV33" s="40">
        <v>64800000</v>
      </c>
      <c r="AW33" s="24">
        <v>51300000</v>
      </c>
    </row>
    <row r="34" spans="1:49" s="35" customFormat="1" ht="90">
      <c r="A34" s="47">
        <f t="shared" si="0"/>
        <v>28</v>
      </c>
      <c r="B34" s="48" t="s">
        <v>44</v>
      </c>
      <c r="C34" s="48" t="s">
        <v>45</v>
      </c>
      <c r="D34" s="48" t="s">
        <v>45</v>
      </c>
      <c r="E34" s="48" t="s">
        <v>46</v>
      </c>
      <c r="F34" s="48" t="s">
        <v>47</v>
      </c>
      <c r="G34" s="48" t="s">
        <v>48</v>
      </c>
      <c r="H34" s="9" t="s">
        <v>149</v>
      </c>
      <c r="I34" s="48" t="s">
        <v>48</v>
      </c>
      <c r="J34" s="47" t="s">
        <v>48</v>
      </c>
      <c r="K34" s="47">
        <v>0</v>
      </c>
      <c r="L34" s="47">
        <v>0</v>
      </c>
      <c r="M34" s="47">
        <v>0</v>
      </c>
      <c r="N34" s="14" t="s">
        <v>206</v>
      </c>
      <c r="O34" s="13"/>
      <c r="P34" s="13"/>
      <c r="Q34" s="13"/>
      <c r="R34" s="13"/>
      <c r="S34" s="48" t="s">
        <v>48</v>
      </c>
      <c r="T34" s="48"/>
      <c r="U34" s="48"/>
      <c r="V34" s="55"/>
      <c r="W34" s="55"/>
      <c r="X34" s="48"/>
      <c r="Y34" s="48"/>
      <c r="Z34" s="31"/>
      <c r="AA34" s="12"/>
      <c r="AB34" s="12"/>
      <c r="AC34" s="12"/>
      <c r="AD34" s="48" t="s">
        <v>54</v>
      </c>
      <c r="AE34" s="47" t="s">
        <v>55</v>
      </c>
      <c r="AF34" s="47">
        <v>2299</v>
      </c>
      <c r="AG34" s="47" t="s">
        <v>56</v>
      </c>
      <c r="AH34" s="47" t="s">
        <v>57</v>
      </c>
      <c r="AI34" s="48" t="s">
        <v>138</v>
      </c>
      <c r="AJ34" s="48" t="s">
        <v>59</v>
      </c>
      <c r="AK34" s="14" t="s">
        <v>60</v>
      </c>
      <c r="AL34" s="28" t="s">
        <v>141</v>
      </c>
      <c r="AM34" s="21" t="s">
        <v>142</v>
      </c>
      <c r="AN34" s="21"/>
      <c r="AO34" s="10" t="s">
        <v>63</v>
      </c>
      <c r="AP34" s="14" t="s">
        <v>64</v>
      </c>
      <c r="AQ34" s="41">
        <v>4300000</v>
      </c>
      <c r="AR34" s="39">
        <v>12</v>
      </c>
      <c r="AS34" s="39" t="s">
        <v>65</v>
      </c>
      <c r="AT34" s="39" t="s">
        <v>66</v>
      </c>
      <c r="AU34" s="39" t="s">
        <v>67</v>
      </c>
      <c r="AV34" s="40">
        <v>51600000</v>
      </c>
      <c r="AW34" s="24">
        <v>63000000</v>
      </c>
    </row>
    <row r="35" spans="1:49" s="35" customFormat="1" ht="90">
      <c r="A35" s="47">
        <f t="shared" si="0"/>
        <v>29</v>
      </c>
      <c r="B35" s="48" t="s">
        <v>44</v>
      </c>
      <c r="C35" s="48" t="s">
        <v>45</v>
      </c>
      <c r="D35" s="48" t="s">
        <v>45</v>
      </c>
      <c r="E35" s="48" t="s">
        <v>46</v>
      </c>
      <c r="F35" s="48" t="s">
        <v>47</v>
      </c>
      <c r="G35" s="48" t="s">
        <v>48</v>
      </c>
      <c r="H35" s="9" t="s">
        <v>149</v>
      </c>
      <c r="I35" s="48" t="s">
        <v>48</v>
      </c>
      <c r="J35" s="47" t="s">
        <v>48</v>
      </c>
      <c r="K35" s="47">
        <v>0</v>
      </c>
      <c r="L35" s="47">
        <v>0</v>
      </c>
      <c r="M35" s="47">
        <v>0</v>
      </c>
      <c r="N35" s="14" t="s">
        <v>206</v>
      </c>
      <c r="O35" s="13"/>
      <c r="P35" s="13"/>
      <c r="Q35" s="13"/>
      <c r="R35" s="13"/>
      <c r="S35" s="48" t="s">
        <v>48</v>
      </c>
      <c r="T35" s="48"/>
      <c r="U35" s="48"/>
      <c r="V35" s="55"/>
      <c r="W35" s="55"/>
      <c r="X35" s="48"/>
      <c r="Y35" s="48"/>
      <c r="Z35" s="31"/>
      <c r="AA35" s="12"/>
      <c r="AB35" s="12"/>
      <c r="AC35" s="12"/>
      <c r="AD35" s="48" t="s">
        <v>54</v>
      </c>
      <c r="AE35" s="47" t="s">
        <v>55</v>
      </c>
      <c r="AF35" s="47">
        <v>2299</v>
      </c>
      <c r="AG35" s="47" t="s">
        <v>56</v>
      </c>
      <c r="AH35" s="47" t="s">
        <v>57</v>
      </c>
      <c r="AI35" s="48" t="s">
        <v>138</v>
      </c>
      <c r="AJ35" s="48" t="s">
        <v>59</v>
      </c>
      <c r="AK35" s="14" t="s">
        <v>60</v>
      </c>
      <c r="AL35" s="28" t="s">
        <v>143</v>
      </c>
      <c r="AM35" s="21" t="s">
        <v>144</v>
      </c>
      <c r="AN35" s="21"/>
      <c r="AO35" s="10" t="s">
        <v>63</v>
      </c>
      <c r="AP35" s="14" t="s">
        <v>64</v>
      </c>
      <c r="AQ35" s="41">
        <v>5600000</v>
      </c>
      <c r="AR35" s="39">
        <v>12</v>
      </c>
      <c r="AS35" s="39" t="s">
        <v>65</v>
      </c>
      <c r="AT35" s="39" t="s">
        <v>66</v>
      </c>
      <c r="AU35" s="39" t="s">
        <v>67</v>
      </c>
      <c r="AV35" s="40">
        <v>67200000</v>
      </c>
      <c r="AW35" s="24">
        <v>28500000</v>
      </c>
    </row>
    <row r="36" spans="1:49" s="35" customFormat="1" ht="105">
      <c r="A36" s="47">
        <f t="shared" si="0"/>
        <v>30</v>
      </c>
      <c r="B36" s="48" t="s">
        <v>44</v>
      </c>
      <c r="C36" s="48" t="s">
        <v>45</v>
      </c>
      <c r="D36" s="48" t="s">
        <v>45</v>
      </c>
      <c r="E36" s="48" t="s">
        <v>46</v>
      </c>
      <c r="F36" s="48" t="s">
        <v>47</v>
      </c>
      <c r="G36" s="48" t="s">
        <v>48</v>
      </c>
      <c r="H36" s="9" t="s">
        <v>149</v>
      </c>
      <c r="I36" s="48" t="s">
        <v>48</v>
      </c>
      <c r="J36" s="47" t="s">
        <v>48</v>
      </c>
      <c r="K36" s="47">
        <v>0</v>
      </c>
      <c r="L36" s="47">
        <v>0</v>
      </c>
      <c r="M36" s="47">
        <v>0</v>
      </c>
      <c r="N36" s="14" t="s">
        <v>206</v>
      </c>
      <c r="O36" s="13"/>
      <c r="P36" s="13"/>
      <c r="Q36" s="13"/>
      <c r="R36" s="13"/>
      <c r="S36" s="48" t="s">
        <v>48</v>
      </c>
      <c r="T36" s="48"/>
      <c r="U36" s="48"/>
      <c r="V36" s="55"/>
      <c r="W36" s="55"/>
      <c r="X36" s="48"/>
      <c r="Y36" s="48"/>
      <c r="Z36" s="31"/>
      <c r="AA36" s="12"/>
      <c r="AB36" s="12"/>
      <c r="AC36" s="12"/>
      <c r="AD36" s="48" t="s">
        <v>54</v>
      </c>
      <c r="AE36" s="47" t="s">
        <v>55</v>
      </c>
      <c r="AF36" s="47">
        <v>2299</v>
      </c>
      <c r="AG36" s="47" t="s">
        <v>56</v>
      </c>
      <c r="AH36" s="47" t="s">
        <v>57</v>
      </c>
      <c r="AI36" s="48" t="s">
        <v>138</v>
      </c>
      <c r="AJ36" s="48" t="s">
        <v>59</v>
      </c>
      <c r="AK36" s="14" t="s">
        <v>60</v>
      </c>
      <c r="AL36" s="28" t="s">
        <v>145</v>
      </c>
      <c r="AM36" s="21" t="s">
        <v>146</v>
      </c>
      <c r="AN36" s="21"/>
      <c r="AO36" s="10" t="s">
        <v>63</v>
      </c>
      <c r="AP36" s="14" t="s">
        <v>64</v>
      </c>
      <c r="AQ36" s="41">
        <v>4017000</v>
      </c>
      <c r="AR36" s="39">
        <v>12</v>
      </c>
      <c r="AS36" s="39" t="s">
        <v>65</v>
      </c>
      <c r="AT36" s="39" t="s">
        <v>66</v>
      </c>
      <c r="AU36" s="39" t="s">
        <v>67</v>
      </c>
      <c r="AV36" s="40">
        <v>48204000</v>
      </c>
      <c r="AW36" s="24">
        <v>20000000</v>
      </c>
    </row>
    <row r="37" spans="1:49" s="35" customFormat="1" ht="90">
      <c r="A37" s="47">
        <f t="shared" si="0"/>
        <v>31</v>
      </c>
      <c r="B37" s="48" t="s">
        <v>44</v>
      </c>
      <c r="C37" s="48" t="s">
        <v>45</v>
      </c>
      <c r="D37" s="48" t="s">
        <v>45</v>
      </c>
      <c r="E37" s="48" t="s">
        <v>46</v>
      </c>
      <c r="F37" s="48" t="s">
        <v>47</v>
      </c>
      <c r="G37" s="48" t="s">
        <v>48</v>
      </c>
      <c r="H37" s="9" t="s">
        <v>149</v>
      </c>
      <c r="I37" s="48" t="s">
        <v>48</v>
      </c>
      <c r="J37" s="47" t="s">
        <v>48</v>
      </c>
      <c r="K37" s="47">
        <v>0</v>
      </c>
      <c r="L37" s="47">
        <v>0</v>
      </c>
      <c r="M37" s="47">
        <v>0</v>
      </c>
      <c r="N37" s="14" t="s">
        <v>206</v>
      </c>
      <c r="O37" s="13"/>
      <c r="P37" s="13"/>
      <c r="Q37" s="13"/>
      <c r="R37" s="13"/>
      <c r="S37" s="48" t="s">
        <v>48</v>
      </c>
      <c r="T37" s="48"/>
      <c r="U37" s="48"/>
      <c r="V37" s="55"/>
      <c r="W37" s="55"/>
      <c r="X37" s="48"/>
      <c r="Y37" s="48"/>
      <c r="Z37" s="31"/>
      <c r="AA37" s="12"/>
      <c r="AB37" s="12"/>
      <c r="AC37" s="12"/>
      <c r="AD37" s="48" t="s">
        <v>54</v>
      </c>
      <c r="AE37" s="47" t="s">
        <v>55</v>
      </c>
      <c r="AF37" s="47">
        <v>2299</v>
      </c>
      <c r="AG37" s="47" t="s">
        <v>56</v>
      </c>
      <c r="AH37" s="47" t="s">
        <v>57</v>
      </c>
      <c r="AI37" s="48" t="s">
        <v>138</v>
      </c>
      <c r="AJ37" s="48" t="s">
        <v>59</v>
      </c>
      <c r="AK37" s="14" t="s">
        <v>60</v>
      </c>
      <c r="AL37" s="28" t="s">
        <v>147</v>
      </c>
      <c r="AM37" s="21" t="s">
        <v>148</v>
      </c>
      <c r="AN37" s="21"/>
      <c r="AO37" s="10" t="s">
        <v>63</v>
      </c>
      <c r="AP37" s="14" t="s">
        <v>64</v>
      </c>
      <c r="AQ37" s="41">
        <v>22000000</v>
      </c>
      <c r="AR37" s="39">
        <v>12</v>
      </c>
      <c r="AS37" s="39" t="s">
        <v>65</v>
      </c>
      <c r="AT37" s="39" t="s">
        <v>66</v>
      </c>
      <c r="AU37" s="39" t="s">
        <v>67</v>
      </c>
      <c r="AV37" s="40">
        <v>264000000</v>
      </c>
      <c r="AW37" s="24">
        <v>30000000</v>
      </c>
    </row>
  </sheetData>
  <dataValidations count="1">
    <dataValidation type="textLength" allowBlank="1" showInputMessage="1" showErrorMessage="1" sqref="AA7:AA37 P7:P37" xr:uid="{00000000-0002-0000-0A00-000000000000}">
      <formula1>100</formula1>
      <formula2>1000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Hoja1!$D$3:$D$4</xm:f>
          </x14:formula1>
          <xm:sqref>Q7:Q37 AB7:AB37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X37"/>
  <sheetViews>
    <sheetView workbookViewId="0">
      <selection activeCell="L8" sqref="L8"/>
    </sheetView>
  </sheetViews>
  <sheetFormatPr baseColWidth="10" defaultColWidth="11.42578125" defaultRowHeight="15"/>
  <cols>
    <col min="1" max="1" width="7.140625" style="42" customWidth="1"/>
    <col min="2" max="2" width="10.140625" style="42" customWidth="1"/>
    <col min="3" max="5" width="21.42578125" style="42" customWidth="1"/>
    <col min="6" max="6" width="14.28515625" style="42" customWidth="1"/>
    <col min="7" max="7" width="11.42578125" style="42" customWidth="1"/>
    <col min="8" max="8" width="29.28515625" style="42" customWidth="1"/>
    <col min="9" max="9" width="11.42578125" style="42" customWidth="1"/>
    <col min="10" max="10" width="11.42578125" style="42"/>
    <col min="11" max="13" width="11.42578125" style="42" customWidth="1"/>
    <col min="14" max="14" width="11.42578125" style="32" customWidth="1"/>
    <col min="15" max="18" width="11.42578125" style="32"/>
    <col min="19" max="19" width="21.42578125" style="42" customWidth="1"/>
    <col min="20" max="20" width="25.7109375" style="42" customWidth="1"/>
    <col min="21" max="21" width="17.28515625" style="42" customWidth="1"/>
    <col min="22" max="23" width="17.140625" style="42" customWidth="1"/>
    <col min="24" max="24" width="11.42578125" style="42"/>
    <col min="25" max="25" width="21.42578125" style="42" customWidth="1"/>
    <col min="26" max="26" width="11.42578125" style="32"/>
    <col min="27" max="27" width="61" style="32" customWidth="1"/>
    <col min="28" max="28" width="11.42578125" style="42"/>
    <col min="29" max="29" width="42.85546875" style="42" customWidth="1"/>
    <col min="30" max="30" width="21.42578125" style="42" customWidth="1"/>
    <col min="31" max="34" width="11.42578125" style="42" hidden="1" customWidth="1"/>
    <col min="35" max="36" width="21.42578125" style="42" customWidth="1"/>
    <col min="37" max="37" width="11.42578125" style="32" hidden="1" customWidth="1"/>
    <col min="38" max="38" width="11.42578125" style="32"/>
    <col min="39" max="40" width="42.85546875" style="32" customWidth="1"/>
    <col min="41" max="41" width="18.85546875" style="32" customWidth="1"/>
    <col min="42" max="42" width="11.42578125" style="32"/>
    <col min="43" max="43" width="16.140625" style="32" customWidth="1"/>
    <col min="44" max="44" width="11.42578125" style="32"/>
    <col min="45" max="45" width="18.42578125" style="32" customWidth="1"/>
    <col min="46" max="46" width="14.7109375" style="32" customWidth="1"/>
    <col min="47" max="47" width="13.5703125" style="32" customWidth="1"/>
    <col min="48" max="48" width="17.85546875" style="32" customWidth="1"/>
    <col min="49" max="49" width="17.7109375" style="32" customWidth="1"/>
    <col min="50" max="50" width="14.5703125" style="32" customWidth="1"/>
    <col min="51" max="16384" width="11.42578125" style="32"/>
  </cols>
  <sheetData>
    <row r="2" spans="1:50">
      <c r="Y2" s="19"/>
      <c r="AA2" s="61"/>
    </row>
    <row r="3" spans="1:50">
      <c r="AQ3" s="37"/>
    </row>
    <row r="5" spans="1:50" ht="33.75">
      <c r="A5" s="67" t="s">
        <v>0</v>
      </c>
      <c r="B5" s="67"/>
      <c r="C5" s="67"/>
      <c r="D5" s="67"/>
      <c r="E5" s="67"/>
      <c r="F5" s="67"/>
      <c r="G5" s="68" t="s">
        <v>1</v>
      </c>
      <c r="H5" s="69" t="s">
        <v>2</v>
      </c>
      <c r="I5" s="69"/>
      <c r="J5" s="69"/>
      <c r="K5" s="69"/>
      <c r="L5" s="69"/>
      <c r="M5" s="69"/>
      <c r="N5" s="1"/>
      <c r="O5" s="1"/>
      <c r="P5" s="1"/>
      <c r="Q5" s="1"/>
      <c r="R5" s="1"/>
      <c r="S5" s="70" t="s">
        <v>3</v>
      </c>
      <c r="T5" s="70"/>
      <c r="U5" s="70"/>
      <c r="V5" s="70"/>
      <c r="W5" s="70"/>
      <c r="X5" s="70"/>
      <c r="Y5" s="70"/>
      <c r="Z5" s="2"/>
      <c r="AA5" s="2"/>
      <c r="AB5" s="70"/>
      <c r="AC5" s="70"/>
      <c r="AD5" s="70"/>
      <c r="AE5" s="70"/>
      <c r="AF5" s="70"/>
      <c r="AG5" s="70"/>
      <c r="AH5" s="70"/>
      <c r="AI5" s="70"/>
      <c r="AJ5" s="70"/>
      <c r="AK5" s="2"/>
      <c r="AL5" s="3" t="s">
        <v>4</v>
      </c>
      <c r="AM5" s="4"/>
      <c r="AN5" s="4"/>
      <c r="AO5" s="4"/>
      <c r="AP5" s="4"/>
      <c r="AQ5" s="4"/>
      <c r="AR5" s="4"/>
      <c r="AS5" s="4"/>
      <c r="AT5" s="4"/>
      <c r="AU5" s="4"/>
      <c r="AV5" s="4"/>
      <c r="AW5" s="4"/>
    </row>
    <row r="6" spans="1:50" ht="90">
      <c r="A6" s="43" t="s">
        <v>5</v>
      </c>
      <c r="B6" s="44" t="s">
        <v>6</v>
      </c>
      <c r="C6" s="44" t="s">
        <v>7</v>
      </c>
      <c r="D6" s="44" t="s">
        <v>8</v>
      </c>
      <c r="E6" s="44" t="s">
        <v>9</v>
      </c>
      <c r="F6" s="44" t="s">
        <v>10</v>
      </c>
      <c r="G6" s="45" t="s">
        <v>11</v>
      </c>
      <c r="H6" s="46" t="s">
        <v>12</v>
      </c>
      <c r="I6" s="46" t="s">
        <v>13</v>
      </c>
      <c r="J6" s="46" t="s">
        <v>14</v>
      </c>
      <c r="K6" s="46" t="s">
        <v>15</v>
      </c>
      <c r="L6" s="46" t="s">
        <v>16</v>
      </c>
      <c r="M6" s="46" t="s">
        <v>17</v>
      </c>
      <c r="N6" s="33" t="s">
        <v>18</v>
      </c>
      <c r="O6" s="5" t="s">
        <v>207</v>
      </c>
      <c r="P6" s="5" t="s">
        <v>208</v>
      </c>
      <c r="Q6" s="5" t="s">
        <v>19</v>
      </c>
      <c r="R6" s="5" t="s">
        <v>20</v>
      </c>
      <c r="S6" s="50" t="s">
        <v>21</v>
      </c>
      <c r="T6" s="50" t="s">
        <v>22</v>
      </c>
      <c r="U6" s="50" t="s">
        <v>14</v>
      </c>
      <c r="V6" s="50" t="s">
        <v>16</v>
      </c>
      <c r="W6" s="50" t="s">
        <v>17</v>
      </c>
      <c r="X6" s="50" t="s">
        <v>23</v>
      </c>
      <c r="Y6" s="50" t="s">
        <v>24</v>
      </c>
      <c r="Z6" s="5" t="s">
        <v>207</v>
      </c>
      <c r="AA6" s="5" t="s">
        <v>208</v>
      </c>
      <c r="AB6" s="71" t="s">
        <v>19</v>
      </c>
      <c r="AC6" s="71" t="s">
        <v>20</v>
      </c>
      <c r="AD6" s="59" t="s">
        <v>25</v>
      </c>
      <c r="AE6" s="43" t="s">
        <v>26</v>
      </c>
      <c r="AF6" s="43" t="s">
        <v>27</v>
      </c>
      <c r="AG6" s="43" t="s">
        <v>28</v>
      </c>
      <c r="AH6" s="43" t="s">
        <v>29</v>
      </c>
      <c r="AI6" s="59" t="s">
        <v>30</v>
      </c>
      <c r="AJ6" s="59" t="s">
        <v>31</v>
      </c>
      <c r="AK6" s="6" t="s">
        <v>32</v>
      </c>
      <c r="AL6" s="7" t="s">
        <v>33</v>
      </c>
      <c r="AM6" s="7" t="s">
        <v>34</v>
      </c>
      <c r="AN6" s="7" t="s">
        <v>35</v>
      </c>
      <c r="AO6" s="7" t="s">
        <v>36</v>
      </c>
      <c r="AP6" s="7" t="s">
        <v>26</v>
      </c>
      <c r="AQ6" s="7" t="s">
        <v>37</v>
      </c>
      <c r="AR6" s="7" t="s">
        <v>38</v>
      </c>
      <c r="AS6" s="7" t="s">
        <v>39</v>
      </c>
      <c r="AT6" s="7" t="s">
        <v>40</v>
      </c>
      <c r="AU6" s="7" t="s">
        <v>41</v>
      </c>
      <c r="AV6" s="7" t="s">
        <v>42</v>
      </c>
      <c r="AW6" s="7" t="s">
        <v>43</v>
      </c>
    </row>
    <row r="7" spans="1:50" s="35" customFormat="1" ht="150" customHeight="1">
      <c r="A7" s="47">
        <v>1</v>
      </c>
      <c r="B7" s="48" t="s">
        <v>44</v>
      </c>
      <c r="C7" s="48" t="s">
        <v>45</v>
      </c>
      <c r="D7" s="48" t="s">
        <v>45</v>
      </c>
      <c r="E7" s="48" t="s">
        <v>46</v>
      </c>
      <c r="F7" s="48" t="s">
        <v>47</v>
      </c>
      <c r="G7" s="48" t="s">
        <v>48</v>
      </c>
      <c r="H7" s="9" t="s">
        <v>149</v>
      </c>
      <c r="I7" s="48" t="s">
        <v>48</v>
      </c>
      <c r="J7" s="47" t="s">
        <v>48</v>
      </c>
      <c r="K7" s="47">
        <v>0</v>
      </c>
      <c r="L7" s="47">
        <v>0</v>
      </c>
      <c r="M7" s="47">
        <v>0</v>
      </c>
      <c r="N7" s="14" t="s">
        <v>209</v>
      </c>
      <c r="O7" s="13"/>
      <c r="P7" s="13"/>
      <c r="Q7" s="13"/>
      <c r="R7" s="13"/>
      <c r="S7" s="48" t="s">
        <v>48</v>
      </c>
      <c r="T7" s="48" t="s">
        <v>49</v>
      </c>
      <c r="U7" s="48" t="s">
        <v>50</v>
      </c>
      <c r="V7" s="51">
        <v>0</v>
      </c>
      <c r="W7" s="52">
        <v>20100000</v>
      </c>
      <c r="X7" s="48" t="s">
        <v>51</v>
      </c>
      <c r="Y7" s="48" t="s">
        <v>52</v>
      </c>
      <c r="Z7" s="30">
        <v>5844776</v>
      </c>
      <c r="AA7" s="10" t="s">
        <v>150</v>
      </c>
      <c r="AB7" s="47" t="s">
        <v>53</v>
      </c>
      <c r="AC7" s="62" t="s">
        <v>151</v>
      </c>
      <c r="AD7" s="60" t="s">
        <v>54</v>
      </c>
      <c r="AE7" s="47" t="s">
        <v>55</v>
      </c>
      <c r="AF7" s="47">
        <v>2299</v>
      </c>
      <c r="AG7" s="47" t="s">
        <v>56</v>
      </c>
      <c r="AH7" s="47" t="s">
        <v>57</v>
      </c>
      <c r="AI7" s="48" t="s">
        <v>58</v>
      </c>
      <c r="AJ7" s="48" t="s">
        <v>59</v>
      </c>
      <c r="AK7" s="14" t="s">
        <v>60</v>
      </c>
      <c r="AL7" s="28" t="s">
        <v>61</v>
      </c>
      <c r="AM7" s="21" t="s">
        <v>62</v>
      </c>
      <c r="AN7" s="21"/>
      <c r="AO7" s="10" t="s">
        <v>63</v>
      </c>
      <c r="AP7" s="14" t="s">
        <v>64</v>
      </c>
      <c r="AQ7" s="38">
        <v>6700000</v>
      </c>
      <c r="AR7" s="39">
        <v>12</v>
      </c>
      <c r="AS7" s="39" t="s">
        <v>65</v>
      </c>
      <c r="AT7" s="39" t="s">
        <v>66</v>
      </c>
      <c r="AU7" s="39" t="s">
        <v>67</v>
      </c>
      <c r="AV7" s="40">
        <v>80400000</v>
      </c>
      <c r="AW7" s="24">
        <v>27400000</v>
      </c>
      <c r="AX7" s="34"/>
    </row>
    <row r="8" spans="1:50" s="35" customFormat="1" ht="120">
      <c r="A8" s="47">
        <f t="shared" ref="A8:A37" si="0">A7+1</f>
        <v>2</v>
      </c>
      <c r="B8" s="48" t="s">
        <v>44</v>
      </c>
      <c r="C8" s="48" t="s">
        <v>45</v>
      </c>
      <c r="D8" s="48" t="s">
        <v>45</v>
      </c>
      <c r="E8" s="48" t="s">
        <v>46</v>
      </c>
      <c r="F8" s="48" t="s">
        <v>47</v>
      </c>
      <c r="G8" s="48" t="s">
        <v>48</v>
      </c>
      <c r="H8" s="9" t="s">
        <v>149</v>
      </c>
      <c r="I8" s="48" t="s">
        <v>48</v>
      </c>
      <c r="J8" s="47" t="s">
        <v>48</v>
      </c>
      <c r="K8" s="47">
        <v>0</v>
      </c>
      <c r="L8" s="47">
        <v>0</v>
      </c>
      <c r="M8" s="47">
        <v>0</v>
      </c>
      <c r="N8" s="14" t="s">
        <v>209</v>
      </c>
      <c r="O8" s="13"/>
      <c r="P8" s="13"/>
      <c r="Q8" s="13"/>
      <c r="R8" s="13"/>
      <c r="S8" s="48" t="s">
        <v>48</v>
      </c>
      <c r="T8" s="48" t="s">
        <v>68</v>
      </c>
      <c r="U8" s="48" t="s">
        <v>50</v>
      </c>
      <c r="V8" s="53">
        <v>888000</v>
      </c>
      <c r="W8" s="52">
        <v>1200000</v>
      </c>
      <c r="X8" s="48" t="s">
        <v>51</v>
      </c>
      <c r="Y8" s="54" t="s">
        <v>69</v>
      </c>
      <c r="Z8" s="30">
        <v>906239</v>
      </c>
      <c r="AA8" s="13" t="s">
        <v>152</v>
      </c>
      <c r="AB8" s="47" t="s">
        <v>53</v>
      </c>
      <c r="AC8" s="62" t="s">
        <v>153</v>
      </c>
      <c r="AD8" s="60" t="s">
        <v>54</v>
      </c>
      <c r="AE8" s="47" t="s">
        <v>55</v>
      </c>
      <c r="AF8" s="47">
        <v>2299</v>
      </c>
      <c r="AG8" s="47" t="s">
        <v>56</v>
      </c>
      <c r="AH8" s="47" t="s">
        <v>57</v>
      </c>
      <c r="AI8" s="48" t="s">
        <v>58</v>
      </c>
      <c r="AJ8" s="48" t="s">
        <v>59</v>
      </c>
      <c r="AK8" s="14" t="s">
        <v>60</v>
      </c>
      <c r="AL8" s="28" t="s">
        <v>70</v>
      </c>
      <c r="AM8" s="21" t="s">
        <v>71</v>
      </c>
      <c r="AN8" s="21"/>
      <c r="AO8" s="10" t="s">
        <v>63</v>
      </c>
      <c r="AP8" s="14" t="s">
        <v>64</v>
      </c>
      <c r="AQ8" s="38">
        <v>6800000</v>
      </c>
      <c r="AR8" s="39">
        <v>12</v>
      </c>
      <c r="AS8" s="39" t="s">
        <v>65</v>
      </c>
      <c r="AT8" s="39" t="s">
        <v>66</v>
      </c>
      <c r="AU8" s="39" t="s">
        <v>67</v>
      </c>
      <c r="AV8" s="40">
        <v>81600000</v>
      </c>
      <c r="AW8" s="24">
        <v>61750000</v>
      </c>
    </row>
    <row r="9" spans="1:50" s="35" customFormat="1" ht="90">
      <c r="A9" s="47">
        <f t="shared" si="0"/>
        <v>3</v>
      </c>
      <c r="B9" s="48" t="s">
        <v>44</v>
      </c>
      <c r="C9" s="48" t="s">
        <v>45</v>
      </c>
      <c r="D9" s="48" t="s">
        <v>45</v>
      </c>
      <c r="E9" s="48" t="s">
        <v>46</v>
      </c>
      <c r="F9" s="48" t="s">
        <v>47</v>
      </c>
      <c r="G9" s="48" t="s">
        <v>48</v>
      </c>
      <c r="H9" s="9" t="s">
        <v>149</v>
      </c>
      <c r="I9" s="48" t="s">
        <v>48</v>
      </c>
      <c r="J9" s="47" t="s">
        <v>48</v>
      </c>
      <c r="K9" s="47">
        <v>0</v>
      </c>
      <c r="L9" s="47">
        <v>0</v>
      </c>
      <c r="M9" s="47">
        <v>0</v>
      </c>
      <c r="N9" s="14" t="s">
        <v>209</v>
      </c>
      <c r="O9" s="13"/>
      <c r="P9" s="13"/>
      <c r="Q9" s="13"/>
      <c r="R9" s="13"/>
      <c r="S9" s="48" t="s">
        <v>48</v>
      </c>
      <c r="T9" s="48"/>
      <c r="U9" s="48"/>
      <c r="V9" s="55"/>
      <c r="W9" s="55"/>
      <c r="X9" s="48"/>
      <c r="Y9" s="48"/>
      <c r="Z9" s="14"/>
      <c r="AA9" s="13"/>
      <c r="AB9" s="13"/>
      <c r="AC9" s="13"/>
      <c r="AD9" s="60" t="s">
        <v>54</v>
      </c>
      <c r="AE9" s="47" t="s">
        <v>55</v>
      </c>
      <c r="AF9" s="47">
        <v>2299</v>
      </c>
      <c r="AG9" s="47" t="s">
        <v>56</v>
      </c>
      <c r="AH9" s="47" t="s">
        <v>57</v>
      </c>
      <c r="AI9" s="48" t="s">
        <v>58</v>
      </c>
      <c r="AJ9" s="48" t="s">
        <v>59</v>
      </c>
      <c r="AK9" s="14" t="s">
        <v>60</v>
      </c>
      <c r="AL9" s="28" t="s">
        <v>72</v>
      </c>
      <c r="AM9" s="21" t="s">
        <v>73</v>
      </c>
      <c r="AN9" s="21"/>
      <c r="AO9" s="10" t="s">
        <v>74</v>
      </c>
      <c r="AP9" s="14" t="s">
        <v>64</v>
      </c>
      <c r="AQ9" s="38">
        <v>48004266.659999996</v>
      </c>
      <c r="AR9" s="39">
        <v>12</v>
      </c>
      <c r="AS9" s="39" t="s">
        <v>65</v>
      </c>
      <c r="AT9" s="39" t="s">
        <v>75</v>
      </c>
      <c r="AU9" s="39" t="s">
        <v>76</v>
      </c>
      <c r="AV9" s="40">
        <v>576051199.91999996</v>
      </c>
      <c r="AW9" s="24">
        <v>82000000</v>
      </c>
      <c r="AX9" s="34"/>
    </row>
    <row r="10" spans="1:50" s="35" customFormat="1" ht="90">
      <c r="A10" s="47">
        <f t="shared" si="0"/>
        <v>4</v>
      </c>
      <c r="B10" s="48" t="s">
        <v>44</v>
      </c>
      <c r="C10" s="48" t="s">
        <v>45</v>
      </c>
      <c r="D10" s="48" t="s">
        <v>45</v>
      </c>
      <c r="E10" s="48" t="s">
        <v>46</v>
      </c>
      <c r="F10" s="48" t="s">
        <v>47</v>
      </c>
      <c r="G10" s="48" t="s">
        <v>48</v>
      </c>
      <c r="H10" s="9" t="s">
        <v>149</v>
      </c>
      <c r="I10" s="48" t="s">
        <v>48</v>
      </c>
      <c r="J10" s="47" t="s">
        <v>48</v>
      </c>
      <c r="K10" s="47">
        <v>0</v>
      </c>
      <c r="L10" s="47">
        <v>0</v>
      </c>
      <c r="M10" s="47">
        <v>0</v>
      </c>
      <c r="N10" s="14" t="s">
        <v>209</v>
      </c>
      <c r="O10" s="13"/>
      <c r="P10" s="13"/>
      <c r="Q10" s="13"/>
      <c r="R10" s="13"/>
      <c r="S10" s="48" t="s">
        <v>48</v>
      </c>
      <c r="T10" s="48"/>
      <c r="U10" s="48"/>
      <c r="V10" s="55"/>
      <c r="W10" s="55"/>
      <c r="X10" s="48"/>
      <c r="Y10" s="48"/>
      <c r="Z10" s="14"/>
      <c r="AA10" s="13"/>
      <c r="AB10" s="13"/>
      <c r="AC10" s="13"/>
      <c r="AD10" s="60" t="s">
        <v>54</v>
      </c>
      <c r="AE10" s="47" t="s">
        <v>55</v>
      </c>
      <c r="AF10" s="47">
        <v>2299</v>
      </c>
      <c r="AG10" s="47" t="s">
        <v>56</v>
      </c>
      <c r="AH10" s="47" t="s">
        <v>57</v>
      </c>
      <c r="AI10" s="48" t="s">
        <v>58</v>
      </c>
      <c r="AJ10" s="48" t="s">
        <v>59</v>
      </c>
      <c r="AK10" s="14" t="s">
        <v>60</v>
      </c>
      <c r="AL10" s="28"/>
      <c r="AM10" s="21" t="s">
        <v>77</v>
      </c>
      <c r="AN10" s="21"/>
      <c r="AO10" s="10" t="s">
        <v>63</v>
      </c>
      <c r="AP10" s="14" t="s">
        <v>64</v>
      </c>
      <c r="AQ10" s="41">
        <v>6100000</v>
      </c>
      <c r="AR10" s="39">
        <v>12</v>
      </c>
      <c r="AS10" s="39" t="s">
        <v>65</v>
      </c>
      <c r="AT10" s="39" t="s">
        <v>66</v>
      </c>
      <c r="AU10" s="39" t="s">
        <v>67</v>
      </c>
      <c r="AV10" s="40">
        <v>73200000</v>
      </c>
      <c r="AW10" s="24"/>
    </row>
    <row r="11" spans="1:50" s="35" customFormat="1" ht="105">
      <c r="A11" s="47">
        <f t="shared" si="0"/>
        <v>5</v>
      </c>
      <c r="B11" s="48" t="s">
        <v>44</v>
      </c>
      <c r="C11" s="48" t="s">
        <v>45</v>
      </c>
      <c r="D11" s="48" t="s">
        <v>45</v>
      </c>
      <c r="E11" s="48" t="s">
        <v>46</v>
      </c>
      <c r="F11" s="48" t="s">
        <v>47</v>
      </c>
      <c r="G11" s="48" t="s">
        <v>48</v>
      </c>
      <c r="H11" s="9" t="s">
        <v>149</v>
      </c>
      <c r="I11" s="48" t="s">
        <v>48</v>
      </c>
      <c r="J11" s="47" t="s">
        <v>48</v>
      </c>
      <c r="K11" s="47">
        <v>0</v>
      </c>
      <c r="L11" s="47">
        <v>0</v>
      </c>
      <c r="M11" s="47">
        <v>0</v>
      </c>
      <c r="N11" s="14" t="s">
        <v>209</v>
      </c>
      <c r="O11" s="13"/>
      <c r="P11" s="13"/>
      <c r="Q11" s="13"/>
      <c r="R11" s="13"/>
      <c r="S11" s="48" t="s">
        <v>48</v>
      </c>
      <c r="T11" s="48"/>
      <c r="U11" s="48"/>
      <c r="V11" s="55"/>
      <c r="W11" s="55"/>
      <c r="X11" s="48"/>
      <c r="Y11" s="48"/>
      <c r="Z11" s="14"/>
      <c r="AA11" s="13"/>
      <c r="AB11" s="13"/>
      <c r="AC11" s="13"/>
      <c r="AD11" s="60" t="s">
        <v>54</v>
      </c>
      <c r="AE11" s="47" t="s">
        <v>55</v>
      </c>
      <c r="AF11" s="47">
        <v>2299</v>
      </c>
      <c r="AG11" s="47" t="s">
        <v>56</v>
      </c>
      <c r="AH11" s="47" t="s">
        <v>57</v>
      </c>
      <c r="AI11" s="48" t="s">
        <v>58</v>
      </c>
      <c r="AJ11" s="48" t="s">
        <v>59</v>
      </c>
      <c r="AK11" s="14" t="s">
        <v>60</v>
      </c>
      <c r="AL11" s="28" t="s">
        <v>78</v>
      </c>
      <c r="AM11" s="21" t="s">
        <v>79</v>
      </c>
      <c r="AN11" s="21"/>
      <c r="AO11" s="10" t="s">
        <v>63</v>
      </c>
      <c r="AP11" s="14" t="s">
        <v>64</v>
      </c>
      <c r="AQ11" s="41">
        <v>3800000</v>
      </c>
      <c r="AR11" s="39">
        <v>12</v>
      </c>
      <c r="AS11" s="39" t="s">
        <v>65</v>
      </c>
      <c r="AT11" s="39" t="s">
        <v>66</v>
      </c>
      <c r="AU11" s="39" t="s">
        <v>67</v>
      </c>
      <c r="AV11" s="40">
        <v>45600000</v>
      </c>
      <c r="AW11" s="24">
        <v>19000000</v>
      </c>
    </row>
    <row r="12" spans="1:50" s="35" customFormat="1" ht="90">
      <c r="A12" s="47">
        <f t="shared" si="0"/>
        <v>6</v>
      </c>
      <c r="B12" s="48" t="s">
        <v>44</v>
      </c>
      <c r="C12" s="48" t="s">
        <v>45</v>
      </c>
      <c r="D12" s="48" t="s">
        <v>45</v>
      </c>
      <c r="E12" s="48" t="s">
        <v>46</v>
      </c>
      <c r="F12" s="48" t="s">
        <v>47</v>
      </c>
      <c r="G12" s="48" t="s">
        <v>48</v>
      </c>
      <c r="H12" s="9" t="s">
        <v>149</v>
      </c>
      <c r="I12" s="48" t="s">
        <v>48</v>
      </c>
      <c r="J12" s="47" t="s">
        <v>48</v>
      </c>
      <c r="K12" s="47">
        <v>0</v>
      </c>
      <c r="L12" s="47">
        <v>0</v>
      </c>
      <c r="M12" s="47">
        <v>0</v>
      </c>
      <c r="N12" s="14" t="s">
        <v>209</v>
      </c>
      <c r="O12" s="13"/>
      <c r="P12" s="13"/>
      <c r="Q12" s="13"/>
      <c r="R12" s="13"/>
      <c r="S12" s="48" t="s">
        <v>48</v>
      </c>
      <c r="T12" s="48"/>
      <c r="U12" s="48"/>
      <c r="V12" s="55"/>
      <c r="W12" s="55"/>
      <c r="X12" s="48"/>
      <c r="Y12" s="48"/>
      <c r="Z12" s="14"/>
      <c r="AA12" s="13"/>
      <c r="AB12" s="13"/>
      <c r="AC12" s="13"/>
      <c r="AD12" s="60" t="s">
        <v>54</v>
      </c>
      <c r="AE12" s="47" t="s">
        <v>55</v>
      </c>
      <c r="AF12" s="47">
        <v>2299</v>
      </c>
      <c r="AG12" s="47" t="s">
        <v>56</v>
      </c>
      <c r="AH12" s="47" t="s">
        <v>57</v>
      </c>
      <c r="AI12" s="48" t="s">
        <v>58</v>
      </c>
      <c r="AJ12" s="48" t="s">
        <v>59</v>
      </c>
      <c r="AK12" s="14" t="s">
        <v>60</v>
      </c>
      <c r="AL12" s="28" t="s">
        <v>80</v>
      </c>
      <c r="AM12" s="21" t="s">
        <v>81</v>
      </c>
      <c r="AN12" s="21"/>
      <c r="AO12" s="10" t="s">
        <v>63</v>
      </c>
      <c r="AP12" s="14" t="s">
        <v>64</v>
      </c>
      <c r="AQ12" s="41">
        <v>5600000</v>
      </c>
      <c r="AR12" s="39">
        <v>12</v>
      </c>
      <c r="AS12" s="39" t="s">
        <v>65</v>
      </c>
      <c r="AT12" s="39" t="s">
        <v>66</v>
      </c>
      <c r="AU12" s="39" t="s">
        <v>67</v>
      </c>
      <c r="AV12" s="40">
        <v>67200000</v>
      </c>
      <c r="AW12" s="24">
        <v>29000000</v>
      </c>
    </row>
    <row r="13" spans="1:50" s="35" customFormat="1" ht="90">
      <c r="A13" s="47">
        <f t="shared" si="0"/>
        <v>7</v>
      </c>
      <c r="B13" s="48" t="s">
        <v>44</v>
      </c>
      <c r="C13" s="48" t="s">
        <v>45</v>
      </c>
      <c r="D13" s="48" t="s">
        <v>45</v>
      </c>
      <c r="E13" s="48" t="s">
        <v>46</v>
      </c>
      <c r="F13" s="48" t="s">
        <v>47</v>
      </c>
      <c r="G13" s="48" t="s">
        <v>48</v>
      </c>
      <c r="H13" s="9" t="s">
        <v>149</v>
      </c>
      <c r="I13" s="48" t="s">
        <v>48</v>
      </c>
      <c r="J13" s="47" t="s">
        <v>48</v>
      </c>
      <c r="K13" s="47">
        <v>0</v>
      </c>
      <c r="L13" s="47">
        <v>0</v>
      </c>
      <c r="M13" s="47">
        <v>0</v>
      </c>
      <c r="N13" s="14" t="s">
        <v>209</v>
      </c>
      <c r="O13" s="13"/>
      <c r="P13" s="13"/>
      <c r="Q13" s="13"/>
      <c r="R13" s="13"/>
      <c r="S13" s="48" t="s">
        <v>48</v>
      </c>
      <c r="T13" s="48"/>
      <c r="U13" s="48"/>
      <c r="V13" s="55"/>
      <c r="W13" s="55"/>
      <c r="X13" s="48"/>
      <c r="Y13" s="48"/>
      <c r="Z13" s="14"/>
      <c r="AA13" s="13"/>
      <c r="AB13" s="13"/>
      <c r="AC13" s="13"/>
      <c r="AD13" s="60" t="s">
        <v>54</v>
      </c>
      <c r="AE13" s="47" t="s">
        <v>55</v>
      </c>
      <c r="AF13" s="47">
        <v>2299</v>
      </c>
      <c r="AG13" s="47" t="s">
        <v>56</v>
      </c>
      <c r="AH13" s="47" t="s">
        <v>57</v>
      </c>
      <c r="AI13" s="48" t="s">
        <v>58</v>
      </c>
      <c r="AJ13" s="48" t="s">
        <v>59</v>
      </c>
      <c r="AK13" s="14" t="s">
        <v>60</v>
      </c>
      <c r="AL13" s="28" t="s">
        <v>82</v>
      </c>
      <c r="AM13" s="21" t="s">
        <v>83</v>
      </c>
      <c r="AN13" s="21"/>
      <c r="AO13" s="10" t="s">
        <v>63</v>
      </c>
      <c r="AP13" s="14" t="s">
        <v>64</v>
      </c>
      <c r="AQ13" s="41">
        <v>6500000</v>
      </c>
      <c r="AR13" s="39">
        <v>12</v>
      </c>
      <c r="AS13" s="39" t="s">
        <v>65</v>
      </c>
      <c r="AT13" s="39" t="s">
        <v>66</v>
      </c>
      <c r="AU13" s="39" t="s">
        <v>67</v>
      </c>
      <c r="AV13" s="40">
        <v>78000000</v>
      </c>
      <c r="AW13" s="24">
        <v>66500000</v>
      </c>
    </row>
    <row r="14" spans="1:50" s="35" customFormat="1" ht="90">
      <c r="A14" s="47">
        <f t="shared" si="0"/>
        <v>8</v>
      </c>
      <c r="B14" s="48" t="s">
        <v>44</v>
      </c>
      <c r="C14" s="48" t="s">
        <v>45</v>
      </c>
      <c r="D14" s="48" t="s">
        <v>45</v>
      </c>
      <c r="E14" s="48" t="s">
        <v>46</v>
      </c>
      <c r="F14" s="48" t="s">
        <v>47</v>
      </c>
      <c r="G14" s="48" t="s">
        <v>48</v>
      </c>
      <c r="H14" s="9" t="s">
        <v>149</v>
      </c>
      <c r="I14" s="48" t="s">
        <v>48</v>
      </c>
      <c r="J14" s="47" t="s">
        <v>48</v>
      </c>
      <c r="K14" s="47">
        <v>0</v>
      </c>
      <c r="L14" s="47">
        <v>0</v>
      </c>
      <c r="M14" s="47">
        <v>0</v>
      </c>
      <c r="N14" s="14" t="s">
        <v>209</v>
      </c>
      <c r="O14" s="13"/>
      <c r="P14" s="13"/>
      <c r="Q14" s="13"/>
      <c r="R14" s="13"/>
      <c r="S14" s="48" t="s">
        <v>48</v>
      </c>
      <c r="T14" s="48"/>
      <c r="U14" s="48"/>
      <c r="V14" s="55"/>
      <c r="W14" s="55"/>
      <c r="X14" s="48"/>
      <c r="Y14" s="48"/>
      <c r="Z14" s="14"/>
      <c r="AA14" s="13"/>
      <c r="AB14" s="13"/>
      <c r="AC14" s="13"/>
      <c r="AD14" s="60" t="s">
        <v>54</v>
      </c>
      <c r="AE14" s="47" t="s">
        <v>55</v>
      </c>
      <c r="AF14" s="47">
        <v>2299</v>
      </c>
      <c r="AG14" s="47" t="s">
        <v>56</v>
      </c>
      <c r="AH14" s="47" t="s">
        <v>57</v>
      </c>
      <c r="AI14" s="48" t="s">
        <v>58</v>
      </c>
      <c r="AJ14" s="48" t="s">
        <v>59</v>
      </c>
      <c r="AK14" s="14" t="s">
        <v>60</v>
      </c>
      <c r="AL14" s="28" t="s">
        <v>84</v>
      </c>
      <c r="AM14" s="21" t="s">
        <v>85</v>
      </c>
      <c r="AN14" s="21"/>
      <c r="AO14" s="10" t="s">
        <v>74</v>
      </c>
      <c r="AP14" s="14" t="s">
        <v>64</v>
      </c>
      <c r="AQ14" s="41">
        <v>27000000</v>
      </c>
      <c r="AR14" s="39">
        <v>12</v>
      </c>
      <c r="AS14" s="39" t="s">
        <v>65</v>
      </c>
      <c r="AT14" s="39" t="s">
        <v>66</v>
      </c>
      <c r="AU14" s="39" t="s">
        <v>67</v>
      </c>
      <c r="AV14" s="40">
        <v>324000000</v>
      </c>
      <c r="AW14" s="24">
        <v>600000000</v>
      </c>
    </row>
    <row r="15" spans="1:50" s="35" customFormat="1" ht="165">
      <c r="A15" s="47">
        <f t="shared" si="0"/>
        <v>9</v>
      </c>
      <c r="B15" s="48" t="s">
        <v>44</v>
      </c>
      <c r="C15" s="48" t="s">
        <v>45</v>
      </c>
      <c r="D15" s="48" t="s">
        <v>45</v>
      </c>
      <c r="E15" s="48" t="s">
        <v>46</v>
      </c>
      <c r="F15" s="48" t="s">
        <v>47</v>
      </c>
      <c r="G15" s="48" t="s">
        <v>48</v>
      </c>
      <c r="H15" s="9" t="s">
        <v>149</v>
      </c>
      <c r="I15" s="48" t="s">
        <v>48</v>
      </c>
      <c r="J15" s="47" t="s">
        <v>48</v>
      </c>
      <c r="K15" s="47">
        <v>0</v>
      </c>
      <c r="L15" s="47">
        <v>0</v>
      </c>
      <c r="M15" s="47">
        <v>0</v>
      </c>
      <c r="N15" s="14" t="s">
        <v>209</v>
      </c>
      <c r="O15" s="13"/>
      <c r="P15" s="13"/>
      <c r="Q15" s="13"/>
      <c r="R15" s="13"/>
      <c r="S15" s="48" t="s">
        <v>48</v>
      </c>
      <c r="T15" s="48" t="s">
        <v>86</v>
      </c>
      <c r="U15" s="48" t="s">
        <v>50</v>
      </c>
      <c r="V15" s="51">
        <v>0</v>
      </c>
      <c r="W15" s="56">
        <v>2430</v>
      </c>
      <c r="X15" s="48"/>
      <c r="Y15" s="57" t="s">
        <v>87</v>
      </c>
      <c r="Z15" s="14">
        <v>628</v>
      </c>
      <c r="AA15" s="22" t="s">
        <v>154</v>
      </c>
      <c r="AB15" s="47" t="s">
        <v>53</v>
      </c>
      <c r="AC15" s="62" t="s">
        <v>155</v>
      </c>
      <c r="AD15" s="60" t="s">
        <v>54</v>
      </c>
      <c r="AE15" s="47" t="s">
        <v>55</v>
      </c>
      <c r="AF15" s="47">
        <v>2299</v>
      </c>
      <c r="AG15" s="47" t="s">
        <v>56</v>
      </c>
      <c r="AH15" s="47" t="s">
        <v>57</v>
      </c>
      <c r="AI15" s="48" t="s">
        <v>88</v>
      </c>
      <c r="AJ15" s="48" t="s">
        <v>59</v>
      </c>
      <c r="AK15" s="14" t="s">
        <v>60</v>
      </c>
      <c r="AL15" s="28"/>
      <c r="AM15" s="21" t="s">
        <v>89</v>
      </c>
      <c r="AN15" s="21"/>
      <c r="AO15" s="10" t="s">
        <v>63</v>
      </c>
      <c r="AP15" s="14" t="s">
        <v>64</v>
      </c>
      <c r="AQ15" s="41">
        <v>6800000</v>
      </c>
      <c r="AR15" s="39">
        <v>12</v>
      </c>
      <c r="AS15" s="39" t="s">
        <v>65</v>
      </c>
      <c r="AT15" s="39" t="s">
        <v>66</v>
      </c>
      <c r="AU15" s="39" t="s">
        <v>67</v>
      </c>
      <c r="AV15" s="40">
        <v>81600000</v>
      </c>
      <c r="AW15" s="24"/>
    </row>
    <row r="16" spans="1:50" s="35" customFormat="1" ht="120">
      <c r="A16" s="47">
        <f t="shared" si="0"/>
        <v>10</v>
      </c>
      <c r="B16" s="48" t="s">
        <v>44</v>
      </c>
      <c r="C16" s="48" t="s">
        <v>45</v>
      </c>
      <c r="D16" s="48" t="s">
        <v>45</v>
      </c>
      <c r="E16" s="48" t="s">
        <v>46</v>
      </c>
      <c r="F16" s="48" t="s">
        <v>47</v>
      </c>
      <c r="G16" s="48" t="s">
        <v>48</v>
      </c>
      <c r="H16" s="9" t="s">
        <v>149</v>
      </c>
      <c r="I16" s="48" t="s">
        <v>48</v>
      </c>
      <c r="J16" s="47" t="s">
        <v>48</v>
      </c>
      <c r="K16" s="47">
        <v>0</v>
      </c>
      <c r="L16" s="47">
        <v>0</v>
      </c>
      <c r="M16" s="47">
        <v>0</v>
      </c>
      <c r="N16" s="14" t="s">
        <v>209</v>
      </c>
      <c r="O16" s="13"/>
      <c r="P16" s="13"/>
      <c r="Q16" s="13"/>
      <c r="R16" s="13"/>
      <c r="S16" s="48" t="s">
        <v>48</v>
      </c>
      <c r="T16" s="48"/>
      <c r="U16" s="48"/>
      <c r="V16" s="55"/>
      <c r="W16" s="55"/>
      <c r="X16" s="48"/>
      <c r="Y16" s="48"/>
      <c r="Z16" s="14"/>
      <c r="AA16" s="13"/>
      <c r="AB16" s="13"/>
      <c r="AC16" s="13"/>
      <c r="AD16" s="60" t="s">
        <v>54</v>
      </c>
      <c r="AE16" s="47" t="s">
        <v>55</v>
      </c>
      <c r="AF16" s="47">
        <v>2299</v>
      </c>
      <c r="AG16" s="47" t="s">
        <v>56</v>
      </c>
      <c r="AH16" s="47" t="s">
        <v>57</v>
      </c>
      <c r="AI16" s="48" t="s">
        <v>88</v>
      </c>
      <c r="AJ16" s="48" t="s">
        <v>59</v>
      </c>
      <c r="AK16" s="14" t="s">
        <v>60</v>
      </c>
      <c r="AL16" s="28" t="s">
        <v>90</v>
      </c>
      <c r="AM16" s="21" t="s">
        <v>91</v>
      </c>
      <c r="AN16" s="21"/>
      <c r="AO16" s="10" t="s">
        <v>63</v>
      </c>
      <c r="AP16" s="14" t="s">
        <v>64</v>
      </c>
      <c r="AQ16" s="41">
        <v>6250000</v>
      </c>
      <c r="AR16" s="39">
        <v>12</v>
      </c>
      <c r="AS16" s="39" t="s">
        <v>65</v>
      </c>
      <c r="AT16" s="39" t="s">
        <v>66</v>
      </c>
      <c r="AU16" s="39" t="s">
        <v>67</v>
      </c>
      <c r="AV16" s="40">
        <v>75000000</v>
      </c>
      <c r="AW16" s="24">
        <v>119200000</v>
      </c>
    </row>
    <row r="17" spans="1:49" s="35" customFormat="1" ht="90">
      <c r="A17" s="47">
        <f t="shared" si="0"/>
        <v>11</v>
      </c>
      <c r="B17" s="48" t="s">
        <v>44</v>
      </c>
      <c r="C17" s="48" t="s">
        <v>45</v>
      </c>
      <c r="D17" s="48" t="s">
        <v>45</v>
      </c>
      <c r="E17" s="48" t="s">
        <v>46</v>
      </c>
      <c r="F17" s="48" t="s">
        <v>47</v>
      </c>
      <c r="G17" s="48" t="s">
        <v>48</v>
      </c>
      <c r="H17" s="9" t="s">
        <v>149</v>
      </c>
      <c r="I17" s="48" t="s">
        <v>48</v>
      </c>
      <c r="J17" s="47" t="s">
        <v>48</v>
      </c>
      <c r="K17" s="47">
        <v>0</v>
      </c>
      <c r="L17" s="47">
        <v>0</v>
      </c>
      <c r="M17" s="47">
        <v>0</v>
      </c>
      <c r="N17" s="14" t="s">
        <v>209</v>
      </c>
      <c r="O17" s="13"/>
      <c r="P17" s="13"/>
      <c r="Q17" s="13"/>
      <c r="R17" s="13"/>
      <c r="S17" s="48" t="s">
        <v>48</v>
      </c>
      <c r="T17" s="48"/>
      <c r="U17" s="48"/>
      <c r="V17" s="55"/>
      <c r="W17" s="55"/>
      <c r="X17" s="48"/>
      <c r="Y17" s="48"/>
      <c r="Z17" s="14"/>
      <c r="AA17" s="13"/>
      <c r="AB17" s="13"/>
      <c r="AC17" s="13"/>
      <c r="AD17" s="60" t="s">
        <v>54</v>
      </c>
      <c r="AE17" s="47" t="s">
        <v>55</v>
      </c>
      <c r="AF17" s="47">
        <v>2299</v>
      </c>
      <c r="AG17" s="47" t="s">
        <v>56</v>
      </c>
      <c r="AH17" s="47" t="s">
        <v>57</v>
      </c>
      <c r="AI17" s="48" t="s">
        <v>88</v>
      </c>
      <c r="AJ17" s="48" t="s">
        <v>59</v>
      </c>
      <c r="AK17" s="14" t="s">
        <v>60</v>
      </c>
      <c r="AL17" s="28" t="s">
        <v>92</v>
      </c>
      <c r="AM17" s="21" t="s">
        <v>93</v>
      </c>
      <c r="AN17" s="21"/>
      <c r="AO17" s="10" t="s">
        <v>63</v>
      </c>
      <c r="AP17" s="14" t="s">
        <v>64</v>
      </c>
      <c r="AQ17" s="41">
        <v>6000000</v>
      </c>
      <c r="AR17" s="39">
        <v>12</v>
      </c>
      <c r="AS17" s="39" t="s">
        <v>65</v>
      </c>
      <c r="AT17" s="39" t="s">
        <v>66</v>
      </c>
      <c r="AU17" s="39" t="s">
        <v>67</v>
      </c>
      <c r="AV17" s="40">
        <v>72000000</v>
      </c>
      <c r="AW17" s="24">
        <v>29000000</v>
      </c>
    </row>
    <row r="18" spans="1:49" s="35" customFormat="1" ht="90">
      <c r="A18" s="47">
        <f t="shared" si="0"/>
        <v>12</v>
      </c>
      <c r="B18" s="48" t="s">
        <v>44</v>
      </c>
      <c r="C18" s="48" t="s">
        <v>45</v>
      </c>
      <c r="D18" s="48" t="s">
        <v>45</v>
      </c>
      <c r="E18" s="48" t="s">
        <v>46</v>
      </c>
      <c r="F18" s="48" t="s">
        <v>47</v>
      </c>
      <c r="G18" s="48" t="s">
        <v>48</v>
      </c>
      <c r="H18" s="9" t="s">
        <v>149</v>
      </c>
      <c r="I18" s="48" t="s">
        <v>48</v>
      </c>
      <c r="J18" s="47" t="s">
        <v>48</v>
      </c>
      <c r="K18" s="47">
        <v>0</v>
      </c>
      <c r="L18" s="47">
        <v>0</v>
      </c>
      <c r="M18" s="47">
        <v>0</v>
      </c>
      <c r="N18" s="14" t="s">
        <v>209</v>
      </c>
      <c r="O18" s="13"/>
      <c r="P18" s="13"/>
      <c r="Q18" s="13"/>
      <c r="R18" s="13"/>
      <c r="S18" s="48" t="s">
        <v>48</v>
      </c>
      <c r="T18" s="48"/>
      <c r="U18" s="48"/>
      <c r="V18" s="55"/>
      <c r="W18" s="55"/>
      <c r="X18" s="48"/>
      <c r="Y18" s="48"/>
      <c r="Z18" s="14"/>
      <c r="AA18" s="13"/>
      <c r="AB18" s="13"/>
      <c r="AC18" s="13"/>
      <c r="AD18" s="60" t="s">
        <v>54</v>
      </c>
      <c r="AE18" s="47" t="s">
        <v>55</v>
      </c>
      <c r="AF18" s="47">
        <v>2299</v>
      </c>
      <c r="AG18" s="47" t="s">
        <v>56</v>
      </c>
      <c r="AH18" s="47" t="s">
        <v>57</v>
      </c>
      <c r="AI18" s="48" t="s">
        <v>88</v>
      </c>
      <c r="AJ18" s="48" t="s">
        <v>59</v>
      </c>
      <c r="AK18" s="14" t="s">
        <v>60</v>
      </c>
      <c r="AL18" s="28" t="s">
        <v>94</v>
      </c>
      <c r="AM18" s="21" t="s">
        <v>95</v>
      </c>
      <c r="AN18" s="21"/>
      <c r="AO18" s="10" t="s">
        <v>63</v>
      </c>
      <c r="AP18" s="14" t="s">
        <v>64</v>
      </c>
      <c r="AQ18" s="41">
        <v>5500000</v>
      </c>
      <c r="AR18" s="39">
        <v>12</v>
      </c>
      <c r="AS18" s="39" t="s">
        <v>65</v>
      </c>
      <c r="AT18" s="39" t="s">
        <v>66</v>
      </c>
      <c r="AU18" s="39" t="s">
        <v>67</v>
      </c>
      <c r="AV18" s="40">
        <v>66000000</v>
      </c>
      <c r="AW18" s="24">
        <v>25000000</v>
      </c>
    </row>
    <row r="19" spans="1:49" s="35" customFormat="1" ht="90">
      <c r="A19" s="47">
        <f t="shared" si="0"/>
        <v>13</v>
      </c>
      <c r="B19" s="48" t="s">
        <v>44</v>
      </c>
      <c r="C19" s="48" t="s">
        <v>45</v>
      </c>
      <c r="D19" s="48" t="s">
        <v>45</v>
      </c>
      <c r="E19" s="48" t="s">
        <v>46</v>
      </c>
      <c r="F19" s="48" t="s">
        <v>47</v>
      </c>
      <c r="G19" s="48" t="s">
        <v>48</v>
      </c>
      <c r="H19" s="9" t="s">
        <v>149</v>
      </c>
      <c r="I19" s="48" t="s">
        <v>48</v>
      </c>
      <c r="J19" s="47" t="s">
        <v>48</v>
      </c>
      <c r="K19" s="47">
        <v>0</v>
      </c>
      <c r="L19" s="47">
        <v>0</v>
      </c>
      <c r="M19" s="47">
        <v>0</v>
      </c>
      <c r="N19" s="14" t="s">
        <v>209</v>
      </c>
      <c r="O19" s="13"/>
      <c r="P19" s="13"/>
      <c r="Q19" s="13"/>
      <c r="R19" s="13"/>
      <c r="S19" s="48" t="s">
        <v>48</v>
      </c>
      <c r="T19" s="48"/>
      <c r="U19" s="48"/>
      <c r="V19" s="55"/>
      <c r="W19" s="55"/>
      <c r="X19" s="48"/>
      <c r="Y19" s="48"/>
      <c r="Z19" s="14"/>
      <c r="AA19" s="13"/>
      <c r="AB19" s="13"/>
      <c r="AC19" s="13"/>
      <c r="AD19" s="60" t="s">
        <v>54</v>
      </c>
      <c r="AE19" s="47" t="s">
        <v>55</v>
      </c>
      <c r="AF19" s="47">
        <v>2299</v>
      </c>
      <c r="AG19" s="47" t="s">
        <v>56</v>
      </c>
      <c r="AH19" s="47" t="s">
        <v>57</v>
      </c>
      <c r="AI19" s="48" t="s">
        <v>88</v>
      </c>
      <c r="AJ19" s="48" t="s">
        <v>59</v>
      </c>
      <c r="AK19" s="14" t="s">
        <v>60</v>
      </c>
      <c r="AL19" s="28" t="s">
        <v>96</v>
      </c>
      <c r="AM19" s="21" t="s">
        <v>97</v>
      </c>
      <c r="AN19" s="21"/>
      <c r="AO19" s="10" t="s">
        <v>98</v>
      </c>
      <c r="AP19" s="14" t="s">
        <v>64</v>
      </c>
      <c r="AQ19" s="41">
        <v>13500000</v>
      </c>
      <c r="AR19" s="39">
        <v>12</v>
      </c>
      <c r="AS19" s="39" t="s">
        <v>65</v>
      </c>
      <c r="AT19" s="39" t="s">
        <v>99</v>
      </c>
      <c r="AU19" s="39" t="s">
        <v>100</v>
      </c>
      <c r="AV19" s="40">
        <v>162000000</v>
      </c>
      <c r="AW19" s="24">
        <v>162600000</v>
      </c>
    </row>
    <row r="20" spans="1:49" s="35" customFormat="1" ht="90">
      <c r="A20" s="47">
        <f t="shared" si="0"/>
        <v>14</v>
      </c>
      <c r="B20" s="48" t="s">
        <v>44</v>
      </c>
      <c r="C20" s="48" t="s">
        <v>45</v>
      </c>
      <c r="D20" s="48" t="s">
        <v>45</v>
      </c>
      <c r="E20" s="48" t="s">
        <v>46</v>
      </c>
      <c r="F20" s="48" t="s">
        <v>47</v>
      </c>
      <c r="G20" s="48" t="s">
        <v>48</v>
      </c>
      <c r="H20" s="9" t="s">
        <v>149</v>
      </c>
      <c r="I20" s="48" t="s">
        <v>48</v>
      </c>
      <c r="J20" s="47" t="s">
        <v>48</v>
      </c>
      <c r="K20" s="47">
        <v>0</v>
      </c>
      <c r="L20" s="47">
        <v>0</v>
      </c>
      <c r="M20" s="47">
        <v>0</v>
      </c>
      <c r="N20" s="14" t="s">
        <v>209</v>
      </c>
      <c r="O20" s="13"/>
      <c r="P20" s="13"/>
      <c r="Q20" s="13"/>
      <c r="R20" s="13"/>
      <c r="S20" s="48" t="s">
        <v>48</v>
      </c>
      <c r="T20" s="48"/>
      <c r="U20" s="48"/>
      <c r="V20" s="55"/>
      <c r="W20" s="55"/>
      <c r="X20" s="48"/>
      <c r="Y20" s="48"/>
      <c r="Z20" s="14"/>
      <c r="AA20" s="13"/>
      <c r="AB20" s="13"/>
      <c r="AC20" s="13"/>
      <c r="AD20" s="60" t="s">
        <v>54</v>
      </c>
      <c r="AE20" s="47" t="s">
        <v>55</v>
      </c>
      <c r="AF20" s="47">
        <v>2299</v>
      </c>
      <c r="AG20" s="47" t="s">
        <v>56</v>
      </c>
      <c r="AH20" s="47" t="s">
        <v>57</v>
      </c>
      <c r="AI20" s="48" t="s">
        <v>88</v>
      </c>
      <c r="AJ20" s="48" t="s">
        <v>59</v>
      </c>
      <c r="AK20" s="14" t="s">
        <v>60</v>
      </c>
      <c r="AL20" s="28"/>
      <c r="AM20" s="21" t="s">
        <v>101</v>
      </c>
      <c r="AN20" s="21"/>
      <c r="AO20" s="10" t="s">
        <v>102</v>
      </c>
      <c r="AP20" s="14" t="s">
        <v>64</v>
      </c>
      <c r="AQ20" s="41">
        <v>67680000</v>
      </c>
      <c r="AR20" s="39">
        <v>1</v>
      </c>
      <c r="AS20" s="39" t="s">
        <v>65</v>
      </c>
      <c r="AT20" s="39" t="s">
        <v>103</v>
      </c>
      <c r="AU20" s="39" t="s">
        <v>104</v>
      </c>
      <c r="AV20" s="40">
        <v>67680000</v>
      </c>
      <c r="AW20" s="24"/>
    </row>
    <row r="21" spans="1:49" s="35" customFormat="1" ht="90">
      <c r="A21" s="47">
        <f t="shared" si="0"/>
        <v>15</v>
      </c>
      <c r="B21" s="48" t="s">
        <v>44</v>
      </c>
      <c r="C21" s="48" t="s">
        <v>45</v>
      </c>
      <c r="D21" s="48" t="s">
        <v>45</v>
      </c>
      <c r="E21" s="48" t="s">
        <v>46</v>
      </c>
      <c r="F21" s="48" t="s">
        <v>47</v>
      </c>
      <c r="G21" s="48" t="s">
        <v>48</v>
      </c>
      <c r="H21" s="9" t="s">
        <v>149</v>
      </c>
      <c r="I21" s="48" t="s">
        <v>48</v>
      </c>
      <c r="J21" s="47" t="s">
        <v>48</v>
      </c>
      <c r="K21" s="47">
        <v>0</v>
      </c>
      <c r="L21" s="47">
        <v>0</v>
      </c>
      <c r="M21" s="47">
        <v>0</v>
      </c>
      <c r="N21" s="14" t="s">
        <v>209</v>
      </c>
      <c r="O21" s="13"/>
      <c r="P21" s="13"/>
      <c r="Q21" s="13"/>
      <c r="R21" s="13"/>
      <c r="S21" s="48" t="s">
        <v>48</v>
      </c>
      <c r="T21" s="48"/>
      <c r="U21" s="48"/>
      <c r="V21" s="55"/>
      <c r="W21" s="55"/>
      <c r="X21" s="48"/>
      <c r="Y21" s="48"/>
      <c r="Z21" s="14"/>
      <c r="AA21" s="13"/>
      <c r="AB21" s="13"/>
      <c r="AC21" s="13"/>
      <c r="AD21" s="60" t="s">
        <v>54</v>
      </c>
      <c r="AE21" s="47" t="s">
        <v>55</v>
      </c>
      <c r="AF21" s="47">
        <v>2299</v>
      </c>
      <c r="AG21" s="47" t="s">
        <v>56</v>
      </c>
      <c r="AH21" s="47" t="s">
        <v>57</v>
      </c>
      <c r="AI21" s="48" t="s">
        <v>88</v>
      </c>
      <c r="AJ21" s="48" t="s">
        <v>59</v>
      </c>
      <c r="AK21" s="14" t="s">
        <v>60</v>
      </c>
      <c r="AL21" s="28"/>
      <c r="AM21" s="21" t="s">
        <v>101</v>
      </c>
      <c r="AN21" s="21"/>
      <c r="AO21" s="10" t="s">
        <v>105</v>
      </c>
      <c r="AP21" s="14" t="s">
        <v>64</v>
      </c>
      <c r="AQ21" s="41">
        <v>32711999.999999996</v>
      </c>
      <c r="AR21" s="39">
        <v>1</v>
      </c>
      <c r="AS21" s="39" t="s">
        <v>65</v>
      </c>
      <c r="AT21" s="39" t="s">
        <v>106</v>
      </c>
      <c r="AU21" s="39" t="s">
        <v>107</v>
      </c>
      <c r="AV21" s="40">
        <v>32711999.999999996</v>
      </c>
      <c r="AW21" s="24"/>
    </row>
    <row r="22" spans="1:49" s="35" customFormat="1" ht="120">
      <c r="A22" s="47">
        <f t="shared" si="0"/>
        <v>16</v>
      </c>
      <c r="B22" s="48" t="s">
        <v>44</v>
      </c>
      <c r="C22" s="48" t="s">
        <v>45</v>
      </c>
      <c r="D22" s="48" t="s">
        <v>45</v>
      </c>
      <c r="E22" s="48" t="s">
        <v>46</v>
      </c>
      <c r="F22" s="48" t="s">
        <v>47</v>
      </c>
      <c r="G22" s="48" t="s">
        <v>48</v>
      </c>
      <c r="H22" s="9" t="s">
        <v>149</v>
      </c>
      <c r="I22" s="48" t="s">
        <v>48</v>
      </c>
      <c r="J22" s="47" t="s">
        <v>48</v>
      </c>
      <c r="K22" s="47">
        <v>0</v>
      </c>
      <c r="L22" s="47">
        <v>0</v>
      </c>
      <c r="M22" s="47">
        <v>0</v>
      </c>
      <c r="N22" s="14" t="s">
        <v>209</v>
      </c>
      <c r="O22" s="13"/>
      <c r="P22" s="13"/>
      <c r="Q22" s="13"/>
      <c r="R22" s="13"/>
      <c r="S22" s="48" t="s">
        <v>48</v>
      </c>
      <c r="T22" s="48"/>
      <c r="U22" s="48"/>
      <c r="V22" s="55"/>
      <c r="W22" s="55"/>
      <c r="X22" s="48"/>
      <c r="Y22" s="48"/>
      <c r="Z22" s="14"/>
      <c r="AA22" s="13"/>
      <c r="AB22" s="13"/>
      <c r="AC22" s="13"/>
      <c r="AD22" s="60" t="s">
        <v>54</v>
      </c>
      <c r="AE22" s="47" t="s">
        <v>55</v>
      </c>
      <c r="AF22" s="47">
        <v>2299</v>
      </c>
      <c r="AG22" s="47" t="s">
        <v>56</v>
      </c>
      <c r="AH22" s="47" t="s">
        <v>57</v>
      </c>
      <c r="AI22" s="48" t="s">
        <v>88</v>
      </c>
      <c r="AJ22" s="48" t="s">
        <v>59</v>
      </c>
      <c r="AK22" s="14" t="s">
        <v>60</v>
      </c>
      <c r="AL22" s="28"/>
      <c r="AM22" s="21" t="s">
        <v>101</v>
      </c>
      <c r="AN22" s="21"/>
      <c r="AO22" s="10" t="s">
        <v>108</v>
      </c>
      <c r="AP22" s="14" t="s">
        <v>64</v>
      </c>
      <c r="AQ22" s="41">
        <v>1128000</v>
      </c>
      <c r="AR22" s="39">
        <v>1</v>
      </c>
      <c r="AS22" s="39" t="s">
        <v>65</v>
      </c>
      <c r="AT22" s="39" t="s">
        <v>109</v>
      </c>
      <c r="AU22" s="39" t="s">
        <v>110</v>
      </c>
      <c r="AV22" s="40">
        <v>1128000</v>
      </c>
      <c r="AW22" s="24"/>
    </row>
    <row r="23" spans="1:49" s="35" customFormat="1" ht="90">
      <c r="A23" s="47">
        <f t="shared" si="0"/>
        <v>17</v>
      </c>
      <c r="B23" s="48" t="s">
        <v>44</v>
      </c>
      <c r="C23" s="48" t="s">
        <v>45</v>
      </c>
      <c r="D23" s="48" t="s">
        <v>45</v>
      </c>
      <c r="E23" s="48" t="s">
        <v>46</v>
      </c>
      <c r="F23" s="48" t="s">
        <v>47</v>
      </c>
      <c r="G23" s="48" t="s">
        <v>48</v>
      </c>
      <c r="H23" s="9" t="s">
        <v>149</v>
      </c>
      <c r="I23" s="48" t="s">
        <v>48</v>
      </c>
      <c r="J23" s="47" t="s">
        <v>48</v>
      </c>
      <c r="K23" s="47">
        <v>0</v>
      </c>
      <c r="L23" s="47">
        <v>0</v>
      </c>
      <c r="M23" s="47">
        <v>0</v>
      </c>
      <c r="N23" s="14" t="s">
        <v>209</v>
      </c>
      <c r="O23" s="13"/>
      <c r="P23" s="13"/>
      <c r="Q23" s="13"/>
      <c r="R23" s="13"/>
      <c r="S23" s="48" t="s">
        <v>48</v>
      </c>
      <c r="T23" s="48"/>
      <c r="U23" s="48"/>
      <c r="V23" s="55"/>
      <c r="W23" s="55"/>
      <c r="X23" s="48"/>
      <c r="Y23" s="48"/>
      <c r="Z23" s="14"/>
      <c r="AA23" s="13"/>
      <c r="AB23" s="13"/>
      <c r="AC23" s="13"/>
      <c r="AD23" s="60" t="s">
        <v>54</v>
      </c>
      <c r="AE23" s="47" t="s">
        <v>55</v>
      </c>
      <c r="AF23" s="47">
        <v>2299</v>
      </c>
      <c r="AG23" s="47" t="s">
        <v>56</v>
      </c>
      <c r="AH23" s="47" t="s">
        <v>57</v>
      </c>
      <c r="AI23" s="48" t="s">
        <v>88</v>
      </c>
      <c r="AJ23" s="48" t="s">
        <v>59</v>
      </c>
      <c r="AK23" s="14" t="s">
        <v>60</v>
      </c>
      <c r="AL23" s="28"/>
      <c r="AM23" s="21" t="s">
        <v>101</v>
      </c>
      <c r="AN23" s="21"/>
      <c r="AO23" s="10" t="s">
        <v>111</v>
      </c>
      <c r="AP23" s="14" t="s">
        <v>64</v>
      </c>
      <c r="AQ23" s="41">
        <v>11280000</v>
      </c>
      <c r="AR23" s="39">
        <v>1</v>
      </c>
      <c r="AS23" s="39" t="s">
        <v>65</v>
      </c>
      <c r="AT23" s="39" t="s">
        <v>99</v>
      </c>
      <c r="AU23" s="39" t="s">
        <v>100</v>
      </c>
      <c r="AV23" s="40">
        <v>11280000</v>
      </c>
      <c r="AW23" s="24"/>
    </row>
    <row r="24" spans="1:49" s="35" customFormat="1" ht="90">
      <c r="A24" s="47">
        <f t="shared" si="0"/>
        <v>18</v>
      </c>
      <c r="B24" s="48" t="s">
        <v>44</v>
      </c>
      <c r="C24" s="48" t="s">
        <v>45</v>
      </c>
      <c r="D24" s="48" t="s">
        <v>45</v>
      </c>
      <c r="E24" s="48" t="s">
        <v>46</v>
      </c>
      <c r="F24" s="48" t="s">
        <v>47</v>
      </c>
      <c r="G24" s="48" t="s">
        <v>48</v>
      </c>
      <c r="H24" s="9" t="s">
        <v>149</v>
      </c>
      <c r="I24" s="48" t="s">
        <v>48</v>
      </c>
      <c r="J24" s="47" t="s">
        <v>48</v>
      </c>
      <c r="K24" s="47">
        <v>0</v>
      </c>
      <c r="L24" s="47">
        <v>0</v>
      </c>
      <c r="M24" s="47">
        <v>0</v>
      </c>
      <c r="N24" s="14" t="s">
        <v>209</v>
      </c>
      <c r="O24" s="13"/>
      <c r="P24" s="13"/>
      <c r="Q24" s="13"/>
      <c r="R24" s="13"/>
      <c r="S24" s="48" t="s">
        <v>48</v>
      </c>
      <c r="T24" s="48"/>
      <c r="U24" s="48"/>
      <c r="V24" s="55"/>
      <c r="W24" s="55"/>
      <c r="X24" s="48"/>
      <c r="Y24" s="48"/>
      <c r="Z24" s="14"/>
      <c r="AA24" s="13"/>
      <c r="AB24" s="13"/>
      <c r="AC24" s="13"/>
      <c r="AD24" s="60" t="s">
        <v>54</v>
      </c>
      <c r="AE24" s="47" t="s">
        <v>55</v>
      </c>
      <c r="AF24" s="47">
        <v>2299</v>
      </c>
      <c r="AG24" s="47" t="s">
        <v>56</v>
      </c>
      <c r="AH24" s="47" t="s">
        <v>57</v>
      </c>
      <c r="AI24" s="48" t="s">
        <v>88</v>
      </c>
      <c r="AJ24" s="48" t="s">
        <v>59</v>
      </c>
      <c r="AK24" s="14" t="s">
        <v>60</v>
      </c>
      <c r="AL24" s="28"/>
      <c r="AM24" s="21" t="s">
        <v>112</v>
      </c>
      <c r="AN24" s="21"/>
      <c r="AO24" s="10" t="s">
        <v>113</v>
      </c>
      <c r="AP24" s="14" t="s">
        <v>64</v>
      </c>
      <c r="AQ24" s="41">
        <v>10000000</v>
      </c>
      <c r="AR24" s="39">
        <v>1</v>
      </c>
      <c r="AS24" s="39" t="s">
        <v>65</v>
      </c>
      <c r="AT24" s="39" t="s">
        <v>114</v>
      </c>
      <c r="AU24" s="39" t="s">
        <v>115</v>
      </c>
      <c r="AV24" s="40">
        <v>10000000</v>
      </c>
      <c r="AW24" s="24"/>
    </row>
    <row r="25" spans="1:49" s="35" customFormat="1" ht="90">
      <c r="A25" s="47">
        <f t="shared" si="0"/>
        <v>19</v>
      </c>
      <c r="B25" s="48" t="s">
        <v>44</v>
      </c>
      <c r="C25" s="48" t="s">
        <v>45</v>
      </c>
      <c r="D25" s="48" t="s">
        <v>45</v>
      </c>
      <c r="E25" s="48" t="s">
        <v>46</v>
      </c>
      <c r="F25" s="48" t="s">
        <v>47</v>
      </c>
      <c r="G25" s="48" t="s">
        <v>48</v>
      </c>
      <c r="H25" s="9" t="s">
        <v>149</v>
      </c>
      <c r="I25" s="48" t="s">
        <v>48</v>
      </c>
      <c r="J25" s="47" t="s">
        <v>48</v>
      </c>
      <c r="K25" s="47">
        <v>0</v>
      </c>
      <c r="L25" s="47">
        <v>0</v>
      </c>
      <c r="M25" s="47">
        <v>0</v>
      </c>
      <c r="N25" s="14" t="s">
        <v>209</v>
      </c>
      <c r="O25" s="13"/>
      <c r="P25" s="13"/>
      <c r="Q25" s="13"/>
      <c r="R25" s="13"/>
      <c r="S25" s="48" t="s">
        <v>48</v>
      </c>
      <c r="T25" s="57" t="s">
        <v>116</v>
      </c>
      <c r="U25" s="48" t="s">
        <v>50</v>
      </c>
      <c r="V25" s="51">
        <v>0</v>
      </c>
      <c r="W25" s="56">
        <v>1</v>
      </c>
      <c r="X25" s="48"/>
      <c r="Y25" s="48" t="s">
        <v>117</v>
      </c>
      <c r="Z25" s="14" t="s">
        <v>156</v>
      </c>
      <c r="AA25" s="22" t="s">
        <v>157</v>
      </c>
      <c r="AB25" s="47" t="s">
        <v>53</v>
      </c>
      <c r="AC25" s="62" t="s">
        <v>158</v>
      </c>
      <c r="AD25" s="60" t="s">
        <v>54</v>
      </c>
      <c r="AE25" s="47" t="s">
        <v>55</v>
      </c>
      <c r="AF25" s="47">
        <v>2299</v>
      </c>
      <c r="AG25" s="47" t="s">
        <v>56</v>
      </c>
      <c r="AH25" s="47" t="s">
        <v>57</v>
      </c>
      <c r="AI25" s="48" t="s">
        <v>118</v>
      </c>
      <c r="AJ25" s="48" t="s">
        <v>59</v>
      </c>
      <c r="AK25" s="14" t="s">
        <v>60</v>
      </c>
      <c r="AL25" s="28" t="s">
        <v>119</v>
      </c>
      <c r="AM25" s="21" t="s">
        <v>120</v>
      </c>
      <c r="AN25" s="21"/>
      <c r="AO25" s="10" t="s">
        <v>63</v>
      </c>
      <c r="AP25" s="14" t="s">
        <v>64</v>
      </c>
      <c r="AQ25" s="41">
        <v>16724676.5</v>
      </c>
      <c r="AR25" s="39">
        <v>12</v>
      </c>
      <c r="AS25" s="39" t="s">
        <v>65</v>
      </c>
      <c r="AT25" s="39" t="s">
        <v>66</v>
      </c>
      <c r="AU25" s="39" t="s">
        <v>67</v>
      </c>
      <c r="AV25" s="40">
        <v>200696118</v>
      </c>
      <c r="AW25" s="24">
        <v>158884422</v>
      </c>
    </row>
    <row r="26" spans="1:49" s="35" customFormat="1" ht="75">
      <c r="A26" s="47">
        <f t="shared" si="0"/>
        <v>20</v>
      </c>
      <c r="B26" s="48" t="s">
        <v>44</v>
      </c>
      <c r="C26" s="48" t="s">
        <v>45</v>
      </c>
      <c r="D26" s="48" t="s">
        <v>45</v>
      </c>
      <c r="E26" s="48" t="s">
        <v>46</v>
      </c>
      <c r="F26" s="48" t="s">
        <v>47</v>
      </c>
      <c r="G26" s="48" t="s">
        <v>48</v>
      </c>
      <c r="H26" s="9" t="s">
        <v>149</v>
      </c>
      <c r="I26" s="48" t="s">
        <v>48</v>
      </c>
      <c r="J26" s="47" t="s">
        <v>48</v>
      </c>
      <c r="K26" s="47">
        <v>0</v>
      </c>
      <c r="L26" s="47">
        <v>0</v>
      </c>
      <c r="M26" s="47">
        <v>0</v>
      </c>
      <c r="N26" s="14" t="s">
        <v>209</v>
      </c>
      <c r="O26" s="13"/>
      <c r="P26" s="13"/>
      <c r="Q26" s="13"/>
      <c r="R26" s="13"/>
      <c r="S26" s="48" t="s">
        <v>48</v>
      </c>
      <c r="T26" s="48"/>
      <c r="U26" s="48"/>
      <c r="V26" s="55"/>
      <c r="W26" s="55"/>
      <c r="X26" s="48"/>
      <c r="Y26" s="48"/>
      <c r="Z26" s="14"/>
      <c r="AA26" s="13"/>
      <c r="AB26" s="13"/>
      <c r="AC26" s="13"/>
      <c r="AD26" s="60" t="s">
        <v>54</v>
      </c>
      <c r="AE26" s="47" t="s">
        <v>55</v>
      </c>
      <c r="AF26" s="47">
        <v>2299</v>
      </c>
      <c r="AG26" s="47" t="s">
        <v>56</v>
      </c>
      <c r="AH26" s="47" t="s">
        <v>57</v>
      </c>
      <c r="AI26" s="48" t="s">
        <v>118</v>
      </c>
      <c r="AJ26" s="48" t="s">
        <v>59</v>
      </c>
      <c r="AK26" s="14" t="s">
        <v>60</v>
      </c>
      <c r="AL26" s="28" t="s">
        <v>121</v>
      </c>
      <c r="AM26" s="21" t="s">
        <v>122</v>
      </c>
      <c r="AN26" s="21"/>
      <c r="AO26" s="10" t="s">
        <v>63</v>
      </c>
      <c r="AP26" s="14" t="s">
        <v>64</v>
      </c>
      <c r="AQ26" s="41">
        <v>7725000</v>
      </c>
      <c r="AR26" s="39">
        <v>12</v>
      </c>
      <c r="AS26" s="39" t="s">
        <v>65</v>
      </c>
      <c r="AT26" s="39" t="s">
        <v>66</v>
      </c>
      <c r="AU26" s="39" t="s">
        <v>67</v>
      </c>
      <c r="AV26" s="40">
        <v>92700000</v>
      </c>
      <c r="AW26" s="24">
        <v>38110000</v>
      </c>
    </row>
    <row r="27" spans="1:49" s="35" customFormat="1" ht="75">
      <c r="A27" s="49">
        <f t="shared" si="0"/>
        <v>21</v>
      </c>
      <c r="B27" s="48" t="s">
        <v>44</v>
      </c>
      <c r="C27" s="48" t="s">
        <v>45</v>
      </c>
      <c r="D27" s="48" t="s">
        <v>45</v>
      </c>
      <c r="E27" s="48" t="s">
        <v>46</v>
      </c>
      <c r="F27" s="48" t="s">
        <v>47</v>
      </c>
      <c r="G27" s="48" t="s">
        <v>48</v>
      </c>
      <c r="H27" s="9" t="s">
        <v>149</v>
      </c>
      <c r="I27" s="48" t="s">
        <v>48</v>
      </c>
      <c r="J27" s="47" t="s">
        <v>48</v>
      </c>
      <c r="K27" s="47">
        <v>0</v>
      </c>
      <c r="L27" s="47">
        <v>0</v>
      </c>
      <c r="M27" s="47">
        <v>0</v>
      </c>
      <c r="N27" s="14" t="s">
        <v>209</v>
      </c>
      <c r="O27" s="13"/>
      <c r="P27" s="13"/>
      <c r="Q27" s="13"/>
      <c r="R27" s="13"/>
      <c r="S27" s="48" t="s">
        <v>48</v>
      </c>
      <c r="T27" s="58"/>
      <c r="U27" s="58"/>
      <c r="V27" s="58"/>
      <c r="W27" s="58"/>
      <c r="X27" s="58"/>
      <c r="Y27" s="58"/>
      <c r="Z27" s="14"/>
      <c r="AA27" s="13"/>
      <c r="AB27" s="13"/>
      <c r="AC27" s="13"/>
      <c r="AD27" s="60" t="s">
        <v>54</v>
      </c>
      <c r="AE27" s="47" t="s">
        <v>55</v>
      </c>
      <c r="AF27" s="47">
        <v>2299</v>
      </c>
      <c r="AG27" s="47" t="s">
        <v>56</v>
      </c>
      <c r="AH27" s="47" t="s">
        <v>57</v>
      </c>
      <c r="AI27" s="48" t="s">
        <v>118</v>
      </c>
      <c r="AJ27" s="48" t="s">
        <v>59</v>
      </c>
      <c r="AK27" s="14" t="s">
        <v>60</v>
      </c>
      <c r="AL27" s="36"/>
      <c r="AM27" s="21" t="s">
        <v>122</v>
      </c>
      <c r="AN27" s="21"/>
      <c r="AO27" s="10" t="s">
        <v>63</v>
      </c>
      <c r="AP27" s="14" t="s">
        <v>64</v>
      </c>
      <c r="AQ27" s="41">
        <v>7400000</v>
      </c>
      <c r="AR27" s="39">
        <v>12</v>
      </c>
      <c r="AS27" s="39" t="s">
        <v>65</v>
      </c>
      <c r="AT27" s="39" t="s">
        <v>66</v>
      </c>
      <c r="AU27" s="39" t="s">
        <v>67</v>
      </c>
      <c r="AV27" s="40">
        <v>88800000</v>
      </c>
      <c r="AW27" s="24"/>
    </row>
    <row r="28" spans="1:49" s="35" customFormat="1" ht="75">
      <c r="A28" s="49">
        <f t="shared" si="0"/>
        <v>22</v>
      </c>
      <c r="B28" s="48" t="s">
        <v>44</v>
      </c>
      <c r="C28" s="48" t="s">
        <v>45</v>
      </c>
      <c r="D28" s="48" t="s">
        <v>45</v>
      </c>
      <c r="E28" s="48" t="s">
        <v>46</v>
      </c>
      <c r="F28" s="48" t="s">
        <v>47</v>
      </c>
      <c r="G28" s="48" t="s">
        <v>48</v>
      </c>
      <c r="H28" s="9" t="s">
        <v>149</v>
      </c>
      <c r="I28" s="48" t="s">
        <v>48</v>
      </c>
      <c r="J28" s="47" t="s">
        <v>48</v>
      </c>
      <c r="K28" s="47">
        <v>0</v>
      </c>
      <c r="L28" s="47">
        <v>0</v>
      </c>
      <c r="M28" s="47">
        <v>0</v>
      </c>
      <c r="N28" s="14" t="s">
        <v>209</v>
      </c>
      <c r="O28" s="13"/>
      <c r="P28" s="13"/>
      <c r="Q28" s="13"/>
      <c r="R28" s="13"/>
      <c r="S28" s="48" t="s">
        <v>48</v>
      </c>
      <c r="T28" s="58"/>
      <c r="U28" s="58"/>
      <c r="V28" s="58"/>
      <c r="W28" s="58"/>
      <c r="X28" s="58"/>
      <c r="Y28" s="58"/>
      <c r="Z28" s="14"/>
      <c r="AA28" s="13"/>
      <c r="AB28" s="13"/>
      <c r="AC28" s="13"/>
      <c r="AD28" s="60" t="s">
        <v>54</v>
      </c>
      <c r="AE28" s="47" t="s">
        <v>55</v>
      </c>
      <c r="AF28" s="47">
        <v>2299</v>
      </c>
      <c r="AG28" s="47" t="s">
        <v>56</v>
      </c>
      <c r="AH28" s="47" t="s">
        <v>57</v>
      </c>
      <c r="AI28" s="48" t="s">
        <v>118</v>
      </c>
      <c r="AJ28" s="48" t="s">
        <v>59</v>
      </c>
      <c r="AK28" s="14" t="s">
        <v>60</v>
      </c>
      <c r="AL28" s="36"/>
      <c r="AM28" s="21" t="s">
        <v>123</v>
      </c>
      <c r="AN28" s="21"/>
      <c r="AO28" s="10" t="s">
        <v>63</v>
      </c>
      <c r="AP28" s="14" t="s">
        <v>64</v>
      </c>
      <c r="AQ28" s="41">
        <v>7200000</v>
      </c>
      <c r="AR28" s="39">
        <v>12</v>
      </c>
      <c r="AS28" s="39" t="s">
        <v>65</v>
      </c>
      <c r="AT28" s="39" t="s">
        <v>66</v>
      </c>
      <c r="AU28" s="39" t="s">
        <v>67</v>
      </c>
      <c r="AV28" s="40">
        <v>86400000</v>
      </c>
      <c r="AW28" s="24"/>
    </row>
    <row r="29" spans="1:49" s="35" customFormat="1" ht="120">
      <c r="A29" s="49">
        <f t="shared" si="0"/>
        <v>23</v>
      </c>
      <c r="B29" s="48" t="s">
        <v>44</v>
      </c>
      <c r="C29" s="48" t="s">
        <v>45</v>
      </c>
      <c r="D29" s="48" t="s">
        <v>45</v>
      </c>
      <c r="E29" s="48" t="s">
        <v>46</v>
      </c>
      <c r="F29" s="48" t="s">
        <v>47</v>
      </c>
      <c r="G29" s="48" t="s">
        <v>48</v>
      </c>
      <c r="H29" s="9" t="s">
        <v>149</v>
      </c>
      <c r="I29" s="48" t="s">
        <v>48</v>
      </c>
      <c r="J29" s="47" t="s">
        <v>48</v>
      </c>
      <c r="K29" s="47">
        <v>0</v>
      </c>
      <c r="L29" s="47">
        <v>0</v>
      </c>
      <c r="M29" s="47">
        <v>0</v>
      </c>
      <c r="N29" s="14" t="s">
        <v>209</v>
      </c>
      <c r="O29" s="13"/>
      <c r="P29" s="13"/>
      <c r="Q29" s="13"/>
      <c r="R29" s="13"/>
      <c r="S29" s="48" t="s">
        <v>48</v>
      </c>
      <c r="T29" s="48"/>
      <c r="U29" s="48"/>
      <c r="V29" s="55"/>
      <c r="W29" s="55"/>
      <c r="X29" s="48"/>
      <c r="Y29" s="48"/>
      <c r="Z29" s="14"/>
      <c r="AA29" s="13"/>
      <c r="AB29" s="13"/>
      <c r="AC29" s="13"/>
      <c r="AD29" s="60" t="s">
        <v>54</v>
      </c>
      <c r="AE29" s="47" t="s">
        <v>55</v>
      </c>
      <c r="AF29" s="47">
        <v>2299</v>
      </c>
      <c r="AG29" s="47" t="s">
        <v>56</v>
      </c>
      <c r="AH29" s="47" t="s">
        <v>57</v>
      </c>
      <c r="AI29" s="48" t="s">
        <v>118</v>
      </c>
      <c r="AJ29" s="48" t="s">
        <v>59</v>
      </c>
      <c r="AK29" s="14" t="s">
        <v>60</v>
      </c>
      <c r="AL29" s="36"/>
      <c r="AM29" s="21" t="s">
        <v>124</v>
      </c>
      <c r="AN29" s="21"/>
      <c r="AO29" s="10" t="s">
        <v>74</v>
      </c>
      <c r="AP29" s="14" t="s">
        <v>64</v>
      </c>
      <c r="AQ29" s="41">
        <v>15000000</v>
      </c>
      <c r="AR29" s="39">
        <v>12</v>
      </c>
      <c r="AS29" s="39" t="s">
        <v>65</v>
      </c>
      <c r="AT29" s="39" t="s">
        <v>125</v>
      </c>
      <c r="AU29" s="39" t="s">
        <v>67</v>
      </c>
      <c r="AV29" s="40">
        <v>180000000</v>
      </c>
      <c r="AW29" s="24"/>
    </row>
    <row r="30" spans="1:49" s="35" customFormat="1" ht="135">
      <c r="A30" s="49">
        <f t="shared" si="0"/>
        <v>24</v>
      </c>
      <c r="B30" s="48" t="s">
        <v>44</v>
      </c>
      <c r="C30" s="48" t="s">
        <v>45</v>
      </c>
      <c r="D30" s="48" t="s">
        <v>45</v>
      </c>
      <c r="E30" s="48" t="s">
        <v>46</v>
      </c>
      <c r="F30" s="48" t="s">
        <v>47</v>
      </c>
      <c r="G30" s="48" t="s">
        <v>48</v>
      </c>
      <c r="H30" s="9" t="s">
        <v>149</v>
      </c>
      <c r="I30" s="48" t="s">
        <v>48</v>
      </c>
      <c r="J30" s="47" t="s">
        <v>48</v>
      </c>
      <c r="K30" s="47">
        <v>0</v>
      </c>
      <c r="L30" s="47">
        <v>0</v>
      </c>
      <c r="M30" s="47">
        <v>0</v>
      </c>
      <c r="N30" s="14" t="s">
        <v>209</v>
      </c>
      <c r="O30" s="13"/>
      <c r="P30" s="13"/>
      <c r="Q30" s="13"/>
      <c r="R30" s="13"/>
      <c r="S30" s="48" t="s">
        <v>48</v>
      </c>
      <c r="T30" s="57" t="s">
        <v>126</v>
      </c>
      <c r="U30" s="48" t="s">
        <v>50</v>
      </c>
      <c r="V30" s="51">
        <v>0</v>
      </c>
      <c r="W30" s="56">
        <v>215</v>
      </c>
      <c r="X30" s="48"/>
      <c r="Y30" s="57" t="s">
        <v>127</v>
      </c>
      <c r="Z30" s="14">
        <v>43</v>
      </c>
      <c r="AA30" s="13" t="s">
        <v>159</v>
      </c>
      <c r="AB30" s="47" t="s">
        <v>53</v>
      </c>
      <c r="AC30" s="62" t="s">
        <v>160</v>
      </c>
      <c r="AD30" s="60" t="s">
        <v>54</v>
      </c>
      <c r="AE30" s="47" t="s">
        <v>55</v>
      </c>
      <c r="AF30" s="47">
        <v>2299</v>
      </c>
      <c r="AG30" s="47" t="s">
        <v>56</v>
      </c>
      <c r="AH30" s="47" t="s">
        <v>57</v>
      </c>
      <c r="AI30" s="48" t="s">
        <v>128</v>
      </c>
      <c r="AJ30" s="48" t="s">
        <v>59</v>
      </c>
      <c r="AK30" s="14" t="s">
        <v>60</v>
      </c>
      <c r="AL30" s="28" t="s">
        <v>129</v>
      </c>
      <c r="AM30" s="21" t="s">
        <v>130</v>
      </c>
      <c r="AN30" s="21"/>
      <c r="AO30" s="10" t="s">
        <v>131</v>
      </c>
      <c r="AP30" s="14" t="s">
        <v>64</v>
      </c>
      <c r="AQ30" s="41">
        <v>152000000</v>
      </c>
      <c r="AR30" s="39">
        <v>12</v>
      </c>
      <c r="AS30" s="39" t="s">
        <v>65</v>
      </c>
      <c r="AT30" s="39" t="s">
        <v>132</v>
      </c>
      <c r="AU30" s="39" t="s">
        <v>133</v>
      </c>
      <c r="AV30" s="40">
        <v>1640067284.0290029</v>
      </c>
      <c r="AW30" s="24">
        <v>600000000</v>
      </c>
    </row>
    <row r="31" spans="1:49" s="35" customFormat="1" ht="105">
      <c r="A31" s="47">
        <f t="shared" si="0"/>
        <v>25</v>
      </c>
      <c r="B31" s="48" t="s">
        <v>44</v>
      </c>
      <c r="C31" s="48" t="s">
        <v>45</v>
      </c>
      <c r="D31" s="48" t="s">
        <v>45</v>
      </c>
      <c r="E31" s="48" t="s">
        <v>46</v>
      </c>
      <c r="F31" s="48" t="s">
        <v>47</v>
      </c>
      <c r="G31" s="48" t="s">
        <v>48</v>
      </c>
      <c r="H31" s="9" t="s">
        <v>149</v>
      </c>
      <c r="I31" s="48" t="s">
        <v>48</v>
      </c>
      <c r="J31" s="47" t="s">
        <v>48</v>
      </c>
      <c r="K31" s="47">
        <v>0</v>
      </c>
      <c r="L31" s="47">
        <v>0</v>
      </c>
      <c r="M31" s="47">
        <v>0</v>
      </c>
      <c r="N31" s="14" t="s">
        <v>209</v>
      </c>
      <c r="O31" s="13"/>
      <c r="P31" s="13"/>
      <c r="Q31" s="13"/>
      <c r="R31" s="13"/>
      <c r="S31" s="48" t="s">
        <v>48</v>
      </c>
      <c r="T31" s="48"/>
      <c r="U31" s="48"/>
      <c r="V31" s="55"/>
      <c r="W31" s="55"/>
      <c r="X31" s="48"/>
      <c r="Y31" s="48"/>
      <c r="Z31" s="14"/>
      <c r="AA31" s="13"/>
      <c r="AB31" s="13"/>
      <c r="AC31" s="13"/>
      <c r="AD31" s="60" t="s">
        <v>54</v>
      </c>
      <c r="AE31" s="47" t="s">
        <v>55</v>
      </c>
      <c r="AF31" s="47">
        <v>2299</v>
      </c>
      <c r="AG31" s="47" t="s">
        <v>56</v>
      </c>
      <c r="AH31" s="47" t="s">
        <v>57</v>
      </c>
      <c r="AI31" s="48" t="s">
        <v>128</v>
      </c>
      <c r="AJ31" s="48" t="s">
        <v>59</v>
      </c>
      <c r="AK31" s="14" t="s">
        <v>60</v>
      </c>
      <c r="AL31" s="28"/>
      <c r="AM31" s="10" t="s">
        <v>134</v>
      </c>
      <c r="AN31" s="10"/>
      <c r="AO31" s="10" t="s">
        <v>63</v>
      </c>
      <c r="AP31" s="14" t="s">
        <v>64</v>
      </c>
      <c r="AQ31" s="41">
        <v>10000000</v>
      </c>
      <c r="AR31" s="39">
        <v>12</v>
      </c>
      <c r="AS31" s="39" t="s">
        <v>65</v>
      </c>
      <c r="AT31" s="39" t="s">
        <v>66</v>
      </c>
      <c r="AU31" s="39" t="s">
        <v>67</v>
      </c>
      <c r="AV31" s="40">
        <v>120000000</v>
      </c>
      <c r="AW31" s="24"/>
    </row>
    <row r="32" spans="1:49" s="35" customFormat="1" ht="120">
      <c r="A32" s="47">
        <f t="shared" si="0"/>
        <v>26</v>
      </c>
      <c r="B32" s="48" t="s">
        <v>44</v>
      </c>
      <c r="C32" s="48" t="s">
        <v>45</v>
      </c>
      <c r="D32" s="48" t="s">
        <v>45</v>
      </c>
      <c r="E32" s="48" t="s">
        <v>46</v>
      </c>
      <c r="F32" s="48" t="s">
        <v>47</v>
      </c>
      <c r="G32" s="48" t="s">
        <v>48</v>
      </c>
      <c r="H32" s="9" t="s">
        <v>149</v>
      </c>
      <c r="I32" s="48" t="s">
        <v>48</v>
      </c>
      <c r="J32" s="47" t="s">
        <v>48</v>
      </c>
      <c r="K32" s="47">
        <v>0</v>
      </c>
      <c r="L32" s="47">
        <v>0</v>
      </c>
      <c r="M32" s="47">
        <v>0</v>
      </c>
      <c r="N32" s="14" t="s">
        <v>209</v>
      </c>
      <c r="O32" s="13"/>
      <c r="P32" s="13"/>
      <c r="Q32" s="13"/>
      <c r="R32" s="13"/>
      <c r="S32" s="48" t="s">
        <v>48</v>
      </c>
      <c r="T32" s="48"/>
      <c r="U32" s="48"/>
      <c r="V32" s="55"/>
      <c r="W32" s="55"/>
      <c r="X32" s="48"/>
      <c r="Y32" s="48"/>
      <c r="Z32" s="14"/>
      <c r="AA32" s="13"/>
      <c r="AB32" s="13"/>
      <c r="AC32" s="13"/>
      <c r="AD32" s="60" t="s">
        <v>54</v>
      </c>
      <c r="AE32" s="47" t="s">
        <v>55</v>
      </c>
      <c r="AF32" s="47">
        <v>2299</v>
      </c>
      <c r="AG32" s="47" t="s">
        <v>56</v>
      </c>
      <c r="AH32" s="47" t="s">
        <v>57</v>
      </c>
      <c r="AI32" s="48" t="s">
        <v>128</v>
      </c>
      <c r="AJ32" s="48" t="s">
        <v>59</v>
      </c>
      <c r="AK32" s="14" t="s">
        <v>60</v>
      </c>
      <c r="AL32" s="28"/>
      <c r="AM32" s="10" t="s">
        <v>135</v>
      </c>
      <c r="AN32" s="10"/>
      <c r="AO32" s="10" t="s">
        <v>63</v>
      </c>
      <c r="AP32" s="14" t="s">
        <v>64</v>
      </c>
      <c r="AQ32" s="41">
        <v>5600000</v>
      </c>
      <c r="AR32" s="39">
        <v>12</v>
      </c>
      <c r="AS32" s="39" t="s">
        <v>65</v>
      </c>
      <c r="AT32" s="39" t="s">
        <v>66</v>
      </c>
      <c r="AU32" s="39" t="s">
        <v>67</v>
      </c>
      <c r="AV32" s="40">
        <v>67200000</v>
      </c>
      <c r="AW32" s="24"/>
    </row>
    <row r="33" spans="1:49" s="35" customFormat="1" ht="120">
      <c r="A33" s="47">
        <f t="shared" si="0"/>
        <v>27</v>
      </c>
      <c r="B33" s="48" t="s">
        <v>44</v>
      </c>
      <c r="C33" s="48" t="s">
        <v>45</v>
      </c>
      <c r="D33" s="48" t="s">
        <v>45</v>
      </c>
      <c r="E33" s="48" t="s">
        <v>46</v>
      </c>
      <c r="F33" s="48" t="s">
        <v>47</v>
      </c>
      <c r="G33" s="48" t="s">
        <v>48</v>
      </c>
      <c r="H33" s="9" t="s">
        <v>149</v>
      </c>
      <c r="I33" s="48" t="s">
        <v>48</v>
      </c>
      <c r="J33" s="47" t="s">
        <v>48</v>
      </c>
      <c r="K33" s="47">
        <v>0</v>
      </c>
      <c r="L33" s="47">
        <v>0</v>
      </c>
      <c r="M33" s="47">
        <v>0</v>
      </c>
      <c r="N33" s="14" t="s">
        <v>209</v>
      </c>
      <c r="O33" s="13"/>
      <c r="P33" s="13"/>
      <c r="Q33" s="13"/>
      <c r="R33" s="13"/>
      <c r="S33" s="48" t="s">
        <v>48</v>
      </c>
      <c r="T33" s="48" t="s">
        <v>136</v>
      </c>
      <c r="U33" s="48" t="s">
        <v>50</v>
      </c>
      <c r="V33" s="51">
        <v>0</v>
      </c>
      <c r="W33" s="56">
        <v>1300</v>
      </c>
      <c r="X33" s="48"/>
      <c r="Y33" s="57" t="s">
        <v>137</v>
      </c>
      <c r="Z33" s="31">
        <v>357</v>
      </c>
      <c r="AA33" s="13" t="s">
        <v>161</v>
      </c>
      <c r="AB33" s="47" t="s">
        <v>53</v>
      </c>
      <c r="AC33" s="62" t="s">
        <v>162</v>
      </c>
      <c r="AD33" s="48" t="s">
        <v>54</v>
      </c>
      <c r="AE33" s="47" t="s">
        <v>55</v>
      </c>
      <c r="AF33" s="47">
        <v>2299</v>
      </c>
      <c r="AG33" s="47" t="s">
        <v>56</v>
      </c>
      <c r="AH33" s="47" t="s">
        <v>57</v>
      </c>
      <c r="AI33" s="48" t="s">
        <v>138</v>
      </c>
      <c r="AJ33" s="48" t="s">
        <v>59</v>
      </c>
      <c r="AK33" s="14" t="s">
        <v>60</v>
      </c>
      <c r="AL33" s="28" t="s">
        <v>139</v>
      </c>
      <c r="AM33" s="21" t="s">
        <v>140</v>
      </c>
      <c r="AN33" s="21"/>
      <c r="AO33" s="10" t="s">
        <v>63</v>
      </c>
      <c r="AP33" s="14" t="s">
        <v>64</v>
      </c>
      <c r="AQ33" s="41">
        <v>5400000</v>
      </c>
      <c r="AR33" s="39">
        <v>12</v>
      </c>
      <c r="AS33" s="39" t="s">
        <v>65</v>
      </c>
      <c r="AT33" s="39" t="s">
        <v>66</v>
      </c>
      <c r="AU33" s="39" t="s">
        <v>67</v>
      </c>
      <c r="AV33" s="40">
        <v>64800000</v>
      </c>
      <c r="AW33" s="24">
        <v>51300000</v>
      </c>
    </row>
    <row r="34" spans="1:49" s="35" customFormat="1" ht="90">
      <c r="A34" s="47">
        <f t="shared" si="0"/>
        <v>28</v>
      </c>
      <c r="B34" s="48" t="s">
        <v>44</v>
      </c>
      <c r="C34" s="48" t="s">
        <v>45</v>
      </c>
      <c r="D34" s="48" t="s">
        <v>45</v>
      </c>
      <c r="E34" s="48" t="s">
        <v>46</v>
      </c>
      <c r="F34" s="48" t="s">
        <v>47</v>
      </c>
      <c r="G34" s="48" t="s">
        <v>48</v>
      </c>
      <c r="H34" s="9" t="s">
        <v>149</v>
      </c>
      <c r="I34" s="48" t="s">
        <v>48</v>
      </c>
      <c r="J34" s="47" t="s">
        <v>48</v>
      </c>
      <c r="K34" s="47">
        <v>0</v>
      </c>
      <c r="L34" s="47">
        <v>0</v>
      </c>
      <c r="M34" s="47">
        <v>0</v>
      </c>
      <c r="N34" s="14" t="s">
        <v>209</v>
      </c>
      <c r="O34" s="13"/>
      <c r="P34" s="13"/>
      <c r="Q34" s="13"/>
      <c r="R34" s="13"/>
      <c r="S34" s="48" t="s">
        <v>48</v>
      </c>
      <c r="T34" s="48"/>
      <c r="U34" s="48"/>
      <c r="V34" s="55"/>
      <c r="W34" s="55"/>
      <c r="X34" s="48"/>
      <c r="Y34" s="48"/>
      <c r="Z34" s="31"/>
      <c r="AA34" s="12"/>
      <c r="AB34" s="12"/>
      <c r="AC34" s="12"/>
      <c r="AD34" s="48" t="s">
        <v>54</v>
      </c>
      <c r="AE34" s="47" t="s">
        <v>55</v>
      </c>
      <c r="AF34" s="47">
        <v>2299</v>
      </c>
      <c r="AG34" s="47" t="s">
        <v>56</v>
      </c>
      <c r="AH34" s="47" t="s">
        <v>57</v>
      </c>
      <c r="AI34" s="48" t="s">
        <v>138</v>
      </c>
      <c r="AJ34" s="48" t="s">
        <v>59</v>
      </c>
      <c r="AK34" s="14" t="s">
        <v>60</v>
      </c>
      <c r="AL34" s="28" t="s">
        <v>141</v>
      </c>
      <c r="AM34" s="21" t="s">
        <v>142</v>
      </c>
      <c r="AN34" s="21"/>
      <c r="AO34" s="10" t="s">
        <v>63</v>
      </c>
      <c r="AP34" s="14" t="s">
        <v>64</v>
      </c>
      <c r="AQ34" s="41">
        <v>4300000</v>
      </c>
      <c r="AR34" s="39">
        <v>12</v>
      </c>
      <c r="AS34" s="39" t="s">
        <v>65</v>
      </c>
      <c r="AT34" s="39" t="s">
        <v>66</v>
      </c>
      <c r="AU34" s="39" t="s">
        <v>67</v>
      </c>
      <c r="AV34" s="40">
        <v>51600000</v>
      </c>
      <c r="AW34" s="24">
        <v>63000000</v>
      </c>
    </row>
    <row r="35" spans="1:49" s="35" customFormat="1" ht="90">
      <c r="A35" s="47">
        <f t="shared" si="0"/>
        <v>29</v>
      </c>
      <c r="B35" s="48" t="s">
        <v>44</v>
      </c>
      <c r="C35" s="48" t="s">
        <v>45</v>
      </c>
      <c r="D35" s="48" t="s">
        <v>45</v>
      </c>
      <c r="E35" s="48" t="s">
        <v>46</v>
      </c>
      <c r="F35" s="48" t="s">
        <v>47</v>
      </c>
      <c r="G35" s="48" t="s">
        <v>48</v>
      </c>
      <c r="H35" s="9" t="s">
        <v>149</v>
      </c>
      <c r="I35" s="48" t="s">
        <v>48</v>
      </c>
      <c r="J35" s="47" t="s">
        <v>48</v>
      </c>
      <c r="K35" s="47">
        <v>0</v>
      </c>
      <c r="L35" s="47">
        <v>0</v>
      </c>
      <c r="M35" s="47">
        <v>0</v>
      </c>
      <c r="N35" s="14" t="s">
        <v>209</v>
      </c>
      <c r="O35" s="13"/>
      <c r="P35" s="13"/>
      <c r="Q35" s="13"/>
      <c r="R35" s="13"/>
      <c r="S35" s="48" t="s">
        <v>48</v>
      </c>
      <c r="T35" s="48"/>
      <c r="U35" s="48"/>
      <c r="V35" s="55"/>
      <c r="W35" s="55"/>
      <c r="X35" s="48"/>
      <c r="Y35" s="48"/>
      <c r="Z35" s="31"/>
      <c r="AA35" s="12"/>
      <c r="AB35" s="12"/>
      <c r="AC35" s="12"/>
      <c r="AD35" s="48" t="s">
        <v>54</v>
      </c>
      <c r="AE35" s="47" t="s">
        <v>55</v>
      </c>
      <c r="AF35" s="47">
        <v>2299</v>
      </c>
      <c r="AG35" s="47" t="s">
        <v>56</v>
      </c>
      <c r="AH35" s="47" t="s">
        <v>57</v>
      </c>
      <c r="AI35" s="48" t="s">
        <v>138</v>
      </c>
      <c r="AJ35" s="48" t="s">
        <v>59</v>
      </c>
      <c r="AK35" s="14" t="s">
        <v>60</v>
      </c>
      <c r="AL35" s="28" t="s">
        <v>143</v>
      </c>
      <c r="AM35" s="21" t="s">
        <v>144</v>
      </c>
      <c r="AN35" s="21"/>
      <c r="AO35" s="10" t="s">
        <v>63</v>
      </c>
      <c r="AP35" s="14" t="s">
        <v>64</v>
      </c>
      <c r="AQ35" s="41">
        <v>5600000</v>
      </c>
      <c r="AR35" s="39">
        <v>12</v>
      </c>
      <c r="AS35" s="39" t="s">
        <v>65</v>
      </c>
      <c r="AT35" s="39" t="s">
        <v>66</v>
      </c>
      <c r="AU35" s="39" t="s">
        <v>67</v>
      </c>
      <c r="AV35" s="40">
        <v>67200000</v>
      </c>
      <c r="AW35" s="24">
        <v>28500000</v>
      </c>
    </row>
    <row r="36" spans="1:49" s="35" customFormat="1" ht="105">
      <c r="A36" s="47">
        <f t="shared" si="0"/>
        <v>30</v>
      </c>
      <c r="B36" s="48" t="s">
        <v>44</v>
      </c>
      <c r="C36" s="48" t="s">
        <v>45</v>
      </c>
      <c r="D36" s="48" t="s">
        <v>45</v>
      </c>
      <c r="E36" s="48" t="s">
        <v>46</v>
      </c>
      <c r="F36" s="48" t="s">
        <v>47</v>
      </c>
      <c r="G36" s="48" t="s">
        <v>48</v>
      </c>
      <c r="H36" s="9" t="s">
        <v>149</v>
      </c>
      <c r="I36" s="48" t="s">
        <v>48</v>
      </c>
      <c r="J36" s="47" t="s">
        <v>48</v>
      </c>
      <c r="K36" s="47">
        <v>0</v>
      </c>
      <c r="L36" s="47">
        <v>0</v>
      </c>
      <c r="M36" s="47">
        <v>0</v>
      </c>
      <c r="N36" s="14" t="s">
        <v>209</v>
      </c>
      <c r="O36" s="13"/>
      <c r="P36" s="13"/>
      <c r="Q36" s="13"/>
      <c r="R36" s="13"/>
      <c r="S36" s="48" t="s">
        <v>48</v>
      </c>
      <c r="T36" s="48"/>
      <c r="U36" s="48"/>
      <c r="V36" s="55"/>
      <c r="W36" s="55"/>
      <c r="X36" s="48"/>
      <c r="Y36" s="48"/>
      <c r="Z36" s="31"/>
      <c r="AA36" s="12"/>
      <c r="AB36" s="12"/>
      <c r="AC36" s="12"/>
      <c r="AD36" s="48" t="s">
        <v>54</v>
      </c>
      <c r="AE36" s="47" t="s">
        <v>55</v>
      </c>
      <c r="AF36" s="47">
        <v>2299</v>
      </c>
      <c r="AG36" s="47" t="s">
        <v>56</v>
      </c>
      <c r="AH36" s="47" t="s">
        <v>57</v>
      </c>
      <c r="AI36" s="48" t="s">
        <v>138</v>
      </c>
      <c r="AJ36" s="48" t="s">
        <v>59</v>
      </c>
      <c r="AK36" s="14" t="s">
        <v>60</v>
      </c>
      <c r="AL36" s="28" t="s">
        <v>145</v>
      </c>
      <c r="AM36" s="21" t="s">
        <v>146</v>
      </c>
      <c r="AN36" s="21"/>
      <c r="AO36" s="10" t="s">
        <v>63</v>
      </c>
      <c r="AP36" s="14" t="s">
        <v>64</v>
      </c>
      <c r="AQ36" s="41">
        <v>4017000</v>
      </c>
      <c r="AR36" s="39">
        <v>12</v>
      </c>
      <c r="AS36" s="39" t="s">
        <v>65</v>
      </c>
      <c r="AT36" s="39" t="s">
        <v>66</v>
      </c>
      <c r="AU36" s="39" t="s">
        <v>67</v>
      </c>
      <c r="AV36" s="40">
        <v>48204000</v>
      </c>
      <c r="AW36" s="24">
        <v>20000000</v>
      </c>
    </row>
    <row r="37" spans="1:49" s="35" customFormat="1" ht="90">
      <c r="A37" s="47">
        <f t="shared" si="0"/>
        <v>31</v>
      </c>
      <c r="B37" s="48" t="s">
        <v>44</v>
      </c>
      <c r="C37" s="48" t="s">
        <v>45</v>
      </c>
      <c r="D37" s="48" t="s">
        <v>45</v>
      </c>
      <c r="E37" s="48" t="s">
        <v>46</v>
      </c>
      <c r="F37" s="48" t="s">
        <v>47</v>
      </c>
      <c r="G37" s="48" t="s">
        <v>48</v>
      </c>
      <c r="H37" s="9" t="s">
        <v>149</v>
      </c>
      <c r="I37" s="48" t="s">
        <v>48</v>
      </c>
      <c r="J37" s="47" t="s">
        <v>48</v>
      </c>
      <c r="K37" s="47">
        <v>0</v>
      </c>
      <c r="L37" s="47">
        <v>0</v>
      </c>
      <c r="M37" s="47">
        <v>0</v>
      </c>
      <c r="N37" s="14" t="s">
        <v>209</v>
      </c>
      <c r="O37" s="13"/>
      <c r="P37" s="13"/>
      <c r="Q37" s="13"/>
      <c r="R37" s="13"/>
      <c r="S37" s="48" t="s">
        <v>48</v>
      </c>
      <c r="T37" s="48"/>
      <c r="U37" s="48"/>
      <c r="V37" s="55"/>
      <c r="W37" s="55"/>
      <c r="X37" s="48"/>
      <c r="Y37" s="48"/>
      <c r="Z37" s="31"/>
      <c r="AA37" s="12"/>
      <c r="AB37" s="12"/>
      <c r="AC37" s="12"/>
      <c r="AD37" s="48" t="s">
        <v>54</v>
      </c>
      <c r="AE37" s="47" t="s">
        <v>55</v>
      </c>
      <c r="AF37" s="47">
        <v>2299</v>
      </c>
      <c r="AG37" s="47" t="s">
        <v>56</v>
      </c>
      <c r="AH37" s="47" t="s">
        <v>57</v>
      </c>
      <c r="AI37" s="48" t="s">
        <v>138</v>
      </c>
      <c r="AJ37" s="48" t="s">
        <v>59</v>
      </c>
      <c r="AK37" s="14" t="s">
        <v>60</v>
      </c>
      <c r="AL37" s="28" t="s">
        <v>147</v>
      </c>
      <c r="AM37" s="21" t="s">
        <v>148</v>
      </c>
      <c r="AN37" s="21"/>
      <c r="AO37" s="10" t="s">
        <v>63</v>
      </c>
      <c r="AP37" s="14" t="s">
        <v>64</v>
      </c>
      <c r="AQ37" s="41">
        <v>22000000</v>
      </c>
      <c r="AR37" s="39">
        <v>12</v>
      </c>
      <c r="AS37" s="39" t="s">
        <v>65</v>
      </c>
      <c r="AT37" s="39" t="s">
        <v>66</v>
      </c>
      <c r="AU37" s="39" t="s">
        <v>67</v>
      </c>
      <c r="AV37" s="40">
        <v>264000000</v>
      </c>
      <c r="AW37" s="24">
        <v>30000000</v>
      </c>
    </row>
  </sheetData>
  <dataValidations count="1">
    <dataValidation type="textLength" allowBlank="1" showInputMessage="1" showErrorMessage="1" sqref="AA7:AA37 P7:P37" xr:uid="{00000000-0002-0000-0B00-000000000000}">
      <formula1>100</formula1>
      <formula2>1000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Hoja1!$D$3:$D$4</xm:f>
          </x14:formula1>
          <xm:sqref>Q7:Q37 AB7:AB37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8290EF37B156F4E96F25E215CC751D3" ma:contentTypeVersion="8" ma:contentTypeDescription="Crear nuevo documento." ma:contentTypeScope="" ma:versionID="9fa56589d79e84656a0cf3bcadeab6fa">
  <xsd:schema xmlns:xsd="http://www.w3.org/2001/XMLSchema" xmlns:xs="http://www.w3.org/2001/XMLSchema" xmlns:p="http://schemas.microsoft.com/office/2006/metadata/properties" xmlns:ns2="b8c950c6-3f04-43c4-8933-d04135459fbb" xmlns:ns3="fbc29763-09fc-46fd-89e0-8b2ac5ba812b" targetNamespace="http://schemas.microsoft.com/office/2006/metadata/properties" ma:root="true" ma:fieldsID="ffdcfc2bb92fcce090dd8f67dd2b5307" ns2:_="" ns3:_="">
    <xsd:import namespace="b8c950c6-3f04-43c4-8933-d04135459fbb"/>
    <xsd:import namespace="fbc29763-09fc-46fd-89e0-8b2ac5ba81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950c6-3f04-43c4-8933-d04135459f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c29763-09fc-46fd-89e0-8b2ac5ba812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A1A097-D325-4276-A312-695B29FA47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950c6-3f04-43c4-8933-d04135459fbb"/>
    <ds:schemaRef ds:uri="fbc29763-09fc-46fd-89e0-8b2ac5ba81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BE5DE2-3E43-4C4C-ACA7-9C1EC89E1D43}">
  <ds:schemaRef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terms/"/>
    <ds:schemaRef ds:uri="fbc29763-09fc-46fd-89e0-8b2ac5ba812b"/>
    <ds:schemaRef ds:uri="b8c950c6-3f04-43c4-8933-d04135459fb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AD9593E-500B-4F09-8564-88BA398B91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PAI-MEN 2019</vt:lpstr>
      <vt:lpstr>Analisis VPBM</vt:lpstr>
      <vt:lpstr>JUNIO</vt:lpstr>
      <vt:lpstr>JULIO</vt:lpstr>
      <vt:lpstr>AGOSTO</vt:lpstr>
      <vt:lpstr>SEPTIEMBRE</vt:lpstr>
      <vt:lpstr>OCTUBRE</vt:lpstr>
      <vt:lpstr>NOVIEMBRE</vt:lpstr>
      <vt:lpstr>DICIEMBRE</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 Gabriela Benavides Montenegro</dc:creator>
  <cp:keywords/>
  <dc:description/>
  <cp:lastModifiedBy>Marcela Tamayo Rincon</cp:lastModifiedBy>
  <cp:revision/>
  <dcterms:created xsi:type="dcterms:W3CDTF">2019-03-21T15:13:42Z</dcterms:created>
  <dcterms:modified xsi:type="dcterms:W3CDTF">2019-06-17T19:14:09Z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0x01010008290EF37B156F4E96F25E215CC751D3</vt:lpwstr>
  </property>
  <property fmtid="{D5CDD505-2E9C-101B-9397-08002B2CF9AE}" pid="3" name="AuthorIds_UIVersion_13312">
    <vt:lpwstr>68</vt:lpwstr>
  </property>
  <property fmtid="{D5CDD505-2E9C-101B-9397-08002B2CF9AE}" pid="4" name="AuthorIds_UIVersion_16896">
    <vt:lpwstr>12</vt:lpwstr>
  </property>
</Properties>
</file>