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<sst xmlns="http://schemas.openxmlformats.org/spreadsheetml/2006/main" count="2275" uniqueCount="1110">
  <si>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</si>
  <si>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</si>
  <si>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</si>
  <si>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</si>
  <si>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</si>
  <si>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</si>
  <si>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</si>
  <si>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</si>
  <si>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</si>
  <si>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</si>
  <si>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</si>
  <si>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</si>
  <si>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</si>
  <si>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</si>
  <si>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</si>
  <si>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</si>
  <si>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</si>
  <si>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</si>
  <si>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</si>
  <si>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</si>
  <si>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</si>
  <si>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</si>
  <si>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</si>
  <si>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</si>
  <si>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</si>
  <si>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</si>
  <si>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</si>
  <si>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</si>
  <si>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</si>
  <si>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</si>
  <si>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</si>
  <si>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</si>
  <si>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</si>
  <si>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</si>
  <si>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</si>
  <si>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</si>
  <si>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</si>
  <si>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</si>
  <si>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</si>
  <si>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</si>
  <si>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</si>
  <si>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</si>
  <si>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</si>
  <si>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</si>
  <si>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</si>
  <si>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</si>
  <si>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</si>
  <si>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</si>
  <si>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</si>
  <si>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</si>
  <si>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</si>
  <si>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</si>
  <si>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</si>
  <si>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</si>
  <si>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</si>
  <si>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</si>
  <si>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</si>
  <si>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</si>
  <si>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</si>
  <si>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</si>
  <si>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</si>
  <si>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</si>
  <si>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</si>
  <si>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</si>
  <si>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</si>
  <si>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</si>
  <si>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</si>
  <si>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</si>
  <si>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</si>
  <si>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</si>
  <si>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</si>
  <si>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</si>
  <si>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</si>
  <si>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</si>
  <si>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</si>
  <si>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</si>
  <si>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</si>
  <si>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</si>
  <si>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</si>
  <si>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</si>
  <si>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</si>
  <si>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</si>
  <si>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</si>
  <si>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</si>
  <si>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</si>
  <si>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</si>
  <si>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</si>
  <si>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</si>
  <si>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</si>
  <si>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</si>
  <si>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</si>
  <si>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</si>
  <si>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</si>
  <si>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</si>
  <si>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</si>
  <si>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</si>
  <si>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</si>
  <si>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</si>
  <si>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</si>
  <si>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</si>
  <si>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</si>
  <si>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</si>
  <si>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</si>
  <si>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</si>
  <si>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</si>
  <si>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</si>
  <si>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</si>
  <si>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</si>
  <si>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</si>
  <si>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</si>
  <si>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</si>
  <si>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</si>
  <si>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</si>
  <si>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</si>
  <si>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</si>
  <si>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</si>
  <si>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</si>
  <si>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</si>
  <si>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</si>
  <si>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</si>
  <si>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</si>
  <si>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</si>
  <si>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</si>
  <si>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</si>
  <si>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</si>
  <si>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</si>
  <si>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</si>
  <si>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</si>
  <si>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</si>
  <si>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</si>
  <si>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</si>
  <si>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</si>
  <si>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</si>
  <si>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</si>
  <si>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</si>
  <si>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</si>
  <si>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</si>
  <si>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</si>
  <si>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</si>
  <si>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</si>
  <si>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</si>
  <si>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</si>
  <si>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</si>
  <si>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</si>
  <si>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</si>
  <si>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</si>
  <si>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</si>
  <si>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</si>
  <si>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</si>
  <si>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</si>
  <si>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</si>
  <si>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</si>
  <si>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</si>
  <si>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</si>
  <si>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</si>
  <si>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</si>
  <si>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</si>
  <si>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</si>
  <si>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</si>
  <si>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</si>
  <si>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</si>
  <si>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</si>
  <si>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</si>
  <si>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</si>
  <si>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</si>
  <si>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</si>
  <si>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</si>
  <si>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</si>
  <si>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</si>
  <si>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</si>
  <si>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</si>
  <si>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</si>
  <si>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</si>
  <si>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</si>
  <si>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</si>
  <si>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</si>
  <si>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</si>
  <si>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</si>
  <si>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</si>
  <si>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</si>
  <si>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</si>
  <si>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</si>
  <si>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</si>
  <si>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</si>
  <si>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</si>
  <si>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</si>
  <si>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</si>
  <si>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</si>
  <si>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</si>
  <si>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</si>
  <si>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</si>
  <si>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</si>
  <si>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</si>
  <si>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</si>
  <si>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</si>
  <si>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</si>
  <si>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</si>
  <si>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</si>
  <si>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</si>
  <si>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</si>
  <si>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</si>
  <si>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</si>
  <si>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</si>
  <si>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</si>
  <si>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</si>
  <si>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</si>
  <si>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</si>
  <si>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</si>
  <si>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</si>
  <si>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</si>
  <si>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</si>
  <si>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</si>
  <si>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</si>
  <si>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</si>
  <si>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</si>
  <si>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</si>
  <si>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</si>
  <si>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</si>
  <si>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</si>
  <si>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</si>
  <si>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</si>
  <si>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</si>
  <si>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</si>
  <si>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</si>
  <si>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</si>
  <si>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</si>
  <si>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</si>
  <si>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</si>
  <si>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</si>
  <si>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</si>
  <si>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</si>
  <si>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</si>
  <si>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</si>
  <si>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</si>
  <si>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</si>
  <si>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</si>
  <si>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</si>
  <si>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</si>
  <si>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</si>
  <si>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</si>
  <si>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</si>
  <si>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</si>
  <si>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</si>
  <si>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</si>
  <si>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</si>
  <si>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</si>
  <si>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</si>
  <si>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</si>
  <si>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</si>
  <si>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</si>
  <si>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</si>
  <si>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</si>
  <si>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</si>
  <si>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</si>
  <si>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</si>
  <si>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</si>
  <si>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</si>
  <si>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</si>
  <si>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</si>
  <si>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</si>
  <si>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</si>
  <si>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</si>
  <si>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</si>
  <si>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</si>
  <si>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</si>
  <si>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</si>
  <si>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</si>
  <si>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</si>
  <si>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</si>
  <si>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</si>
  <si>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</si>
  <si>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</si>
  <si>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</si>
  <si>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</si>
  <si>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</si>
  <si>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</si>
  <si>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</si>
  <si>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</si>
  <si>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</si>
  <si>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</si>
  <si>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</si>
  <si>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</si>
  <si>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</si>
  <si>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</si>
  <si>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</si>
  <si>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</si>
  <si>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</si>
  <si>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</si>
  <si>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</si>
  <si>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</si>
  <si>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</si>
  <si>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</si>
  <si>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</si>
  <si>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</si>
  <si>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</si>
  <si>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</si>
  <si>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</si>
  <si>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</si>
  <si>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</si>
  <si>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</si>
  <si>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</si>
  <si>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</si>
  <si>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</si>
  <si>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</si>
  <si>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</si>
  <si>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</si>
  <si>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</si>
  <si>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</si>
  <si>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</si>
  <si>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</si>
  <si>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</si>
  <si>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</si>
  <si>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</si>
  <si>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</si>
  <si>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</si>
  <si>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</si>
  <si>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</si>
  <si>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</si>
  <si>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</si>
  <si>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</si>
  <si>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</si>
  <si>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</si>
  <si>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</si>
  <si>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</si>
  <si>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</si>
  <si>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</si>
  <si>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</si>
  <si>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</si>
  <si>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</si>
  <si>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</si>
  <si>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</si>
  <si>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</si>
  <si>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</si>
  <si>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</si>
  <si>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</si>
  <si>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</si>
  <si>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</si>
  <si>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</si>
  <si>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</si>
  <si>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</si>
  <si>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</si>
  <si>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</si>
  <si>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</si>
  <si>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</si>
  <si>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</si>
  <si>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</si>
  <si>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</si>
  <si>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</si>
  <si>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</si>
  <si>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</si>
  <si>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</si>
  <si>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</si>
  <si>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</si>
  <si>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</si>
  <si>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</si>
  <si>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</si>
  <si>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</si>
  <si>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</si>
  <si>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</si>
  <si>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</si>
  <si>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</si>
  <si>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</si>
  <si>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</si>
  <si>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</si>
  <si>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</si>
  <si>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</si>
  <si>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</si>
  <si>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</si>
  <si>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</si>
  <si>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</si>
  <si>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</si>
  <si>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</si>
  <si>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</si>
  <si>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</si>
  <si>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</si>
  <si>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</si>
  <si>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</si>
  <si>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</si>
  <si>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</si>
  <si>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</si>
  <si>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</si>
  <si>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</si>
  <si>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</si>
  <si>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</si>
  <si>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</si>
  <si>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</si>
  <si>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</si>
  <si>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</si>
  <si>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</si>
  <si>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</si>
  <si>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</si>
  <si>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</si>
  <si>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</si>
  <si>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</si>
  <si>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</si>
  <si>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</si>
  <si>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</si>
  <si>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</si>
  <si>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</si>
  <si>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</si>
  <si>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</si>
  <si>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</si>
  <si>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</si>
  <si>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</si>
  <si>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</si>
  <si>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</si>
  <si>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</si>
  <si>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</si>
  <si>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</si>
  <si>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</si>
  <si>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</si>
  <si>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</si>
  <si>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</si>
  <si>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</si>
  <si>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</si>
  <si>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</si>
  <si>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</si>
  <si>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</si>
  <si>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</si>
  <si>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</si>
  <si>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</si>
  <si>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</si>
  <si>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</si>
  <si>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</si>
  <si>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</si>
  <si>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</si>
  <si>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</si>
  <si>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</si>
  <si>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</si>
  <si>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</si>
  <si>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</si>
  <si>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</si>
  <si>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</si>
  <si>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</si>
  <si>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</si>
  <si>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</si>
  <si>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</si>
  <si>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</si>
  <si>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</si>
  <si>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</si>
  <si>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</si>
  <si>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</si>
  <si>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</si>
  <si>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</si>
  <si>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</si>
  <si>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</si>
  <si>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</si>
  <si>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</si>
  <si>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</si>
  <si>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</si>
  <si>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</si>
  <si>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</si>
  <si>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</si>
  <si>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</si>
  <si>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</si>
  <si>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</si>
  <si>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</si>
  <si>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</si>
  <si>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</si>
  <si>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</si>
  <si>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</si>
  <si>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</si>
  <si>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</si>
  <si>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</si>
  <si>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</si>
  <si>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</si>
  <si>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</si>
  <si>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</si>
  <si>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</si>
  <si>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</si>
  <si>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</si>
  <si>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</si>
  <si>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</si>
  <si>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</si>
  <si>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</si>
  <si>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</si>
  <si>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</si>
  <si>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</si>
  <si>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</si>
  <si>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</si>
  <si>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</si>
  <si>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</si>
  <si>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</si>
  <si>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</si>
  <si>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</si>
  <si>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</si>
  <si>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</si>
  <si>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</si>
  <si>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</si>
  <si>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</si>
  <si>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</si>
  <si>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</si>
  <si>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</si>
  <si>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</si>
  <si>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</si>
  <si>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</si>
  <si>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</si>
  <si>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</si>
  <si>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</si>
  <si>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</si>
  <si>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</si>
  <si>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</si>
  <si>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</si>
  <si>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</si>
  <si>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</si>
  <si>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</si>
  <si>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</si>
  <si>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</si>
  <si>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</si>
  <si>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</si>
  <si>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</si>
  <si>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</si>
  <si>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</si>
  <si>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</si>
  <si>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</si>
  <si>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</si>
  <si>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</si>
  <si>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</si>
  <si>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</si>
  <si>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</si>
  <si>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</si>
  <si>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</si>
  <si>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</si>
  <si>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</si>
  <si>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</si>
  <si>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</si>
  <si>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</si>
  <si>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</si>
  <si>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</si>
  <si>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</si>
  <si>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</si>
  <si>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</si>
  <si>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</si>
  <si>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</si>
  <si>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</si>
  <si>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</si>
  <si>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</si>
  <si>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</si>
  <si>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</si>
  <si>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</si>
  <si>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</si>
  <si>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</si>
  <si>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</si>
  <si>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</si>
  <si>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</si>
  <si>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</si>
  <si>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</si>
  <si>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</si>
  <si>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</si>
  <si>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</si>
  <si>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</si>
  <si>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</si>
  <si>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</si>
  <si>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</si>
  <si>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</si>
  <si>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</si>
  <si>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</si>
  <si>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</si>
  <si>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</si>
  <si>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</si>
  <si>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</si>
  <si>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</si>
  <si>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</si>
  <si>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</si>
  <si>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</si>
  <si>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</si>
  <si>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</si>
  <si>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</si>
  <si>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</si>
  <si>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</si>
  <si>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</si>
  <si>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</si>
  <si>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</si>
  <si>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</si>
  <si>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</si>
  <si>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</si>
  <si>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</si>
  <si>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</si>
  <si>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</si>
  <si>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</si>
  <si>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</si>
  <si>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</si>
  <si>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</si>
  <si>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</si>
  <si>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</si>
  <si>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</si>
  <si>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</si>
  <si>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</si>
  <si>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</si>
  <si>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</si>
  <si>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</si>
  <si>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</si>
  <si>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</si>
  <si>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</si>
  <si>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</si>
  <si>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</si>
  <si>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</si>
  <si>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</si>
  <si>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</si>
  <si>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</si>
  <si>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</si>
  <si>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</si>
  <si>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</si>
  <si>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</si>
  <si>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</si>
  <si>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</si>
  <si>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</si>
  <si>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</si>
  <si>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</si>
  <si>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</si>
  <si>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</si>
  <si>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</si>
  <si>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</si>
  <si>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</si>
  <si>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</si>
  <si>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</si>
  <si>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</si>
  <si>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</si>
  <si>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</si>
  <si>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</si>
  <si>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</si>
  <si>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</si>
  <si>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</si>
  <si>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</si>
  <si>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</si>
  <si>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</si>
  <si>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</si>
  <si>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</si>
  <si>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</si>
  <si>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</si>
  <si>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</si>
  <si>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</si>
  <si>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</si>
  <si>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</si>
  <si>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</si>
  <si>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</si>
  <si>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</si>
  <si>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</si>
  <si>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</si>
  <si>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</si>
  <si>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</si>
  <si>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</si>
  <si>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</si>
  <si>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</si>
  <si>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</si>
  <si>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</si>
  <si>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</si>
  <si>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</si>
  <si>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</si>
  <si>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</si>
  <si>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</si>
  <si>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</si>
  <si>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</si>
  <si>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</si>
  <si>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</si>
  <si>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</si>
  <si>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</si>
  <si>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</si>
  <si>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</si>
  <si>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</si>
  <si>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</si>
  <si>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</si>
  <si>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</si>
  <si>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</si>
  <si>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</si>
  <si>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</si>
  <si>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</si>
  <si>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</si>
  <si>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</si>
  <si>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</si>
  <si>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</si>
  <si>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</si>
  <si>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</si>
  <si>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</si>
  <si>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</si>
  <si>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</si>
  <si>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</si>
  <si>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</si>
  <si>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</si>
  <si>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</si>
  <si>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</si>
  <si>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</si>
  <si>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</si>
  <si>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</si>
  <si>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</si>
  <si>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</si>
  <si>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</si>
  <si>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</si>
  <si>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</si>
  <si>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</si>
  <si>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</si>
  <si>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</si>
  <si>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</si>
  <si>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</si>
  <si>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</si>
  <si>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</si>
  <si>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</si>
  <si>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</si>
  <si>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</si>
  <si>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</si>
  <si>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</si>
  <si>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</si>
  <si>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</si>
  <si>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</si>
  <si>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</si>
  <si>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</si>
  <si>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</si>
  <si>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</si>
  <si>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</si>
  <si>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</si>
  <si>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</si>
  <si>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</si>
  <si>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</si>
  <si>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</si>
  <si>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</si>
  <si>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</si>
  <si>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</si>
  <si>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</si>
  <si>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</si>
  <si>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</si>
  <si>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</si>
  <si>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</si>
  <si>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</si>
  <si>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</si>
  <si>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</si>
  <si>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</si>
  <si>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</si>
  <si>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</si>
  <si>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</si>
  <si>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</si>
  <si>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</si>
  <si>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</si>
  <si>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</si>
  <si>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</si>
  <si>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</si>
  <si>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</si>
  <si>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</si>
  <si>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</si>
  <si>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</si>
  <si>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</si>
  <si>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</si>
  <si>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</si>
  <si>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</si>
  <si>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</si>
  <si>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</si>
  <si>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</si>
  <si>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</si>
  <si>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</si>
  <si>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</si>
  <si>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</si>
  <si>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</si>
  <si>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</si>
  <si>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</si>
  <si>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</si>
  <si>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</si>
  <si>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</si>
  <si>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</si>
  <si>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</si>
  <si>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</si>
  <si>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</si>
  <si>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</si>
  <si>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</si>
  <si>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</si>
  <si>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</si>
  <si>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</si>
  <si>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</si>
  <si>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</si>
  <si>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</si>
  <si>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</si>
  <si>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</si>
  <si>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</si>
  <si>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</si>
  <si>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</si>
  <si>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</si>
  <si>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</si>
  <si>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</si>
  <si>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</si>
  <si>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</si>
  <si>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</si>
  <si>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</si>
  <si>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</si>
  <si>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</si>
  <si>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</si>
  <si>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</si>
  <si>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</si>
  <si>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</si>
  <si>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</si>
  <si>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</si>
  <si>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</si>
  <si>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</si>
  <si>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</si>
  <si>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</si>
  <si>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</si>
  <si>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</si>
  <si>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</si>
  <si>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</si>
  <si>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</si>
  <si>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</si>
  <si>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</si>
  <si>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</si>
  <si>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</si>
  <si>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</si>
  <si>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</si>
  <si>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</si>
  <si>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</si>
  <si>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</si>
  <si>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</si>
  <si>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</si>
  <si>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</si>
  <si>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</si>
  <si>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</si>
  <si>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</si>
  <si>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</si>
  <si>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</si>
  <si>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</si>
  <si>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</si>
  <si>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</si>
  <si>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</si>
  <si>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</si>
  <si>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</si>
  <si>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</si>
  <si>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</si>
  <si>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</si>
  <si>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</si>
  <si>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</si>
  <si>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</si>
  <si>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</si>
  <si>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</si>
  <si>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</si>
  <si>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</si>
  <si>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</si>
  <si>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</si>
  <si>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</si>
  <si>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</si>
  <si>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</si>
  <si>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</si>
  <si>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</si>
  <si>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</si>
  <si>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</si>
  <si>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</si>
  <si>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</si>
  <si>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</si>
  <si>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</si>
  <si>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</si>
  <si>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</si>
  <si>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</si>
  <si>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</si>
  <si>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</si>
  <si>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</si>
  <si>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</si>
  <si>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</si>
  <si>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</si>
  <si>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</si>
  <si>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</si>
  <si>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</si>
  <si>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</si>
  <si>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</si>
  <si>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</si>
  <si>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</si>
  <si>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</si>
  <si>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</si>
  <si>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</si>
  <si>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</si>
  <si>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</si>
  <si>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</si>
  <si>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</si>
  <si>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</si>
  <si>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</si>
  <si>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</si>
  <si>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</si>
  <si>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</si>
  <si>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</si>
  <si>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</si>
  <si>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</si>
  <si>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</si>
  <si>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</si>
  <si>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</si>
  <si>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</si>
  <si>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</si>
  <si>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</si>
  <si>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</si>
  <si>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</si>
  <si>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</si>
  <si>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</si>
  <si>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</si>
  <si>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</si>
  <si>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</si>
  <si>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</si>
  <si>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</si>
  <si>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</si>
  <si>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</si>
  <si>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</si>
  <si>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</si>
  <si>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</si>
  <si>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</si>
  <si>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</si>
  <si>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</si>
  <si>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</si>
  <si>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</si>
  <si>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</si>
  <si>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</si>
  <si>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</si>
  <si>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</si>
  <si>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</si>
  <si>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</si>
  <si>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</si>
  <si>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</si>
  <si>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</si>
  <si>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</si>
  <si>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</si>
  <si>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</si>
  <si>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</si>
  <si>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</si>
  <si>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</si>
  <si>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</si>
  <si>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</si>
  <si>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</si>
  <si>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</si>
  <si>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</si>
  <si>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</si>
  <si>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</si>
  <si>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</si>
  <si>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</si>
  <si>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</si>
  <si>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</si>
  <si>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</si>
  <si>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</si>
  <si>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</si>
  <si>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</si>
  <si>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</si>
  <si>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</si>
  <si>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</si>
  <si>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</si>
  <si>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</si>
  <si>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</si>
  <si>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</si>
  <si>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</si>
  <si>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</si>
  <si>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</si>
  <si>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</si>
  <si>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</si>
  <si>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</si>
  <si>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</si>
  <si>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</si>
  <si>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</si>
  <si>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</si>
  <si>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</si>
  <si>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</si>
  <si>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</si>
  <si>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</si>
  <si>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</si>
  <si>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</si>
  <si>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</si>
  <si>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</si>
  <si>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</si>
  <si>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</si>
  <si>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</si>
  <si>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</si>
  <si>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</si>
  <si>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</si>
  <si>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</si>
  <si>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</si>
  <si>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</si>
  <si>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</si>
  <si>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</si>
  <si>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</si>
  <si>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</si>
  <si>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</si>
  <si>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</si>
  <si>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</si>
  <si>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</si>
  <si>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</si>
  <si>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</si>
  <si>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</si>
  <si>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</si>
  <si>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</si>
  <si>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</si>
  <si>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</si>
  <si>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</si>
  <si>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</si>
  <si>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</si>
  <si>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</si>
  <si>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</si>
  <si>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</si>
  <si>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</si>
  <si>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</si>
  <si>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</si>
  <si>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</si>
  <si>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</si>
  <si>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</si>
  <si>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</si>
  <si>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</si>
  <si>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</si>
  <si>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</si>
  <si>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</si>
  <si>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</si>
  <si>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</si>
  <si>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</si>
  <si>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</si>
  <si>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</si>
  <si>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</si>
  <si>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</si>
  <si>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</si>
  <si>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</si>
  <si>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</si>
  <si>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</si>
  <si>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</si>
  <si>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</si>
  <si>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</si>
  <si>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</si>
  <si>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</si>
  <si>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</si>
  <si>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</si>
  <si>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</si>
  <si>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</si>
  <si>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</si>
  <si>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</si>
  <si>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</si>
  <si>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</si>
  <si>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</si>
  <si>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</si>
  <si>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</si>
  <si>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</si>
  <si>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</si>
  <si>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</si>
  <si>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</si>
  <si>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</si>
  <si>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</si>
  <si>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</si>
  <si>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</si>
  <si>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</si>
  <si>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</si>
  <si>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</si>
  <si>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</si>
  <si>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</si>
  <si>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</si>
  <si>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</si>
  <si>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</si>
  <si>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</si>
  <si>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</si>
  <si>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</si>
  <si>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</si>
  <si>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</si>
  <si>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</si>
  <si>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</si>
  <si>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</si>
  <si>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</si>
  <si>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</si>
  <si>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</si>
  <si>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</si>
  <si>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</si>
  <si>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</si>
  <si>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</si>
  <si>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</si>
  <si>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</si>
  <si>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</si>
  <si>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</si>
  <si>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</si>
  <si>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</si>
  <si>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</si>
  <si>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</si>
  <si>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</si>
  <si>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</si>
  <si>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</si>
  <si>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</si>
  <si>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</si>
  <si>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</si>
  <si>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</si>
  <si>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</si>
  <si>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</si>
  <si>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</si>
  <si>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</si>
  <si>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</si>
  <si>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</si>
  <si>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</si>
  <si>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</si>
  <si>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</si>
  <si>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</si>
  <si>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</si>
  <si>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</si>
  <si>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</si>
  <si>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</si>
  <si>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</si>
  <si>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</si>
  <si>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</si>
  <si>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</si>
  <si>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</si>
  <si>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</si>
  <si>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</si>
  <si>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</si>
  <si>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</si>
  <si>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</si>
  <si>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</si>
  <si>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</si>
  <si>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</si>
  <si>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</si>
  <si>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</si>
  <si>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</si>
  <si>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</si>
  <si>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</si>
  <si>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</si>
  <si>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</si>
  <si>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</si>
  <si>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</si>
  <si>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</si>
  <si>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</si>
  <si>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NOVIEMBRE DE 2012</t>
  </si>
  <si>
    <t>DEPARTAMENTOS - PAC NOVIEMBRE de 2012</t>
  </si>
  <si>
    <t>DISTRITOS Y MUNICIPIOS CERTIFICADOS - PAC  NOVIEMBRE de 2012</t>
  </si>
  <si>
    <t>MUNICIPIOS  NO CERTIFICADOS - PAC NOVIEMBRE de 2012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</si>
</sst>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 horizont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20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20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4" xfId="46" applyNumberFormat="1" applyFont="1" applyFill="1" applyBorder="1" applyAlignment="1">
      <alignment horizontal="center" vertical="center" wrapText="1"/>
    </xf>
    <xf numFmtId="165" fontId="14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6" borderId="37" xfId="46" applyNumberFormat="1" applyFont="1" applyFill="1" applyBorder="1" applyAlignment="1">
      <alignment horizontal="center" vertical="center" wrapText="1"/>
    </xf>
    <xf numFmtId="165" fontId="2" fillId="46" borderId="22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7" xfId="46" applyNumberFormat="1" applyFont="1" applyFill="1" applyBorder="1" applyAlignment="1">
      <alignment horizontal="center" vertical="center" wrapText="1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14" fillId="48" borderId="29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F12" sqref="F12:F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6" t="s">
        <v>64</v>
      </c>
      <c r="B4" s="166"/>
      <c r="C4" s="166"/>
      <c r="D4" s="166"/>
      <c r="E4" s="166"/>
      <c r="F4" s="166"/>
      <c r="G4" s="166"/>
      <c r="H4" s="166"/>
      <c r="I4" s="166"/>
    </row>
    <row r="5" spans="1:9" ht="20.25">
      <c r="A5" s="166" t="s">
        <v>1107</v>
      </c>
      <c r="B5" s="166"/>
      <c r="C5" s="166"/>
      <c r="D5" s="166"/>
      <c r="E5" s="166"/>
      <c r="F5" s="166"/>
      <c r="G5" s="166"/>
      <c r="H5" s="166"/>
      <c r="I5" s="166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7" t="s">
        <v>0</v>
      </c>
      <c r="B7" s="170" t="s">
        <v>1</v>
      </c>
      <c r="C7" s="176" t="s">
        <v>61</v>
      </c>
      <c r="D7" s="176"/>
      <c r="E7" s="176"/>
      <c r="F7" s="176"/>
      <c r="G7" s="179" t="s">
        <v>1096</v>
      </c>
      <c r="H7" s="182" t="s">
        <v>1103</v>
      </c>
      <c r="I7" s="173" t="s">
        <v>2</v>
      </c>
      <c r="J7" s="162" t="s">
        <v>1105</v>
      </c>
    </row>
    <row r="8" spans="1:10" s="40" customFormat="1" ht="41.25" customHeight="1" thickBot="1">
      <c r="A8" s="168"/>
      <c r="B8" s="171"/>
      <c r="C8" s="89" t="s">
        <v>66</v>
      </c>
      <c r="D8" s="165" t="s">
        <v>96</v>
      </c>
      <c r="E8" s="165"/>
      <c r="F8" s="177" t="s">
        <v>79</v>
      </c>
      <c r="G8" s="180"/>
      <c r="H8" s="183"/>
      <c r="I8" s="174"/>
      <c r="J8" s="163"/>
    </row>
    <row r="9" spans="1:19" ht="41.25" customHeight="1" thickBot="1">
      <c r="A9" s="169"/>
      <c r="B9" s="172"/>
      <c r="C9" s="90" t="s">
        <v>62</v>
      </c>
      <c r="D9" s="103" t="s">
        <v>88</v>
      </c>
      <c r="E9" s="103" t="s">
        <v>87</v>
      </c>
      <c r="F9" s="178"/>
      <c r="G9" s="181"/>
      <c r="H9" s="184"/>
      <c r="I9" s="175"/>
      <c r="J9" s="164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3113001988</v>
      </c>
      <c r="D11" s="79">
        <f>+VLOOKUP(A11,$M$11:$P$104,3,FALSE)</f>
        <v>286286745</v>
      </c>
      <c r="E11" s="79">
        <f>+VLOOKUP(A11,$M$11:$P$104,4,FALSE)</f>
        <v>105723833</v>
      </c>
      <c r="F11" s="77">
        <f>+C11+D11+E11</f>
        <v>3505012566</v>
      </c>
      <c r="G11" s="77"/>
      <c r="H11" s="77"/>
      <c r="I11" s="79">
        <v>0</v>
      </c>
      <c r="J11" s="79">
        <f>+F11+H11+I11+G11</f>
        <v>3505012566</v>
      </c>
      <c r="K11" s="153"/>
      <c r="L11" s="133"/>
      <c r="M11" s="133">
        <v>91</v>
      </c>
      <c r="N11" s="156">
        <v>3113001988</v>
      </c>
      <c r="O11" s="156">
        <v>286286745</v>
      </c>
      <c r="P11" s="156">
        <v>105723833</v>
      </c>
      <c r="Q11" s="132">
        <v>91</v>
      </c>
      <c r="R11" s="136"/>
      <c r="S11" s="136"/>
      <c r="T11" s="158">
        <v>5</v>
      </c>
      <c r="U11" s="157">
        <v>4516266424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53892008568</v>
      </c>
      <c r="D12" s="79">
        <f aca="true" t="shared" si="1" ref="D12:D42">+VLOOKUP(A12,$M$11:$P$104,3,FALSE)</f>
        <v>5965103437</v>
      </c>
      <c r="E12" s="79">
        <f aca="true" t="shared" si="2" ref="E12:E42">+VLOOKUP(A12,$M$11:$P$104,4,FALSE)</f>
        <v>2557214441</v>
      </c>
      <c r="F12" s="77">
        <f aca="true" t="shared" si="3" ref="F12:F42">+C12+D12+E12</f>
        <v>62414326446</v>
      </c>
      <c r="G12" s="77"/>
      <c r="H12" s="77"/>
      <c r="I12" s="79">
        <v>4516266424</v>
      </c>
      <c r="J12" s="79">
        <f aca="true" t="shared" si="4" ref="J12:J42">+F12+H12+I12+G12</f>
        <v>66930592870</v>
      </c>
      <c r="K12" s="153"/>
      <c r="L12" s="133"/>
      <c r="M12" s="133">
        <v>5</v>
      </c>
      <c r="N12" s="156">
        <v>53892008568</v>
      </c>
      <c r="O12" s="156">
        <v>5965103437</v>
      </c>
      <c r="P12" s="156">
        <v>2557214441</v>
      </c>
      <c r="Q12" s="132">
        <v>5</v>
      </c>
      <c r="R12" s="136">
        <f>+VLOOKUP(Q12,$T$11:$U$41,2,FALSE)</f>
        <v>4516266424</v>
      </c>
      <c r="S12" s="136"/>
      <c r="T12" s="158">
        <v>81</v>
      </c>
      <c r="U12" s="157">
        <v>62522738</v>
      </c>
    </row>
    <row r="13" spans="1:21" s="9" customFormat="1" ht="21">
      <c r="A13" s="80">
        <v>81</v>
      </c>
      <c r="B13" s="78" t="s">
        <v>18</v>
      </c>
      <c r="C13" s="79">
        <f t="shared" si="0"/>
        <v>6797829075</v>
      </c>
      <c r="D13" s="79">
        <f t="shared" si="1"/>
        <v>976611442</v>
      </c>
      <c r="E13" s="79">
        <f t="shared" si="2"/>
        <v>421807026</v>
      </c>
      <c r="F13" s="77">
        <f t="shared" si="3"/>
        <v>8196247543</v>
      </c>
      <c r="G13" s="77"/>
      <c r="H13" s="77"/>
      <c r="I13" s="79">
        <v>62522738</v>
      </c>
      <c r="J13" s="79">
        <f t="shared" si="4"/>
        <v>8258770281</v>
      </c>
      <c r="K13" s="153"/>
      <c r="L13" s="133"/>
      <c r="M13" s="133">
        <v>5045</v>
      </c>
      <c r="N13" s="156">
        <v>3140326447</v>
      </c>
      <c r="O13" s="156">
        <v>283436811</v>
      </c>
      <c r="P13" s="156">
        <v>120833136</v>
      </c>
      <c r="Q13" s="132">
        <v>5045</v>
      </c>
      <c r="R13" s="136"/>
      <c r="S13" s="136"/>
      <c r="T13" s="158">
        <v>8</v>
      </c>
      <c r="U13" s="157">
        <v>1725207048</v>
      </c>
    </row>
    <row r="14" spans="1:21" s="9" customFormat="1" ht="21">
      <c r="A14" s="80">
        <v>8</v>
      </c>
      <c r="B14" s="78" t="s">
        <v>65</v>
      </c>
      <c r="C14" s="79">
        <f t="shared" si="0"/>
        <v>10821229732</v>
      </c>
      <c r="D14" s="79">
        <f t="shared" si="1"/>
        <v>1535745283</v>
      </c>
      <c r="E14" s="79">
        <f t="shared" si="2"/>
        <v>663655576</v>
      </c>
      <c r="F14" s="77">
        <f t="shared" si="3"/>
        <v>13020630591</v>
      </c>
      <c r="G14" s="77"/>
      <c r="H14" s="77"/>
      <c r="I14" s="79">
        <v>1725207048</v>
      </c>
      <c r="J14" s="79">
        <f t="shared" si="4"/>
        <v>14745837639</v>
      </c>
      <c r="K14" s="153"/>
      <c r="L14" s="133"/>
      <c r="M14" s="133">
        <v>81</v>
      </c>
      <c r="N14" s="156">
        <v>6797829075</v>
      </c>
      <c r="O14" s="156">
        <v>976611442</v>
      </c>
      <c r="P14" s="156">
        <v>421807026</v>
      </c>
      <c r="Q14" s="132">
        <v>81</v>
      </c>
      <c r="R14" s="136">
        <f>+VLOOKUP(Q14,$T$11:$U$41,2,FALSE)</f>
        <v>62522738</v>
      </c>
      <c r="S14" s="136"/>
      <c r="T14" s="158">
        <v>13</v>
      </c>
      <c r="U14" s="157">
        <v>1558939903</v>
      </c>
    </row>
    <row r="15" spans="1:21" s="9" customFormat="1" ht="21">
      <c r="A15" s="80">
        <v>13</v>
      </c>
      <c r="B15" s="78" t="s">
        <v>99</v>
      </c>
      <c r="C15" s="79">
        <f t="shared" si="0"/>
        <v>23203744029</v>
      </c>
      <c r="D15" s="79">
        <f t="shared" si="1"/>
        <v>3168682476</v>
      </c>
      <c r="E15" s="79">
        <f t="shared" si="2"/>
        <v>1369479364</v>
      </c>
      <c r="F15" s="77">
        <f t="shared" si="3"/>
        <v>27741905869</v>
      </c>
      <c r="G15" s="77"/>
      <c r="H15" s="77"/>
      <c r="I15" s="79">
        <v>1558939903</v>
      </c>
      <c r="J15" s="79">
        <f t="shared" si="4"/>
        <v>29300845772</v>
      </c>
      <c r="K15" s="153"/>
      <c r="L15" s="133"/>
      <c r="M15" s="133">
        <v>63001</v>
      </c>
      <c r="N15" s="156">
        <v>4865906265</v>
      </c>
      <c r="O15" s="156">
        <v>642138565</v>
      </c>
      <c r="P15" s="156">
        <v>277766595</v>
      </c>
      <c r="Q15" s="132">
        <v>63001</v>
      </c>
      <c r="R15" s="136"/>
      <c r="S15" s="136"/>
      <c r="T15" s="158">
        <v>15</v>
      </c>
      <c r="U15" s="157">
        <v>3055495324</v>
      </c>
    </row>
    <row r="16" spans="1:21" s="9" customFormat="1" ht="21">
      <c r="A16" s="80">
        <v>15</v>
      </c>
      <c r="B16" s="78" t="s">
        <v>100</v>
      </c>
      <c r="C16" s="79">
        <f t="shared" si="0"/>
        <v>24528785383</v>
      </c>
      <c r="D16" s="79">
        <f t="shared" si="1"/>
        <v>3112191878</v>
      </c>
      <c r="E16" s="79">
        <f t="shared" si="2"/>
        <v>1355864371</v>
      </c>
      <c r="F16" s="77">
        <f t="shared" si="3"/>
        <v>28996841632</v>
      </c>
      <c r="G16" s="77"/>
      <c r="H16" s="77"/>
      <c r="I16" s="79">
        <v>3055495324</v>
      </c>
      <c r="J16" s="79">
        <f t="shared" si="4"/>
        <v>32052336956</v>
      </c>
      <c r="K16" s="153"/>
      <c r="L16" s="133"/>
      <c r="M16" s="133">
        <v>8</v>
      </c>
      <c r="N16" s="156">
        <v>10821229732</v>
      </c>
      <c r="O16" s="156">
        <v>1535745283</v>
      </c>
      <c r="P16" s="156">
        <v>663655576</v>
      </c>
      <c r="Q16" s="132">
        <v>8</v>
      </c>
      <c r="R16" s="136">
        <f>+VLOOKUP(Q16,$T$11:$U$41,2,FALSE)</f>
        <v>1725207048</v>
      </c>
      <c r="S16" s="136"/>
      <c r="T16" s="158">
        <v>17</v>
      </c>
      <c r="U16" s="157">
        <v>389249087</v>
      </c>
    </row>
    <row r="17" spans="1:21" s="9" customFormat="1" ht="21">
      <c r="A17" s="80">
        <v>17</v>
      </c>
      <c r="B17" s="78" t="s">
        <v>5</v>
      </c>
      <c r="C17" s="79">
        <f t="shared" si="0"/>
        <v>12499850571</v>
      </c>
      <c r="D17" s="79">
        <f t="shared" si="1"/>
        <v>1778159019</v>
      </c>
      <c r="E17" s="79">
        <f t="shared" si="2"/>
        <v>764513497</v>
      </c>
      <c r="F17" s="77">
        <f t="shared" si="3"/>
        <v>15042523087</v>
      </c>
      <c r="G17" s="77"/>
      <c r="H17" s="77"/>
      <c r="I17" s="79">
        <v>389249087</v>
      </c>
      <c r="J17" s="79">
        <f t="shared" si="4"/>
        <v>15431772174</v>
      </c>
      <c r="K17" s="153"/>
      <c r="L17" s="133"/>
      <c r="M17" s="133">
        <v>68081</v>
      </c>
      <c r="N17" s="156">
        <v>4202156489</v>
      </c>
      <c r="O17" s="156">
        <v>582896668</v>
      </c>
      <c r="P17" s="156">
        <v>253618125</v>
      </c>
      <c r="Q17" s="132">
        <v>68081</v>
      </c>
      <c r="R17" s="136"/>
      <c r="S17" s="136"/>
      <c r="T17" s="158">
        <v>85</v>
      </c>
      <c r="U17" s="157">
        <v>100895308</v>
      </c>
    </row>
    <row r="18" spans="1:21" s="9" customFormat="1" ht="21">
      <c r="A18" s="80">
        <v>18</v>
      </c>
      <c r="B18" s="78" t="s">
        <v>101</v>
      </c>
      <c r="C18" s="79">
        <f t="shared" si="0"/>
        <v>7722103261</v>
      </c>
      <c r="D18" s="79">
        <f t="shared" si="1"/>
        <v>935165488</v>
      </c>
      <c r="E18" s="79">
        <f t="shared" si="2"/>
        <v>399972691</v>
      </c>
      <c r="F18" s="77">
        <f t="shared" si="3"/>
        <v>9057241440</v>
      </c>
      <c r="G18" s="77"/>
      <c r="H18" s="77"/>
      <c r="I18" s="79">
        <v>0</v>
      </c>
      <c r="J18" s="79">
        <f t="shared" si="4"/>
        <v>9057241440</v>
      </c>
      <c r="K18" s="153"/>
      <c r="L18" s="133"/>
      <c r="M18" s="133">
        <v>8001</v>
      </c>
      <c r="N18" s="156">
        <v>20328173553</v>
      </c>
      <c r="O18" s="156">
        <v>2606083731</v>
      </c>
      <c r="P18" s="156">
        <v>1127604433</v>
      </c>
      <c r="Q18" s="132">
        <v>8001</v>
      </c>
      <c r="R18" s="136"/>
      <c r="S18" s="136"/>
      <c r="T18" s="158">
        <v>19</v>
      </c>
      <c r="U18" s="157">
        <v>1414667762</v>
      </c>
    </row>
    <row r="19" spans="1:21" s="9" customFormat="1" ht="21">
      <c r="A19" s="81">
        <v>85</v>
      </c>
      <c r="B19" s="78" t="s">
        <v>19</v>
      </c>
      <c r="C19" s="79">
        <f t="shared" si="0"/>
        <v>6221199905</v>
      </c>
      <c r="D19" s="79">
        <f t="shared" si="1"/>
        <v>697192103</v>
      </c>
      <c r="E19" s="79">
        <f t="shared" si="2"/>
        <v>289809641</v>
      </c>
      <c r="F19" s="77">
        <f t="shared" si="3"/>
        <v>7208201649</v>
      </c>
      <c r="G19" s="77"/>
      <c r="H19" s="77"/>
      <c r="I19" s="79">
        <v>100895308</v>
      </c>
      <c r="J19" s="79">
        <f t="shared" si="4"/>
        <v>7309096957</v>
      </c>
      <c r="K19" s="153"/>
      <c r="L19" s="133"/>
      <c r="M19" s="133">
        <v>5088</v>
      </c>
      <c r="N19" s="156">
        <v>6048443078</v>
      </c>
      <c r="O19" s="156">
        <v>586388564</v>
      </c>
      <c r="P19" s="156">
        <v>278735287</v>
      </c>
      <c r="Q19" s="132">
        <v>5088</v>
      </c>
      <c r="R19" s="136"/>
      <c r="S19" s="136"/>
      <c r="T19" s="158">
        <v>20</v>
      </c>
      <c r="U19" s="157">
        <v>426251220</v>
      </c>
    </row>
    <row r="20" spans="1:21" s="9" customFormat="1" ht="21">
      <c r="A20" s="80">
        <v>19</v>
      </c>
      <c r="B20" s="78" t="s">
        <v>6</v>
      </c>
      <c r="C20" s="79">
        <f t="shared" si="0"/>
        <v>34008679104</v>
      </c>
      <c r="D20" s="79">
        <f t="shared" si="1"/>
        <v>3614322795</v>
      </c>
      <c r="E20" s="79">
        <f t="shared" si="2"/>
        <v>1556930180</v>
      </c>
      <c r="F20" s="77">
        <f t="shared" si="3"/>
        <v>39179932079</v>
      </c>
      <c r="G20" s="77"/>
      <c r="H20" s="77"/>
      <c r="I20" s="79">
        <v>1414667762</v>
      </c>
      <c r="J20" s="79">
        <f t="shared" si="4"/>
        <v>40594599841</v>
      </c>
      <c r="K20" s="153"/>
      <c r="L20" s="152"/>
      <c r="M20" s="133">
        <v>11001</v>
      </c>
      <c r="N20" s="156">
        <v>86233999724</v>
      </c>
      <c r="O20" s="156">
        <v>10989587508</v>
      </c>
      <c r="P20" s="156">
        <v>4759309055</v>
      </c>
      <c r="Q20" s="132">
        <v>11001</v>
      </c>
      <c r="R20" s="136">
        <f>+VLOOKUP(Q20,$T$11:$U$41,2,FALSE)</f>
        <v>6462691443</v>
      </c>
      <c r="S20" s="136"/>
      <c r="T20" s="158">
        <v>27</v>
      </c>
      <c r="U20" s="157">
        <v>972971475</v>
      </c>
    </row>
    <row r="21" spans="1:21" s="9" customFormat="1" ht="21">
      <c r="A21" s="80">
        <v>20</v>
      </c>
      <c r="B21" s="78" t="s">
        <v>7</v>
      </c>
      <c r="C21" s="79">
        <f t="shared" si="0"/>
        <v>17489963231</v>
      </c>
      <c r="D21" s="79">
        <f t="shared" si="1"/>
        <v>1934230410</v>
      </c>
      <c r="E21" s="79">
        <f t="shared" si="2"/>
        <v>940653134</v>
      </c>
      <c r="F21" s="77">
        <f t="shared" si="3"/>
        <v>20364846775</v>
      </c>
      <c r="G21" s="77">
        <v>1739988642</v>
      </c>
      <c r="H21" s="77"/>
      <c r="I21" s="79">
        <v>426251220</v>
      </c>
      <c r="J21" s="79">
        <f t="shared" si="4"/>
        <v>22531086637</v>
      </c>
      <c r="K21" s="153"/>
      <c r="L21" s="133"/>
      <c r="M21" s="133">
        <v>13</v>
      </c>
      <c r="N21" s="156">
        <v>23203744029</v>
      </c>
      <c r="O21" s="156">
        <v>3168682476</v>
      </c>
      <c r="P21" s="156">
        <v>1369479364</v>
      </c>
      <c r="Q21" s="132">
        <v>13</v>
      </c>
      <c r="R21" s="136">
        <f>+VLOOKUP(Q21,$T$11:$U$41,2,FALSE)</f>
        <v>1558939903</v>
      </c>
      <c r="S21" s="136"/>
      <c r="T21" s="158">
        <v>23</v>
      </c>
      <c r="U21" s="157">
        <v>721001307</v>
      </c>
    </row>
    <row r="22" spans="1:21" s="9" customFormat="1" ht="21">
      <c r="A22" s="80">
        <v>27</v>
      </c>
      <c r="B22" s="78" t="s">
        <v>102</v>
      </c>
      <c r="C22" s="79">
        <f t="shared" si="0"/>
        <v>13175560771</v>
      </c>
      <c r="D22" s="79">
        <f t="shared" si="1"/>
        <v>1315508285</v>
      </c>
      <c r="E22" s="79">
        <f t="shared" si="2"/>
        <v>566075671</v>
      </c>
      <c r="F22" s="77">
        <f t="shared" si="3"/>
        <v>15057144727</v>
      </c>
      <c r="G22" s="77">
        <v>1252399713</v>
      </c>
      <c r="H22" s="77"/>
      <c r="I22" s="79">
        <v>972971475</v>
      </c>
      <c r="J22" s="79">
        <f t="shared" si="4"/>
        <v>17282515915</v>
      </c>
      <c r="K22" s="153"/>
      <c r="L22" s="133"/>
      <c r="M22" s="133">
        <v>15</v>
      </c>
      <c r="N22" s="156">
        <v>24528785383</v>
      </c>
      <c r="O22" s="156">
        <v>3112191878</v>
      </c>
      <c r="P22" s="156">
        <v>1355864371</v>
      </c>
      <c r="Q22" s="132">
        <v>15</v>
      </c>
      <c r="R22" s="136">
        <f>+VLOOKUP(Q22,$T$11:$U$41,2,FALSE)</f>
        <v>3055495324</v>
      </c>
      <c r="S22" s="136"/>
      <c r="T22" s="158">
        <v>25</v>
      </c>
      <c r="U22" s="157">
        <v>5583583282</v>
      </c>
    </row>
    <row r="23" spans="1:21" s="9" customFormat="1" ht="21">
      <c r="A23" s="80">
        <v>23</v>
      </c>
      <c r="B23" s="82" t="s">
        <v>106</v>
      </c>
      <c r="C23" s="79">
        <f t="shared" si="0"/>
        <v>24276783908</v>
      </c>
      <c r="D23" s="79">
        <f t="shared" si="1"/>
        <v>3378913940</v>
      </c>
      <c r="E23" s="79">
        <f t="shared" si="2"/>
        <v>1459882307</v>
      </c>
      <c r="F23" s="77">
        <f t="shared" si="3"/>
        <v>29115580155</v>
      </c>
      <c r="G23" s="77"/>
      <c r="H23" s="77"/>
      <c r="I23" s="79">
        <v>721001307</v>
      </c>
      <c r="J23" s="79">
        <f t="shared" si="4"/>
        <v>29836581462</v>
      </c>
      <c r="K23" s="153"/>
      <c r="L23" s="133"/>
      <c r="M23" s="133">
        <v>68001</v>
      </c>
      <c r="N23" s="156">
        <v>8171278007</v>
      </c>
      <c r="O23" s="156">
        <v>1195000481</v>
      </c>
      <c r="P23" s="156">
        <v>502782667</v>
      </c>
      <c r="Q23" s="132">
        <v>68001</v>
      </c>
      <c r="R23" s="136"/>
      <c r="S23" s="136"/>
      <c r="T23" s="158">
        <v>94</v>
      </c>
      <c r="U23" s="157">
        <v>40018808</v>
      </c>
    </row>
    <row r="24" spans="1:21" s="9" customFormat="1" ht="21">
      <c r="A24" s="80">
        <v>25</v>
      </c>
      <c r="B24" s="78" t="s">
        <v>8</v>
      </c>
      <c r="C24" s="79">
        <f t="shared" si="0"/>
        <v>28414052283</v>
      </c>
      <c r="D24" s="79">
        <f t="shared" si="1"/>
        <v>3816309556</v>
      </c>
      <c r="E24" s="79">
        <f t="shared" si="2"/>
        <v>1640471250</v>
      </c>
      <c r="F24" s="77">
        <f t="shared" si="3"/>
        <v>33870833089</v>
      </c>
      <c r="G24" s="77"/>
      <c r="H24" s="77"/>
      <c r="I24" s="79">
        <v>5583583282</v>
      </c>
      <c r="J24" s="79">
        <f t="shared" si="4"/>
        <v>39454416371</v>
      </c>
      <c r="K24" s="153"/>
      <c r="L24" s="133"/>
      <c r="M24" s="133">
        <v>76109</v>
      </c>
      <c r="N24" s="156">
        <v>9957476594</v>
      </c>
      <c r="O24" s="156">
        <v>870364966</v>
      </c>
      <c r="P24" s="156">
        <v>376322444</v>
      </c>
      <c r="Q24" s="132">
        <v>76109</v>
      </c>
      <c r="R24" s="136"/>
      <c r="S24" s="136"/>
      <c r="T24" s="158">
        <v>95</v>
      </c>
      <c r="U24" s="157">
        <v>22414155</v>
      </c>
    </row>
    <row r="25" spans="1:21" s="9" customFormat="1" ht="21">
      <c r="A25" s="80">
        <v>94</v>
      </c>
      <c r="B25" s="78" t="s">
        <v>103</v>
      </c>
      <c r="C25" s="79">
        <f t="shared" si="0"/>
        <v>1835632731</v>
      </c>
      <c r="D25" s="79">
        <f t="shared" si="1"/>
        <v>121742134</v>
      </c>
      <c r="E25" s="79">
        <f t="shared" si="2"/>
        <v>51809142</v>
      </c>
      <c r="F25" s="77">
        <f t="shared" si="3"/>
        <v>2009184007</v>
      </c>
      <c r="G25" s="77"/>
      <c r="H25" s="77"/>
      <c r="I25" s="79">
        <v>40018808</v>
      </c>
      <c r="J25" s="79">
        <f t="shared" si="4"/>
        <v>2049202815</v>
      </c>
      <c r="K25" s="153"/>
      <c r="L25" s="133"/>
      <c r="M25" s="133">
        <v>76111</v>
      </c>
      <c r="N25" s="156">
        <v>2098949070</v>
      </c>
      <c r="O25" s="156">
        <v>262774686</v>
      </c>
      <c r="P25" s="156">
        <v>113494137</v>
      </c>
      <c r="Q25" s="132">
        <v>76111</v>
      </c>
      <c r="R25" s="136"/>
      <c r="S25" s="136"/>
      <c r="T25" s="158">
        <v>41</v>
      </c>
      <c r="U25" s="157">
        <v>1036568739</v>
      </c>
    </row>
    <row r="26" spans="1:21" s="9" customFormat="1" ht="21">
      <c r="A26" s="80">
        <v>95</v>
      </c>
      <c r="B26" s="78" t="s">
        <v>22</v>
      </c>
      <c r="C26" s="79">
        <f t="shared" si="0"/>
        <v>3367047370</v>
      </c>
      <c r="D26" s="79">
        <f t="shared" si="1"/>
        <v>304649933</v>
      </c>
      <c r="E26" s="79">
        <f t="shared" si="2"/>
        <v>129730457</v>
      </c>
      <c r="F26" s="77">
        <f t="shared" si="3"/>
        <v>3801427760</v>
      </c>
      <c r="G26" s="77"/>
      <c r="H26" s="77"/>
      <c r="I26" s="79">
        <v>22414155</v>
      </c>
      <c r="J26" s="79">
        <f t="shared" si="4"/>
        <v>3823841915</v>
      </c>
      <c r="K26" s="153"/>
      <c r="L26" s="133"/>
      <c r="M26" s="133">
        <v>17</v>
      </c>
      <c r="N26" s="156">
        <v>12499850571</v>
      </c>
      <c r="O26" s="156">
        <v>1778159019</v>
      </c>
      <c r="P26" s="156">
        <v>764513497</v>
      </c>
      <c r="Q26" s="132">
        <v>17</v>
      </c>
      <c r="R26" s="136">
        <f>+VLOOKUP(Q26,$T$11:$U$41,2,FALSE)</f>
        <v>389249087</v>
      </c>
      <c r="S26" s="136"/>
      <c r="T26" s="158">
        <v>44</v>
      </c>
      <c r="U26" s="157">
        <v>256027071</v>
      </c>
    </row>
    <row r="27" spans="1:21" s="9" customFormat="1" ht="21">
      <c r="A27" s="80">
        <v>41</v>
      </c>
      <c r="B27" s="78" t="s">
        <v>9</v>
      </c>
      <c r="C27" s="79">
        <f t="shared" si="0"/>
        <v>14701224388</v>
      </c>
      <c r="D27" s="79">
        <f t="shared" si="1"/>
        <v>2104926144</v>
      </c>
      <c r="E27" s="79">
        <f t="shared" si="2"/>
        <v>911024725</v>
      </c>
      <c r="F27" s="77">
        <f t="shared" si="3"/>
        <v>17717175257</v>
      </c>
      <c r="G27" s="77"/>
      <c r="H27" s="77"/>
      <c r="I27" s="79">
        <v>1036568739</v>
      </c>
      <c r="J27" s="79">
        <f t="shared" si="4"/>
        <v>18753743996</v>
      </c>
      <c r="K27" s="153"/>
      <c r="L27" s="152"/>
      <c r="M27" s="133">
        <v>76001</v>
      </c>
      <c r="N27" s="156">
        <v>29950848800</v>
      </c>
      <c r="O27" s="156">
        <v>3075971617</v>
      </c>
      <c r="P27" s="156">
        <v>1146270906</v>
      </c>
      <c r="Q27" s="132">
        <v>76001</v>
      </c>
      <c r="R27" s="136"/>
      <c r="S27" s="136"/>
      <c r="T27" s="158">
        <v>47</v>
      </c>
      <c r="U27" s="157">
        <v>1040422964</v>
      </c>
    </row>
    <row r="28" spans="1:21" s="9" customFormat="1" ht="21">
      <c r="A28" s="80">
        <v>44</v>
      </c>
      <c r="B28" s="83" t="s">
        <v>104</v>
      </c>
      <c r="C28" s="79">
        <f t="shared" si="0"/>
        <v>10003194554</v>
      </c>
      <c r="D28" s="79">
        <f t="shared" si="1"/>
        <v>1179233695</v>
      </c>
      <c r="E28" s="79">
        <f t="shared" si="2"/>
        <v>472141410</v>
      </c>
      <c r="F28" s="77">
        <f t="shared" si="3"/>
        <v>11654569659</v>
      </c>
      <c r="G28" s="77"/>
      <c r="H28" s="77"/>
      <c r="I28" s="79">
        <v>256027071</v>
      </c>
      <c r="J28" s="79">
        <f t="shared" si="4"/>
        <v>11910596730</v>
      </c>
      <c r="K28" s="153"/>
      <c r="L28" s="133"/>
      <c r="M28" s="133">
        <v>18</v>
      </c>
      <c r="N28" s="156">
        <v>7722103261</v>
      </c>
      <c r="O28" s="156">
        <v>935165488</v>
      </c>
      <c r="P28" s="156">
        <v>399972691</v>
      </c>
      <c r="Q28" s="132">
        <v>18</v>
      </c>
      <c r="R28" s="136"/>
      <c r="S28" s="136"/>
      <c r="T28" s="158">
        <v>50</v>
      </c>
      <c r="U28" s="157">
        <v>451535223</v>
      </c>
    </row>
    <row r="29" spans="1:21" s="9" customFormat="1" ht="21">
      <c r="A29" s="80">
        <v>47</v>
      </c>
      <c r="B29" s="78" t="s">
        <v>10</v>
      </c>
      <c r="C29" s="79">
        <f t="shared" si="0"/>
        <v>18309154099</v>
      </c>
      <c r="D29" s="79">
        <f t="shared" si="1"/>
        <v>2695336169</v>
      </c>
      <c r="E29" s="79">
        <f t="shared" si="2"/>
        <v>1151688975</v>
      </c>
      <c r="F29" s="77">
        <f t="shared" si="3"/>
        <v>22156179243</v>
      </c>
      <c r="G29" s="77"/>
      <c r="H29" s="77"/>
      <c r="I29" s="79">
        <v>1040422964</v>
      </c>
      <c r="J29" s="79">
        <f t="shared" si="4"/>
        <v>23196602207</v>
      </c>
      <c r="K29" s="153"/>
      <c r="L29" s="133"/>
      <c r="M29" s="133">
        <v>13001</v>
      </c>
      <c r="N29" s="156">
        <v>17212317197</v>
      </c>
      <c r="O29" s="156">
        <v>1886510093</v>
      </c>
      <c r="P29" s="156">
        <v>816877321</v>
      </c>
      <c r="Q29" s="132">
        <v>13001</v>
      </c>
      <c r="R29" s="136"/>
      <c r="S29" s="136"/>
      <c r="T29" s="158">
        <v>52</v>
      </c>
      <c r="U29" s="157">
        <v>1807970469</v>
      </c>
    </row>
    <row r="30" spans="1:21" s="9" customFormat="1" ht="21">
      <c r="A30" s="80">
        <v>50</v>
      </c>
      <c r="B30" s="78" t="s">
        <v>11</v>
      </c>
      <c r="C30" s="79">
        <f t="shared" si="0"/>
        <v>10021632254</v>
      </c>
      <c r="D30" s="79">
        <f t="shared" si="1"/>
        <v>1288146577</v>
      </c>
      <c r="E30" s="79">
        <f t="shared" si="2"/>
        <v>552477902</v>
      </c>
      <c r="F30" s="77">
        <f t="shared" si="3"/>
        <v>11862256733</v>
      </c>
      <c r="G30" s="77"/>
      <c r="H30" s="77"/>
      <c r="I30" s="79">
        <v>451535223</v>
      </c>
      <c r="J30" s="79">
        <f t="shared" si="4"/>
        <v>12313791956</v>
      </c>
      <c r="K30" s="153"/>
      <c r="L30" s="133"/>
      <c r="M30" s="133">
        <v>76147</v>
      </c>
      <c r="N30" s="156">
        <v>1720659669</v>
      </c>
      <c r="O30" s="156">
        <v>292743330</v>
      </c>
      <c r="P30" s="156">
        <v>126862355</v>
      </c>
      <c r="Q30" s="132">
        <v>76147</v>
      </c>
      <c r="R30" s="136"/>
      <c r="S30" s="136"/>
      <c r="T30" s="158">
        <v>54</v>
      </c>
      <c r="U30" s="157">
        <v>2290316765</v>
      </c>
    </row>
    <row r="31" spans="1:21" s="9" customFormat="1" ht="21">
      <c r="A31" s="80">
        <v>52</v>
      </c>
      <c r="B31" s="83" t="s">
        <v>12</v>
      </c>
      <c r="C31" s="79">
        <f t="shared" si="0"/>
        <v>22930183109</v>
      </c>
      <c r="D31" s="79">
        <f t="shared" si="1"/>
        <v>3180841397</v>
      </c>
      <c r="E31" s="79">
        <f t="shared" si="2"/>
        <v>1366415847</v>
      </c>
      <c r="F31" s="77">
        <f t="shared" si="3"/>
        <v>27477440353</v>
      </c>
      <c r="G31" s="77"/>
      <c r="H31" s="77"/>
      <c r="I31" s="79">
        <v>1807970469</v>
      </c>
      <c r="J31" s="79">
        <f t="shared" si="4"/>
        <v>29285410822</v>
      </c>
      <c r="K31" s="153"/>
      <c r="L31" s="133"/>
      <c r="M31" s="133">
        <v>85</v>
      </c>
      <c r="N31" s="156">
        <v>6221199905</v>
      </c>
      <c r="O31" s="156">
        <v>697192103</v>
      </c>
      <c r="P31" s="156">
        <v>289809641</v>
      </c>
      <c r="Q31" s="132">
        <v>85</v>
      </c>
      <c r="R31" s="136">
        <f>+VLOOKUP(Q31,$T$11:$U$41,2,FALSE)</f>
        <v>100895308</v>
      </c>
      <c r="S31" s="136"/>
      <c r="T31" s="158">
        <v>86</v>
      </c>
      <c r="U31" s="157">
        <v>149828553</v>
      </c>
    </row>
    <row r="32" spans="1:21" s="9" customFormat="1" ht="21">
      <c r="A32" s="80">
        <v>54</v>
      </c>
      <c r="B32" s="83" t="s">
        <v>13</v>
      </c>
      <c r="C32" s="79">
        <f t="shared" si="0"/>
        <v>18092071643</v>
      </c>
      <c r="D32" s="79">
        <f t="shared" si="1"/>
        <v>2246241755</v>
      </c>
      <c r="E32" s="79">
        <f t="shared" si="2"/>
        <v>973699919</v>
      </c>
      <c r="F32" s="77">
        <f t="shared" si="3"/>
        <v>21312013317</v>
      </c>
      <c r="G32" s="77"/>
      <c r="H32" s="77"/>
      <c r="I32" s="79">
        <v>2290316765</v>
      </c>
      <c r="J32" s="79">
        <f t="shared" si="4"/>
        <v>23602330082</v>
      </c>
      <c r="K32" s="153"/>
      <c r="L32" s="152"/>
      <c r="M32" s="133">
        <v>19</v>
      </c>
      <c r="N32" s="156">
        <v>34008679104</v>
      </c>
      <c r="O32" s="156">
        <v>3614322795</v>
      </c>
      <c r="P32" s="156">
        <v>1556930180</v>
      </c>
      <c r="Q32" s="132">
        <v>19</v>
      </c>
      <c r="R32" s="136">
        <f>+VLOOKUP(Q32,$T$11:$U$41,2,FALSE)</f>
        <v>1414667762</v>
      </c>
      <c r="S32" s="136"/>
      <c r="T32" s="158">
        <v>63</v>
      </c>
      <c r="U32" s="157">
        <v>295697454</v>
      </c>
    </row>
    <row r="33" spans="1:21" s="9" customFormat="1" ht="21">
      <c r="A33" s="80">
        <v>86</v>
      </c>
      <c r="B33" s="78" t="s">
        <v>20</v>
      </c>
      <c r="C33" s="79">
        <f t="shared" si="0"/>
        <v>9414480383</v>
      </c>
      <c r="D33" s="79">
        <f t="shared" si="1"/>
        <v>1308300001</v>
      </c>
      <c r="E33" s="79">
        <f t="shared" si="2"/>
        <v>561658800</v>
      </c>
      <c r="F33" s="77">
        <f t="shared" si="3"/>
        <v>11284439184</v>
      </c>
      <c r="G33" s="77"/>
      <c r="H33" s="77"/>
      <c r="I33" s="79">
        <v>149828553</v>
      </c>
      <c r="J33" s="79">
        <f t="shared" si="4"/>
        <v>11434267737</v>
      </c>
      <c r="K33" s="153"/>
      <c r="L33" s="133"/>
      <c r="M33" s="133">
        <v>20</v>
      </c>
      <c r="N33" s="156">
        <v>17489963231</v>
      </c>
      <c r="O33" s="156">
        <v>1934230410</v>
      </c>
      <c r="P33" s="156">
        <v>940653134</v>
      </c>
      <c r="Q33" s="132">
        <v>20</v>
      </c>
      <c r="R33" s="136">
        <f>+VLOOKUP(Q33,$T$11:$U$41,2,FALSE)</f>
        <v>426251220</v>
      </c>
      <c r="S33" s="136"/>
      <c r="T33" s="158">
        <v>66</v>
      </c>
      <c r="U33" s="157">
        <v>915327543</v>
      </c>
    </row>
    <row r="34" spans="1:21" s="9" customFormat="1" ht="21">
      <c r="A34" s="80">
        <v>63</v>
      </c>
      <c r="B34" s="78" t="s">
        <v>105</v>
      </c>
      <c r="C34" s="79">
        <f t="shared" si="0"/>
        <v>5821317136</v>
      </c>
      <c r="D34" s="79">
        <f t="shared" si="1"/>
        <v>802347487</v>
      </c>
      <c r="E34" s="79">
        <f t="shared" si="2"/>
        <v>347739787</v>
      </c>
      <c r="F34" s="77">
        <f t="shared" si="3"/>
        <v>6971404410</v>
      </c>
      <c r="G34" s="77">
        <v>441865404</v>
      </c>
      <c r="H34" s="77"/>
      <c r="I34" s="79">
        <v>295697454</v>
      </c>
      <c r="J34" s="79">
        <f t="shared" si="4"/>
        <v>7708967268</v>
      </c>
      <c r="K34" s="153"/>
      <c r="L34" s="133"/>
      <c r="M34" s="133">
        <v>25175</v>
      </c>
      <c r="N34" s="156">
        <v>1477855667</v>
      </c>
      <c r="O34" s="156">
        <v>225826986</v>
      </c>
      <c r="P34" s="156">
        <v>97631110</v>
      </c>
      <c r="Q34" s="132">
        <v>25175</v>
      </c>
      <c r="R34" s="136"/>
      <c r="S34" s="136"/>
      <c r="T34" s="158">
        <v>88</v>
      </c>
      <c r="U34" s="157">
        <v>225467808</v>
      </c>
    </row>
    <row r="35" spans="1:21" s="9" customFormat="1" ht="21">
      <c r="A35" s="80">
        <v>66</v>
      </c>
      <c r="B35" s="78" t="s">
        <v>14</v>
      </c>
      <c r="C35" s="79">
        <f t="shared" si="0"/>
        <v>6375429201</v>
      </c>
      <c r="D35" s="79">
        <f t="shared" si="1"/>
        <v>856324203</v>
      </c>
      <c r="E35" s="79">
        <f t="shared" si="2"/>
        <v>368636051</v>
      </c>
      <c r="F35" s="77">
        <f t="shared" si="3"/>
        <v>7600389455</v>
      </c>
      <c r="G35" s="77"/>
      <c r="H35" s="77"/>
      <c r="I35" s="79">
        <v>915327543</v>
      </c>
      <c r="J35" s="79">
        <f t="shared" si="4"/>
        <v>8515716998</v>
      </c>
      <c r="K35" s="153"/>
      <c r="L35" s="133"/>
      <c r="M35" s="133">
        <v>27</v>
      </c>
      <c r="N35" s="156">
        <v>13175560771</v>
      </c>
      <c r="O35" s="156">
        <v>1315508285</v>
      </c>
      <c r="P35" s="156">
        <v>566075671</v>
      </c>
      <c r="Q35" s="132">
        <v>27</v>
      </c>
      <c r="R35" s="136">
        <f>+VLOOKUP(Q35,$T$11:$U$41,2,FALSE)</f>
        <v>972971475</v>
      </c>
      <c r="S35" s="136"/>
      <c r="T35" s="158">
        <v>68</v>
      </c>
      <c r="U35" s="157">
        <v>2570272279</v>
      </c>
    </row>
    <row r="36" spans="1:21" s="9" customFormat="1" ht="21">
      <c r="A36" s="80">
        <v>88</v>
      </c>
      <c r="B36" s="84" t="s">
        <v>98</v>
      </c>
      <c r="C36" s="79">
        <f t="shared" si="0"/>
        <v>569397706</v>
      </c>
      <c r="D36" s="79">
        <f t="shared" si="1"/>
        <v>162146567</v>
      </c>
      <c r="E36" s="79">
        <f t="shared" si="2"/>
        <v>69877082</v>
      </c>
      <c r="F36" s="77">
        <f t="shared" si="3"/>
        <v>801421355</v>
      </c>
      <c r="G36" s="77"/>
      <c r="H36" s="77"/>
      <c r="I36" s="79">
        <v>225467808</v>
      </c>
      <c r="J36" s="79">
        <f t="shared" si="4"/>
        <v>1026889163</v>
      </c>
      <c r="K36" s="153"/>
      <c r="L36" s="133"/>
      <c r="M36" s="133">
        <v>47189</v>
      </c>
      <c r="N36" s="156">
        <v>2934192250</v>
      </c>
      <c r="O36" s="156">
        <v>387319245</v>
      </c>
      <c r="P36" s="156">
        <v>167313767</v>
      </c>
      <c r="Q36" s="132">
        <v>47189</v>
      </c>
      <c r="R36" s="136"/>
      <c r="S36" s="136"/>
      <c r="T36" s="158">
        <v>70</v>
      </c>
      <c r="U36" s="157">
        <v>432708992</v>
      </c>
    </row>
    <row r="37" spans="1:21" s="9" customFormat="1" ht="21">
      <c r="A37" s="80">
        <v>68</v>
      </c>
      <c r="B37" s="78" t="s">
        <v>15</v>
      </c>
      <c r="C37" s="79">
        <f t="shared" si="0"/>
        <v>8571216358</v>
      </c>
      <c r="D37" s="79">
        <f t="shared" si="1"/>
        <v>2761389532</v>
      </c>
      <c r="E37" s="79">
        <f t="shared" si="2"/>
        <v>1170158127</v>
      </c>
      <c r="F37" s="77">
        <f t="shared" si="3"/>
        <v>12502764017</v>
      </c>
      <c r="G37" s="77"/>
      <c r="H37" s="77"/>
      <c r="I37" s="79">
        <v>2570272279</v>
      </c>
      <c r="J37" s="79">
        <f t="shared" si="4"/>
        <v>15073036296</v>
      </c>
      <c r="K37" s="153"/>
      <c r="L37" s="134"/>
      <c r="M37" s="134">
        <v>23</v>
      </c>
      <c r="N37" s="156">
        <v>24276783908</v>
      </c>
      <c r="O37" s="156">
        <v>3378913940</v>
      </c>
      <c r="P37" s="156">
        <v>1459882307</v>
      </c>
      <c r="Q37" s="132">
        <v>23</v>
      </c>
      <c r="R37" s="136">
        <f>+VLOOKUP(Q37,$T$11:$U$41,2,FALSE)</f>
        <v>721001307</v>
      </c>
      <c r="S37" s="136"/>
      <c r="T37" s="159">
        <v>73</v>
      </c>
      <c r="U37" s="161">
        <f>3948223708+1034308701</f>
        <v>4982532409</v>
      </c>
    </row>
    <row r="38" spans="1:21" s="9" customFormat="1" ht="21">
      <c r="A38" s="80">
        <v>70</v>
      </c>
      <c r="B38" s="78" t="s">
        <v>16</v>
      </c>
      <c r="C38" s="79">
        <f t="shared" si="0"/>
        <v>17594156515</v>
      </c>
      <c r="D38" s="79">
        <f t="shared" si="1"/>
        <v>2372533166</v>
      </c>
      <c r="E38" s="79">
        <f t="shared" si="2"/>
        <v>1024957131</v>
      </c>
      <c r="F38" s="77">
        <f t="shared" si="3"/>
        <v>20991646812</v>
      </c>
      <c r="G38" s="77"/>
      <c r="H38" s="77"/>
      <c r="I38" s="79">
        <v>432708992</v>
      </c>
      <c r="J38" s="79">
        <f t="shared" si="4"/>
        <v>21424355804</v>
      </c>
      <c r="K38" s="153"/>
      <c r="L38" s="152"/>
      <c r="M38" s="133">
        <v>54001</v>
      </c>
      <c r="N38" s="156">
        <v>11329653760</v>
      </c>
      <c r="O38" s="156">
        <v>1700760738</v>
      </c>
      <c r="P38" s="156">
        <v>738259862</v>
      </c>
      <c r="Q38" s="132">
        <v>54001</v>
      </c>
      <c r="R38" s="136"/>
      <c r="S38" s="136"/>
      <c r="T38" s="158">
        <v>76</v>
      </c>
      <c r="U38" s="157">
        <v>6212965860</v>
      </c>
    </row>
    <row r="39" spans="1:21" s="9" customFormat="1" ht="21">
      <c r="A39" s="80">
        <v>73</v>
      </c>
      <c r="B39" s="78" t="s">
        <v>17</v>
      </c>
      <c r="C39" s="79">
        <f t="shared" si="0"/>
        <v>20655355495</v>
      </c>
      <c r="D39" s="79">
        <f t="shared" si="1"/>
        <v>2842744948</v>
      </c>
      <c r="E39" s="79">
        <f t="shared" si="2"/>
        <v>1226564778</v>
      </c>
      <c r="F39" s="77">
        <f t="shared" si="3"/>
        <v>24724665221</v>
      </c>
      <c r="G39" s="77"/>
      <c r="H39" s="77"/>
      <c r="I39" s="79">
        <f>3948223708+1034308701</f>
        <v>4982532409</v>
      </c>
      <c r="J39" s="79">
        <f t="shared" si="4"/>
        <v>29707197630</v>
      </c>
      <c r="K39" s="153"/>
      <c r="L39" s="133"/>
      <c r="M39" s="133">
        <v>25</v>
      </c>
      <c r="N39" s="156">
        <v>28414052283</v>
      </c>
      <c r="O39" s="156">
        <v>3816309556</v>
      </c>
      <c r="P39" s="156">
        <v>1640471250</v>
      </c>
      <c r="Q39" s="132">
        <v>25</v>
      </c>
      <c r="R39" s="136">
        <f>+VLOOKUP(Q39,$T$11:$U$41,2,FALSE)</f>
        <v>5583583282</v>
      </c>
      <c r="S39" s="136"/>
      <c r="T39" s="158">
        <v>97</v>
      </c>
      <c r="U39" s="157">
        <v>12339449</v>
      </c>
    </row>
    <row r="40" spans="1:21" s="9" customFormat="1" ht="21">
      <c r="A40" s="80">
        <v>76</v>
      </c>
      <c r="B40" s="83" t="s">
        <v>48</v>
      </c>
      <c r="C40" s="79">
        <f t="shared" si="0"/>
        <v>20741303149</v>
      </c>
      <c r="D40" s="79">
        <f t="shared" si="1"/>
        <v>2610512508</v>
      </c>
      <c r="E40" s="79">
        <f t="shared" si="2"/>
        <v>1127359035</v>
      </c>
      <c r="F40" s="77">
        <f t="shared" si="3"/>
        <v>24479174692</v>
      </c>
      <c r="G40" s="77"/>
      <c r="H40" s="77"/>
      <c r="I40" s="79">
        <v>6212965860</v>
      </c>
      <c r="J40" s="79">
        <f t="shared" si="4"/>
        <v>30692140552</v>
      </c>
      <c r="K40" s="153"/>
      <c r="L40" s="133"/>
      <c r="M40" s="133">
        <v>66170</v>
      </c>
      <c r="N40" s="156">
        <v>2753670511</v>
      </c>
      <c r="O40" s="156">
        <v>417610906</v>
      </c>
      <c r="P40" s="156">
        <v>180183622</v>
      </c>
      <c r="Q40" s="132">
        <v>66170</v>
      </c>
      <c r="R40" s="136"/>
      <c r="S40" s="136"/>
      <c r="T40" s="158">
        <v>99</v>
      </c>
      <c r="U40" s="157">
        <v>37821322</v>
      </c>
    </row>
    <row r="41" spans="1:21" s="9" customFormat="1" ht="21">
      <c r="A41" s="80">
        <v>97</v>
      </c>
      <c r="B41" s="78" t="s">
        <v>97</v>
      </c>
      <c r="C41" s="79">
        <f t="shared" si="0"/>
        <v>1601504599</v>
      </c>
      <c r="D41" s="79">
        <f t="shared" si="1"/>
        <v>106205703</v>
      </c>
      <c r="E41" s="79">
        <f t="shared" si="2"/>
        <v>45034635</v>
      </c>
      <c r="F41" s="77">
        <f t="shared" si="3"/>
        <v>1752744937</v>
      </c>
      <c r="G41" s="77"/>
      <c r="H41" s="77"/>
      <c r="I41" s="79">
        <v>12339449</v>
      </c>
      <c r="J41" s="79">
        <f t="shared" si="4"/>
        <v>1765084386</v>
      </c>
      <c r="K41" s="153"/>
      <c r="L41" s="133"/>
      <c r="M41" s="133">
        <v>15238</v>
      </c>
      <c r="N41" s="156">
        <v>2182184209</v>
      </c>
      <c r="O41" s="156">
        <v>259458580</v>
      </c>
      <c r="P41" s="156">
        <v>111863936</v>
      </c>
      <c r="Q41" s="132">
        <v>15238</v>
      </c>
      <c r="R41" s="136"/>
      <c r="S41" s="136"/>
      <c r="T41" s="158">
        <v>11001</v>
      </c>
      <c r="U41" s="157">
        <v>6462691443</v>
      </c>
    </row>
    <row r="42" spans="1:19" s="9" customFormat="1" ht="21">
      <c r="A42" s="80">
        <v>99</v>
      </c>
      <c r="B42" s="78" t="s">
        <v>23</v>
      </c>
      <c r="C42" s="79">
        <f t="shared" si="0"/>
        <v>2982423262</v>
      </c>
      <c r="D42" s="79">
        <f t="shared" si="1"/>
        <v>177038532</v>
      </c>
      <c r="E42" s="79">
        <f t="shared" si="2"/>
        <v>75032900</v>
      </c>
      <c r="F42" s="77">
        <f t="shared" si="3"/>
        <v>3234494694</v>
      </c>
      <c r="G42" s="77"/>
      <c r="H42" s="77"/>
      <c r="I42" s="79">
        <v>37821322</v>
      </c>
      <c r="J42" s="79">
        <f t="shared" si="4"/>
        <v>3272316016</v>
      </c>
      <c r="K42" s="153"/>
      <c r="L42" s="133"/>
      <c r="M42" s="133">
        <v>5266</v>
      </c>
      <c r="N42" s="156">
        <v>1764869549</v>
      </c>
      <c r="O42" s="156">
        <v>216503050</v>
      </c>
      <c r="P42" s="156">
        <v>91471774</v>
      </c>
      <c r="Q42" s="132">
        <v>5266</v>
      </c>
      <c r="R42" s="136"/>
      <c r="S42" s="136"/>
    </row>
    <row r="43" spans="1:19" ht="21.75" thickBot="1">
      <c r="A43" s="26"/>
      <c r="B43" s="26"/>
      <c r="D43" s="26"/>
      <c r="E43" s="26"/>
      <c r="J43" s="26"/>
      <c r="K43" s="153"/>
      <c r="L43" s="133"/>
      <c r="M43" s="133">
        <v>25269</v>
      </c>
      <c r="N43" s="156">
        <v>1863402461</v>
      </c>
      <c r="O43" s="156">
        <v>274363666</v>
      </c>
      <c r="P43" s="156">
        <v>118800410</v>
      </c>
      <c r="Q43" s="132">
        <v>25269</v>
      </c>
      <c r="R43" s="136"/>
      <c r="S43" s="136"/>
    </row>
    <row r="44" spans="2:19" s="40" customFormat="1" ht="27.75" customHeight="1" thickBot="1">
      <c r="B44" s="137" t="s">
        <v>24</v>
      </c>
      <c r="C44" s="140">
        <f aca="true" t="shared" si="5" ref="C44:J44">SUM(C11:C43)</f>
        <v>459751515761</v>
      </c>
      <c r="D44" s="140">
        <f t="shared" si="5"/>
        <v>59635083308</v>
      </c>
      <c r="E44" s="140">
        <f t="shared" si="5"/>
        <v>25718059685</v>
      </c>
      <c r="F44" s="140">
        <f t="shared" si="5"/>
        <v>545104658754</v>
      </c>
      <c r="G44" s="141">
        <f t="shared" si="5"/>
        <v>3434253759</v>
      </c>
      <c r="H44" s="141">
        <f t="shared" si="5"/>
        <v>0</v>
      </c>
      <c r="I44" s="141">
        <f t="shared" si="5"/>
        <v>43307286741</v>
      </c>
      <c r="J44" s="141">
        <f t="shared" si="5"/>
        <v>591846199254</v>
      </c>
      <c r="K44" s="153"/>
      <c r="L44" s="133"/>
      <c r="M44" s="133">
        <v>18001</v>
      </c>
      <c r="N44" s="156">
        <v>4138732723</v>
      </c>
      <c r="O44" s="156">
        <v>546730706</v>
      </c>
      <c r="P44" s="156">
        <v>235384902</v>
      </c>
      <c r="Q44" s="132">
        <v>18001</v>
      </c>
      <c r="R44" s="136"/>
      <c r="S44" s="136"/>
    </row>
    <row r="45" spans="2:19" ht="21">
      <c r="B45" s="26"/>
      <c r="K45" s="153"/>
      <c r="L45" s="133"/>
      <c r="M45" s="133">
        <v>68276</v>
      </c>
      <c r="N45" s="156">
        <v>3522777141</v>
      </c>
      <c r="O45" s="156">
        <v>470189892</v>
      </c>
      <c r="P45" s="156">
        <v>203830338</v>
      </c>
      <c r="Q45" s="132">
        <v>68276</v>
      </c>
      <c r="R45" s="136"/>
      <c r="S45" s="136"/>
    </row>
    <row r="46" spans="1:19" ht="21">
      <c r="A46" s="15"/>
      <c r="B46" s="4"/>
      <c r="C46" s="145"/>
      <c r="D46" s="147"/>
      <c r="H46" s="117"/>
      <c r="K46" s="153"/>
      <c r="L46" s="133"/>
      <c r="M46" s="133">
        <v>25290</v>
      </c>
      <c r="N46" s="156">
        <v>2140513547</v>
      </c>
      <c r="O46" s="156">
        <v>302619260</v>
      </c>
      <c r="P46" s="156">
        <v>130882452</v>
      </c>
      <c r="Q46" s="132">
        <v>25290</v>
      </c>
      <c r="R46" s="136"/>
      <c r="S46" s="136"/>
    </row>
    <row r="47" spans="8:19" ht="21">
      <c r="H47" s="145"/>
      <c r="K47" s="153"/>
      <c r="L47" s="133"/>
      <c r="M47" s="133">
        <v>25307</v>
      </c>
      <c r="N47" s="156">
        <v>731417000</v>
      </c>
      <c r="O47" s="156">
        <v>195948192</v>
      </c>
      <c r="P47" s="156">
        <v>84951673</v>
      </c>
      <c r="Q47" s="132">
        <v>25307</v>
      </c>
      <c r="R47" s="136"/>
      <c r="S47" s="136"/>
    </row>
    <row r="48" spans="11:19" ht="21">
      <c r="K48" s="153"/>
      <c r="L48" s="133"/>
      <c r="M48" s="133">
        <v>68307</v>
      </c>
      <c r="N48" s="156">
        <v>3199381595</v>
      </c>
      <c r="O48" s="156">
        <v>327010038</v>
      </c>
      <c r="P48" s="156">
        <v>141592260</v>
      </c>
      <c r="Q48" s="132">
        <v>68307</v>
      </c>
      <c r="R48" s="136"/>
      <c r="S48" s="136"/>
    </row>
    <row r="49" spans="11:19" ht="21">
      <c r="K49" s="153"/>
      <c r="L49" s="133"/>
      <c r="M49" s="133">
        <v>94</v>
      </c>
      <c r="N49" s="156">
        <v>1835632731</v>
      </c>
      <c r="O49" s="156">
        <v>121742134</v>
      </c>
      <c r="P49" s="156">
        <v>51809142</v>
      </c>
      <c r="Q49" s="132">
        <v>94</v>
      </c>
      <c r="R49" s="136">
        <f>+VLOOKUP(Q49,$T$11:$U$41,2,FALSE)</f>
        <v>40018808</v>
      </c>
      <c r="S49" s="136"/>
    </row>
    <row r="50" spans="11:19" ht="21">
      <c r="K50" s="153"/>
      <c r="L50" s="133"/>
      <c r="M50" s="133">
        <v>95</v>
      </c>
      <c r="N50" s="156">
        <v>3367047370</v>
      </c>
      <c r="O50" s="156">
        <v>304649933</v>
      </c>
      <c r="P50" s="156">
        <v>129730457</v>
      </c>
      <c r="Q50" s="132">
        <v>95</v>
      </c>
      <c r="R50" s="136">
        <f>+VLOOKUP(Q50,$T$11:$U$41,2,FALSE)</f>
        <v>22414155</v>
      </c>
      <c r="S50" s="136"/>
    </row>
    <row r="51" spans="11:19" ht="21">
      <c r="K51" s="153"/>
      <c r="L51" s="133"/>
      <c r="M51" s="133">
        <v>41</v>
      </c>
      <c r="N51" s="156">
        <v>14701224388</v>
      </c>
      <c r="O51" s="156">
        <v>2104926144</v>
      </c>
      <c r="P51" s="156">
        <v>911024725</v>
      </c>
      <c r="Q51" s="132">
        <v>41</v>
      </c>
      <c r="R51" s="136">
        <f>+VLOOKUP(Q51,$T$11:$U$41,2,FALSE)</f>
        <v>1036568739</v>
      </c>
      <c r="S51" s="136"/>
    </row>
    <row r="52" spans="11:19" ht="21">
      <c r="K52" s="153"/>
      <c r="L52" s="133"/>
      <c r="M52" s="133">
        <v>73001</v>
      </c>
      <c r="N52" s="156">
        <v>9148808308</v>
      </c>
      <c r="O52" s="156">
        <v>1305044294</v>
      </c>
      <c r="P52" s="156">
        <v>563614994</v>
      </c>
      <c r="Q52" s="132">
        <v>73001</v>
      </c>
      <c r="R52" s="136"/>
      <c r="S52" s="136"/>
    </row>
    <row r="53" spans="11:19" ht="21">
      <c r="K53" s="153"/>
      <c r="L53" s="133"/>
      <c r="M53" s="133">
        <v>52356</v>
      </c>
      <c r="N53" s="156">
        <v>2564710396</v>
      </c>
      <c r="O53" s="156">
        <v>408045620</v>
      </c>
      <c r="P53" s="156">
        <v>0</v>
      </c>
      <c r="Q53" s="132">
        <v>52356</v>
      </c>
      <c r="R53" s="136"/>
      <c r="S53" s="136"/>
    </row>
    <row r="54" spans="11:19" ht="21">
      <c r="K54" s="153"/>
      <c r="L54" s="133"/>
      <c r="M54" s="133">
        <v>5360</v>
      </c>
      <c r="N54" s="156">
        <v>3242938165</v>
      </c>
      <c r="O54" s="156">
        <v>437156008</v>
      </c>
      <c r="P54" s="156">
        <v>188615517</v>
      </c>
      <c r="Q54" s="132">
        <v>5360</v>
      </c>
      <c r="R54" s="136"/>
      <c r="S54" s="136"/>
    </row>
    <row r="55" spans="11:19" ht="21">
      <c r="K55" s="153"/>
      <c r="L55" s="133"/>
      <c r="M55" s="133">
        <v>76364</v>
      </c>
      <c r="N55" s="156">
        <v>1836566074</v>
      </c>
      <c r="O55" s="156">
        <v>218606592</v>
      </c>
      <c r="P55" s="156">
        <v>94378494</v>
      </c>
      <c r="Q55" s="132">
        <v>76364</v>
      </c>
      <c r="R55" s="136"/>
      <c r="S55" s="136"/>
    </row>
    <row r="56" spans="11:19" ht="21">
      <c r="K56" s="153"/>
      <c r="L56" s="152"/>
      <c r="M56" s="133">
        <v>44</v>
      </c>
      <c r="N56" s="156">
        <v>10003194554</v>
      </c>
      <c r="O56" s="156">
        <v>1179233695</v>
      </c>
      <c r="P56" s="156">
        <v>472141410</v>
      </c>
      <c r="Q56" s="132">
        <v>44</v>
      </c>
      <c r="R56" s="136">
        <f>+VLOOKUP(Q56,$T$11:$U$41,2,FALSE)</f>
        <v>256027071</v>
      </c>
      <c r="S56" s="136"/>
    </row>
    <row r="57" spans="11:19" ht="21">
      <c r="K57" s="153"/>
      <c r="L57" s="133"/>
      <c r="M57" s="133">
        <v>23417</v>
      </c>
      <c r="N57" s="156">
        <v>3275748226</v>
      </c>
      <c r="O57" s="156">
        <v>464067503</v>
      </c>
      <c r="P57" s="156">
        <v>201321750</v>
      </c>
      <c r="Q57" s="132">
        <v>23417</v>
      </c>
      <c r="R57" s="136"/>
      <c r="S57" s="136"/>
    </row>
    <row r="58" spans="11:19" ht="21">
      <c r="K58" s="153"/>
      <c r="L58" s="133"/>
      <c r="M58" s="133">
        <v>13430</v>
      </c>
      <c r="N58" s="156">
        <v>2949055012</v>
      </c>
      <c r="O58" s="156">
        <v>449101493</v>
      </c>
      <c r="P58" s="156">
        <v>194950029</v>
      </c>
      <c r="Q58" s="132">
        <v>13430</v>
      </c>
      <c r="R58" s="136"/>
      <c r="S58" s="136"/>
    </row>
    <row r="59" spans="11:19" ht="21">
      <c r="K59" s="153"/>
      <c r="L59" s="133"/>
      <c r="M59" s="133">
        <v>47</v>
      </c>
      <c r="N59" s="156">
        <v>18309154099</v>
      </c>
      <c r="O59" s="156">
        <v>2695336169</v>
      </c>
      <c r="P59" s="156">
        <v>1151688975</v>
      </c>
      <c r="Q59" s="132">
        <v>47</v>
      </c>
      <c r="R59" s="136">
        <f>+VLOOKUP(Q59,$T$11:$U$41,2,FALSE)</f>
        <v>1040422964</v>
      </c>
      <c r="S59" s="136"/>
    </row>
    <row r="60" spans="11:19" ht="21">
      <c r="K60" s="153"/>
      <c r="L60" s="133"/>
      <c r="M60" s="133">
        <v>44430</v>
      </c>
      <c r="N60" s="156">
        <v>4474506867</v>
      </c>
      <c r="O60" s="156">
        <v>461497282</v>
      </c>
      <c r="P60" s="156">
        <v>193087638</v>
      </c>
      <c r="Q60" s="132">
        <v>44430</v>
      </c>
      <c r="R60" s="136"/>
      <c r="S60" s="136"/>
    </row>
    <row r="61" spans="11:19" ht="21">
      <c r="K61" s="153"/>
      <c r="L61" s="133"/>
      <c r="M61" s="133">
        <v>8433</v>
      </c>
      <c r="N61" s="156">
        <v>1832889778</v>
      </c>
      <c r="O61" s="156">
        <v>211924655</v>
      </c>
      <c r="P61" s="156">
        <v>91390110</v>
      </c>
      <c r="Q61" s="132">
        <v>8433</v>
      </c>
      <c r="R61" s="136"/>
      <c r="S61" s="136"/>
    </row>
    <row r="62" spans="11:19" ht="21">
      <c r="K62" s="153"/>
      <c r="L62" s="133"/>
      <c r="M62" s="133">
        <v>17001</v>
      </c>
      <c r="N62" s="156">
        <v>5192918069</v>
      </c>
      <c r="O62" s="156">
        <v>943095569</v>
      </c>
      <c r="P62" s="156">
        <v>408769283</v>
      </c>
      <c r="Q62" s="132">
        <v>17001</v>
      </c>
      <c r="R62" s="136"/>
      <c r="S62" s="136"/>
    </row>
    <row r="63" spans="11:19" ht="21">
      <c r="K63" s="153"/>
      <c r="L63" s="133"/>
      <c r="M63" s="133">
        <v>5001</v>
      </c>
      <c r="N63" s="156">
        <v>35804445154</v>
      </c>
      <c r="O63" s="156">
        <v>3477390535</v>
      </c>
      <c r="P63" s="156">
        <v>1543449917</v>
      </c>
      <c r="Q63" s="132">
        <v>5001</v>
      </c>
      <c r="R63" s="136"/>
      <c r="S63" s="136"/>
    </row>
    <row r="64" spans="11:19" ht="21">
      <c r="K64" s="153"/>
      <c r="L64" s="133"/>
      <c r="M64" s="133">
        <v>50</v>
      </c>
      <c r="N64" s="156">
        <v>10021632254</v>
      </c>
      <c r="O64" s="156">
        <v>1288146577</v>
      </c>
      <c r="P64" s="156">
        <v>552477902</v>
      </c>
      <c r="Q64" s="132">
        <v>50</v>
      </c>
      <c r="R64" s="136">
        <f>+VLOOKUP(Q64,$T$11:$U$41,2,FALSE)</f>
        <v>451535223</v>
      </c>
      <c r="S64" s="136"/>
    </row>
    <row r="65" spans="11:19" ht="21">
      <c r="K65" s="153"/>
      <c r="L65" s="133"/>
      <c r="M65" s="133">
        <v>23001</v>
      </c>
      <c r="N65" s="156">
        <v>9916880380</v>
      </c>
      <c r="O65" s="156">
        <v>1213685550</v>
      </c>
      <c r="P65" s="156">
        <v>526216609</v>
      </c>
      <c r="Q65" s="132">
        <v>23001</v>
      </c>
      <c r="R65" s="136"/>
      <c r="S65" s="136"/>
    </row>
    <row r="66" spans="11:19" ht="21">
      <c r="K66" s="153"/>
      <c r="L66" s="133"/>
      <c r="M66" s="133">
        <v>25473</v>
      </c>
      <c r="N66" s="156">
        <v>1145206649</v>
      </c>
      <c r="O66" s="156">
        <v>161686995</v>
      </c>
      <c r="P66" s="156">
        <v>70015104</v>
      </c>
      <c r="Q66" s="132">
        <v>25473</v>
      </c>
      <c r="R66" s="136"/>
      <c r="S66" s="136"/>
    </row>
    <row r="67" spans="11:19" ht="21">
      <c r="K67" s="153"/>
      <c r="L67" s="133"/>
      <c r="M67" s="133">
        <v>52</v>
      </c>
      <c r="N67" s="156">
        <v>22930183109</v>
      </c>
      <c r="O67" s="156">
        <v>3180841397</v>
      </c>
      <c r="P67" s="156">
        <v>1366415847</v>
      </c>
      <c r="Q67" s="132">
        <v>52</v>
      </c>
      <c r="R67" s="136">
        <f>+VLOOKUP(Q67,$T$11:$U$41,2,FALSE)</f>
        <v>1807970469</v>
      </c>
      <c r="S67" s="136"/>
    </row>
    <row r="68" spans="11:19" ht="21">
      <c r="K68" s="153"/>
      <c r="L68" s="133"/>
      <c r="M68" s="133">
        <v>41001</v>
      </c>
      <c r="N68" s="156">
        <v>4100390185</v>
      </c>
      <c r="O68" s="156">
        <v>864586433</v>
      </c>
      <c r="P68" s="156">
        <v>373872105</v>
      </c>
      <c r="Q68" s="132">
        <v>41001</v>
      </c>
      <c r="R68" s="136"/>
      <c r="S68" s="136"/>
    </row>
    <row r="69" spans="11:19" ht="21">
      <c r="K69" s="153"/>
      <c r="L69" s="133"/>
      <c r="M69" s="133">
        <v>54</v>
      </c>
      <c r="N69" s="156">
        <v>18092071643</v>
      </c>
      <c r="O69" s="156">
        <v>2246241755</v>
      </c>
      <c r="P69" s="156">
        <v>973699919</v>
      </c>
      <c r="Q69" s="132">
        <v>54</v>
      </c>
      <c r="R69" s="136">
        <f>+VLOOKUP(Q69,$T$11:$U$41,2,FALSE)</f>
        <v>2290316765</v>
      </c>
      <c r="S69" s="136"/>
    </row>
    <row r="70" spans="11:19" ht="21">
      <c r="K70" s="153"/>
      <c r="L70" s="133"/>
      <c r="M70" s="133">
        <v>76520</v>
      </c>
      <c r="N70" s="156">
        <v>4313134292</v>
      </c>
      <c r="O70" s="156">
        <v>623149615</v>
      </c>
      <c r="P70" s="156">
        <v>267326804</v>
      </c>
      <c r="Q70" s="132">
        <v>76520</v>
      </c>
      <c r="R70" s="136"/>
      <c r="S70" s="136"/>
    </row>
    <row r="71" spans="11:19" ht="21">
      <c r="K71" s="153"/>
      <c r="L71" s="133"/>
      <c r="M71" s="133">
        <v>52001</v>
      </c>
      <c r="N71" s="156">
        <v>8438746159</v>
      </c>
      <c r="O71" s="156">
        <v>1140004900</v>
      </c>
      <c r="P71" s="156">
        <v>494448537</v>
      </c>
      <c r="Q71" s="132">
        <v>52001</v>
      </c>
      <c r="R71" s="136"/>
      <c r="S71" s="136"/>
    </row>
    <row r="72" spans="11:19" ht="21">
      <c r="K72" s="153"/>
      <c r="L72" s="133"/>
      <c r="M72" s="133">
        <v>66001</v>
      </c>
      <c r="N72" s="156">
        <v>8361896129</v>
      </c>
      <c r="O72" s="156">
        <v>1198649968</v>
      </c>
      <c r="P72" s="156">
        <v>519533105</v>
      </c>
      <c r="Q72" s="132">
        <v>66001</v>
      </c>
      <c r="R72" s="136"/>
      <c r="S72" s="136"/>
    </row>
    <row r="73" spans="11:19" ht="21">
      <c r="K73" s="153"/>
      <c r="L73" s="133"/>
      <c r="M73" s="133">
        <v>68547</v>
      </c>
      <c r="N73" s="156">
        <v>2856031854</v>
      </c>
      <c r="O73" s="156">
        <v>415069849</v>
      </c>
      <c r="P73" s="156">
        <v>177205588</v>
      </c>
      <c r="Q73" s="132">
        <v>68547</v>
      </c>
      <c r="R73" s="136"/>
      <c r="S73" s="136"/>
    </row>
    <row r="74" spans="11:19" ht="21">
      <c r="K74" s="153"/>
      <c r="L74" s="133"/>
      <c r="M74" s="133">
        <v>41551</v>
      </c>
      <c r="N74" s="156">
        <v>2672406173</v>
      </c>
      <c r="O74" s="156">
        <v>380446632</v>
      </c>
      <c r="P74" s="156">
        <v>164723470</v>
      </c>
      <c r="Q74" s="132">
        <v>41551</v>
      </c>
      <c r="R74" s="136"/>
      <c r="S74" s="136"/>
    </row>
    <row r="75" spans="11:19" ht="21">
      <c r="K75" s="153"/>
      <c r="L75" s="133"/>
      <c r="M75" s="133">
        <v>19001</v>
      </c>
      <c r="N75" s="156">
        <v>5484154359</v>
      </c>
      <c r="O75" s="156">
        <v>703795069</v>
      </c>
      <c r="P75" s="156">
        <v>304023294</v>
      </c>
      <c r="Q75" s="132">
        <v>19001</v>
      </c>
      <c r="R75" s="136"/>
      <c r="S75" s="136"/>
    </row>
    <row r="76" spans="11:19" ht="21">
      <c r="K76" s="153"/>
      <c r="L76" s="133"/>
      <c r="M76" s="133">
        <v>86</v>
      </c>
      <c r="N76" s="156">
        <v>9414480383</v>
      </c>
      <c r="O76" s="156">
        <v>1308300001</v>
      </c>
      <c r="P76" s="156">
        <v>561658800</v>
      </c>
      <c r="Q76" s="132">
        <v>86</v>
      </c>
      <c r="R76" s="136">
        <f>+VLOOKUP(Q76,$T$11:$U$41,2,FALSE)</f>
        <v>149828553</v>
      </c>
      <c r="S76" s="136"/>
    </row>
    <row r="77" spans="11:19" ht="21">
      <c r="K77" s="153"/>
      <c r="L77" s="135"/>
      <c r="M77" s="135">
        <v>27001</v>
      </c>
      <c r="N77" s="156">
        <v>1416658689</v>
      </c>
      <c r="O77" s="156"/>
      <c r="P77" s="156"/>
      <c r="Q77" s="132">
        <v>27001</v>
      </c>
      <c r="R77" s="136"/>
      <c r="S77" s="136"/>
    </row>
    <row r="78" spans="11:19" ht="21">
      <c r="K78" s="153"/>
      <c r="L78" s="133"/>
      <c r="M78" s="133">
        <v>63</v>
      </c>
      <c r="N78" s="156">
        <v>5821317136</v>
      </c>
      <c r="O78" s="156">
        <v>802347487</v>
      </c>
      <c r="P78" s="156">
        <v>347739787</v>
      </c>
      <c r="Q78" s="132">
        <v>63</v>
      </c>
      <c r="R78" s="136">
        <f>+VLOOKUP(Q78,$T$11:$U$41,2,FALSE)</f>
        <v>295697454</v>
      </c>
      <c r="S78" s="136"/>
    </row>
    <row r="79" spans="11:19" ht="21">
      <c r="K79" s="153"/>
      <c r="L79" s="133"/>
      <c r="M79" s="133">
        <v>44001</v>
      </c>
      <c r="N79" s="156">
        <v>5377460111</v>
      </c>
      <c r="O79" s="156">
        <v>580016966</v>
      </c>
      <c r="P79" s="156">
        <v>236508693</v>
      </c>
      <c r="Q79" s="132">
        <v>44001</v>
      </c>
      <c r="R79" s="136"/>
      <c r="S79" s="136"/>
    </row>
    <row r="80" spans="11:19" ht="21">
      <c r="K80" s="153"/>
      <c r="L80" s="133"/>
      <c r="M80" s="133">
        <v>5615</v>
      </c>
      <c r="N80" s="156">
        <v>1787653890</v>
      </c>
      <c r="O80" s="156">
        <v>253765445</v>
      </c>
      <c r="P80" s="156">
        <v>109595939</v>
      </c>
      <c r="Q80" s="132">
        <v>5615</v>
      </c>
      <c r="R80" s="136"/>
      <c r="S80" s="136"/>
    </row>
    <row r="81" spans="11:19" ht="21">
      <c r="K81" s="153"/>
      <c r="L81" s="133"/>
      <c r="M81" s="133">
        <v>66</v>
      </c>
      <c r="N81" s="156">
        <v>6375429201</v>
      </c>
      <c r="O81" s="156">
        <v>856324203</v>
      </c>
      <c r="P81" s="156">
        <v>368636051</v>
      </c>
      <c r="Q81" s="132">
        <v>66</v>
      </c>
      <c r="R81" s="136">
        <f>+VLOOKUP(Q81,$T$11:$U$41,2,FALSE)</f>
        <v>915327543</v>
      </c>
      <c r="S81" s="136"/>
    </row>
    <row r="82" spans="11:19" ht="21">
      <c r="K82" s="153"/>
      <c r="L82" s="133"/>
      <c r="M82" s="133">
        <v>5631</v>
      </c>
      <c r="N82" s="156">
        <v>648753109</v>
      </c>
      <c r="O82" s="156">
        <v>97458136</v>
      </c>
      <c r="P82" s="156">
        <v>41048057</v>
      </c>
      <c r="Q82" s="132">
        <v>5631</v>
      </c>
      <c r="R82" s="136"/>
      <c r="S82" s="136"/>
    </row>
    <row r="83" spans="11:19" ht="21">
      <c r="K83" s="153"/>
      <c r="L83" s="133"/>
      <c r="M83" s="133">
        <v>23660</v>
      </c>
      <c r="N83" s="156">
        <v>2434105239</v>
      </c>
      <c r="O83" s="156">
        <v>369196025</v>
      </c>
      <c r="P83" s="156">
        <v>159984424</v>
      </c>
      <c r="Q83" s="132">
        <v>23660</v>
      </c>
      <c r="R83" s="136"/>
      <c r="S83" s="136"/>
    </row>
    <row r="84" spans="11:19" ht="21">
      <c r="K84" s="153"/>
      <c r="L84" s="133"/>
      <c r="M84" s="133">
        <v>88</v>
      </c>
      <c r="N84" s="156">
        <v>569397706</v>
      </c>
      <c r="O84" s="156">
        <v>162146567</v>
      </c>
      <c r="P84" s="156">
        <v>69877082</v>
      </c>
      <c r="Q84" s="132">
        <v>88</v>
      </c>
      <c r="R84" s="136">
        <f>+VLOOKUP(Q84,$T$11:$U$41,2,FALSE)</f>
        <v>225467808</v>
      </c>
      <c r="S84" s="136"/>
    </row>
    <row r="85" spans="11:19" ht="21">
      <c r="K85" s="153"/>
      <c r="L85" s="133"/>
      <c r="M85" s="133">
        <v>47001</v>
      </c>
      <c r="N85" s="156">
        <v>9078826238</v>
      </c>
      <c r="O85" s="156">
        <v>1186818559</v>
      </c>
      <c r="P85" s="156">
        <v>511179340</v>
      </c>
      <c r="Q85" s="132">
        <v>47001</v>
      </c>
      <c r="R85" s="136"/>
      <c r="S85" s="136"/>
    </row>
    <row r="86" spans="11:19" ht="21">
      <c r="K86" s="153"/>
      <c r="L86" s="152"/>
      <c r="M86" s="133">
        <v>68</v>
      </c>
      <c r="N86" s="156">
        <v>8571216358</v>
      </c>
      <c r="O86" s="156">
        <v>2761389532</v>
      </c>
      <c r="P86" s="156">
        <v>1170158127</v>
      </c>
      <c r="Q86" s="132">
        <v>68</v>
      </c>
      <c r="R86" s="136">
        <f>+VLOOKUP(Q86,$T$11:$U$41,2,FALSE)</f>
        <v>2570272279</v>
      </c>
      <c r="S86" s="136"/>
    </row>
    <row r="87" spans="11:19" ht="21">
      <c r="K87" s="153"/>
      <c r="L87" s="133"/>
      <c r="M87" s="133">
        <v>70001</v>
      </c>
      <c r="N87" s="156">
        <v>6323314082</v>
      </c>
      <c r="O87" s="156">
        <v>793321555</v>
      </c>
      <c r="P87" s="156">
        <v>334993578</v>
      </c>
      <c r="Q87" s="132">
        <v>70001</v>
      </c>
      <c r="R87" s="136"/>
      <c r="S87" s="136"/>
    </row>
    <row r="88" spans="11:19" ht="21">
      <c r="K88" s="153"/>
      <c r="L88" s="133"/>
      <c r="M88" s="133">
        <v>25754</v>
      </c>
      <c r="N88" s="156">
        <v>8054531869</v>
      </c>
      <c r="O88" s="156">
        <v>654083191</v>
      </c>
      <c r="P88" s="156">
        <v>282673266</v>
      </c>
      <c r="Q88" s="132">
        <v>25754</v>
      </c>
      <c r="R88" s="136"/>
      <c r="S88" s="136"/>
    </row>
    <row r="89" spans="11:19" ht="21">
      <c r="K89" s="153"/>
      <c r="L89" s="133"/>
      <c r="M89" s="133">
        <v>15759</v>
      </c>
      <c r="N89" s="156">
        <v>2289274758</v>
      </c>
      <c r="O89" s="156">
        <v>311213552</v>
      </c>
      <c r="P89" s="156">
        <v>134296552</v>
      </c>
      <c r="Q89" s="132">
        <v>15759</v>
      </c>
      <c r="R89" s="136"/>
      <c r="S89" s="136"/>
    </row>
    <row r="90" spans="11:19" ht="21">
      <c r="K90" s="153"/>
      <c r="L90" s="133"/>
      <c r="M90" s="133">
        <v>8758</v>
      </c>
      <c r="N90" s="156">
        <v>7004525085</v>
      </c>
      <c r="O90" s="156">
        <v>591946684</v>
      </c>
      <c r="P90" s="156">
        <v>254143358</v>
      </c>
      <c r="Q90" s="132">
        <v>8758</v>
      </c>
      <c r="R90" s="136"/>
      <c r="S90" s="136"/>
    </row>
    <row r="91" spans="11:19" ht="21">
      <c r="K91" s="153"/>
      <c r="L91" s="133"/>
      <c r="M91" s="133">
        <v>70</v>
      </c>
      <c r="N91" s="156">
        <v>17594156515</v>
      </c>
      <c r="O91" s="156">
        <v>2372533166</v>
      </c>
      <c r="P91" s="156">
        <v>1024957131</v>
      </c>
      <c r="Q91" s="132">
        <v>70</v>
      </c>
      <c r="R91" s="136">
        <f>+VLOOKUP(Q91,$T$11:$U$41,2,FALSE)</f>
        <v>432708992</v>
      </c>
      <c r="S91" s="136"/>
    </row>
    <row r="92" spans="11:19" ht="21">
      <c r="K92" s="153"/>
      <c r="L92" s="133"/>
      <c r="M92" s="133">
        <v>73</v>
      </c>
      <c r="N92" s="156">
        <v>20655355495</v>
      </c>
      <c r="O92" s="156">
        <v>2842744948</v>
      </c>
      <c r="P92" s="156">
        <v>1226564778</v>
      </c>
      <c r="Q92" s="132">
        <v>73</v>
      </c>
      <c r="R92" s="136">
        <f>+VLOOKUP(Q92,$T$11:$U$41,2,FALSE)</f>
        <v>4982532409</v>
      </c>
      <c r="S92" s="136"/>
    </row>
    <row r="93" spans="11:19" ht="21">
      <c r="K93" s="153"/>
      <c r="L93" s="133"/>
      <c r="M93" s="133">
        <v>76834</v>
      </c>
      <c r="N93" s="156">
        <v>3161888663</v>
      </c>
      <c r="O93" s="156">
        <v>428124282</v>
      </c>
      <c r="P93" s="156">
        <v>179998448</v>
      </c>
      <c r="Q93" s="132">
        <v>76834</v>
      </c>
      <c r="R93" s="136"/>
      <c r="S93" s="136"/>
    </row>
    <row r="94" spans="11:19" ht="21">
      <c r="K94" s="153"/>
      <c r="L94" s="133"/>
      <c r="M94" s="133">
        <v>52835</v>
      </c>
      <c r="N94" s="156">
        <v>5199534649</v>
      </c>
      <c r="O94" s="156">
        <v>619031550</v>
      </c>
      <c r="P94" s="156">
        <v>265846284</v>
      </c>
      <c r="Q94" s="132">
        <v>52835</v>
      </c>
      <c r="R94" s="136"/>
      <c r="S94" s="136"/>
    </row>
    <row r="95" spans="11:19" ht="21">
      <c r="K95" s="153"/>
      <c r="L95" s="133"/>
      <c r="M95" s="133">
        <v>15001</v>
      </c>
      <c r="N95" s="156">
        <v>2283109766</v>
      </c>
      <c r="O95" s="156">
        <v>396320839</v>
      </c>
      <c r="P95" s="156">
        <v>171642126</v>
      </c>
      <c r="Q95" s="132">
        <v>15001</v>
      </c>
      <c r="R95" s="136"/>
      <c r="S95" s="136"/>
    </row>
    <row r="96" spans="11:19" ht="21">
      <c r="K96" s="153"/>
      <c r="L96" s="133"/>
      <c r="M96" s="133">
        <v>5837</v>
      </c>
      <c r="N96" s="156">
        <v>3968363213</v>
      </c>
      <c r="O96" s="156">
        <v>503377659</v>
      </c>
      <c r="P96" s="156">
        <v>209145967</v>
      </c>
      <c r="Q96" s="132">
        <v>5837</v>
      </c>
      <c r="R96" s="136"/>
      <c r="S96" s="136"/>
    </row>
    <row r="97" spans="11:19" ht="21">
      <c r="K97" s="153"/>
      <c r="L97" s="133"/>
      <c r="M97" s="133">
        <v>44847</v>
      </c>
      <c r="N97" s="156">
        <v>3294945846</v>
      </c>
      <c r="O97" s="156">
        <v>118798664</v>
      </c>
      <c r="P97" s="156">
        <v>50616914</v>
      </c>
      <c r="Q97" s="132">
        <v>44847</v>
      </c>
      <c r="R97" s="136"/>
      <c r="S97" s="136"/>
    </row>
    <row r="98" spans="11:19" ht="21">
      <c r="K98" s="153"/>
      <c r="L98" s="133"/>
      <c r="M98" s="133">
        <v>76</v>
      </c>
      <c r="N98" s="156">
        <v>20741303149</v>
      </c>
      <c r="O98" s="156">
        <v>2610512508</v>
      </c>
      <c r="P98" s="156">
        <v>1127359035</v>
      </c>
      <c r="Q98" s="132">
        <v>76</v>
      </c>
      <c r="R98" s="136">
        <f>+VLOOKUP(Q98,$T$11:$U$41,2,FALSE)</f>
        <v>6212965860</v>
      </c>
      <c r="S98" s="136"/>
    </row>
    <row r="99" spans="11:19" ht="21">
      <c r="K99" s="153"/>
      <c r="L99" s="133"/>
      <c r="M99" s="133">
        <v>20001</v>
      </c>
      <c r="N99" s="156">
        <v>7478778591</v>
      </c>
      <c r="O99" s="156">
        <v>1016227072</v>
      </c>
      <c r="P99" s="156">
        <v>439175053</v>
      </c>
      <c r="Q99" s="132">
        <v>20001</v>
      </c>
      <c r="R99" s="136"/>
      <c r="S99" s="136"/>
    </row>
    <row r="100" spans="11:19" ht="21">
      <c r="K100" s="153"/>
      <c r="L100" s="133"/>
      <c r="M100" s="133">
        <v>97</v>
      </c>
      <c r="N100" s="156">
        <v>1601504599</v>
      </c>
      <c r="O100" s="156">
        <v>106205703</v>
      </c>
      <c r="P100" s="156">
        <v>45034635</v>
      </c>
      <c r="Q100" s="132">
        <v>97</v>
      </c>
      <c r="R100" s="136">
        <f>+VLOOKUP(Q100,$T$11:$U$41,2,FALSE)</f>
        <v>12339449</v>
      </c>
      <c r="S100" s="136"/>
    </row>
    <row r="101" spans="11:19" ht="21">
      <c r="K101" s="153"/>
      <c r="L101" s="133"/>
      <c r="M101" s="133">
        <v>99</v>
      </c>
      <c r="N101" s="156">
        <v>2982423262</v>
      </c>
      <c r="O101" s="156">
        <v>177038532</v>
      </c>
      <c r="P101" s="156">
        <v>75032900</v>
      </c>
      <c r="Q101" s="132">
        <v>99</v>
      </c>
      <c r="R101" s="136">
        <f>+VLOOKUP(Q101,$T$11:$U$41,2,FALSE)</f>
        <v>37821322</v>
      </c>
      <c r="S101" s="136"/>
    </row>
    <row r="102" spans="11:19" ht="21">
      <c r="K102" s="153"/>
      <c r="L102" s="152"/>
      <c r="M102" s="133">
        <v>50001</v>
      </c>
      <c r="N102" s="156">
        <v>8497938014</v>
      </c>
      <c r="O102" s="156">
        <v>1244788192</v>
      </c>
      <c r="P102" s="156">
        <v>538252991</v>
      </c>
      <c r="Q102" s="132">
        <v>50001</v>
      </c>
      <c r="R102" s="136"/>
      <c r="S102" s="136"/>
    </row>
    <row r="103" spans="11:19" ht="21">
      <c r="K103" s="153"/>
      <c r="L103" s="133"/>
      <c r="M103" s="133">
        <v>85001</v>
      </c>
      <c r="N103" s="156">
        <v>3175627064</v>
      </c>
      <c r="O103" s="156">
        <v>496468417</v>
      </c>
      <c r="P103" s="156">
        <v>205788017</v>
      </c>
      <c r="Q103" s="132">
        <v>85001</v>
      </c>
      <c r="R103" s="136"/>
      <c r="S103" s="136"/>
    </row>
    <row r="104" spans="11:19" ht="21">
      <c r="K104" s="153"/>
      <c r="L104" s="133"/>
      <c r="M104" s="133">
        <v>25899</v>
      </c>
      <c r="N104" s="156">
        <v>1253461632</v>
      </c>
      <c r="O104" s="156">
        <v>232483998</v>
      </c>
      <c r="P104" s="156">
        <v>100287095</v>
      </c>
      <c r="Q104" s="132">
        <v>25899</v>
      </c>
      <c r="R104" s="136"/>
      <c r="S104" s="136"/>
    </row>
    <row r="105" spans="14:18" ht="18">
      <c r="N105" s="146">
        <f>SUM(N11:N104)</f>
        <v>892060883804</v>
      </c>
      <c r="O105" s="146">
        <f>SUM(O11:O104)</f>
        <v>113203766935</v>
      </c>
      <c r="P105" s="146">
        <f>SUM(P11:P104)</f>
        <v>48522820702</v>
      </c>
      <c r="R105" s="146">
        <f>SUM(R11:R104)</f>
        <v>49769978184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62" activePane="bottomLeft" state="frozen"/>
      <selection pane="topLeft" activeCell="A1" sqref="A1"/>
      <selection pane="bottomLeft" activeCell="G18" sqref="G18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185" t="s">
        <v>1108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94" t="s">
        <v>0</v>
      </c>
      <c r="B7" s="197" t="s">
        <v>81</v>
      </c>
      <c r="C7" s="201" t="s">
        <v>61</v>
      </c>
      <c r="D7" s="201"/>
      <c r="E7" s="201"/>
      <c r="F7" s="201"/>
      <c r="G7" s="179" t="s">
        <v>1096</v>
      </c>
      <c r="H7" s="182" t="s">
        <v>1103</v>
      </c>
      <c r="I7" s="191" t="s">
        <v>1104</v>
      </c>
      <c r="J7" s="186" t="s">
        <v>2</v>
      </c>
      <c r="K7" s="162" t="s">
        <v>1105</v>
      </c>
    </row>
    <row r="8" spans="1:11" ht="27.75" customHeight="1" thickBot="1">
      <c r="A8" s="195"/>
      <c r="B8" s="198"/>
      <c r="C8" s="119" t="s">
        <v>66</v>
      </c>
      <c r="D8" s="199" t="s">
        <v>96</v>
      </c>
      <c r="E8" s="200"/>
      <c r="F8" s="189" t="s">
        <v>67</v>
      </c>
      <c r="G8" s="180"/>
      <c r="H8" s="183"/>
      <c r="I8" s="192"/>
      <c r="J8" s="187"/>
      <c r="K8" s="163"/>
    </row>
    <row r="9" spans="1:21" ht="37.5" customHeight="1" thickBot="1">
      <c r="A9" s="196"/>
      <c r="B9" s="172"/>
      <c r="C9" s="120" t="s">
        <v>62</v>
      </c>
      <c r="D9" s="121" t="s">
        <v>88</v>
      </c>
      <c r="E9" s="121" t="s">
        <v>87</v>
      </c>
      <c r="F9" s="190"/>
      <c r="G9" s="181"/>
      <c r="H9" s="184"/>
      <c r="I9" s="193"/>
      <c r="J9" s="188"/>
      <c r="K9" s="164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86233999724</v>
      </c>
      <c r="D11" s="79">
        <f>+VLOOKUP(A11,$N$11:$Q$104,3,FALSE)</f>
        <v>10989587508</v>
      </c>
      <c r="E11" s="79">
        <f>+VLOOKUP(A11,$N$11:$Q$104,4,FALSE)</f>
        <v>4759309055</v>
      </c>
      <c r="F11" s="73">
        <f>+E11+D11+C11</f>
        <v>101982896287</v>
      </c>
      <c r="G11" s="148"/>
      <c r="H11" s="148"/>
      <c r="I11" s="79">
        <v>2709402857</v>
      </c>
      <c r="J11" s="79">
        <v>6462691443</v>
      </c>
      <c r="K11" s="79">
        <f>+F11+H11+I11+J11+G11</f>
        <v>111154990587</v>
      </c>
      <c r="N11" s="133">
        <v>91</v>
      </c>
      <c r="O11" s="136">
        <f>+Dptos!N11</f>
        <v>3113001988</v>
      </c>
      <c r="P11" s="136">
        <f>+Dptos!O11</f>
        <v>286286745</v>
      </c>
      <c r="Q11" s="136">
        <f>+Dptos!P11</f>
        <v>105723833</v>
      </c>
      <c r="R11" s="132">
        <v>91</v>
      </c>
      <c r="S11" s="136">
        <f>+Dptos!R11</f>
        <v>0</v>
      </c>
      <c r="T11" s="136"/>
      <c r="U11" s="132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20328173553</v>
      </c>
      <c r="D12" s="79">
        <f aca="true" t="shared" si="1" ref="D12:D72">+VLOOKUP(A12,$N$11:$Q$104,3,FALSE)</f>
        <v>2606083731</v>
      </c>
      <c r="E12" s="79">
        <f aca="true" t="shared" si="2" ref="E12:E72">+VLOOKUP(A12,$N$11:$Q$104,4,FALSE)</f>
        <v>1127604433</v>
      </c>
      <c r="F12" s="73">
        <f aca="true" t="shared" si="3" ref="F12:F72">+E12+D12+C12</f>
        <v>24061861717</v>
      </c>
      <c r="G12" s="148"/>
      <c r="H12" s="148"/>
      <c r="I12" s="79">
        <v>914613038</v>
      </c>
      <c r="J12" s="79">
        <v>0</v>
      </c>
      <c r="K12" s="79">
        <f aca="true" t="shared" si="4" ref="K12:K72">+F12+H12+I12+J12+G12</f>
        <v>24976474755</v>
      </c>
      <c r="N12" s="133">
        <v>5</v>
      </c>
      <c r="O12" s="136">
        <f>+Dptos!N12</f>
        <v>53892008568</v>
      </c>
      <c r="P12" s="136">
        <f>+Dptos!O12</f>
        <v>5965103437</v>
      </c>
      <c r="Q12" s="136">
        <f>+Dptos!P12</f>
        <v>2557214441</v>
      </c>
      <c r="R12" s="132">
        <v>5</v>
      </c>
      <c r="S12" s="136">
        <f>+Dptos!R12</f>
        <v>4516266424</v>
      </c>
      <c r="T12" s="136"/>
      <c r="U12" s="132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17212317197</v>
      </c>
      <c r="D13" s="79">
        <f t="shared" si="1"/>
        <v>1886510093</v>
      </c>
      <c r="E13" s="79">
        <f t="shared" si="2"/>
        <v>816877321</v>
      </c>
      <c r="F13" s="73">
        <f t="shared" si="3"/>
        <v>19915704611</v>
      </c>
      <c r="G13" s="148"/>
      <c r="H13" s="148"/>
      <c r="I13" s="79">
        <v>659378921</v>
      </c>
      <c r="J13" s="79">
        <v>0</v>
      </c>
      <c r="K13" s="79">
        <f t="shared" si="4"/>
        <v>20575083532</v>
      </c>
      <c r="N13" s="133">
        <v>5045</v>
      </c>
      <c r="O13" s="136">
        <f>+Dptos!N13</f>
        <v>3140326447</v>
      </c>
      <c r="P13" s="136">
        <f>+Dptos!O13</f>
        <v>283436811</v>
      </c>
      <c r="Q13" s="136">
        <f>+Dptos!P13</f>
        <v>120833136</v>
      </c>
      <c r="R13" s="132">
        <v>5045</v>
      </c>
      <c r="S13" s="136">
        <f>+Dptos!R13</f>
        <v>0</v>
      </c>
      <c r="T13" s="136"/>
      <c r="U13" s="132">
        <v>105889554</v>
      </c>
    </row>
    <row r="14" spans="1:21" s="44" customFormat="1" ht="21">
      <c r="A14" s="77">
        <v>47001</v>
      </c>
      <c r="B14" s="74" t="s">
        <v>92</v>
      </c>
      <c r="C14" s="79">
        <f t="shared" si="0"/>
        <v>9078826238</v>
      </c>
      <c r="D14" s="79">
        <f t="shared" si="1"/>
        <v>1186818559</v>
      </c>
      <c r="E14" s="79">
        <f t="shared" si="2"/>
        <v>511179340</v>
      </c>
      <c r="F14" s="73">
        <f t="shared" si="3"/>
        <v>10776824137</v>
      </c>
      <c r="G14" s="148"/>
      <c r="H14" s="148"/>
      <c r="I14" s="79">
        <v>423217950</v>
      </c>
      <c r="J14" s="79">
        <v>0</v>
      </c>
      <c r="K14" s="79">
        <f t="shared" si="4"/>
        <v>11200042087</v>
      </c>
      <c r="N14" s="133">
        <v>81</v>
      </c>
      <c r="O14" s="136">
        <f>+Dptos!N14</f>
        <v>6797829075</v>
      </c>
      <c r="P14" s="136">
        <f>+Dptos!O14</f>
        <v>976611442</v>
      </c>
      <c r="Q14" s="136">
        <f>+Dptos!P14</f>
        <v>421807026</v>
      </c>
      <c r="R14" s="132">
        <v>81</v>
      </c>
      <c r="S14" s="136">
        <f>+Dptos!R14</f>
        <v>62522738</v>
      </c>
      <c r="T14" s="136"/>
      <c r="U14" s="132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4865906265</v>
      </c>
      <c r="D15" s="79">
        <f t="shared" si="1"/>
        <v>642138565</v>
      </c>
      <c r="E15" s="79">
        <f t="shared" si="2"/>
        <v>277766595</v>
      </c>
      <c r="F15" s="73">
        <f t="shared" si="3"/>
        <v>5785811425</v>
      </c>
      <c r="G15" s="149"/>
      <c r="H15" s="149"/>
      <c r="I15" s="79">
        <v>215514207</v>
      </c>
      <c r="J15" s="79">
        <v>0</v>
      </c>
      <c r="K15" s="79">
        <f t="shared" si="4"/>
        <v>6001325632</v>
      </c>
      <c r="N15" s="133">
        <v>63001</v>
      </c>
      <c r="O15" s="136">
        <f>+Dptos!N15</f>
        <v>4865906265</v>
      </c>
      <c r="P15" s="136">
        <f>+Dptos!O15</f>
        <v>642138565</v>
      </c>
      <c r="Q15" s="136">
        <f>+Dptos!P15</f>
        <v>277766595</v>
      </c>
      <c r="R15" s="132">
        <v>63001</v>
      </c>
      <c r="S15" s="136">
        <f>+Dptos!R15</f>
        <v>0</v>
      </c>
      <c r="T15" s="136"/>
      <c r="U15" s="132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4202156489</v>
      </c>
      <c r="D16" s="79">
        <f t="shared" si="1"/>
        <v>582896668</v>
      </c>
      <c r="E16" s="79">
        <f t="shared" si="2"/>
        <v>253618125</v>
      </c>
      <c r="F16" s="73">
        <f t="shared" si="3"/>
        <v>5038671282</v>
      </c>
      <c r="G16" s="148"/>
      <c r="H16" s="73">
        <v>156933276</v>
      </c>
      <c r="I16" s="79">
        <v>175571226</v>
      </c>
      <c r="J16" s="79">
        <v>0</v>
      </c>
      <c r="K16" s="79">
        <f t="shared" si="4"/>
        <v>5371175784</v>
      </c>
      <c r="N16" s="133">
        <v>8</v>
      </c>
      <c r="O16" s="136">
        <f>+Dptos!N16</f>
        <v>10821229732</v>
      </c>
      <c r="P16" s="136">
        <f>+Dptos!O16</f>
        <v>1535745283</v>
      </c>
      <c r="Q16" s="136">
        <f>+Dptos!P16</f>
        <v>663655576</v>
      </c>
      <c r="R16" s="132">
        <v>8</v>
      </c>
      <c r="S16" s="136">
        <f>+Dptos!R16</f>
        <v>1725207048</v>
      </c>
      <c r="T16" s="136"/>
      <c r="U16" s="132">
        <v>0</v>
      </c>
    </row>
    <row r="17" spans="1:21" s="44" customFormat="1" ht="21">
      <c r="A17" s="77">
        <v>5088</v>
      </c>
      <c r="B17" s="160" t="s">
        <v>26</v>
      </c>
      <c r="C17" s="79">
        <f t="shared" si="0"/>
        <v>6048443078</v>
      </c>
      <c r="D17" s="79">
        <f t="shared" si="1"/>
        <v>586388564</v>
      </c>
      <c r="E17" s="79">
        <f t="shared" si="2"/>
        <v>278735287</v>
      </c>
      <c r="F17" s="73">
        <f t="shared" si="3"/>
        <v>6913566929</v>
      </c>
      <c r="G17" s="148"/>
      <c r="H17" s="148"/>
      <c r="I17" s="79">
        <v>184815553</v>
      </c>
      <c r="J17" s="79">
        <v>0</v>
      </c>
      <c r="K17" s="79">
        <f t="shared" si="4"/>
        <v>7098382482</v>
      </c>
      <c r="N17" s="133">
        <v>68081</v>
      </c>
      <c r="O17" s="136">
        <f>+Dptos!N17</f>
        <v>4202156489</v>
      </c>
      <c r="P17" s="136">
        <f>+Dptos!O17</f>
        <v>582896668</v>
      </c>
      <c r="Q17" s="136">
        <f>+Dptos!P17</f>
        <v>253618125</v>
      </c>
      <c r="R17" s="132">
        <v>68081</v>
      </c>
      <c r="S17" s="136">
        <f>+Dptos!R17</f>
        <v>0</v>
      </c>
      <c r="T17" s="136"/>
      <c r="U17" s="132">
        <v>175571226</v>
      </c>
    </row>
    <row r="18" spans="1:21" s="44" customFormat="1" ht="21">
      <c r="A18" s="77">
        <v>68001</v>
      </c>
      <c r="B18" s="76" t="s">
        <v>45</v>
      </c>
      <c r="C18" s="79">
        <f t="shared" si="0"/>
        <v>8171278007</v>
      </c>
      <c r="D18" s="79">
        <f t="shared" si="1"/>
        <v>1195000481</v>
      </c>
      <c r="E18" s="79">
        <f t="shared" si="2"/>
        <v>502782667</v>
      </c>
      <c r="F18" s="73">
        <f t="shared" si="3"/>
        <v>9869061155</v>
      </c>
      <c r="G18" s="148"/>
      <c r="H18" s="148"/>
      <c r="I18" s="79">
        <v>340016507</v>
      </c>
      <c r="J18" s="79">
        <v>0</v>
      </c>
      <c r="K18" s="79">
        <f t="shared" si="4"/>
        <v>10209077662</v>
      </c>
      <c r="N18" s="133">
        <v>8001</v>
      </c>
      <c r="O18" s="136">
        <f>+Dptos!N18</f>
        <v>20328173553</v>
      </c>
      <c r="P18" s="136">
        <f>+Dptos!O18</f>
        <v>2606083731</v>
      </c>
      <c r="Q18" s="136">
        <f>+Dptos!P18</f>
        <v>1127604433</v>
      </c>
      <c r="R18" s="132">
        <v>8001</v>
      </c>
      <c r="S18" s="136">
        <f>+Dptos!R18</f>
        <v>0</v>
      </c>
      <c r="T18" s="136"/>
      <c r="U18" s="132">
        <v>914613038</v>
      </c>
    </row>
    <row r="19" spans="1:21" s="44" customFormat="1" ht="21">
      <c r="A19" s="77">
        <v>76109</v>
      </c>
      <c r="B19" s="74" t="s">
        <v>49</v>
      </c>
      <c r="C19" s="79">
        <f t="shared" si="0"/>
        <v>9957476594</v>
      </c>
      <c r="D19" s="79">
        <f t="shared" si="1"/>
        <v>870364966</v>
      </c>
      <c r="E19" s="79">
        <f t="shared" si="2"/>
        <v>376322444</v>
      </c>
      <c r="F19" s="73">
        <f t="shared" si="3"/>
        <v>11204164004</v>
      </c>
      <c r="G19" s="148"/>
      <c r="H19" s="148"/>
      <c r="I19" s="79">
        <v>269964061</v>
      </c>
      <c r="J19" s="79">
        <v>0</v>
      </c>
      <c r="K19" s="79">
        <f t="shared" si="4"/>
        <v>11474128065</v>
      </c>
      <c r="N19" s="133">
        <v>5088</v>
      </c>
      <c r="O19" s="136">
        <f>+Dptos!N19</f>
        <v>6048443078</v>
      </c>
      <c r="P19" s="136">
        <f>+Dptos!O19</f>
        <v>586388564</v>
      </c>
      <c r="Q19" s="136">
        <f>+Dptos!P19</f>
        <v>278735287</v>
      </c>
      <c r="R19" s="132">
        <v>5088</v>
      </c>
      <c r="S19" s="136">
        <f>+Dptos!R19</f>
        <v>0</v>
      </c>
      <c r="T19" s="136"/>
      <c r="U19" s="132">
        <v>184815553</v>
      </c>
    </row>
    <row r="20" spans="1:21" s="44" customFormat="1" ht="21">
      <c r="A20" s="77">
        <v>76111</v>
      </c>
      <c r="B20" s="74" t="s">
        <v>50</v>
      </c>
      <c r="C20" s="79">
        <f t="shared" si="0"/>
        <v>2098949070</v>
      </c>
      <c r="D20" s="79">
        <f t="shared" si="1"/>
        <v>262774686</v>
      </c>
      <c r="E20" s="79">
        <f t="shared" si="2"/>
        <v>113494137</v>
      </c>
      <c r="F20" s="73">
        <f t="shared" si="3"/>
        <v>2475217893</v>
      </c>
      <c r="G20" s="148"/>
      <c r="H20" s="148"/>
      <c r="I20" s="79">
        <v>79922881</v>
      </c>
      <c r="J20" s="79">
        <v>0</v>
      </c>
      <c r="K20" s="79">
        <f t="shared" si="4"/>
        <v>2555140774</v>
      </c>
      <c r="N20" s="133">
        <v>11001</v>
      </c>
      <c r="O20" s="136">
        <f>+Dptos!N20</f>
        <v>86233999724</v>
      </c>
      <c r="P20" s="136">
        <f>+Dptos!O20</f>
        <v>10989587508</v>
      </c>
      <c r="Q20" s="136">
        <f>+Dptos!P20</f>
        <v>4759309055</v>
      </c>
      <c r="R20" s="132">
        <v>11001</v>
      </c>
      <c r="S20" s="136">
        <f>+Dptos!R20</f>
        <v>6462691443</v>
      </c>
      <c r="T20" s="136"/>
      <c r="U20" s="132">
        <v>2709402857</v>
      </c>
    </row>
    <row r="21" spans="1:21" s="44" customFormat="1" ht="21">
      <c r="A21" s="77">
        <v>76001</v>
      </c>
      <c r="B21" s="74" t="s">
        <v>78</v>
      </c>
      <c r="C21" s="79">
        <f t="shared" si="0"/>
        <v>29950848800</v>
      </c>
      <c r="D21" s="79">
        <f t="shared" si="1"/>
        <v>3075971617</v>
      </c>
      <c r="E21" s="79">
        <f t="shared" si="2"/>
        <v>1146270906</v>
      </c>
      <c r="F21" s="73">
        <f t="shared" si="3"/>
        <v>34173091323</v>
      </c>
      <c r="G21" s="149"/>
      <c r="H21" s="149"/>
      <c r="I21" s="79">
        <v>773162930</v>
      </c>
      <c r="J21" s="79">
        <v>0</v>
      </c>
      <c r="K21" s="79">
        <f t="shared" si="4"/>
        <v>34946254253</v>
      </c>
      <c r="N21" s="133">
        <v>13</v>
      </c>
      <c r="O21" s="136">
        <f>+Dptos!N21</f>
        <v>23203744029</v>
      </c>
      <c r="P21" s="136">
        <f>+Dptos!O21</f>
        <v>3168682476</v>
      </c>
      <c r="Q21" s="136">
        <f>+Dptos!P21</f>
        <v>1369479364</v>
      </c>
      <c r="R21" s="132">
        <v>13</v>
      </c>
      <c r="S21" s="136">
        <f>+Dptos!R21</f>
        <v>1558939903</v>
      </c>
      <c r="T21" s="136"/>
      <c r="U21" s="132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1720659669</v>
      </c>
      <c r="D22" s="79">
        <f t="shared" si="1"/>
        <v>292743330</v>
      </c>
      <c r="E22" s="79">
        <f t="shared" si="2"/>
        <v>126862355</v>
      </c>
      <c r="F22" s="73">
        <f t="shared" si="3"/>
        <v>2140265354</v>
      </c>
      <c r="G22" s="148"/>
      <c r="H22" s="148"/>
      <c r="I22" s="79">
        <v>93583080</v>
      </c>
      <c r="J22" s="79">
        <v>0</v>
      </c>
      <c r="K22" s="79">
        <f t="shared" si="4"/>
        <v>2233848434</v>
      </c>
      <c r="N22" s="133">
        <v>15</v>
      </c>
      <c r="O22" s="136">
        <f>+Dptos!N22</f>
        <v>24528785383</v>
      </c>
      <c r="P22" s="136">
        <f>+Dptos!O22</f>
        <v>3112191878</v>
      </c>
      <c r="Q22" s="136">
        <f>+Dptos!P22</f>
        <v>1355864371</v>
      </c>
      <c r="R22" s="132">
        <v>15</v>
      </c>
      <c r="S22" s="136">
        <f>+Dptos!R22</f>
        <v>3055495324</v>
      </c>
      <c r="T22" s="136"/>
      <c r="U22" s="132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2934192250</v>
      </c>
      <c r="D23" s="79">
        <f t="shared" si="1"/>
        <v>387319245</v>
      </c>
      <c r="E23" s="79">
        <f t="shared" si="2"/>
        <v>167313767</v>
      </c>
      <c r="F23" s="73">
        <f t="shared" si="3"/>
        <v>3488825262</v>
      </c>
      <c r="G23" s="150"/>
      <c r="H23" s="151"/>
      <c r="I23" s="79">
        <v>181950537</v>
      </c>
      <c r="J23" s="79">
        <v>0</v>
      </c>
      <c r="K23" s="79">
        <f t="shared" si="4"/>
        <v>3670775799</v>
      </c>
      <c r="N23" s="133">
        <v>68001</v>
      </c>
      <c r="O23" s="136">
        <f>+Dptos!N23</f>
        <v>8171278007</v>
      </c>
      <c r="P23" s="136">
        <f>+Dptos!O23</f>
        <v>1195000481</v>
      </c>
      <c r="Q23" s="136">
        <f>+Dptos!P23</f>
        <v>502782667</v>
      </c>
      <c r="R23" s="132">
        <v>68001</v>
      </c>
      <c r="S23" s="136">
        <f>+Dptos!R23</f>
        <v>0</v>
      </c>
      <c r="T23" s="136"/>
      <c r="U23" s="132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11329653760</v>
      </c>
      <c r="D24" s="79">
        <f t="shared" si="1"/>
        <v>1700760738</v>
      </c>
      <c r="E24" s="79">
        <f t="shared" si="2"/>
        <v>738259862</v>
      </c>
      <c r="F24" s="73">
        <f t="shared" si="3"/>
        <v>13768674360</v>
      </c>
      <c r="G24" s="73"/>
      <c r="H24" s="73"/>
      <c r="I24" s="79">
        <v>534594787</v>
      </c>
      <c r="J24" s="79">
        <v>0</v>
      </c>
      <c r="K24" s="79">
        <f t="shared" si="4"/>
        <v>14303269147</v>
      </c>
      <c r="N24" s="133">
        <v>76109</v>
      </c>
      <c r="O24" s="136">
        <f>+Dptos!N24</f>
        <v>9957476594</v>
      </c>
      <c r="P24" s="136">
        <f>+Dptos!O24</f>
        <v>870364966</v>
      </c>
      <c r="Q24" s="136">
        <f>+Dptos!P24</f>
        <v>376322444</v>
      </c>
      <c r="R24" s="132">
        <v>76109</v>
      </c>
      <c r="S24" s="136">
        <f>+Dptos!R24</f>
        <v>0</v>
      </c>
      <c r="T24" s="136"/>
      <c r="U24" s="132">
        <v>269964061</v>
      </c>
    </row>
    <row r="25" spans="1:21" s="44" customFormat="1" ht="21">
      <c r="A25" s="77">
        <v>66170</v>
      </c>
      <c r="B25" s="74" t="s">
        <v>44</v>
      </c>
      <c r="C25" s="79">
        <f t="shared" si="0"/>
        <v>2753670511</v>
      </c>
      <c r="D25" s="79">
        <f t="shared" si="1"/>
        <v>417610906</v>
      </c>
      <c r="E25" s="79">
        <f t="shared" si="2"/>
        <v>180183622</v>
      </c>
      <c r="F25" s="73">
        <f t="shared" si="3"/>
        <v>3351465039</v>
      </c>
      <c r="G25" s="73">
        <v>119142654</v>
      </c>
      <c r="H25" s="73"/>
      <c r="I25" s="79">
        <v>122446663</v>
      </c>
      <c r="J25" s="79">
        <v>0</v>
      </c>
      <c r="K25" s="79">
        <f t="shared" si="4"/>
        <v>3593054356</v>
      </c>
      <c r="N25" s="133">
        <v>76111</v>
      </c>
      <c r="O25" s="136">
        <f>+Dptos!N25</f>
        <v>2098949070</v>
      </c>
      <c r="P25" s="136">
        <f>+Dptos!O25</f>
        <v>262774686</v>
      </c>
      <c r="Q25" s="136">
        <f>+Dptos!P25</f>
        <v>113494137</v>
      </c>
      <c r="R25" s="132">
        <v>76111</v>
      </c>
      <c r="S25" s="136">
        <f>+Dptos!R25</f>
        <v>0</v>
      </c>
      <c r="T25" s="136"/>
      <c r="U25" s="132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2182184209</v>
      </c>
      <c r="D26" s="79">
        <f t="shared" si="1"/>
        <v>259458580</v>
      </c>
      <c r="E26" s="79">
        <f t="shared" si="2"/>
        <v>111863936</v>
      </c>
      <c r="F26" s="73">
        <f t="shared" si="3"/>
        <v>2553506725</v>
      </c>
      <c r="G26" s="73"/>
      <c r="H26" s="73"/>
      <c r="I26" s="79">
        <v>73792430</v>
      </c>
      <c r="J26" s="79">
        <v>0</v>
      </c>
      <c r="K26" s="79">
        <f t="shared" si="4"/>
        <v>2627299155</v>
      </c>
      <c r="N26" s="133">
        <v>17</v>
      </c>
      <c r="O26" s="136">
        <f>+Dptos!N26</f>
        <v>12499850571</v>
      </c>
      <c r="P26" s="136">
        <f>+Dptos!O26</f>
        <v>1778159019</v>
      </c>
      <c r="Q26" s="136">
        <f>+Dptos!P26</f>
        <v>764513497</v>
      </c>
      <c r="R26" s="132">
        <v>17</v>
      </c>
      <c r="S26" s="136">
        <f>+Dptos!R26</f>
        <v>389249087</v>
      </c>
      <c r="T26" s="136"/>
      <c r="U26" s="132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1764869549</v>
      </c>
      <c r="D27" s="79">
        <f t="shared" si="1"/>
        <v>216503050</v>
      </c>
      <c r="E27" s="79">
        <f t="shared" si="2"/>
        <v>91471774</v>
      </c>
      <c r="F27" s="73">
        <f t="shared" si="3"/>
        <v>2072844373</v>
      </c>
      <c r="G27" s="73"/>
      <c r="H27" s="73"/>
      <c r="I27" s="79">
        <v>71255573</v>
      </c>
      <c r="J27" s="79">
        <v>0</v>
      </c>
      <c r="K27" s="79">
        <f t="shared" si="4"/>
        <v>2144099946</v>
      </c>
      <c r="N27" s="133">
        <v>76001</v>
      </c>
      <c r="O27" s="136">
        <f>+Dptos!N27</f>
        <v>29950848800</v>
      </c>
      <c r="P27" s="136">
        <f>+Dptos!O27</f>
        <v>3075971617</v>
      </c>
      <c r="Q27" s="136">
        <f>+Dptos!P27</f>
        <v>1146270906</v>
      </c>
      <c r="R27" s="132">
        <v>76001</v>
      </c>
      <c r="S27" s="136">
        <f>+Dptos!R27</f>
        <v>0</v>
      </c>
      <c r="T27" s="136"/>
      <c r="U27" s="132">
        <v>773162930</v>
      </c>
    </row>
    <row r="28" spans="1:21" s="44" customFormat="1" ht="21">
      <c r="A28" s="77">
        <v>18001</v>
      </c>
      <c r="B28" s="74" t="s">
        <v>32</v>
      </c>
      <c r="C28" s="79">
        <f t="shared" si="0"/>
        <v>4138732723</v>
      </c>
      <c r="D28" s="79">
        <f t="shared" si="1"/>
        <v>546730706</v>
      </c>
      <c r="E28" s="79">
        <f t="shared" si="2"/>
        <v>235384902</v>
      </c>
      <c r="F28" s="73">
        <f t="shared" si="3"/>
        <v>4920848331</v>
      </c>
      <c r="G28" s="73"/>
      <c r="H28" s="73"/>
      <c r="I28" s="79">
        <v>195643616</v>
      </c>
      <c r="J28" s="79">
        <v>0</v>
      </c>
      <c r="K28" s="79">
        <f t="shared" si="4"/>
        <v>5116491947</v>
      </c>
      <c r="N28" s="133">
        <v>18</v>
      </c>
      <c r="O28" s="136">
        <f>+Dptos!N28</f>
        <v>7722103261</v>
      </c>
      <c r="P28" s="136">
        <f>+Dptos!O28</f>
        <v>935165488</v>
      </c>
      <c r="Q28" s="136">
        <f>+Dptos!P28</f>
        <v>399972691</v>
      </c>
      <c r="R28" s="132">
        <v>18</v>
      </c>
      <c r="S28" s="136">
        <f>+Dptos!R28</f>
        <v>0</v>
      </c>
      <c r="T28" s="136"/>
      <c r="U28" s="132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3522777141</v>
      </c>
      <c r="D29" s="79">
        <f t="shared" si="1"/>
        <v>470189892</v>
      </c>
      <c r="E29" s="79">
        <f t="shared" si="2"/>
        <v>203830338</v>
      </c>
      <c r="F29" s="73">
        <f t="shared" si="3"/>
        <v>4196797371</v>
      </c>
      <c r="G29" s="73"/>
      <c r="H29" s="73"/>
      <c r="I29" s="79">
        <v>137946043</v>
      </c>
      <c r="J29" s="79">
        <v>0</v>
      </c>
      <c r="K29" s="79">
        <f t="shared" si="4"/>
        <v>4334743414</v>
      </c>
      <c r="N29" s="133">
        <v>13001</v>
      </c>
      <c r="O29" s="136">
        <f>+Dptos!N29</f>
        <v>17212317197</v>
      </c>
      <c r="P29" s="136">
        <f>+Dptos!O29</f>
        <v>1886510093</v>
      </c>
      <c r="Q29" s="136">
        <f>+Dptos!P29</f>
        <v>816877321</v>
      </c>
      <c r="R29" s="132">
        <v>13001</v>
      </c>
      <c r="S29" s="136">
        <f>+Dptos!R29</f>
        <v>0</v>
      </c>
      <c r="T29" s="136"/>
      <c r="U29" s="132">
        <v>659378921</v>
      </c>
    </row>
    <row r="30" spans="1:21" s="44" customFormat="1" ht="21">
      <c r="A30" s="77">
        <v>25290</v>
      </c>
      <c r="B30" s="74" t="s">
        <v>109</v>
      </c>
      <c r="C30" s="79">
        <f t="shared" si="0"/>
        <v>2140513547</v>
      </c>
      <c r="D30" s="79">
        <f t="shared" si="1"/>
        <v>302619260</v>
      </c>
      <c r="E30" s="79">
        <f t="shared" si="2"/>
        <v>130882452</v>
      </c>
      <c r="F30" s="73">
        <f t="shared" si="3"/>
        <v>2574015259</v>
      </c>
      <c r="G30" s="73"/>
      <c r="H30" s="73"/>
      <c r="I30" s="79">
        <v>86643659</v>
      </c>
      <c r="J30" s="79">
        <v>0</v>
      </c>
      <c r="K30" s="79">
        <f t="shared" si="4"/>
        <v>2660658918</v>
      </c>
      <c r="N30" s="133">
        <v>76147</v>
      </c>
      <c r="O30" s="136">
        <f>+Dptos!N30</f>
        <v>1720659669</v>
      </c>
      <c r="P30" s="136">
        <f>+Dptos!O30</f>
        <v>292743330</v>
      </c>
      <c r="Q30" s="136">
        <f>+Dptos!P30</f>
        <v>126862355</v>
      </c>
      <c r="R30" s="132">
        <v>76147</v>
      </c>
      <c r="S30" s="136">
        <f>+Dptos!R30</f>
        <v>0</v>
      </c>
      <c r="T30" s="136"/>
      <c r="U30" s="132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731417000</v>
      </c>
      <c r="D31" s="79">
        <f t="shared" si="1"/>
        <v>195948192</v>
      </c>
      <c r="E31" s="79">
        <f t="shared" si="2"/>
        <v>84951673</v>
      </c>
      <c r="F31" s="73">
        <f t="shared" si="3"/>
        <v>1012316865</v>
      </c>
      <c r="G31" s="73"/>
      <c r="H31" s="73"/>
      <c r="I31" s="79">
        <v>58029648</v>
      </c>
      <c r="J31" s="79">
        <v>0</v>
      </c>
      <c r="K31" s="79">
        <f t="shared" si="4"/>
        <v>1070346513</v>
      </c>
      <c r="N31" s="133">
        <v>85</v>
      </c>
      <c r="O31" s="136">
        <f>+Dptos!N31</f>
        <v>6221199905</v>
      </c>
      <c r="P31" s="136">
        <f>+Dptos!O31</f>
        <v>697192103</v>
      </c>
      <c r="Q31" s="136">
        <f>+Dptos!P31</f>
        <v>289809641</v>
      </c>
      <c r="R31" s="132">
        <v>85</v>
      </c>
      <c r="S31" s="136">
        <f>+Dptos!R31</f>
        <v>100895308</v>
      </c>
      <c r="T31" s="136"/>
      <c r="U31" s="132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3199381595</v>
      </c>
      <c r="D32" s="79">
        <f t="shared" si="1"/>
        <v>327010038</v>
      </c>
      <c r="E32" s="79">
        <f t="shared" si="2"/>
        <v>141592260</v>
      </c>
      <c r="F32" s="73">
        <f t="shared" si="3"/>
        <v>3667983893</v>
      </c>
      <c r="G32" s="73"/>
      <c r="H32" s="73"/>
      <c r="I32" s="79">
        <v>86791826</v>
      </c>
      <c r="J32" s="79">
        <v>0</v>
      </c>
      <c r="K32" s="79">
        <f t="shared" si="4"/>
        <v>3754775719</v>
      </c>
      <c r="N32" s="133">
        <v>19</v>
      </c>
      <c r="O32" s="136">
        <f>+Dptos!N32</f>
        <v>34008679104</v>
      </c>
      <c r="P32" s="136">
        <f>+Dptos!O32</f>
        <v>3614322795</v>
      </c>
      <c r="Q32" s="136">
        <f>+Dptos!P32</f>
        <v>1556930180</v>
      </c>
      <c r="R32" s="132">
        <v>19</v>
      </c>
      <c r="S32" s="136">
        <f>+Dptos!R32</f>
        <v>1414667762</v>
      </c>
      <c r="T32" s="136"/>
      <c r="U32" s="132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9148808308</v>
      </c>
      <c r="D33" s="79">
        <f t="shared" si="1"/>
        <v>1305044294</v>
      </c>
      <c r="E33" s="79">
        <f t="shared" si="2"/>
        <v>563614994</v>
      </c>
      <c r="F33" s="73">
        <f t="shared" si="3"/>
        <v>11017467596</v>
      </c>
      <c r="G33" s="73"/>
      <c r="H33" s="73"/>
      <c r="I33" s="79">
        <v>376519359</v>
      </c>
      <c r="J33" s="79">
        <v>0</v>
      </c>
      <c r="K33" s="79">
        <f t="shared" si="4"/>
        <v>11393986955</v>
      </c>
      <c r="N33" s="133">
        <v>20</v>
      </c>
      <c r="O33" s="136">
        <f>+Dptos!N33</f>
        <v>17489963231</v>
      </c>
      <c r="P33" s="136">
        <f>+Dptos!O33</f>
        <v>1934230410</v>
      </c>
      <c r="Q33" s="136">
        <f>+Dptos!P33</f>
        <v>940653134</v>
      </c>
      <c r="R33" s="132">
        <v>20</v>
      </c>
      <c r="S33" s="136">
        <f>+Dptos!R33</f>
        <v>426251220</v>
      </c>
      <c r="T33" s="136"/>
      <c r="U33" s="132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3242938165</v>
      </c>
      <c r="D34" s="79">
        <f t="shared" si="1"/>
        <v>437156008</v>
      </c>
      <c r="E34" s="79">
        <f t="shared" si="2"/>
        <v>188615517</v>
      </c>
      <c r="F34" s="73">
        <f t="shared" si="3"/>
        <v>3868709690</v>
      </c>
      <c r="G34" s="73"/>
      <c r="H34" s="73"/>
      <c r="I34" s="79">
        <v>133781999</v>
      </c>
      <c r="J34" s="79">
        <v>0</v>
      </c>
      <c r="K34" s="79">
        <f t="shared" si="4"/>
        <v>4002491689</v>
      </c>
      <c r="N34" s="133">
        <v>25175</v>
      </c>
      <c r="O34" s="136">
        <f>+Dptos!N34</f>
        <v>1477855667</v>
      </c>
      <c r="P34" s="136">
        <f>+Dptos!O34</f>
        <v>225826986</v>
      </c>
      <c r="Q34" s="136">
        <f>+Dptos!P34</f>
        <v>97631110</v>
      </c>
      <c r="R34" s="132">
        <v>25175</v>
      </c>
      <c r="S34" s="136">
        <f>+Dptos!R34</f>
        <v>0</v>
      </c>
      <c r="T34" s="136"/>
      <c r="U34" s="132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3275748226</v>
      </c>
      <c r="D35" s="79">
        <f t="shared" si="1"/>
        <v>464067503</v>
      </c>
      <c r="E35" s="79">
        <f t="shared" si="2"/>
        <v>201321750</v>
      </c>
      <c r="F35" s="73">
        <f t="shared" si="3"/>
        <v>3941137479</v>
      </c>
      <c r="G35" s="73"/>
      <c r="H35" s="73"/>
      <c r="I35" s="79">
        <v>261942878</v>
      </c>
      <c r="J35" s="79">
        <v>0</v>
      </c>
      <c r="K35" s="79">
        <f t="shared" si="4"/>
        <v>4203080357</v>
      </c>
      <c r="N35" s="133">
        <v>27</v>
      </c>
      <c r="O35" s="136">
        <f>+Dptos!N35</f>
        <v>13175560771</v>
      </c>
      <c r="P35" s="136">
        <f>+Dptos!O35</f>
        <v>1315508285</v>
      </c>
      <c r="Q35" s="136">
        <f>+Dptos!P35</f>
        <v>566075671</v>
      </c>
      <c r="R35" s="132">
        <v>27</v>
      </c>
      <c r="S35" s="136">
        <f>+Dptos!R35</f>
        <v>972971475</v>
      </c>
      <c r="T35" s="136"/>
      <c r="U35" s="132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2949055012</v>
      </c>
      <c r="D36" s="79">
        <f t="shared" si="1"/>
        <v>449101493</v>
      </c>
      <c r="E36" s="79">
        <f t="shared" si="2"/>
        <v>194950029</v>
      </c>
      <c r="F36" s="73">
        <f t="shared" si="3"/>
        <v>3593106534</v>
      </c>
      <c r="G36" s="73"/>
      <c r="H36" s="73"/>
      <c r="I36" s="79">
        <v>218733015</v>
      </c>
      <c r="J36" s="79">
        <v>0</v>
      </c>
      <c r="K36" s="79">
        <f t="shared" si="4"/>
        <v>3811839549</v>
      </c>
      <c r="N36" s="133">
        <v>47189</v>
      </c>
      <c r="O36" s="136">
        <f>+Dptos!N36</f>
        <v>2934192250</v>
      </c>
      <c r="P36" s="136">
        <f>+Dptos!O36</f>
        <v>387319245</v>
      </c>
      <c r="Q36" s="136">
        <f>+Dptos!P36</f>
        <v>167313767</v>
      </c>
      <c r="R36" s="132">
        <v>47189</v>
      </c>
      <c r="S36" s="136">
        <f>+Dptos!R36</f>
        <v>0</v>
      </c>
      <c r="T36" s="136"/>
      <c r="U36" s="132">
        <v>181950537</v>
      </c>
    </row>
    <row r="37" spans="1:21" s="44" customFormat="1" ht="21">
      <c r="A37" s="77">
        <v>44430</v>
      </c>
      <c r="B37" s="74" t="s">
        <v>38</v>
      </c>
      <c r="C37" s="79">
        <f t="shared" si="0"/>
        <v>4474506867</v>
      </c>
      <c r="D37" s="79">
        <f t="shared" si="1"/>
        <v>461497282</v>
      </c>
      <c r="E37" s="79">
        <f t="shared" si="2"/>
        <v>193087638</v>
      </c>
      <c r="F37" s="73">
        <f t="shared" si="3"/>
        <v>5129091787</v>
      </c>
      <c r="G37" s="73"/>
      <c r="H37" s="73"/>
      <c r="I37" s="79">
        <v>390634701</v>
      </c>
      <c r="J37" s="79">
        <v>0</v>
      </c>
      <c r="K37" s="79">
        <f t="shared" si="4"/>
        <v>5519726488</v>
      </c>
      <c r="N37" s="134">
        <v>23</v>
      </c>
      <c r="O37" s="136">
        <f>+Dptos!N37</f>
        <v>24276783908</v>
      </c>
      <c r="P37" s="136">
        <f>+Dptos!O37</f>
        <v>3378913940</v>
      </c>
      <c r="Q37" s="136">
        <f>+Dptos!P37</f>
        <v>1459882307</v>
      </c>
      <c r="R37" s="132">
        <v>23</v>
      </c>
      <c r="S37" s="136">
        <f>+Dptos!R37</f>
        <v>721001307</v>
      </c>
      <c r="T37" s="136"/>
      <c r="U37" s="132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5192918069</v>
      </c>
      <c r="D38" s="79">
        <f t="shared" si="1"/>
        <v>943095569</v>
      </c>
      <c r="E38" s="79">
        <f t="shared" si="2"/>
        <v>408769283</v>
      </c>
      <c r="F38" s="73">
        <f t="shared" si="3"/>
        <v>6544782921</v>
      </c>
      <c r="G38" s="73"/>
      <c r="H38" s="73"/>
      <c r="I38" s="79">
        <v>255856722</v>
      </c>
      <c r="J38" s="79">
        <v>0</v>
      </c>
      <c r="K38" s="79">
        <f t="shared" si="4"/>
        <v>6800639643</v>
      </c>
      <c r="N38" s="133">
        <v>54001</v>
      </c>
      <c r="O38" s="136">
        <f>+Dptos!N38</f>
        <v>11329653760</v>
      </c>
      <c r="P38" s="136">
        <f>+Dptos!O38</f>
        <v>1700760738</v>
      </c>
      <c r="Q38" s="136">
        <f>+Dptos!P38</f>
        <v>738259862</v>
      </c>
      <c r="R38" s="132">
        <v>54001</v>
      </c>
      <c r="S38" s="136">
        <f>+Dptos!R38</f>
        <v>0</v>
      </c>
      <c r="T38" s="136"/>
      <c r="U38" s="132">
        <v>534594787</v>
      </c>
    </row>
    <row r="39" spans="1:21" s="44" customFormat="1" ht="21">
      <c r="A39" s="77">
        <v>5001</v>
      </c>
      <c r="B39" s="74" t="s">
        <v>113</v>
      </c>
      <c r="C39" s="79">
        <f t="shared" si="0"/>
        <v>35804445154</v>
      </c>
      <c r="D39" s="79">
        <f t="shared" si="1"/>
        <v>3477390535</v>
      </c>
      <c r="E39" s="79">
        <f t="shared" si="2"/>
        <v>1543449917</v>
      </c>
      <c r="F39" s="73">
        <f t="shared" si="3"/>
        <v>40825285606</v>
      </c>
      <c r="G39" s="73"/>
      <c r="H39" s="73"/>
      <c r="I39" s="79">
        <v>1273555037</v>
      </c>
      <c r="J39" s="79">
        <v>0</v>
      </c>
      <c r="K39" s="79">
        <f t="shared" si="4"/>
        <v>42098840643</v>
      </c>
      <c r="N39" s="133">
        <v>25</v>
      </c>
      <c r="O39" s="136">
        <f>+Dptos!N39</f>
        <v>28414052283</v>
      </c>
      <c r="P39" s="136">
        <f>+Dptos!O39</f>
        <v>3816309556</v>
      </c>
      <c r="Q39" s="136">
        <f>+Dptos!P39</f>
        <v>1640471250</v>
      </c>
      <c r="R39" s="132">
        <v>25</v>
      </c>
      <c r="S39" s="136">
        <f>+Dptos!R39</f>
        <v>5583583282</v>
      </c>
      <c r="T39" s="136"/>
      <c r="U39" s="132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9916880380</v>
      </c>
      <c r="D40" s="79">
        <f t="shared" si="1"/>
        <v>1213685550</v>
      </c>
      <c r="E40" s="79">
        <f t="shared" si="2"/>
        <v>526216609</v>
      </c>
      <c r="F40" s="73">
        <f t="shared" si="3"/>
        <v>11656782539</v>
      </c>
      <c r="G40" s="73"/>
      <c r="H40" s="73"/>
      <c r="I40" s="79">
        <v>588621581</v>
      </c>
      <c r="J40" s="79">
        <v>0</v>
      </c>
      <c r="K40" s="79">
        <f t="shared" si="4"/>
        <v>12245404120</v>
      </c>
      <c r="N40" s="133">
        <v>66170</v>
      </c>
      <c r="O40" s="136">
        <f>+Dptos!N40</f>
        <v>2753670511</v>
      </c>
      <c r="P40" s="136">
        <f>+Dptos!O40</f>
        <v>417610906</v>
      </c>
      <c r="Q40" s="136">
        <f>+Dptos!P40</f>
        <v>180183622</v>
      </c>
      <c r="R40" s="132">
        <v>66170</v>
      </c>
      <c r="S40" s="136">
        <f>+Dptos!R40</f>
        <v>0</v>
      </c>
      <c r="T40" s="136"/>
      <c r="U40" s="132">
        <v>122446663</v>
      </c>
    </row>
    <row r="41" spans="1:21" s="44" customFormat="1" ht="21">
      <c r="A41" s="77">
        <v>41001</v>
      </c>
      <c r="B41" s="76" t="s">
        <v>37</v>
      </c>
      <c r="C41" s="79">
        <f t="shared" si="0"/>
        <v>4100390185</v>
      </c>
      <c r="D41" s="79">
        <f t="shared" si="1"/>
        <v>864586433</v>
      </c>
      <c r="E41" s="79">
        <f t="shared" si="2"/>
        <v>373872105</v>
      </c>
      <c r="F41" s="73">
        <f t="shared" si="3"/>
        <v>5338848723</v>
      </c>
      <c r="G41" s="73"/>
      <c r="H41" s="73"/>
      <c r="I41" s="79">
        <v>263161088</v>
      </c>
      <c r="J41" s="79">
        <v>0</v>
      </c>
      <c r="K41" s="79">
        <f t="shared" si="4"/>
        <v>5602009811</v>
      </c>
      <c r="N41" s="133">
        <v>15238</v>
      </c>
      <c r="O41" s="136">
        <f>+Dptos!N41</f>
        <v>2182184209</v>
      </c>
      <c r="P41" s="136">
        <f>+Dptos!O41</f>
        <v>259458580</v>
      </c>
      <c r="Q41" s="136">
        <f>+Dptos!P41</f>
        <v>111863936</v>
      </c>
      <c r="R41" s="132">
        <v>15238</v>
      </c>
      <c r="S41" s="136">
        <f>+Dptos!R41</f>
        <v>0</v>
      </c>
      <c r="T41" s="136"/>
      <c r="U41" s="132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4313134292</v>
      </c>
      <c r="D42" s="79">
        <f t="shared" si="1"/>
        <v>623149615</v>
      </c>
      <c r="E42" s="79">
        <f t="shared" si="2"/>
        <v>267326804</v>
      </c>
      <c r="F42" s="73">
        <f t="shared" si="3"/>
        <v>5203610711</v>
      </c>
      <c r="G42" s="73"/>
      <c r="H42" s="73"/>
      <c r="I42" s="79">
        <v>194320016</v>
      </c>
      <c r="J42" s="79">
        <v>0</v>
      </c>
      <c r="K42" s="79">
        <f t="shared" si="4"/>
        <v>5397930727</v>
      </c>
      <c r="N42" s="133">
        <v>5266</v>
      </c>
      <c r="O42" s="136">
        <f>+Dptos!N42</f>
        <v>1764869549</v>
      </c>
      <c r="P42" s="136">
        <f>+Dptos!O42</f>
        <v>216503050</v>
      </c>
      <c r="Q42" s="136">
        <f>+Dptos!P42</f>
        <v>91471774</v>
      </c>
      <c r="R42" s="132">
        <v>5266</v>
      </c>
      <c r="S42" s="136">
        <f>+Dptos!R42</f>
        <v>0</v>
      </c>
      <c r="T42" s="136"/>
      <c r="U42" s="132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8438746159</v>
      </c>
      <c r="D43" s="79">
        <f t="shared" si="1"/>
        <v>1140004900</v>
      </c>
      <c r="E43" s="79">
        <f t="shared" si="2"/>
        <v>494448537</v>
      </c>
      <c r="F43" s="73">
        <f t="shared" si="3"/>
        <v>10073199596</v>
      </c>
      <c r="G43" s="73"/>
      <c r="H43" s="73"/>
      <c r="I43" s="79">
        <v>287292630</v>
      </c>
      <c r="J43" s="79">
        <v>0</v>
      </c>
      <c r="K43" s="79">
        <f t="shared" si="4"/>
        <v>10360492226</v>
      </c>
      <c r="N43" s="133">
        <v>25269</v>
      </c>
      <c r="O43" s="136">
        <f>+Dptos!N43</f>
        <v>1863402461</v>
      </c>
      <c r="P43" s="136">
        <f>+Dptos!O43</f>
        <v>274363666</v>
      </c>
      <c r="Q43" s="136">
        <f>+Dptos!P43</f>
        <v>118800410</v>
      </c>
      <c r="R43" s="132">
        <v>25269</v>
      </c>
      <c r="S43" s="136">
        <f>+Dptos!R43</f>
        <v>0</v>
      </c>
      <c r="T43" s="136"/>
      <c r="U43" s="132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8361896129</v>
      </c>
      <c r="D44" s="79">
        <f t="shared" si="1"/>
        <v>1198649968</v>
      </c>
      <c r="E44" s="79">
        <f t="shared" si="2"/>
        <v>519533105</v>
      </c>
      <c r="F44" s="73">
        <f t="shared" si="3"/>
        <v>10080079202</v>
      </c>
      <c r="G44" s="73"/>
      <c r="H44" s="73"/>
      <c r="I44" s="79">
        <v>348299345</v>
      </c>
      <c r="J44" s="79">
        <v>0</v>
      </c>
      <c r="K44" s="79">
        <f t="shared" si="4"/>
        <v>10428378547</v>
      </c>
      <c r="N44" s="133">
        <v>18001</v>
      </c>
      <c r="O44" s="136">
        <f>+Dptos!N44</f>
        <v>4138732723</v>
      </c>
      <c r="P44" s="136">
        <f>+Dptos!O44</f>
        <v>546730706</v>
      </c>
      <c r="Q44" s="136">
        <f>+Dptos!P44</f>
        <v>235384902</v>
      </c>
      <c r="R44" s="132">
        <v>18001</v>
      </c>
      <c r="S44" s="136">
        <f>+Dptos!R44</f>
        <v>0</v>
      </c>
      <c r="T44" s="136"/>
      <c r="U44" s="132">
        <v>195643616</v>
      </c>
    </row>
    <row r="45" spans="1:21" s="44" customFormat="1" ht="21">
      <c r="A45" s="77">
        <v>19001</v>
      </c>
      <c r="B45" s="74" t="s">
        <v>115</v>
      </c>
      <c r="C45" s="79">
        <f t="shared" si="0"/>
        <v>5484154359</v>
      </c>
      <c r="D45" s="79">
        <f t="shared" si="1"/>
        <v>703795069</v>
      </c>
      <c r="E45" s="79">
        <f t="shared" si="2"/>
        <v>304023294</v>
      </c>
      <c r="F45" s="73">
        <f t="shared" si="3"/>
        <v>6491972722</v>
      </c>
      <c r="G45" s="73"/>
      <c r="H45" s="73"/>
      <c r="I45" s="79">
        <v>215528857</v>
      </c>
      <c r="J45" s="79">
        <v>0</v>
      </c>
      <c r="K45" s="79">
        <f t="shared" si="4"/>
        <v>6707501579</v>
      </c>
      <c r="N45" s="133">
        <v>68276</v>
      </c>
      <c r="O45" s="136">
        <f>+Dptos!N45</f>
        <v>3522777141</v>
      </c>
      <c r="P45" s="136">
        <f>+Dptos!O45</f>
        <v>470189892</v>
      </c>
      <c r="Q45" s="136">
        <f>+Dptos!P45</f>
        <v>203830338</v>
      </c>
      <c r="R45" s="132">
        <v>68276</v>
      </c>
      <c r="S45" s="136">
        <f>+Dptos!R45</f>
        <v>0</v>
      </c>
      <c r="T45" s="136"/>
      <c r="U45" s="132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2434105239</v>
      </c>
      <c r="D46" s="79">
        <f t="shared" si="1"/>
        <v>369196025</v>
      </c>
      <c r="E46" s="79">
        <f t="shared" si="2"/>
        <v>159984424</v>
      </c>
      <c r="F46" s="73">
        <f t="shared" si="3"/>
        <v>2963285688</v>
      </c>
      <c r="G46" s="73"/>
      <c r="H46" s="73"/>
      <c r="I46" s="79">
        <v>188372751</v>
      </c>
      <c r="J46" s="79">
        <v>0</v>
      </c>
      <c r="K46" s="79">
        <f t="shared" si="4"/>
        <v>3151658439</v>
      </c>
      <c r="N46" s="133">
        <v>25290</v>
      </c>
      <c r="O46" s="136">
        <f>+Dptos!N46</f>
        <v>2140513547</v>
      </c>
      <c r="P46" s="136">
        <f>+Dptos!O46</f>
        <v>302619260</v>
      </c>
      <c r="Q46" s="136">
        <f>+Dptos!P46</f>
        <v>130882452</v>
      </c>
      <c r="R46" s="132">
        <v>25290</v>
      </c>
      <c r="S46" s="136">
        <f>+Dptos!R46</f>
        <v>0</v>
      </c>
      <c r="T46" s="136"/>
      <c r="U46" s="132">
        <v>86643659</v>
      </c>
    </row>
    <row r="47" spans="1:21" s="44" customFormat="1" ht="21">
      <c r="A47" s="77">
        <v>70001</v>
      </c>
      <c r="B47" s="74" t="s">
        <v>47</v>
      </c>
      <c r="C47" s="79">
        <f t="shared" si="0"/>
        <v>6323314082</v>
      </c>
      <c r="D47" s="79">
        <f t="shared" si="1"/>
        <v>793321555</v>
      </c>
      <c r="E47" s="79">
        <f t="shared" si="2"/>
        <v>334993578</v>
      </c>
      <c r="F47" s="73">
        <f t="shared" si="3"/>
        <v>7451629215</v>
      </c>
      <c r="G47" s="73"/>
      <c r="H47" s="73"/>
      <c r="I47" s="79">
        <v>369692627</v>
      </c>
      <c r="J47" s="79">
        <v>0</v>
      </c>
      <c r="K47" s="79">
        <f t="shared" si="4"/>
        <v>7821321842</v>
      </c>
      <c r="N47" s="133">
        <v>25307</v>
      </c>
      <c r="O47" s="136">
        <f>+Dptos!N47</f>
        <v>731417000</v>
      </c>
      <c r="P47" s="136">
        <f>+Dptos!O47</f>
        <v>195948192</v>
      </c>
      <c r="Q47" s="136">
        <f>+Dptos!P47</f>
        <v>84951673</v>
      </c>
      <c r="R47" s="132">
        <v>25307</v>
      </c>
      <c r="S47" s="136">
        <f>+Dptos!R47</f>
        <v>0</v>
      </c>
      <c r="T47" s="136"/>
      <c r="U47" s="132">
        <v>58029648</v>
      </c>
    </row>
    <row r="48" spans="1:21" s="44" customFormat="1" ht="21">
      <c r="A48" s="77">
        <v>25754</v>
      </c>
      <c r="B48" s="74" t="s">
        <v>36</v>
      </c>
      <c r="C48" s="79">
        <f t="shared" si="0"/>
        <v>8054531869</v>
      </c>
      <c r="D48" s="79">
        <f t="shared" si="1"/>
        <v>654083191</v>
      </c>
      <c r="E48" s="79">
        <f t="shared" si="2"/>
        <v>282673266</v>
      </c>
      <c r="F48" s="73">
        <f t="shared" si="3"/>
        <v>8991288326</v>
      </c>
      <c r="G48" s="73"/>
      <c r="H48" s="73"/>
      <c r="I48" s="79">
        <v>220538110</v>
      </c>
      <c r="J48" s="79">
        <v>0</v>
      </c>
      <c r="K48" s="79">
        <f t="shared" si="4"/>
        <v>9211826436</v>
      </c>
      <c r="N48" s="133">
        <v>68307</v>
      </c>
      <c r="O48" s="136">
        <f>+Dptos!N48</f>
        <v>3199381595</v>
      </c>
      <c r="P48" s="136">
        <f>+Dptos!O48</f>
        <v>327010038</v>
      </c>
      <c r="Q48" s="136">
        <f>+Dptos!P48</f>
        <v>141592260</v>
      </c>
      <c r="R48" s="132">
        <v>68307</v>
      </c>
      <c r="S48" s="136">
        <f>+Dptos!R48</f>
        <v>0</v>
      </c>
      <c r="T48" s="136"/>
      <c r="U48" s="132">
        <v>86791826</v>
      </c>
    </row>
    <row r="49" spans="1:21" s="44" customFormat="1" ht="21">
      <c r="A49" s="77">
        <v>15759</v>
      </c>
      <c r="B49" s="74" t="s">
        <v>30</v>
      </c>
      <c r="C49" s="79">
        <f t="shared" si="0"/>
        <v>2289274758</v>
      </c>
      <c r="D49" s="79">
        <f t="shared" si="1"/>
        <v>311213552</v>
      </c>
      <c r="E49" s="79">
        <f t="shared" si="2"/>
        <v>134296552</v>
      </c>
      <c r="F49" s="73">
        <f t="shared" si="3"/>
        <v>2734784862</v>
      </c>
      <c r="G49" s="73"/>
      <c r="H49" s="73"/>
      <c r="I49" s="79">
        <v>87781688</v>
      </c>
      <c r="J49" s="79">
        <v>0</v>
      </c>
      <c r="K49" s="79">
        <f t="shared" si="4"/>
        <v>2822566550</v>
      </c>
      <c r="N49" s="133">
        <v>94</v>
      </c>
      <c r="O49" s="136">
        <f>+Dptos!N49</f>
        <v>1835632731</v>
      </c>
      <c r="P49" s="136">
        <f>+Dptos!O49</f>
        <v>121742134</v>
      </c>
      <c r="Q49" s="136">
        <f>+Dptos!P49</f>
        <v>51809142</v>
      </c>
      <c r="R49" s="132">
        <v>94</v>
      </c>
      <c r="S49" s="136">
        <f>+Dptos!R49</f>
        <v>40018808</v>
      </c>
      <c r="T49" s="136"/>
      <c r="U49" s="132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7004525085</v>
      </c>
      <c r="D50" s="79">
        <f t="shared" si="1"/>
        <v>591946684</v>
      </c>
      <c r="E50" s="79">
        <f t="shared" si="2"/>
        <v>254143358</v>
      </c>
      <c r="F50" s="73">
        <f t="shared" si="3"/>
        <v>7850615127</v>
      </c>
      <c r="G50" s="73"/>
      <c r="H50" s="73"/>
      <c r="I50" s="79">
        <v>218426490</v>
      </c>
      <c r="J50" s="79">
        <v>0</v>
      </c>
      <c r="K50" s="79">
        <f t="shared" si="4"/>
        <v>8069041617</v>
      </c>
      <c r="N50" s="133">
        <v>95</v>
      </c>
      <c r="O50" s="136">
        <f>+Dptos!N50</f>
        <v>3367047370</v>
      </c>
      <c r="P50" s="136">
        <f>+Dptos!O50</f>
        <v>304649933</v>
      </c>
      <c r="Q50" s="136">
        <f>+Dptos!P50</f>
        <v>129730457</v>
      </c>
      <c r="R50" s="132">
        <v>95</v>
      </c>
      <c r="S50" s="136">
        <f>+Dptos!R50</f>
        <v>22414155</v>
      </c>
      <c r="T50" s="136"/>
      <c r="U50" s="132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3161888663</v>
      </c>
      <c r="D51" s="79">
        <f t="shared" si="1"/>
        <v>428124282</v>
      </c>
      <c r="E51" s="79">
        <f t="shared" si="2"/>
        <v>179998448</v>
      </c>
      <c r="F51" s="73">
        <f t="shared" si="3"/>
        <v>3770011393</v>
      </c>
      <c r="G51" s="73"/>
      <c r="H51" s="73"/>
      <c r="I51" s="79">
        <v>148382209</v>
      </c>
      <c r="J51" s="79">
        <v>0</v>
      </c>
      <c r="K51" s="79">
        <f t="shared" si="4"/>
        <v>3918393602</v>
      </c>
      <c r="N51" s="133">
        <v>41</v>
      </c>
      <c r="O51" s="136">
        <f>+Dptos!N51</f>
        <v>14701224388</v>
      </c>
      <c r="P51" s="136">
        <f>+Dptos!O51</f>
        <v>2104926144</v>
      </c>
      <c r="Q51" s="136">
        <f>+Dptos!P51</f>
        <v>911024725</v>
      </c>
      <c r="R51" s="132">
        <v>41</v>
      </c>
      <c r="S51" s="136">
        <f>+Dptos!R51</f>
        <v>1036568739</v>
      </c>
      <c r="T51" s="136"/>
      <c r="U51" s="132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5199534649</v>
      </c>
      <c r="D52" s="79">
        <f t="shared" si="1"/>
        <v>619031550</v>
      </c>
      <c r="E52" s="79">
        <f t="shared" si="2"/>
        <v>265846284</v>
      </c>
      <c r="F52" s="73">
        <f t="shared" si="3"/>
        <v>6084412483</v>
      </c>
      <c r="G52" s="73"/>
      <c r="H52" s="73"/>
      <c r="I52" s="79">
        <v>346949369</v>
      </c>
      <c r="J52" s="79">
        <v>0</v>
      </c>
      <c r="K52" s="79">
        <f t="shared" si="4"/>
        <v>6431361852</v>
      </c>
      <c r="N52" s="133">
        <v>73001</v>
      </c>
      <c r="O52" s="136">
        <f>+Dptos!N52</f>
        <v>9148808308</v>
      </c>
      <c r="P52" s="136">
        <f>+Dptos!O52</f>
        <v>1305044294</v>
      </c>
      <c r="Q52" s="136">
        <f>+Dptos!P52</f>
        <v>563614994</v>
      </c>
      <c r="R52" s="132">
        <v>73001</v>
      </c>
      <c r="S52" s="136">
        <f>+Dptos!R52</f>
        <v>0</v>
      </c>
      <c r="T52" s="136"/>
      <c r="U52" s="132">
        <v>376519359</v>
      </c>
    </row>
    <row r="53" spans="1:21" s="44" customFormat="1" ht="21">
      <c r="A53" s="77">
        <v>15001</v>
      </c>
      <c r="B53" s="76" t="s">
        <v>85</v>
      </c>
      <c r="C53" s="79">
        <f t="shared" si="0"/>
        <v>2283109766</v>
      </c>
      <c r="D53" s="79">
        <f t="shared" si="1"/>
        <v>396320839</v>
      </c>
      <c r="E53" s="79">
        <f t="shared" si="2"/>
        <v>171642126</v>
      </c>
      <c r="F53" s="73">
        <f t="shared" si="3"/>
        <v>2851072731</v>
      </c>
      <c r="G53" s="73"/>
      <c r="H53" s="73"/>
      <c r="I53" s="79">
        <v>96193544</v>
      </c>
      <c r="J53" s="79">
        <v>0</v>
      </c>
      <c r="K53" s="79">
        <f t="shared" si="4"/>
        <v>2947266275</v>
      </c>
      <c r="N53" s="133">
        <v>52356</v>
      </c>
      <c r="O53" s="136">
        <f>+Dptos!N53</f>
        <v>2564710396</v>
      </c>
      <c r="P53" s="136">
        <f>+Dptos!O53</f>
        <v>408045620</v>
      </c>
      <c r="Q53" s="136">
        <f>+Dptos!P53</f>
        <v>0</v>
      </c>
      <c r="R53" s="132">
        <v>52356</v>
      </c>
      <c r="S53" s="136">
        <f>+Dptos!R53</f>
        <v>0</v>
      </c>
      <c r="T53" s="143"/>
      <c r="U53" s="132">
        <v>118353100</v>
      </c>
    </row>
    <row r="54" spans="1:21" s="44" customFormat="1" ht="21">
      <c r="A54" s="77">
        <v>5837</v>
      </c>
      <c r="B54" s="74" t="s">
        <v>84</v>
      </c>
      <c r="C54" s="79">
        <f t="shared" si="0"/>
        <v>3968363213</v>
      </c>
      <c r="D54" s="79">
        <f t="shared" si="1"/>
        <v>503377659</v>
      </c>
      <c r="E54" s="79">
        <f t="shared" si="2"/>
        <v>209145967</v>
      </c>
      <c r="F54" s="73">
        <f t="shared" si="3"/>
        <v>4680886839</v>
      </c>
      <c r="G54" s="73"/>
      <c r="H54" s="73"/>
      <c r="I54" s="79">
        <v>324048335</v>
      </c>
      <c r="J54" s="79">
        <v>0</v>
      </c>
      <c r="K54" s="79">
        <f t="shared" si="4"/>
        <v>5004935174</v>
      </c>
      <c r="N54" s="133">
        <v>5360</v>
      </c>
      <c r="O54" s="136">
        <f>+Dptos!N54</f>
        <v>3242938165</v>
      </c>
      <c r="P54" s="136">
        <f>+Dptos!O54</f>
        <v>437156008</v>
      </c>
      <c r="Q54" s="136">
        <f>+Dptos!P54</f>
        <v>188615517</v>
      </c>
      <c r="R54" s="132">
        <v>5360</v>
      </c>
      <c r="S54" s="136">
        <f>+Dptos!R54</f>
        <v>0</v>
      </c>
      <c r="T54" s="136"/>
      <c r="U54" s="132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7478778591</v>
      </c>
      <c r="D55" s="79">
        <f t="shared" si="1"/>
        <v>1016227072</v>
      </c>
      <c r="E55" s="79">
        <f t="shared" si="2"/>
        <v>439175053</v>
      </c>
      <c r="F55" s="73">
        <f t="shared" si="3"/>
        <v>8934180716</v>
      </c>
      <c r="G55" s="73"/>
      <c r="H55" s="73"/>
      <c r="I55" s="79">
        <v>406327586</v>
      </c>
      <c r="J55" s="79">
        <v>0</v>
      </c>
      <c r="K55" s="79">
        <f t="shared" si="4"/>
        <v>9340508302</v>
      </c>
      <c r="N55" s="133">
        <v>76364</v>
      </c>
      <c r="O55" s="136">
        <f>+Dptos!N55</f>
        <v>1836566074</v>
      </c>
      <c r="P55" s="136">
        <f>+Dptos!O55</f>
        <v>218606592</v>
      </c>
      <c r="Q55" s="136">
        <f>+Dptos!P55</f>
        <v>94378494</v>
      </c>
      <c r="R55" s="132">
        <v>76364</v>
      </c>
      <c r="S55" s="136">
        <f>+Dptos!R55</f>
        <v>0</v>
      </c>
      <c r="T55" s="136"/>
      <c r="U55" s="132">
        <v>81214244</v>
      </c>
    </row>
    <row r="56" spans="1:21" s="44" customFormat="1" ht="21">
      <c r="A56" s="77">
        <v>50001</v>
      </c>
      <c r="B56" s="74" t="s">
        <v>39</v>
      </c>
      <c r="C56" s="79">
        <f t="shared" si="0"/>
        <v>8497938014</v>
      </c>
      <c r="D56" s="79">
        <f t="shared" si="1"/>
        <v>1244788192</v>
      </c>
      <c r="E56" s="79">
        <f t="shared" si="2"/>
        <v>538252991</v>
      </c>
      <c r="F56" s="73">
        <f t="shared" si="3"/>
        <v>10280979197</v>
      </c>
      <c r="G56" s="73"/>
      <c r="H56" s="73"/>
      <c r="I56" s="79">
        <v>329479025</v>
      </c>
      <c r="J56" s="79">
        <v>0</v>
      </c>
      <c r="K56" s="79">
        <f t="shared" si="4"/>
        <v>10610458222</v>
      </c>
      <c r="N56" s="133">
        <v>44</v>
      </c>
      <c r="O56" s="136">
        <f>+Dptos!N56</f>
        <v>10003194554</v>
      </c>
      <c r="P56" s="136">
        <f>+Dptos!O56</f>
        <v>1179233695</v>
      </c>
      <c r="Q56" s="136">
        <f>+Dptos!P56</f>
        <v>472141410</v>
      </c>
      <c r="R56" s="132">
        <v>44</v>
      </c>
      <c r="S56" s="136">
        <f>+Dptos!R56</f>
        <v>256027071</v>
      </c>
      <c r="T56" s="136"/>
      <c r="U56" s="132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1416658689</v>
      </c>
      <c r="D57" s="79">
        <f t="shared" si="1"/>
        <v>0</v>
      </c>
      <c r="E57" s="79">
        <f t="shared" si="2"/>
        <v>0</v>
      </c>
      <c r="F57" s="73">
        <f t="shared" si="3"/>
        <v>1416658689</v>
      </c>
      <c r="G57" s="73"/>
      <c r="H57" s="73"/>
      <c r="I57" s="79">
        <v>400684044</v>
      </c>
      <c r="J57" s="79">
        <v>0</v>
      </c>
      <c r="K57" s="79">
        <f t="shared" si="4"/>
        <v>1817342733</v>
      </c>
      <c r="N57" s="133">
        <v>23417</v>
      </c>
      <c r="O57" s="136">
        <f>+Dptos!N57</f>
        <v>3275748226</v>
      </c>
      <c r="P57" s="136">
        <f>+Dptos!O57</f>
        <v>464067503</v>
      </c>
      <c r="Q57" s="136">
        <f>+Dptos!P57</f>
        <v>201321750</v>
      </c>
      <c r="R57" s="132">
        <v>23417</v>
      </c>
      <c r="S57" s="136">
        <f>+Dptos!R57</f>
        <v>0</v>
      </c>
      <c r="T57" s="136"/>
      <c r="U57" s="132">
        <v>261942878</v>
      </c>
    </row>
    <row r="58" spans="1:21" s="44" customFormat="1" ht="21">
      <c r="A58" s="77">
        <v>44847</v>
      </c>
      <c r="B58" s="74" t="s">
        <v>123</v>
      </c>
      <c r="C58" s="79">
        <f t="shared" si="0"/>
        <v>3294945846</v>
      </c>
      <c r="D58" s="79">
        <f t="shared" si="1"/>
        <v>118798664</v>
      </c>
      <c r="E58" s="79">
        <f t="shared" si="2"/>
        <v>50616914</v>
      </c>
      <c r="F58" s="73">
        <f t="shared" si="3"/>
        <v>3464361424</v>
      </c>
      <c r="G58" s="73"/>
      <c r="H58" s="73"/>
      <c r="I58" s="79">
        <v>263533063</v>
      </c>
      <c r="J58" s="79">
        <v>0</v>
      </c>
      <c r="K58" s="79">
        <f t="shared" si="4"/>
        <v>3727894487</v>
      </c>
      <c r="N58" s="133">
        <v>13430</v>
      </c>
      <c r="O58" s="136">
        <f>+Dptos!N58</f>
        <v>2949055012</v>
      </c>
      <c r="P58" s="136">
        <f>+Dptos!O58</f>
        <v>449101493</v>
      </c>
      <c r="Q58" s="136">
        <f>+Dptos!P58</f>
        <v>194950029</v>
      </c>
      <c r="R58" s="132">
        <v>13430</v>
      </c>
      <c r="S58" s="136">
        <f>+Dptos!R58</f>
        <v>0</v>
      </c>
      <c r="T58" s="136"/>
      <c r="U58" s="132">
        <v>218733015</v>
      </c>
    </row>
    <row r="59" spans="1:21" s="44" customFormat="1" ht="21">
      <c r="A59" s="77">
        <v>5045</v>
      </c>
      <c r="B59" s="74" t="s">
        <v>119</v>
      </c>
      <c r="C59" s="79">
        <f t="shared" si="0"/>
        <v>3140326447</v>
      </c>
      <c r="D59" s="79">
        <f t="shared" si="1"/>
        <v>283436811</v>
      </c>
      <c r="E59" s="79">
        <f t="shared" si="2"/>
        <v>120833136</v>
      </c>
      <c r="F59" s="73">
        <f t="shared" si="3"/>
        <v>3544596394</v>
      </c>
      <c r="G59" s="73"/>
      <c r="H59" s="73"/>
      <c r="I59" s="79">
        <v>105889554</v>
      </c>
      <c r="J59" s="79">
        <v>0</v>
      </c>
      <c r="K59" s="79">
        <f t="shared" si="4"/>
        <v>3650485948</v>
      </c>
      <c r="N59" s="133">
        <v>47</v>
      </c>
      <c r="O59" s="136">
        <f>+Dptos!N59</f>
        <v>18309154099</v>
      </c>
      <c r="P59" s="136">
        <f>+Dptos!O59</f>
        <v>2695336169</v>
      </c>
      <c r="Q59" s="136">
        <f>+Dptos!P59</f>
        <v>1151688975</v>
      </c>
      <c r="R59" s="132">
        <v>47</v>
      </c>
      <c r="S59" s="136">
        <f>+Dptos!R59</f>
        <v>1040422964</v>
      </c>
      <c r="T59" s="136"/>
      <c r="U59" s="132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1863402461</v>
      </c>
      <c r="D60" s="79">
        <f t="shared" si="1"/>
        <v>274363666</v>
      </c>
      <c r="E60" s="79">
        <f t="shared" si="2"/>
        <v>118800410</v>
      </c>
      <c r="F60" s="73">
        <f t="shared" si="3"/>
        <v>2256566537</v>
      </c>
      <c r="G60" s="73"/>
      <c r="H60" s="73"/>
      <c r="I60" s="79">
        <v>112316755</v>
      </c>
      <c r="J60" s="79">
        <v>0</v>
      </c>
      <c r="K60" s="79">
        <f t="shared" si="4"/>
        <v>2368883292</v>
      </c>
      <c r="N60" s="133">
        <v>44430</v>
      </c>
      <c r="O60" s="136">
        <f>+Dptos!N60</f>
        <v>4474506867</v>
      </c>
      <c r="P60" s="136">
        <f>+Dptos!O60</f>
        <v>461497282</v>
      </c>
      <c r="Q60" s="136">
        <f>+Dptos!P60</f>
        <v>193087638</v>
      </c>
      <c r="R60" s="132">
        <v>44430</v>
      </c>
      <c r="S60" s="136">
        <f>+Dptos!R60</f>
        <v>0</v>
      </c>
      <c r="T60" s="136"/>
      <c r="U60" s="132">
        <v>390634701</v>
      </c>
    </row>
    <row r="61" spans="1:21" s="44" customFormat="1" ht="21">
      <c r="A61" s="77">
        <v>44001</v>
      </c>
      <c r="B61" s="74" t="s">
        <v>57</v>
      </c>
      <c r="C61" s="79">
        <f t="shared" si="0"/>
        <v>5377460111</v>
      </c>
      <c r="D61" s="79">
        <f t="shared" si="1"/>
        <v>580016966</v>
      </c>
      <c r="E61" s="79">
        <f t="shared" si="2"/>
        <v>236508693</v>
      </c>
      <c r="F61" s="73">
        <f t="shared" si="3"/>
        <v>6193985770</v>
      </c>
      <c r="G61" s="73"/>
      <c r="H61" s="73"/>
      <c r="I61" s="79">
        <v>312035167</v>
      </c>
      <c r="J61" s="79">
        <v>0</v>
      </c>
      <c r="K61" s="79">
        <f t="shared" si="4"/>
        <v>6506020937</v>
      </c>
      <c r="N61" s="133">
        <v>8433</v>
      </c>
      <c r="O61" s="136">
        <f>+Dptos!N61</f>
        <v>1832889778</v>
      </c>
      <c r="P61" s="136">
        <f>+Dptos!O61</f>
        <v>211924655</v>
      </c>
      <c r="Q61" s="136">
        <f>+Dptos!P61</f>
        <v>91390110</v>
      </c>
      <c r="R61" s="132">
        <v>8433</v>
      </c>
      <c r="S61" s="136">
        <f>+Dptos!R61</f>
        <v>0</v>
      </c>
      <c r="T61" s="136"/>
      <c r="U61" s="132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1787653890</v>
      </c>
      <c r="D62" s="79">
        <f t="shared" si="1"/>
        <v>253765445</v>
      </c>
      <c r="E62" s="79">
        <f t="shared" si="2"/>
        <v>109595939</v>
      </c>
      <c r="F62" s="73">
        <f t="shared" si="3"/>
        <v>2151015274</v>
      </c>
      <c r="G62" s="73"/>
      <c r="H62" s="73"/>
      <c r="I62" s="79">
        <v>106234254</v>
      </c>
      <c r="J62" s="79">
        <v>0</v>
      </c>
      <c r="K62" s="79">
        <f t="shared" si="4"/>
        <v>2257249528</v>
      </c>
      <c r="N62" s="133">
        <v>17001</v>
      </c>
      <c r="O62" s="136">
        <f>+Dptos!N62</f>
        <v>5192918069</v>
      </c>
      <c r="P62" s="136">
        <f>+Dptos!O62</f>
        <v>943095569</v>
      </c>
      <c r="Q62" s="136">
        <f>+Dptos!P62</f>
        <v>408769283</v>
      </c>
      <c r="R62" s="132">
        <v>17001</v>
      </c>
      <c r="S62" s="136">
        <f>+Dptos!R62</f>
        <v>0</v>
      </c>
      <c r="T62" s="136"/>
      <c r="U62" s="132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1477855667</v>
      </c>
      <c r="D63" s="79">
        <f t="shared" si="1"/>
        <v>225826986</v>
      </c>
      <c r="E63" s="79">
        <f t="shared" si="2"/>
        <v>97631110</v>
      </c>
      <c r="F63" s="73">
        <f t="shared" si="3"/>
        <v>1801313763</v>
      </c>
      <c r="G63" s="73">
        <v>55244604</v>
      </c>
      <c r="H63" s="73"/>
      <c r="I63" s="79">
        <v>78739567</v>
      </c>
      <c r="J63" s="79">
        <v>0</v>
      </c>
      <c r="K63" s="79">
        <f t="shared" si="4"/>
        <v>1935297934</v>
      </c>
      <c r="N63" s="133">
        <v>5001</v>
      </c>
      <c r="O63" s="136">
        <f>+Dptos!N63</f>
        <v>35804445154</v>
      </c>
      <c r="P63" s="136">
        <f>+Dptos!O63</f>
        <v>3477390535</v>
      </c>
      <c r="Q63" s="136">
        <f>+Dptos!P63</f>
        <v>1543449917</v>
      </c>
      <c r="R63" s="132">
        <v>5001</v>
      </c>
      <c r="S63" s="136">
        <f>+Dptos!R63</f>
        <v>0</v>
      </c>
      <c r="T63" s="136"/>
      <c r="U63" s="132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2564710396</v>
      </c>
      <c r="D64" s="79">
        <f t="shared" si="1"/>
        <v>408045620</v>
      </c>
      <c r="E64" s="79">
        <f t="shared" si="2"/>
        <v>0</v>
      </c>
      <c r="F64" s="73">
        <f t="shared" si="3"/>
        <v>2972756016</v>
      </c>
      <c r="G64" s="73"/>
      <c r="H64" s="73"/>
      <c r="I64" s="79">
        <v>118353100</v>
      </c>
      <c r="J64" s="79">
        <v>0</v>
      </c>
      <c r="K64" s="79">
        <f t="shared" si="4"/>
        <v>3091109116</v>
      </c>
      <c r="N64" s="133">
        <v>50</v>
      </c>
      <c r="O64" s="136">
        <f>+Dptos!N64</f>
        <v>10021632254</v>
      </c>
      <c r="P64" s="136">
        <f>+Dptos!O64</f>
        <v>1288146577</v>
      </c>
      <c r="Q64" s="136">
        <f>+Dptos!P64</f>
        <v>552477902</v>
      </c>
      <c r="R64" s="132">
        <v>50</v>
      </c>
      <c r="S64" s="136">
        <f>+Dptos!R64</f>
        <v>451535223</v>
      </c>
      <c r="T64" s="136"/>
      <c r="U64" s="132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1836566074</v>
      </c>
      <c r="D65" s="79">
        <f t="shared" si="1"/>
        <v>218606592</v>
      </c>
      <c r="E65" s="79">
        <f t="shared" si="2"/>
        <v>94378494</v>
      </c>
      <c r="F65" s="73">
        <f t="shared" si="3"/>
        <v>2149551160</v>
      </c>
      <c r="G65" s="73"/>
      <c r="H65" s="73"/>
      <c r="I65" s="79">
        <v>81214244</v>
      </c>
      <c r="J65" s="79">
        <v>0</v>
      </c>
      <c r="K65" s="79">
        <f t="shared" si="4"/>
        <v>2230765404</v>
      </c>
      <c r="N65" s="133">
        <v>23001</v>
      </c>
      <c r="O65" s="136">
        <f>+Dptos!N65</f>
        <v>9916880380</v>
      </c>
      <c r="P65" s="136">
        <f>+Dptos!O65</f>
        <v>1213685550</v>
      </c>
      <c r="Q65" s="136">
        <f>+Dptos!P65</f>
        <v>526216609</v>
      </c>
      <c r="R65" s="132">
        <v>23001</v>
      </c>
      <c r="S65" s="136">
        <f>+Dptos!R65</f>
        <v>0</v>
      </c>
      <c r="T65" s="136"/>
      <c r="U65" s="132">
        <v>588621581</v>
      </c>
    </row>
    <row r="66" spans="1:21" s="44" customFormat="1" ht="21">
      <c r="A66" s="77">
        <v>8433</v>
      </c>
      <c r="B66" s="74" t="s">
        <v>54</v>
      </c>
      <c r="C66" s="79">
        <f t="shared" si="0"/>
        <v>1832889778</v>
      </c>
      <c r="D66" s="79">
        <f t="shared" si="1"/>
        <v>211924655</v>
      </c>
      <c r="E66" s="79">
        <f t="shared" si="2"/>
        <v>91390110</v>
      </c>
      <c r="F66" s="73">
        <f t="shared" si="3"/>
        <v>2136204543</v>
      </c>
      <c r="G66" s="73"/>
      <c r="H66" s="73"/>
      <c r="I66" s="79">
        <v>89446079</v>
      </c>
      <c r="J66" s="79">
        <v>0</v>
      </c>
      <c r="K66" s="79">
        <f t="shared" si="4"/>
        <v>2225650622</v>
      </c>
      <c r="N66" s="133">
        <v>25473</v>
      </c>
      <c r="O66" s="136">
        <f>+Dptos!N66</f>
        <v>1145206649</v>
      </c>
      <c r="P66" s="136">
        <f>+Dptos!O66</f>
        <v>161686995</v>
      </c>
      <c r="Q66" s="136">
        <f>+Dptos!P66</f>
        <v>70015104</v>
      </c>
      <c r="R66" s="132">
        <v>25473</v>
      </c>
      <c r="S66" s="136">
        <f>+Dptos!R66</f>
        <v>0</v>
      </c>
      <c r="T66" s="136"/>
      <c r="U66" s="132">
        <v>55711336</v>
      </c>
    </row>
    <row r="67" spans="1:21" s="44" customFormat="1" ht="21">
      <c r="A67" s="77">
        <v>25473</v>
      </c>
      <c r="B67" s="74" t="s">
        <v>55</v>
      </c>
      <c r="C67" s="79">
        <f t="shared" si="0"/>
        <v>1145206649</v>
      </c>
      <c r="D67" s="79">
        <f t="shared" si="1"/>
        <v>161686995</v>
      </c>
      <c r="E67" s="79">
        <f t="shared" si="2"/>
        <v>70015104</v>
      </c>
      <c r="F67" s="73">
        <f t="shared" si="3"/>
        <v>1376908748</v>
      </c>
      <c r="G67" s="73"/>
      <c r="H67" s="73"/>
      <c r="I67" s="79">
        <v>55711336</v>
      </c>
      <c r="J67" s="79">
        <v>0</v>
      </c>
      <c r="K67" s="79">
        <f t="shared" si="4"/>
        <v>1432620084</v>
      </c>
      <c r="N67" s="133">
        <v>52</v>
      </c>
      <c r="O67" s="136">
        <f>+Dptos!N67</f>
        <v>22930183109</v>
      </c>
      <c r="P67" s="136">
        <f>+Dptos!O67</f>
        <v>3180841397</v>
      </c>
      <c r="Q67" s="136">
        <f>+Dptos!P67</f>
        <v>1366415847</v>
      </c>
      <c r="R67" s="132">
        <v>52</v>
      </c>
      <c r="S67" s="136">
        <f>+Dptos!R67</f>
        <v>1807970469</v>
      </c>
      <c r="T67" s="136"/>
      <c r="U67" s="132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2856031854</v>
      </c>
      <c r="D68" s="79">
        <f t="shared" si="1"/>
        <v>415069849</v>
      </c>
      <c r="E68" s="79">
        <f t="shared" si="2"/>
        <v>177205588</v>
      </c>
      <c r="F68" s="73">
        <f t="shared" si="3"/>
        <v>3448307291</v>
      </c>
      <c r="G68" s="73"/>
      <c r="H68" s="73"/>
      <c r="I68" s="79">
        <v>125619802</v>
      </c>
      <c r="J68" s="79">
        <v>0</v>
      </c>
      <c r="K68" s="79">
        <f t="shared" si="4"/>
        <v>3573927093</v>
      </c>
      <c r="N68" s="133">
        <v>41001</v>
      </c>
      <c r="O68" s="136">
        <f>+Dptos!N68</f>
        <v>4100390185</v>
      </c>
      <c r="P68" s="136">
        <f>+Dptos!O68</f>
        <v>864586433</v>
      </c>
      <c r="Q68" s="136">
        <f>+Dptos!P68</f>
        <v>373872105</v>
      </c>
      <c r="R68" s="132">
        <v>41001</v>
      </c>
      <c r="S68" s="136">
        <f>+Dptos!R68</f>
        <v>0</v>
      </c>
      <c r="T68" s="136"/>
      <c r="U68" s="132">
        <v>263161088</v>
      </c>
    </row>
    <row r="69" spans="1:21" s="44" customFormat="1" ht="21">
      <c r="A69" s="77">
        <v>41551</v>
      </c>
      <c r="B69" s="74" t="s">
        <v>56</v>
      </c>
      <c r="C69" s="79">
        <f t="shared" si="0"/>
        <v>2672406173</v>
      </c>
      <c r="D69" s="79">
        <f t="shared" si="1"/>
        <v>380446632</v>
      </c>
      <c r="E69" s="79">
        <f t="shared" si="2"/>
        <v>164723470</v>
      </c>
      <c r="F69" s="73">
        <f t="shared" si="3"/>
        <v>3217576275</v>
      </c>
      <c r="G69" s="73"/>
      <c r="H69" s="73"/>
      <c r="I69" s="79">
        <v>189519611</v>
      </c>
      <c r="J69" s="79">
        <v>0</v>
      </c>
      <c r="K69" s="79">
        <f t="shared" si="4"/>
        <v>3407095886</v>
      </c>
      <c r="N69" s="133">
        <v>54</v>
      </c>
      <c r="O69" s="136">
        <f>+Dptos!N69</f>
        <v>18092071643</v>
      </c>
      <c r="P69" s="136">
        <f>+Dptos!O69</f>
        <v>2246241755</v>
      </c>
      <c r="Q69" s="136">
        <f>+Dptos!P69</f>
        <v>973699919</v>
      </c>
      <c r="R69" s="132">
        <v>54</v>
      </c>
      <c r="S69" s="136">
        <f>+Dptos!R69</f>
        <v>2290316765</v>
      </c>
      <c r="T69" s="136"/>
      <c r="U69" s="132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648753109</v>
      </c>
      <c r="D70" s="79">
        <f t="shared" si="1"/>
        <v>97458136</v>
      </c>
      <c r="E70" s="79">
        <f t="shared" si="2"/>
        <v>41048057</v>
      </c>
      <c r="F70" s="73">
        <f t="shared" si="3"/>
        <v>787259302</v>
      </c>
      <c r="G70" s="73"/>
      <c r="H70" s="73"/>
      <c r="I70" s="79">
        <v>38802530</v>
      </c>
      <c r="J70" s="79">
        <v>0</v>
      </c>
      <c r="K70" s="79">
        <f t="shared" si="4"/>
        <v>826061832</v>
      </c>
      <c r="N70" s="133">
        <v>76520</v>
      </c>
      <c r="O70" s="136">
        <f>+Dptos!N70</f>
        <v>4313134292</v>
      </c>
      <c r="P70" s="136">
        <f>+Dptos!O70</f>
        <v>623149615</v>
      </c>
      <c r="Q70" s="136">
        <f>+Dptos!P70</f>
        <v>267326804</v>
      </c>
      <c r="R70" s="132">
        <v>76520</v>
      </c>
      <c r="S70" s="136">
        <f>+Dptos!R70</f>
        <v>0</v>
      </c>
      <c r="T70" s="136"/>
      <c r="U70" s="132">
        <v>194320016</v>
      </c>
    </row>
    <row r="71" spans="1:21" s="45" customFormat="1" ht="21">
      <c r="A71" s="77">
        <v>85001</v>
      </c>
      <c r="B71" s="76" t="s">
        <v>60</v>
      </c>
      <c r="C71" s="79">
        <f t="shared" si="0"/>
        <v>3175627064</v>
      </c>
      <c r="D71" s="79">
        <f t="shared" si="1"/>
        <v>496468417</v>
      </c>
      <c r="E71" s="79">
        <f t="shared" si="2"/>
        <v>205788017</v>
      </c>
      <c r="F71" s="73">
        <f t="shared" si="3"/>
        <v>3877883498</v>
      </c>
      <c r="G71" s="73"/>
      <c r="H71" s="73"/>
      <c r="I71" s="79">
        <v>148479118</v>
      </c>
      <c r="J71" s="79">
        <v>0</v>
      </c>
      <c r="K71" s="79">
        <f t="shared" si="4"/>
        <v>4026362616</v>
      </c>
      <c r="N71" s="133">
        <v>52001</v>
      </c>
      <c r="O71" s="136">
        <f>+Dptos!N71</f>
        <v>8438746159</v>
      </c>
      <c r="P71" s="136">
        <f>+Dptos!O71</f>
        <v>1140004900</v>
      </c>
      <c r="Q71" s="136">
        <f>+Dptos!P71</f>
        <v>494448537</v>
      </c>
      <c r="R71" s="132">
        <v>52001</v>
      </c>
      <c r="S71" s="136">
        <f>+Dptos!R71</f>
        <v>0</v>
      </c>
      <c r="T71" s="136"/>
      <c r="U71" s="132">
        <v>287292630</v>
      </c>
    </row>
    <row r="72" spans="1:21" s="44" customFormat="1" ht="21">
      <c r="A72" s="77">
        <v>25899</v>
      </c>
      <c r="B72" s="74" t="s">
        <v>95</v>
      </c>
      <c r="C72" s="79">
        <f t="shared" si="0"/>
        <v>1253461632</v>
      </c>
      <c r="D72" s="79">
        <f t="shared" si="1"/>
        <v>232483998</v>
      </c>
      <c r="E72" s="79">
        <f t="shared" si="2"/>
        <v>100287095</v>
      </c>
      <c r="F72" s="73">
        <f t="shared" si="3"/>
        <v>1586232725</v>
      </c>
      <c r="G72" s="73"/>
      <c r="H72" s="73"/>
      <c r="I72" s="79">
        <v>99440440</v>
      </c>
      <c r="J72" s="79">
        <v>0</v>
      </c>
      <c r="K72" s="79">
        <f t="shared" si="4"/>
        <v>1685673165</v>
      </c>
      <c r="N72" s="133">
        <v>66001</v>
      </c>
      <c r="O72" s="136">
        <f>+Dptos!N72</f>
        <v>8361896129</v>
      </c>
      <c r="P72" s="136">
        <f>+Dptos!O72</f>
        <v>1198649968</v>
      </c>
      <c r="Q72" s="136">
        <f>+Dptos!P72</f>
        <v>519533105</v>
      </c>
      <c r="R72" s="132">
        <v>66001</v>
      </c>
      <c r="S72" s="136">
        <f>+Dptos!R72</f>
        <v>0</v>
      </c>
      <c r="T72" s="136"/>
      <c r="U72" s="132">
        <v>348299345</v>
      </c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f>+Dptos!N73</f>
        <v>2856031854</v>
      </c>
      <c r="P73" s="136">
        <f>+Dptos!O73</f>
        <v>415069849</v>
      </c>
      <c r="Q73" s="136">
        <f>+Dptos!P73</f>
        <v>177205588</v>
      </c>
      <c r="R73" s="132">
        <v>68547</v>
      </c>
      <c r="S73" s="136">
        <f>+Dptos!R73</f>
        <v>0</v>
      </c>
      <c r="T73" s="136"/>
      <c r="U73" s="132">
        <v>125619802</v>
      </c>
    </row>
    <row r="74" spans="1:21" s="40" customFormat="1" ht="30.75" customHeight="1" thickBot="1">
      <c r="A74" s="70"/>
      <c r="B74" s="144" t="s">
        <v>24</v>
      </c>
      <c r="C74" s="138">
        <f>SUM(C11:C73)</f>
        <v>432309368043</v>
      </c>
      <c r="D74" s="138">
        <f aca="true" t="shared" si="5" ref="D74:K74">SUM(D11:D73)</f>
        <v>53568683627</v>
      </c>
      <c r="E74" s="138">
        <f t="shared" si="5"/>
        <v>22804761017</v>
      </c>
      <c r="F74" s="138">
        <f t="shared" si="5"/>
        <v>508682812687</v>
      </c>
      <c r="G74" s="139">
        <f t="shared" si="5"/>
        <v>174387258</v>
      </c>
      <c r="H74" s="139">
        <f t="shared" si="5"/>
        <v>156933276</v>
      </c>
      <c r="I74" s="139">
        <f t="shared" si="5"/>
        <v>18258715619</v>
      </c>
      <c r="J74" s="139">
        <f t="shared" si="5"/>
        <v>6462691443</v>
      </c>
      <c r="K74" s="139">
        <f t="shared" si="5"/>
        <v>533735540283</v>
      </c>
      <c r="N74" s="133">
        <v>41551</v>
      </c>
      <c r="O74" s="136">
        <f>+Dptos!N74</f>
        <v>2672406173</v>
      </c>
      <c r="P74" s="136">
        <f>+Dptos!O74</f>
        <v>380446632</v>
      </c>
      <c r="Q74" s="136">
        <f>+Dptos!P74</f>
        <v>164723470</v>
      </c>
      <c r="R74" s="132">
        <v>41551</v>
      </c>
      <c r="S74" s="136">
        <f>+Dptos!R74</f>
        <v>0</v>
      </c>
      <c r="T74" s="136"/>
      <c r="U74" s="132">
        <v>189519611</v>
      </c>
    </row>
    <row r="75" spans="1:21" ht="21">
      <c r="A75" s="23"/>
      <c r="N75" s="133">
        <v>19001</v>
      </c>
      <c r="O75" s="136">
        <f>+Dptos!N75</f>
        <v>5484154359</v>
      </c>
      <c r="P75" s="136">
        <f>+Dptos!O75</f>
        <v>703795069</v>
      </c>
      <c r="Q75" s="136">
        <f>+Dptos!P75</f>
        <v>304023294</v>
      </c>
      <c r="R75" s="132">
        <v>19001</v>
      </c>
      <c r="S75" s="136">
        <f>+Dptos!R75</f>
        <v>0</v>
      </c>
      <c r="T75" s="136"/>
      <c r="U75" s="132">
        <v>215528857</v>
      </c>
    </row>
    <row r="76" spans="1:21" ht="21">
      <c r="A76" s="71"/>
      <c r="C76" s="155">
        <f>+C74+Dptos!C44</f>
        <v>892060883804</v>
      </c>
      <c r="D76" s="155">
        <f>+D74+Dptos!D44</f>
        <v>113203766935</v>
      </c>
      <c r="E76" s="155">
        <f>+E74+Dptos!E44</f>
        <v>48522820702</v>
      </c>
      <c r="F76" s="155">
        <f>+F74+Dptos!F44</f>
        <v>1053787471441</v>
      </c>
      <c r="G76" s="155">
        <f>+G74+Dptos!G44</f>
        <v>3608641017</v>
      </c>
      <c r="H76" s="155">
        <f>+H74+Dptos!H44</f>
        <v>156933276</v>
      </c>
      <c r="I76" s="145"/>
      <c r="N76" s="133">
        <v>86</v>
      </c>
      <c r="O76" s="136">
        <f>+Dptos!N76</f>
        <v>9414480383</v>
      </c>
      <c r="P76" s="136">
        <f>+Dptos!O76</f>
        <v>1308300001</v>
      </c>
      <c r="Q76" s="136">
        <f>+Dptos!P76</f>
        <v>561658800</v>
      </c>
      <c r="R76" s="132">
        <v>86</v>
      </c>
      <c r="S76" s="136">
        <f>+Dptos!R76</f>
        <v>149828553</v>
      </c>
      <c r="T76" s="136"/>
      <c r="U76" s="132">
        <v>0</v>
      </c>
    </row>
    <row r="77" spans="1:21" ht="21">
      <c r="A77" s="23"/>
      <c r="N77" s="135">
        <v>27001</v>
      </c>
      <c r="O77" s="136">
        <f>+Dptos!N77</f>
        <v>1416658689</v>
      </c>
      <c r="P77" s="136">
        <f>+Dptos!O77</f>
        <v>0</v>
      </c>
      <c r="Q77" s="136">
        <f>+Dptos!P77</f>
        <v>0</v>
      </c>
      <c r="R77" s="132">
        <v>27001</v>
      </c>
      <c r="S77" s="136">
        <f>+Dptos!R77</f>
        <v>0</v>
      </c>
      <c r="T77" s="136"/>
      <c r="U77" s="132">
        <v>400684044</v>
      </c>
    </row>
    <row r="78" spans="1:21" ht="21">
      <c r="A78" s="23"/>
      <c r="N78" s="133">
        <v>63</v>
      </c>
      <c r="O78" s="136">
        <f>+Dptos!N78</f>
        <v>5821317136</v>
      </c>
      <c r="P78" s="136">
        <f>+Dptos!O78</f>
        <v>802347487</v>
      </c>
      <c r="Q78" s="136">
        <f>+Dptos!P78</f>
        <v>347739787</v>
      </c>
      <c r="R78" s="132">
        <v>63</v>
      </c>
      <c r="S78" s="136">
        <f>+Dptos!R78</f>
        <v>295697454</v>
      </c>
      <c r="T78" s="136"/>
      <c r="U78" s="132">
        <v>0</v>
      </c>
    </row>
    <row r="79" spans="1:21" ht="21">
      <c r="A79" s="23"/>
      <c r="N79" s="133">
        <v>44001</v>
      </c>
      <c r="O79" s="136">
        <f>+Dptos!N79</f>
        <v>5377460111</v>
      </c>
      <c r="P79" s="136">
        <f>+Dptos!O79</f>
        <v>580016966</v>
      </c>
      <c r="Q79" s="136">
        <f>+Dptos!P79</f>
        <v>236508693</v>
      </c>
      <c r="R79" s="132">
        <v>44001</v>
      </c>
      <c r="S79" s="136">
        <f>+Dptos!R79</f>
        <v>0</v>
      </c>
      <c r="T79" s="136"/>
      <c r="U79" s="132">
        <v>312035167</v>
      </c>
    </row>
    <row r="80" spans="1:21" ht="21">
      <c r="A80" s="23"/>
      <c r="N80" s="133">
        <v>5615</v>
      </c>
      <c r="O80" s="136">
        <f>+Dptos!N80</f>
        <v>1787653890</v>
      </c>
      <c r="P80" s="136">
        <f>+Dptos!O80</f>
        <v>253765445</v>
      </c>
      <c r="Q80" s="136">
        <f>+Dptos!P80</f>
        <v>109595939</v>
      </c>
      <c r="R80" s="132">
        <v>5615</v>
      </c>
      <c r="S80" s="136">
        <f>+Dptos!R80</f>
        <v>0</v>
      </c>
      <c r="T80" s="136"/>
      <c r="U80" s="132">
        <v>106234254</v>
      </c>
    </row>
    <row r="81" spans="1:21" ht="21">
      <c r="A81" s="23"/>
      <c r="N81" s="133">
        <v>66</v>
      </c>
      <c r="O81" s="136">
        <f>+Dptos!N81</f>
        <v>6375429201</v>
      </c>
      <c r="P81" s="136">
        <f>+Dptos!O81</f>
        <v>856324203</v>
      </c>
      <c r="Q81" s="136">
        <f>+Dptos!P81</f>
        <v>368636051</v>
      </c>
      <c r="R81" s="132">
        <v>66</v>
      </c>
      <c r="S81" s="136">
        <f>+Dptos!R81</f>
        <v>915327543</v>
      </c>
      <c r="T81" s="136"/>
      <c r="U81" s="132">
        <v>0</v>
      </c>
    </row>
    <row r="82" spans="1:21" ht="21">
      <c r="A82" s="23"/>
      <c r="N82" s="133">
        <v>5631</v>
      </c>
      <c r="O82" s="136">
        <f>+Dptos!N82</f>
        <v>648753109</v>
      </c>
      <c r="P82" s="136">
        <f>+Dptos!O82</f>
        <v>97458136</v>
      </c>
      <c r="Q82" s="136">
        <f>+Dptos!P82</f>
        <v>41048057</v>
      </c>
      <c r="R82" s="132">
        <v>5631</v>
      </c>
      <c r="S82" s="136">
        <f>+Dptos!R82</f>
        <v>0</v>
      </c>
      <c r="T82" s="136"/>
      <c r="U82" s="132">
        <v>38802530</v>
      </c>
    </row>
    <row r="83" spans="1:21" ht="21">
      <c r="A83" s="23"/>
      <c r="N83" s="133">
        <v>23660</v>
      </c>
      <c r="O83" s="136">
        <f>+Dptos!N83</f>
        <v>2434105239</v>
      </c>
      <c r="P83" s="136">
        <f>+Dptos!O83</f>
        <v>369196025</v>
      </c>
      <c r="Q83" s="136">
        <f>+Dptos!P83</f>
        <v>159984424</v>
      </c>
      <c r="R83" s="132">
        <v>23660</v>
      </c>
      <c r="S83" s="136">
        <f>+Dptos!R83</f>
        <v>0</v>
      </c>
      <c r="T83" s="136"/>
      <c r="U83" s="132">
        <v>188372751</v>
      </c>
    </row>
    <row r="84" spans="1:21" ht="21">
      <c r="A84" s="23"/>
      <c r="N84" s="133">
        <v>88</v>
      </c>
      <c r="O84" s="136">
        <f>+Dptos!N84</f>
        <v>569397706</v>
      </c>
      <c r="P84" s="136">
        <f>+Dptos!O84</f>
        <v>162146567</v>
      </c>
      <c r="Q84" s="136">
        <f>+Dptos!P84</f>
        <v>69877082</v>
      </c>
      <c r="R84" s="132">
        <v>88</v>
      </c>
      <c r="S84" s="136">
        <f>+Dptos!R84</f>
        <v>225467808</v>
      </c>
      <c r="T84" s="136"/>
      <c r="U84" s="132">
        <v>0</v>
      </c>
    </row>
    <row r="85" spans="1:21" ht="21">
      <c r="A85" s="23"/>
      <c r="N85" s="133">
        <v>47001</v>
      </c>
      <c r="O85" s="136">
        <f>+Dptos!N85</f>
        <v>9078826238</v>
      </c>
      <c r="P85" s="136">
        <f>+Dptos!O85</f>
        <v>1186818559</v>
      </c>
      <c r="Q85" s="136">
        <f>+Dptos!P85</f>
        <v>511179340</v>
      </c>
      <c r="R85" s="132">
        <v>47001</v>
      </c>
      <c r="S85" s="136">
        <f>+Dptos!R85</f>
        <v>0</v>
      </c>
      <c r="T85" s="136"/>
      <c r="U85" s="132">
        <v>423217950</v>
      </c>
    </row>
    <row r="86" spans="1:21" ht="21">
      <c r="A86" s="23"/>
      <c r="N86" s="133">
        <v>68</v>
      </c>
      <c r="O86" s="136">
        <f>+Dptos!N86</f>
        <v>8571216358</v>
      </c>
      <c r="P86" s="136">
        <f>+Dptos!O86</f>
        <v>2761389532</v>
      </c>
      <c r="Q86" s="136">
        <f>+Dptos!P86</f>
        <v>1170158127</v>
      </c>
      <c r="R86" s="132">
        <v>68</v>
      </c>
      <c r="S86" s="136">
        <f>+Dptos!R86</f>
        <v>2570272279</v>
      </c>
      <c r="T86" s="136"/>
      <c r="U86" s="132">
        <v>0</v>
      </c>
    </row>
    <row r="87" spans="1:21" ht="21">
      <c r="A87" s="23"/>
      <c r="N87" s="133">
        <v>70001</v>
      </c>
      <c r="O87" s="136">
        <f>+Dptos!N87</f>
        <v>6323314082</v>
      </c>
      <c r="P87" s="136">
        <f>+Dptos!O87</f>
        <v>793321555</v>
      </c>
      <c r="Q87" s="136">
        <f>+Dptos!P87</f>
        <v>334993578</v>
      </c>
      <c r="R87" s="132">
        <v>70001</v>
      </c>
      <c r="S87" s="136">
        <f>+Dptos!R87</f>
        <v>0</v>
      </c>
      <c r="T87" s="136"/>
      <c r="U87" s="132">
        <v>369692627</v>
      </c>
    </row>
    <row r="88" spans="1:21" ht="21">
      <c r="A88" s="23"/>
      <c r="N88" s="133">
        <v>25754</v>
      </c>
      <c r="O88" s="136">
        <f>+Dptos!N88</f>
        <v>8054531869</v>
      </c>
      <c r="P88" s="136">
        <f>+Dptos!O88</f>
        <v>654083191</v>
      </c>
      <c r="Q88" s="136">
        <f>+Dptos!P88</f>
        <v>282673266</v>
      </c>
      <c r="R88" s="132">
        <v>25754</v>
      </c>
      <c r="S88" s="136">
        <f>+Dptos!R88</f>
        <v>0</v>
      </c>
      <c r="T88" s="136"/>
      <c r="U88" s="132">
        <v>220538110</v>
      </c>
    </row>
    <row r="89" spans="1:21" ht="21">
      <c r="A89" s="23"/>
      <c r="N89" s="133">
        <v>15759</v>
      </c>
      <c r="O89" s="136">
        <f>+Dptos!N89</f>
        <v>2289274758</v>
      </c>
      <c r="P89" s="136">
        <f>+Dptos!O89</f>
        <v>311213552</v>
      </c>
      <c r="Q89" s="136">
        <f>+Dptos!P89</f>
        <v>134296552</v>
      </c>
      <c r="R89" s="132">
        <v>15759</v>
      </c>
      <c r="S89" s="136">
        <f>+Dptos!R89</f>
        <v>0</v>
      </c>
      <c r="T89" s="136"/>
      <c r="U89" s="132">
        <v>87781688</v>
      </c>
    </row>
    <row r="90" spans="1:21" ht="21">
      <c r="A90" s="23"/>
      <c r="N90" s="133">
        <v>8758</v>
      </c>
      <c r="O90" s="136">
        <f>+Dptos!N90</f>
        <v>7004525085</v>
      </c>
      <c r="P90" s="136">
        <f>+Dptos!O90</f>
        <v>591946684</v>
      </c>
      <c r="Q90" s="136">
        <f>+Dptos!P90</f>
        <v>254143358</v>
      </c>
      <c r="R90" s="132">
        <v>8758</v>
      </c>
      <c r="S90" s="136">
        <f>+Dptos!R90</f>
        <v>0</v>
      </c>
      <c r="T90" s="136"/>
      <c r="U90" s="132">
        <v>218426490</v>
      </c>
    </row>
    <row r="91" spans="1:21" ht="21">
      <c r="A91" s="23"/>
      <c r="N91" s="133">
        <v>70</v>
      </c>
      <c r="O91" s="136">
        <f>+Dptos!N91</f>
        <v>17594156515</v>
      </c>
      <c r="P91" s="136">
        <f>+Dptos!O91</f>
        <v>2372533166</v>
      </c>
      <c r="Q91" s="136">
        <f>+Dptos!P91</f>
        <v>1024957131</v>
      </c>
      <c r="R91" s="132">
        <v>70</v>
      </c>
      <c r="S91" s="136">
        <f>+Dptos!R91</f>
        <v>432708992</v>
      </c>
      <c r="T91" s="136"/>
      <c r="U91" s="132">
        <v>0</v>
      </c>
    </row>
    <row r="92" spans="1:21" ht="21">
      <c r="A92" s="23"/>
      <c r="N92" s="133">
        <v>73</v>
      </c>
      <c r="O92" s="136">
        <f>+Dptos!N92</f>
        <v>20655355495</v>
      </c>
      <c r="P92" s="136">
        <f>+Dptos!O92</f>
        <v>2842744948</v>
      </c>
      <c r="Q92" s="136">
        <f>+Dptos!P92</f>
        <v>1226564778</v>
      </c>
      <c r="R92" s="132">
        <v>73</v>
      </c>
      <c r="S92" s="136">
        <f>+Dptos!R92</f>
        <v>4982532409</v>
      </c>
      <c r="T92" s="136"/>
      <c r="U92" s="132">
        <v>0</v>
      </c>
    </row>
    <row r="93" spans="1:21" ht="21">
      <c r="A93" s="23"/>
      <c r="N93" s="133">
        <v>76834</v>
      </c>
      <c r="O93" s="136">
        <f>+Dptos!N93</f>
        <v>3161888663</v>
      </c>
      <c r="P93" s="136">
        <f>+Dptos!O93</f>
        <v>428124282</v>
      </c>
      <c r="Q93" s="136">
        <f>+Dptos!P93</f>
        <v>179998448</v>
      </c>
      <c r="R93" s="132">
        <v>76834</v>
      </c>
      <c r="S93" s="136">
        <f>+Dptos!R93</f>
        <v>0</v>
      </c>
      <c r="T93" s="136"/>
      <c r="U93" s="132">
        <v>148382209</v>
      </c>
    </row>
    <row r="94" spans="1:21" ht="21">
      <c r="A94" s="23"/>
      <c r="N94" s="133">
        <v>52835</v>
      </c>
      <c r="O94" s="136">
        <f>+Dptos!N94</f>
        <v>5199534649</v>
      </c>
      <c r="P94" s="136">
        <f>+Dptos!O94</f>
        <v>619031550</v>
      </c>
      <c r="Q94" s="136">
        <f>+Dptos!P94</f>
        <v>265846284</v>
      </c>
      <c r="R94" s="132">
        <v>52835</v>
      </c>
      <c r="S94" s="136">
        <f>+Dptos!R94</f>
        <v>0</v>
      </c>
      <c r="T94" s="136"/>
      <c r="U94" s="132">
        <v>346949369</v>
      </c>
    </row>
    <row r="95" spans="1:21" ht="21">
      <c r="A95" s="23"/>
      <c r="N95" s="133">
        <v>15001</v>
      </c>
      <c r="O95" s="136">
        <f>+Dptos!N95</f>
        <v>2283109766</v>
      </c>
      <c r="P95" s="136">
        <f>+Dptos!O95</f>
        <v>396320839</v>
      </c>
      <c r="Q95" s="136">
        <f>+Dptos!P95</f>
        <v>171642126</v>
      </c>
      <c r="R95" s="132">
        <v>15001</v>
      </c>
      <c r="S95" s="136">
        <f>+Dptos!R95</f>
        <v>0</v>
      </c>
      <c r="T95" s="136"/>
      <c r="U95" s="132">
        <v>96193544</v>
      </c>
    </row>
    <row r="96" spans="1:21" ht="21">
      <c r="A96" s="23"/>
      <c r="N96" s="133">
        <v>5837</v>
      </c>
      <c r="O96" s="136">
        <f>+Dptos!N96</f>
        <v>3968363213</v>
      </c>
      <c r="P96" s="136">
        <f>+Dptos!O96</f>
        <v>503377659</v>
      </c>
      <c r="Q96" s="136">
        <f>+Dptos!P96</f>
        <v>209145967</v>
      </c>
      <c r="R96" s="132">
        <v>5837</v>
      </c>
      <c r="S96" s="136">
        <f>+Dptos!R96</f>
        <v>0</v>
      </c>
      <c r="T96" s="136"/>
      <c r="U96" s="132">
        <v>324048335</v>
      </c>
    </row>
    <row r="97" spans="1:21" ht="21">
      <c r="A97" s="23"/>
      <c r="N97" s="133">
        <v>44847</v>
      </c>
      <c r="O97" s="136">
        <f>+Dptos!N97</f>
        <v>3294945846</v>
      </c>
      <c r="P97" s="136">
        <f>+Dptos!O97</f>
        <v>118798664</v>
      </c>
      <c r="Q97" s="136">
        <f>+Dptos!P97</f>
        <v>50616914</v>
      </c>
      <c r="R97" s="132">
        <v>44847</v>
      </c>
      <c r="S97" s="136">
        <f>+Dptos!R97</f>
        <v>0</v>
      </c>
      <c r="T97" s="136"/>
      <c r="U97" s="132">
        <v>263533063</v>
      </c>
    </row>
    <row r="98" spans="1:21" ht="21">
      <c r="A98" s="23"/>
      <c r="N98" s="133">
        <v>76</v>
      </c>
      <c r="O98" s="136">
        <f>+Dptos!N98</f>
        <v>20741303149</v>
      </c>
      <c r="P98" s="136">
        <f>+Dptos!O98</f>
        <v>2610512508</v>
      </c>
      <c r="Q98" s="136">
        <f>+Dptos!P98</f>
        <v>1127359035</v>
      </c>
      <c r="R98" s="132">
        <v>76</v>
      </c>
      <c r="S98" s="136">
        <f>+Dptos!R98</f>
        <v>6212965860</v>
      </c>
      <c r="T98" s="136"/>
      <c r="U98" s="132">
        <v>0</v>
      </c>
    </row>
    <row r="99" spans="1:21" ht="21">
      <c r="A99" s="23"/>
      <c r="N99" s="133">
        <v>20001</v>
      </c>
      <c r="O99" s="136">
        <f>+Dptos!N99</f>
        <v>7478778591</v>
      </c>
      <c r="P99" s="136">
        <f>+Dptos!O99</f>
        <v>1016227072</v>
      </c>
      <c r="Q99" s="136">
        <f>+Dptos!P99</f>
        <v>439175053</v>
      </c>
      <c r="R99" s="132">
        <v>20001</v>
      </c>
      <c r="S99" s="136">
        <f>+Dptos!R99</f>
        <v>0</v>
      </c>
      <c r="T99" s="136"/>
      <c r="U99" s="132">
        <v>406327586</v>
      </c>
    </row>
    <row r="100" spans="1:21" ht="21">
      <c r="A100" s="23"/>
      <c r="N100" s="133">
        <v>97</v>
      </c>
      <c r="O100" s="136">
        <f>+Dptos!N100</f>
        <v>1601504599</v>
      </c>
      <c r="P100" s="136">
        <f>+Dptos!O100</f>
        <v>106205703</v>
      </c>
      <c r="Q100" s="136">
        <f>+Dptos!P100</f>
        <v>45034635</v>
      </c>
      <c r="R100" s="132">
        <v>97</v>
      </c>
      <c r="S100" s="136">
        <f>+Dptos!R100</f>
        <v>12339449</v>
      </c>
      <c r="T100" s="136"/>
      <c r="U100" s="132">
        <v>0</v>
      </c>
    </row>
    <row r="101" spans="1:21" ht="21">
      <c r="A101" s="23"/>
      <c r="N101" s="133">
        <v>99</v>
      </c>
      <c r="O101" s="136">
        <f>+Dptos!N101</f>
        <v>2982423262</v>
      </c>
      <c r="P101" s="136">
        <f>+Dptos!O101</f>
        <v>177038532</v>
      </c>
      <c r="Q101" s="136">
        <f>+Dptos!P101</f>
        <v>75032900</v>
      </c>
      <c r="R101" s="132">
        <v>99</v>
      </c>
      <c r="S101" s="136">
        <f>+Dptos!R101</f>
        <v>37821322</v>
      </c>
      <c r="T101" s="136"/>
      <c r="U101" s="132">
        <v>0</v>
      </c>
    </row>
    <row r="102" spans="1:21" ht="21">
      <c r="A102" s="23"/>
      <c r="N102" s="133">
        <v>50001</v>
      </c>
      <c r="O102" s="136">
        <f>+Dptos!N102</f>
        <v>8497938014</v>
      </c>
      <c r="P102" s="136">
        <f>+Dptos!O102</f>
        <v>1244788192</v>
      </c>
      <c r="Q102" s="136">
        <f>+Dptos!P102</f>
        <v>538252991</v>
      </c>
      <c r="R102" s="132">
        <v>50001</v>
      </c>
      <c r="S102" s="136">
        <f>+Dptos!R102</f>
        <v>0</v>
      </c>
      <c r="T102" s="136"/>
      <c r="U102" s="132">
        <v>329479025</v>
      </c>
    </row>
    <row r="103" spans="1:21" ht="21">
      <c r="A103" s="23"/>
      <c r="N103" s="133">
        <v>85001</v>
      </c>
      <c r="O103" s="136">
        <f>+Dptos!N103</f>
        <v>3175627064</v>
      </c>
      <c r="P103" s="136">
        <f>+Dptos!O103</f>
        <v>496468417</v>
      </c>
      <c r="Q103" s="136">
        <f>+Dptos!P103</f>
        <v>205788017</v>
      </c>
      <c r="R103" s="132">
        <v>85001</v>
      </c>
      <c r="S103" s="136">
        <f>+Dptos!R103</f>
        <v>0</v>
      </c>
      <c r="T103" s="136"/>
      <c r="U103" s="132">
        <v>148479118</v>
      </c>
    </row>
    <row r="104" spans="1:21" ht="21">
      <c r="A104" s="23"/>
      <c r="N104" s="133">
        <v>25899</v>
      </c>
      <c r="O104" s="136">
        <f>+Dptos!N104</f>
        <v>1253461632</v>
      </c>
      <c r="P104" s="136">
        <f>+Dptos!O104</f>
        <v>232483998</v>
      </c>
      <c r="Q104" s="136">
        <f>+Dptos!P104</f>
        <v>100287095</v>
      </c>
      <c r="R104" s="132">
        <v>25899</v>
      </c>
      <c r="S104" s="136">
        <f>+Dptos!R104</f>
        <v>0</v>
      </c>
      <c r="T104" s="136"/>
      <c r="U104" s="132">
        <v>99440440</v>
      </c>
    </row>
    <row r="105" spans="19:21" ht="12.75">
      <c r="S105" s="154">
        <f>SUM(S11:S104)</f>
        <v>49769978184</v>
      </c>
      <c r="U105" s="154">
        <f>SUM(U11:U104)</f>
        <v>18258715619</v>
      </c>
    </row>
  </sheetData>
  <sheetProtection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40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85" t="s">
        <v>64</v>
      </c>
      <c r="B4" s="185"/>
      <c r="C4" s="185"/>
      <c r="D4" s="185"/>
      <c r="E4" s="185"/>
      <c r="F4" s="185"/>
    </row>
    <row r="5" spans="1:5" ht="15.75">
      <c r="A5" s="1" t="s">
        <v>1109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>
        <v>32398442</v>
      </c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>
        <v>3977105</v>
      </c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>
        <v>6437286</v>
      </c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>
        <v>31110621</v>
      </c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>
        <v>39297677</v>
      </c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>
        <v>55379385</v>
      </c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>
        <v>7135931</v>
      </c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>
        <v>25770549</v>
      </c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>
        <v>35021962</v>
      </c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>
        <v>35832347</v>
      </c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>
        <v>14941147</v>
      </c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>
        <v>101596805</v>
      </c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>
        <v>17386202</v>
      </c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>
        <v>7515601</v>
      </c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>
        <v>45630057</v>
      </c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>
        <v>9700597</v>
      </c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>
        <v>15465525</v>
      </c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>
        <v>29257262</v>
      </c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>
        <v>33971355</v>
      </c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>
        <v>23216328</v>
      </c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>
        <v>23529549</v>
      </c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>
        <v>84215246</v>
      </c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>
        <v>17793786</v>
      </c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>
        <v>58122558</v>
      </c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>
        <v>37912795</v>
      </c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>
        <v>40014482</v>
      </c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>
        <v>6955237</v>
      </c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>
        <v>6983850</v>
      </c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>
        <v>82424727</v>
      </c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>
        <v>46091671</v>
      </c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>
        <v>6073806</v>
      </c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>
        <v>160193175</v>
      </c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>
        <v>98327017</v>
      </c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>
        <v>12376014</v>
      </c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>
        <v>30416924</v>
      </c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>
        <v>5292635</v>
      </c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>
        <v>29089780</v>
      </c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>
        <v>67836156</v>
      </c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>
        <v>68842312</v>
      </c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>
        <v>20704242</v>
      </c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>
        <v>22217760</v>
      </c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>
        <v>98856026</v>
      </c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>
        <v>9626774</v>
      </c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>
        <v>27456359</v>
      </c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>
        <v>52936612</v>
      </c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>
        <v>9800148</v>
      </c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>
        <v>36834428</v>
      </c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>
        <v>15116126</v>
      </c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>
        <v>16643624</v>
      </c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>
        <v>11944631</v>
      </c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>
        <v>35411435</v>
      </c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>
        <v>7234033</v>
      </c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>
        <v>10161820</v>
      </c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>
        <v>7030450</v>
      </c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>
        <v>77819765</v>
      </c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>
        <v>15190272</v>
      </c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>
        <v>17814668</v>
      </c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>
        <v>48051011</v>
      </c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>
        <v>38447822</v>
      </c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>
        <v>12293826</v>
      </c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>
        <v>19439039</v>
      </c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>
        <v>18950869</v>
      </c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>
        <v>14516732</v>
      </c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>
        <v>55785334</v>
      </c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>
        <v>10688646</v>
      </c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>
        <v>17897556</v>
      </c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>
        <v>41549551</v>
      </c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>
        <v>20586894</v>
      </c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>
        <v>155922843</v>
      </c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>
        <v>70963515</v>
      </c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>
        <v>5650565</v>
      </c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>
        <v>20026144</v>
      </c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>
        <v>32526339</v>
      </c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>
        <v>10914999</v>
      </c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>
        <v>51154128</v>
      </c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>
        <v>22085407</v>
      </c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>
        <v>26401205</v>
      </c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>
        <v>58239918</v>
      </c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>
        <v>14943179</v>
      </c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>
        <v>21861809</v>
      </c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>
        <v>25492196</v>
      </c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>
        <v>13891657</v>
      </c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>
        <v>25455992</v>
      </c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>
        <v>14071875</v>
      </c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>
        <v>21251075</v>
      </c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>
        <v>4634195</v>
      </c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>
        <v>68574768</v>
      </c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>
        <v>16919160</v>
      </c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>
        <v>27656010</v>
      </c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>
        <v>113075779</v>
      </c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>
        <v>22418017</v>
      </c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>
        <v>34239609</v>
      </c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>
        <v>26140668</v>
      </c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>
        <v>29427062</v>
      </c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>
        <v>45709628</v>
      </c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>
        <v>20026958</v>
      </c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>
        <v>32137792</v>
      </c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>
        <v>50989917</v>
      </c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>
        <v>55945521</v>
      </c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>
        <v>23937734</v>
      </c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>
        <v>24139316</v>
      </c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>
        <v>79487548</v>
      </c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>
        <v>10845121</v>
      </c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>
        <v>11631196</v>
      </c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>
        <v>13587134</v>
      </c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>
        <v>18727289</v>
      </c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>
        <v>58944621</v>
      </c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>
        <v>36328700</v>
      </c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>
        <v>7479859</v>
      </c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>
        <v>27840708</v>
      </c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>
        <v>15934320</v>
      </c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>
        <v>25970356</v>
      </c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>
        <v>13634987</v>
      </c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>
        <v>61750173</v>
      </c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>
        <v>38350501</v>
      </c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>
        <v>38873526</v>
      </c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>
        <v>77933986</v>
      </c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>
        <v>69172681</v>
      </c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>
        <v>44751188</v>
      </c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>
        <v>23596390</v>
      </c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>
        <v>42783260</v>
      </c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>
        <v>19583821</v>
      </c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>
        <v>49004396</v>
      </c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>
        <v>30452660</v>
      </c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>
        <v>34175335</v>
      </c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>
        <v>9062985</v>
      </c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>
        <v>16368415</v>
      </c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>
        <v>35334274</v>
      </c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>
        <v>26777122</v>
      </c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>
        <v>42242385</v>
      </c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>
        <v>39177769</v>
      </c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>
        <v>108886577</v>
      </c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>
        <v>22637782</v>
      </c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>
        <v>28055209</v>
      </c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>
        <v>19129938</v>
      </c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>
        <v>14970415</v>
      </c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>
        <v>10247232</v>
      </c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>
        <v>81786308</v>
      </c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>
        <v>33385156</v>
      </c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>
        <v>16903014</v>
      </c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>
        <v>106850403</v>
      </c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>
        <v>14065150</v>
      </c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>
        <v>49350651</v>
      </c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>
        <v>65043586</v>
      </c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>
        <v>22917654</v>
      </c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>
        <v>26776306</v>
      </c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>
        <v>44585652</v>
      </c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>
        <v>27329332</v>
      </c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>
        <v>204810949</v>
      </c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>
        <v>12623561</v>
      </c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>
        <v>23498776</v>
      </c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>
        <v>36039298</v>
      </c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>
        <v>45395437</v>
      </c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>
        <v>29670684</v>
      </c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>
        <v>102930454</v>
      </c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>
        <v>37385418</v>
      </c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>
        <v>84429347</v>
      </c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>
        <v>47862860</v>
      </c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>
        <v>24000067</v>
      </c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>
        <v>75339968</v>
      </c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>
        <v>15215991</v>
      </c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>
        <v>27647434</v>
      </c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>
        <v>10913282</v>
      </c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>
        <v>25767986</v>
      </c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>
        <v>31421807</v>
      </c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>
        <v>65589087</v>
      </c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>
        <v>49797752</v>
      </c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>
        <v>72786852</v>
      </c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>
        <v>54878368</v>
      </c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>
        <v>76288407</v>
      </c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>
        <v>23700305</v>
      </c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>
        <v>45916425</v>
      </c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>
        <v>85492207</v>
      </c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>
        <v>50855880</v>
      </c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>
        <v>13752322</v>
      </c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>
        <v>32784835</v>
      </c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>
        <v>69252650</v>
      </c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>
        <v>92368774</v>
      </c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>
        <v>30614141</v>
      </c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>
        <v>60180778</v>
      </c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>
        <v>26879721</v>
      </c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>
        <v>3811303</v>
      </c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>
        <v>31642243</v>
      </c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>
        <v>8138316</v>
      </c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>
        <v>13159361</v>
      </c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>
        <v>3174927</v>
      </c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>
        <v>5896685</v>
      </c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>
        <v>15118218</v>
      </c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>
        <v>10345084</v>
      </c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>
        <v>5657649</v>
      </c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>
        <v>11877044</v>
      </c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>
        <v>1334588</v>
      </c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>
        <v>6981268</v>
      </c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>
        <v>9024925</v>
      </c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>
        <v>6090727</v>
      </c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>
        <v>5810625</v>
      </c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>
        <v>69906559</v>
      </c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>
        <v>16189841</v>
      </c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>
        <v>36887850</v>
      </c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>
        <v>11120570</v>
      </c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>
        <v>6044664</v>
      </c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>
        <v>7284518</v>
      </c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>
        <v>13509138</v>
      </c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>
        <v>10064948</v>
      </c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>
        <v>3523976</v>
      </c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>
        <v>11830789</v>
      </c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>
        <v>14891795</v>
      </c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>
        <v>7121152</v>
      </c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>
        <v>3587615</v>
      </c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>
        <v>12292506</v>
      </c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>
        <v>4917218</v>
      </c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>
        <v>12322294</v>
      </c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>
        <v>7862474</v>
      </c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>
        <v>7171363</v>
      </c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>
        <v>7671561</v>
      </c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>
        <v>8678021</v>
      </c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>
        <v>8557877</v>
      </c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>
        <v>20910045</v>
      </c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>
        <v>5589933</v>
      </c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>
        <v>13445872</v>
      </c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>
        <v>8038632</v>
      </c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>
        <v>12151247</v>
      </c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>
        <v>2507216</v>
      </c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>
        <v>14118652</v>
      </c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>
        <v>13364111</v>
      </c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>
        <v>11401869</v>
      </c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>
        <v>3027506</v>
      </c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>
        <v>3652776</v>
      </c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>
        <v>7694390</v>
      </c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>
        <v>15981131</v>
      </c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>
        <v>8461638</v>
      </c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>
        <v>16998359</v>
      </c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>
        <v>11855253</v>
      </c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>
        <v>10944630</v>
      </c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>
        <v>7891924</v>
      </c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>
        <v>30615633</v>
      </c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>
        <v>10993151</v>
      </c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>
        <v>19868572</v>
      </c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>
        <v>15801260</v>
      </c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>
        <v>8872031</v>
      </c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>
        <v>4508136</v>
      </c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>
        <v>21516575</v>
      </c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>
        <v>4147686</v>
      </c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>
        <v>8264762</v>
      </c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>
        <v>34157625</v>
      </c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>
        <v>5865464</v>
      </c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>
        <v>4874397</v>
      </c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>
        <v>25092626</v>
      </c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>
        <v>10530134</v>
      </c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>
        <v>6750064</v>
      </c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>
        <v>16454106</v>
      </c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>
        <v>7537456</v>
      </c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>
        <v>78764155</v>
      </c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>
        <v>16687436</v>
      </c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>
        <v>17145954</v>
      </c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>
        <v>15858799</v>
      </c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>
        <v>6856308</v>
      </c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>
        <v>31242684</v>
      </c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>
        <v>6646170</v>
      </c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>
        <v>26897618</v>
      </c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>
        <v>3669818</v>
      </c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>
        <v>8284927</v>
      </c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>
        <v>11766974</v>
      </c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>
        <v>12034566</v>
      </c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>
        <v>5821020</v>
      </c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>
        <v>21185024</v>
      </c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>
        <v>14770034</v>
      </c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>
        <v>8112928</v>
      </c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>
        <v>12761911</v>
      </c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>
        <v>5151389</v>
      </c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>
        <v>7058054</v>
      </c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>
        <v>2800253</v>
      </c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>
        <v>17524647</v>
      </c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>
        <v>17379404</v>
      </c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>
        <v>24320837</v>
      </c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>
        <v>11053526</v>
      </c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>
        <v>6555323</v>
      </c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>
        <v>6787218</v>
      </c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>
        <v>12861476</v>
      </c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>
        <v>14742995</v>
      </c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>
        <v>7242571</v>
      </c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>
        <v>8178208</v>
      </c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>
        <v>8262394</v>
      </c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>
        <v>12155226</v>
      </c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>
        <v>5815560</v>
      </c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>
        <v>17253597</v>
      </c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>
        <v>14025772</v>
      </c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>
        <v>5687353</v>
      </c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>
        <v>9255080</v>
      </c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>
        <v>17932383</v>
      </c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>
        <v>9293013</v>
      </c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>
        <v>5870540</v>
      </c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>
        <v>13754970</v>
      </c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>
        <v>2606875</v>
      </c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>
        <v>13394534</v>
      </c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>
        <v>13947768</v>
      </c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>
        <v>5826943</v>
      </c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>
        <v>17027786</v>
      </c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>
        <v>21733614</v>
      </c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>
        <v>6740524</v>
      </c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>
        <v>10821206</v>
      </c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>
        <v>31141082</v>
      </c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>
        <v>44682110</v>
      </c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>
        <v>17098085</v>
      </c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>
        <v>16212803</v>
      </c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>
        <v>58746153</v>
      </c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>
        <v>16000866</v>
      </c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>
        <v>84381929</v>
      </c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>
        <v>9547778</v>
      </c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>
        <v>26515329</v>
      </c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>
        <v>12914377</v>
      </c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>
        <v>24346534</v>
      </c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>
        <v>3506181</v>
      </c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>
        <v>29133393</v>
      </c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>
        <v>11615327</v>
      </c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>
        <v>19946685</v>
      </c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>
        <v>21843000</v>
      </c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>
        <v>36128400</v>
      </c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>
        <v>68452501</v>
      </c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>
        <v>16671387</v>
      </c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>
        <v>23843391</v>
      </c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>
        <v>40423741</v>
      </c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>
        <v>7293881</v>
      </c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>
        <v>33333623</v>
      </c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>
        <v>15098364</v>
      </c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>
        <v>46521912</v>
      </c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>
        <v>19671339</v>
      </c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>
        <v>12121302</v>
      </c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>
        <v>28080725</v>
      </c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>
        <v>110010782</v>
      </c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>
        <v>25910199</v>
      </c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>
        <v>53209114</v>
      </c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>
        <v>38995880</v>
      </c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>
        <v>64818124</v>
      </c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>
        <v>39722694</v>
      </c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>
        <v>9646904</v>
      </c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>
        <v>95913933</v>
      </c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>
        <v>44681049</v>
      </c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>
        <v>180011731</v>
      </c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>
        <v>70629223</v>
      </c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>
        <v>26028800</v>
      </c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>
        <v>26148644</v>
      </c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>
        <v>52716140</v>
      </c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>
        <v>102438862</v>
      </c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>
        <v>58885024</v>
      </c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>
        <v>110242878</v>
      </c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>
        <v>56857809</v>
      </c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>
        <v>92293796</v>
      </c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>
        <v>101237947</v>
      </c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>
        <v>50450803</v>
      </c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>
        <v>55442315</v>
      </c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>
        <v>111813146</v>
      </c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>
        <v>11034032</v>
      </c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>
        <v>24936905</v>
      </c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>
        <v>130710116</v>
      </c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>
        <v>72756890</v>
      </c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>
        <v>44481807</v>
      </c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>
        <v>26593233</v>
      </c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>
        <v>67801651</v>
      </c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>
        <v>54269525</v>
      </c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>
        <v>50411502</v>
      </c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>
        <v>56509614</v>
      </c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>
        <v>59946569</v>
      </c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>
        <v>12840923</v>
      </c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>
        <v>98689296</v>
      </c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>
        <v>54193102</v>
      </c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>
        <v>48421979</v>
      </c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>
        <v>59245644</v>
      </c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>
        <v>56489940</v>
      </c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>
        <v>33597472</v>
      </c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>
        <v>26136134</v>
      </c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>
        <v>28078042</v>
      </c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>
        <v>125465106</v>
      </c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>
        <v>23734885</v>
      </c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>
        <v>69551652</v>
      </c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>
        <v>24801172</v>
      </c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>
        <v>47180463</v>
      </c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>
        <v>23038152</v>
      </c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>
        <v>47101362</v>
      </c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>
        <v>95466847</v>
      </c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>
        <v>72229011</v>
      </c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>
        <v>42700083</v>
      </c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>
        <v>20161148</v>
      </c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>
        <v>138068811</v>
      </c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>
        <v>118679015</v>
      </c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>
        <v>56112034</v>
      </c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>
        <v>50209170</v>
      </c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>
        <v>60119306</v>
      </c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>
        <v>108814767</v>
      </c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>
        <v>57627113</v>
      </c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>
        <v>63500129</v>
      </c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>
        <v>60737064</v>
      </c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>
        <v>65735052</v>
      </c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>
        <v>21080593</v>
      </c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>
        <v>14352862</v>
      </c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>
        <v>32801731</v>
      </c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>
        <v>62507461</v>
      </c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>
        <v>21456833</v>
      </c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>
        <v>33291001</v>
      </c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>
        <v>38314381</v>
      </c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>
        <v>72759702</v>
      </c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>
        <v>34216012</v>
      </c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>
        <v>55740159</v>
      </c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>
        <v>32574182</v>
      </c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>
        <v>28004853</v>
      </c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>
        <v>37757527</v>
      </c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>
        <v>41732981</v>
      </c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>
        <v>125003528</v>
      </c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>
        <v>55387039</v>
      </c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>
        <v>66824100</v>
      </c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>
        <v>136490516</v>
      </c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>
        <v>32492067</v>
      </c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>
        <v>83203130</v>
      </c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>
        <v>126819149</v>
      </c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>
        <v>31683443</v>
      </c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>
        <v>26085095</v>
      </c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>
        <v>51510941</v>
      </c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>
        <v>33481491</v>
      </c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>
        <v>134045103</v>
      </c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>
        <v>80211480</v>
      </c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>
        <v>138732086</v>
      </c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>
        <v>81054404</v>
      </c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>
        <v>82810732</v>
      </c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>
        <v>105814126</v>
      </c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>
        <v>40047176</v>
      </c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>
        <v>105330854</v>
      </c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>
        <v>68628608</v>
      </c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>
        <v>77076837</v>
      </c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>
        <v>63785887</v>
      </c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>
        <v>26743246</v>
      </c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>
        <v>84753416</v>
      </c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>
        <v>263018657</v>
      </c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>
        <v>105696853</v>
      </c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>
        <v>101259553</v>
      </c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>
        <v>12745581</v>
      </c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>
        <v>7813622</v>
      </c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>
        <v>14701345</v>
      </c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>
        <v>19855867</v>
      </c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>
        <v>15464058</v>
      </c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>
        <v>4380931</v>
      </c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>
        <v>5224214</v>
      </c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>
        <v>9536265</v>
      </c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>
        <v>10108148</v>
      </c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>
        <v>8553965</v>
      </c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>
        <v>47819376</v>
      </c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>
        <v>36323381</v>
      </c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>
        <v>23394604</v>
      </c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>
        <v>13154729</v>
      </c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>
        <v>6636547</v>
      </c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>
        <v>10095729</v>
      </c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>
        <v>15977034</v>
      </c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>
        <v>34027110</v>
      </c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>
        <v>19009715</v>
      </c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>
        <v>17250836</v>
      </c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>
        <v>13713460</v>
      </c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>
        <v>28139068</v>
      </c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>
        <v>10474379</v>
      </c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>
        <v>16230928</v>
      </c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>
        <v>16472636</v>
      </c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>
        <v>13154332</v>
      </c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>
        <v>49564658</v>
      </c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>
        <v>8702071</v>
      </c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>
        <v>9676868</v>
      </c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>
        <v>11938339</v>
      </c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>
        <v>18847099</v>
      </c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>
        <v>5633730</v>
      </c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>
        <v>8304302</v>
      </c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>
        <v>18933217</v>
      </c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>
        <v>33690310</v>
      </c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>
        <v>20377035</v>
      </c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>
        <v>5225012</v>
      </c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>
        <v>7150867</v>
      </c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>
        <v>6717208</v>
      </c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>
        <v>10743963</v>
      </c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>
        <v>9431256</v>
      </c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>
        <v>5819878</v>
      </c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>
        <v>13766949</v>
      </c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>
        <v>20425749</v>
      </c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>
        <v>30753367</v>
      </c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>
        <v>18529396</v>
      </c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>
        <v>17151312</v>
      </c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>
        <v>20434056</v>
      </c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>
        <v>15162621</v>
      </c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>
        <v>13550645</v>
      </c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>
        <v>56362071</v>
      </c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>
        <v>6253646</v>
      </c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>
        <v>20430175</v>
      </c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>
        <v>4130053</v>
      </c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>
        <v>15004969</v>
      </c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>
        <v>8869594</v>
      </c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>
        <v>5385568</v>
      </c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>
        <v>9918928</v>
      </c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>
        <v>7757758</v>
      </c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>
        <v>34449291</v>
      </c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>
        <v>17195149</v>
      </c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>
        <v>7039188</v>
      </c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>
        <v>15872497</v>
      </c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>
        <v>19756458</v>
      </c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>
        <v>19967294</v>
      </c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>
        <v>7752897</v>
      </c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>
        <v>8819127</v>
      </c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>
        <v>14907942</v>
      </c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>
        <v>15173246</v>
      </c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>
        <v>10094344</v>
      </c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>
        <v>10434455</v>
      </c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>
        <v>14735625</v>
      </c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>
        <v>16635455</v>
      </c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>
        <v>11162970</v>
      </c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>
        <v>10897234</v>
      </c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>
        <v>15732799</v>
      </c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>
        <v>14788218</v>
      </c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>
        <v>12002801</v>
      </c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>
        <v>32005143</v>
      </c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>
        <v>26322369</v>
      </c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>
        <v>15192488</v>
      </c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>
        <v>21929799</v>
      </c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>
        <v>14908370</v>
      </c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>
        <v>18925300</v>
      </c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>
        <v>8569151</v>
      </c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>
        <v>8508411</v>
      </c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>
        <v>9534249</v>
      </c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>
        <v>18158970</v>
      </c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>
        <v>10862339</v>
      </c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>
        <v>10926646</v>
      </c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>
        <v>16774008</v>
      </c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>
        <v>9372914</v>
      </c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>
        <v>5168598</v>
      </c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>
        <v>18223974</v>
      </c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>
        <v>31373161</v>
      </c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>
        <v>14480849</v>
      </c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>
        <v>26355809</v>
      </c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>
        <v>10457921</v>
      </c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>
        <v>39742054</v>
      </c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>
        <v>9269685</v>
      </c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>
        <v>6283151</v>
      </c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>
        <v>14151005</v>
      </c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>
        <v>6736509</v>
      </c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>
        <v>5926517</v>
      </c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>
        <v>24844030</v>
      </c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>
        <v>28970873</v>
      </c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>
        <v>26203124</v>
      </c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>
        <v>48750171</v>
      </c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>
        <v>6384003</v>
      </c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>
        <v>24201186</v>
      </c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>
        <v>97580237</v>
      </c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>
        <v>19942324</v>
      </c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>
        <v>56804513</v>
      </c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>
        <v>19993931</v>
      </c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>
        <v>69109089</v>
      </c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>
        <v>58183036</v>
      </c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>
        <v>12988305</v>
      </c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>
        <v>30497770</v>
      </c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>
        <v>14454095</v>
      </c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>
        <v>39368450</v>
      </c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>
        <v>16780964</v>
      </c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>
        <v>52426951</v>
      </c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>
        <v>102875373</v>
      </c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>
        <v>16197333</v>
      </c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>
        <v>38599808</v>
      </c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>
        <v>37691627</v>
      </c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>
        <v>55651003</v>
      </c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>
        <v>31193574</v>
      </c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>
        <v>25682594</v>
      </c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>
        <v>17913731</v>
      </c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>
        <v>21195460</v>
      </c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>
        <v>35786621</v>
      </c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>
        <v>117080805</v>
      </c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>
        <v>12227838</v>
      </c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>
        <v>7880405</v>
      </c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>
        <v>74712398</v>
      </c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>
        <v>36097936</v>
      </c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>
        <v>14860017</v>
      </c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>
        <v>86566359</v>
      </c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>
        <v>17018659</v>
      </c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>
        <v>26009576</v>
      </c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>
        <v>44170335</v>
      </c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>
        <v>5678943</v>
      </c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>
        <v>31117884</v>
      </c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>
        <v>39738462</v>
      </c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>
        <v>24612877</v>
      </c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>
        <v>6117349</v>
      </c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>
        <v>94293335</v>
      </c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>
        <v>46923398</v>
      </c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>
        <v>30465734</v>
      </c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>
        <v>8788628</v>
      </c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>
        <v>20836269</v>
      </c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>
        <v>46758360</v>
      </c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>
        <v>29554557</v>
      </c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>
        <v>124764542</v>
      </c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>
        <v>13561439</v>
      </c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>
        <v>25066144</v>
      </c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>
        <v>13147431</v>
      </c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>
        <v>37757555</v>
      </c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>
        <v>24419773</v>
      </c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>
        <v>31567083</v>
      </c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>
        <v>26524809</v>
      </c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>
        <v>26516800</v>
      </c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>
        <v>62891061</v>
      </c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>
        <v>23854101</v>
      </c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>
        <v>39464513</v>
      </c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>
        <v>38694075</v>
      </c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>
        <v>15448185</v>
      </c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>
        <v>31504909</v>
      </c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>
        <v>12949688</v>
      </c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>
        <v>30991670</v>
      </c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>
        <v>10010607</v>
      </c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>
        <v>11181319</v>
      </c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>
        <v>28456529</v>
      </c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>
        <v>48485212</v>
      </c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>
        <v>54404161</v>
      </c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>
        <v>16444162</v>
      </c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>
        <v>7121997</v>
      </c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>
        <v>49704931</v>
      </c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>
        <v>23286264</v>
      </c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>
        <v>4347632</v>
      </c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>
        <v>122095469</v>
      </c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>
        <v>60562851</v>
      </c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>
        <v>16332900</v>
      </c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>
        <v>27571792</v>
      </c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>
        <v>32957264</v>
      </c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>
        <v>92795860</v>
      </c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>
        <v>74342367</v>
      </c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>
        <v>20072056</v>
      </c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>
        <v>46868605</v>
      </c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>
        <v>26994851</v>
      </c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>
        <v>155418707</v>
      </c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>
        <v>35935617</v>
      </c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>
        <v>53202834</v>
      </c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>
        <v>121330339</v>
      </c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>
        <v>73401077</v>
      </c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>
        <v>64545213</v>
      </c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>
        <v>25160182</v>
      </c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>
        <v>45060929</v>
      </c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>
        <v>73263495</v>
      </c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>
        <v>145690317</v>
      </c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>
        <v>53924721</v>
      </c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>
        <v>16203210</v>
      </c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>
        <v>49470282</v>
      </c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>
        <v>20193305</v>
      </c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>
        <v>62476462</v>
      </c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>
        <v>34312899</v>
      </c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>
        <v>69393935</v>
      </c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>
        <v>33711333</v>
      </c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>
        <v>55996366</v>
      </c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>
        <v>40775450</v>
      </c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>
        <v>25337921</v>
      </c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>
        <v>125765744</v>
      </c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>
        <v>81552852</v>
      </c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>
        <v>10558146</v>
      </c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>
        <v>8390249</v>
      </c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>
        <v>14052728</v>
      </c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>
        <v>9308544</v>
      </c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>
        <v>23901770</v>
      </c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>
        <v>4022216</v>
      </c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>
        <v>14939934</v>
      </c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>
        <v>7778859</v>
      </c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>
        <v>20744740</v>
      </c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>
        <v>72228158</v>
      </c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>
        <v>13213096</v>
      </c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>
        <v>29313718</v>
      </c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>
        <v>43255743</v>
      </c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>
        <v>91716427</v>
      </c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>
        <v>21912220</v>
      </c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>
        <v>21215576</v>
      </c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>
        <v>33043814</v>
      </c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>
        <v>73299793</v>
      </c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>
        <v>48955755</v>
      </c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>
        <v>21713140</v>
      </c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>
        <v>44599478</v>
      </c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>
        <v>16891837</v>
      </c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>
        <v>16406701</v>
      </c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>
        <v>14649554</v>
      </c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>
        <v>3115087</v>
      </c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>
        <v>28617885</v>
      </c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>
        <v>45341106</v>
      </c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>
        <v>15227166</v>
      </c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>
        <v>11948810</v>
      </c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>
        <v>16210000</v>
      </c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>
        <v>21560258</v>
      </c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>
        <v>153248469</v>
      </c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>
        <v>10195090</v>
      </c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>
        <v>50001953</v>
      </c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>
        <v>18795419</v>
      </c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>
        <v>21072636</v>
      </c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>
        <v>13674131</v>
      </c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>
        <v>36074984</v>
      </c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>
        <v>15797340</v>
      </c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>
        <v>50243835</v>
      </c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>
        <v>38152581</v>
      </c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>
        <v>20795836</v>
      </c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>
        <v>122445083</v>
      </c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>
        <v>11748368</v>
      </c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>
        <v>25511802</v>
      </c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>
        <v>31359090</v>
      </c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>
        <v>24556117</v>
      </c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>
        <v>14511565</v>
      </c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>
        <v>25991759</v>
      </c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>
        <v>24920297</v>
      </c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>
        <v>10982069</v>
      </c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>
        <v>18539125</v>
      </c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>
        <v>16603860</v>
      </c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>
        <v>43050088</v>
      </c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>
        <v>17798569</v>
      </c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>
        <v>7963603</v>
      </c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>
        <v>33103342</v>
      </c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>
        <v>38138992</v>
      </c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>
        <v>26882253</v>
      </c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>
        <v>21791812</v>
      </c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>
        <v>26909878</v>
      </c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>
        <v>45479943</v>
      </c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>
        <v>15527345</v>
      </c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>
        <v>34665480</v>
      </c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>
        <v>4310777</v>
      </c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>
        <v>101433622</v>
      </c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>
        <v>12308542</v>
      </c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>
        <v>21348919</v>
      </c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>
        <v>29970816</v>
      </c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>
        <v>18614411</v>
      </c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>
        <v>11118513</v>
      </c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>
        <v>15569892</v>
      </c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>
        <v>28543772</v>
      </c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>
        <v>50293983</v>
      </c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>
        <v>62288073</v>
      </c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>
        <v>67251626</v>
      </c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>
        <v>29803250</v>
      </c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>
        <v>14499845</v>
      </c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>
        <v>39919053</v>
      </c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>
        <v>22241302</v>
      </c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>
        <v>12232416</v>
      </c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>
        <v>58941487</v>
      </c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>
        <v>27776969</v>
      </c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>
        <v>9673355</v>
      </c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>
        <v>36110962</v>
      </c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>
        <v>21083256</v>
      </c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>
        <v>60659118</v>
      </c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>
        <v>20482324</v>
      </c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>
        <v>76087784</v>
      </c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>
        <v>24743601</v>
      </c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>
        <v>10445212</v>
      </c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>
        <v>16742692</v>
      </c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>
        <v>7353183</v>
      </c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>
        <v>29573682</v>
      </c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>
        <v>18981330</v>
      </c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>
        <v>24518338</v>
      </c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>
        <v>45146055</v>
      </c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>
        <v>27710947</v>
      </c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>
        <v>7530402</v>
      </c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>
        <v>45034474</v>
      </c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>
        <v>58052046</v>
      </c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>
        <v>42460739</v>
      </c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>
        <v>9751427</v>
      </c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>
        <v>44964787</v>
      </c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>
        <v>4894961</v>
      </c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>
        <v>13960646</v>
      </c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>
        <v>41680801</v>
      </c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>
        <v>20561608</v>
      </c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>
        <v>59694526</v>
      </c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>
        <v>11246411</v>
      </c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>
        <v>7933750</v>
      </c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>
        <v>115636034</v>
      </c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>
        <v>56475770</v>
      </c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>
        <v>10146770</v>
      </c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>
        <v>10721259</v>
      </c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>
        <v>9181556</v>
      </c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>
        <v>20687054</v>
      </c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>
        <v>47124708</v>
      </c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>
        <v>7092165</v>
      </c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>
        <v>6418868</v>
      </c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>
        <v>65393087</v>
      </c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>
        <v>10064439</v>
      </c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>
        <v>45756502</v>
      </c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>
        <v>107987800</v>
      </c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>
        <v>41937398</v>
      </c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>
        <v>14442077</v>
      </c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>
        <v>74886903</v>
      </c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>
        <v>4558545</v>
      </c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>
        <v>91278137</v>
      </c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>
        <v>32847543</v>
      </c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>
        <v>7988494</v>
      </c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>
        <v>16796173</v>
      </c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>
        <v>12563983</v>
      </c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>
        <v>45483587</v>
      </c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>
        <v>52454917</v>
      </c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>
        <v>14707361</v>
      </c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>
        <v>43636754</v>
      </c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>
        <v>9708392</v>
      </c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>
        <v>17617987</v>
      </c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>
        <v>11145211</v>
      </c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>
        <v>34226705</v>
      </c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>
        <v>20144790</v>
      </c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>
        <v>11672368</v>
      </c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>
        <v>40931230</v>
      </c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>
        <v>25059004</v>
      </c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>
        <v>34585763</v>
      </c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>
        <v>45875220</v>
      </c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>
        <v>48752532</v>
      </c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>
        <v>82245422</v>
      </c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>
        <v>19232522</v>
      </c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>
        <v>3563128</v>
      </c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>
        <v>10614120</v>
      </c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>
        <v>17425989</v>
      </c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>
        <v>26264153</v>
      </c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>
        <v>10863677</v>
      </c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>
        <v>12463055</v>
      </c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>
        <v>33026843</v>
      </c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>
        <v>3580611</v>
      </c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>
        <v>2259091</v>
      </c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>
        <v>11777712</v>
      </c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>
        <v>15668387</v>
      </c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>
        <v>5050848</v>
      </c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>
        <v>11840568</v>
      </c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>
        <v>19225602</v>
      </c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>
        <v>5130587</v>
      </c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>
        <v>6895634</v>
      </c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>
        <v>8351650</v>
      </c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>
        <v>67439748</v>
      </c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>
        <v>10966910</v>
      </c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>
        <v>3958852</v>
      </c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>
        <v>6278628</v>
      </c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>
        <v>13408209</v>
      </c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>
        <v>20141268</v>
      </c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>
        <v>40846505</v>
      </c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>
        <v>4792074</v>
      </c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>
        <v>19481040</v>
      </c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>
        <v>30201424</v>
      </c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>
        <v>5541196</v>
      </c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>
        <v>9207619</v>
      </c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>
        <v>16446323</v>
      </c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>
        <v>6929003</v>
      </c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>
        <v>9973749</v>
      </c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>
        <v>14639246</v>
      </c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>
        <v>11554707</v>
      </c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>
        <v>3387378</v>
      </c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>
        <v>6317616</v>
      </c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>
        <v>6469125</v>
      </c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>
        <v>4780394</v>
      </c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>
        <v>7754050</v>
      </c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>
        <v>4884149</v>
      </c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>
        <v>13857376</v>
      </c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>
        <v>30968335</v>
      </c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>
        <v>10510160</v>
      </c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>
        <v>48016598</v>
      </c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>
        <v>20714754</v>
      </c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>
        <v>8652556</v>
      </c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>
        <v>28318024</v>
      </c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>
        <v>11229698</v>
      </c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>
        <v>28692973</v>
      </c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>
        <v>12538705</v>
      </c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>
        <v>7901710</v>
      </c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>
        <v>19431463</v>
      </c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>
        <v>13390064</v>
      </c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>
        <v>3196017</v>
      </c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>
        <v>3870354</v>
      </c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>
        <v>6313550</v>
      </c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>
        <v>5792361</v>
      </c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>
        <v>29997716</v>
      </c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>
        <v>13546191</v>
      </c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>
        <v>65507540</v>
      </c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>
        <v>51631581</v>
      </c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>
        <v>40214324</v>
      </c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>
        <v>18161595</v>
      </c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>
        <v>5367453</v>
      </c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>
        <v>50753944</v>
      </c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>
        <v>6532268</v>
      </c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>
        <v>11717412</v>
      </c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>
        <v>8569102</v>
      </c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>
        <v>48713298</v>
      </c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>
        <v>4900548</v>
      </c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>
        <v>12867563</v>
      </c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>
        <v>22819400</v>
      </c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>
        <v>33280314</v>
      </c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>
        <v>15816211</v>
      </c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>
        <v>22363820</v>
      </c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>
        <v>10143662</v>
      </c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>
        <v>10385358</v>
      </c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>
        <v>7241241</v>
      </c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>
        <v>30974242</v>
      </c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>
        <v>2158055</v>
      </c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>
        <v>9349276</v>
      </c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>
        <v>10248072</v>
      </c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>
        <v>18952315</v>
      </c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>
        <v>34122320</v>
      </c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>
        <v>20392492</v>
      </c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>
        <v>110041226</v>
      </c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>
        <v>28243366</v>
      </c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>
        <v>11889425</v>
      </c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>
        <v>24809859</v>
      </c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>
        <v>42386678</v>
      </c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>
        <v>53136930</v>
      </c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>
        <v>34004973</v>
      </c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>
        <v>43767976</v>
      </c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>
        <v>122866647</v>
      </c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>
        <v>33356709</v>
      </c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>
        <v>48778305</v>
      </c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>
        <v>40919960</v>
      </c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>
        <v>109661643</v>
      </c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>
        <v>73942212</v>
      </c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>
        <v>25529399</v>
      </c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>
        <v>125119610</v>
      </c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>
        <v>143508947</v>
      </c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>
        <v>41730517</v>
      </c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>
        <v>51696939</v>
      </c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>
        <v>83779066</v>
      </c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>
        <v>53961071</v>
      </c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>
        <v>46514131</v>
      </c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>
        <v>8341866</v>
      </c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>
        <v>18410129</v>
      </c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>
        <v>10682524</v>
      </c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>
        <v>38178629</v>
      </c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>
        <v>18286823</v>
      </c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>
        <v>70176300</v>
      </c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>
        <v>28044920</v>
      </c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>
        <v>13136828</v>
      </c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>
        <v>12762866</v>
      </c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>
        <v>111790138</v>
      </c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>
        <v>16578552</v>
      </c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>
        <v>80367047</v>
      </c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>
        <v>20428436</v>
      </c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>
        <v>18246028</v>
      </c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>
        <v>78562969</v>
      </c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>
        <v>16826801</v>
      </c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>
        <v>29540685</v>
      </c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>
        <v>46600581</v>
      </c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>
        <v>43457480</v>
      </c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>
        <v>12199981</v>
      </c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>
        <v>32701991</v>
      </c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>
        <v>21728524</v>
      </c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>
        <v>23154558</v>
      </c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>
        <v>58004476</v>
      </c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>
        <v>41755778</v>
      </c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>
        <v>42846364</v>
      </c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>
        <v>11465635</v>
      </c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>
        <v>31619059</v>
      </c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>
        <v>104458620</v>
      </c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>
        <v>12845344</v>
      </c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>
        <v>8517701</v>
      </c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>
        <v>81196365</v>
      </c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>
        <v>18085823</v>
      </c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>
        <v>32080102</v>
      </c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>
        <v>72199320</v>
      </c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>
        <v>11866353</v>
      </c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>
        <v>58048085</v>
      </c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>
        <v>17462446</v>
      </c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>
        <v>40473886</v>
      </c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>
        <v>30087933</v>
      </c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>
        <v>12970415</v>
      </c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>
        <v>8687724</v>
      </c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>
        <v>12183369</v>
      </c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>
        <v>21529692</v>
      </c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>
        <v>16172457</v>
      </c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>
        <v>11442248</v>
      </c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>
        <v>19070588</v>
      </c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>
        <v>23871093</v>
      </c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>
        <v>23558845</v>
      </c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>
        <v>8648059</v>
      </c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>
        <v>24172565</v>
      </c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>
        <v>25076704</v>
      </c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>
        <v>36757155</v>
      </c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>
        <v>20542724</v>
      </c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>
        <v>72083801</v>
      </c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>
        <v>47847531</v>
      </c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>
        <v>16351091</v>
      </c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>
        <v>14660675</v>
      </c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>
        <v>52929864</v>
      </c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>
        <v>18941204</v>
      </c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>
        <v>64561070</v>
      </c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>
        <v>20795226</v>
      </c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>
        <v>35579952</v>
      </c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>
        <v>15940216</v>
      </c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>
        <v>38143075</v>
      </c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>
        <v>18607280</v>
      </c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>
        <v>17509539</v>
      </c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>
        <v>62257063</v>
      </c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>
        <v>21365503</v>
      </c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>
        <v>22888387</v>
      </c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>
        <v>44582029</v>
      </c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>
        <v>20201237</v>
      </c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>
        <v>56418102</v>
      </c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>
        <v>22184781</v>
      </c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>
        <v>22930923</v>
      </c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>
        <v>6386487</v>
      </c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>
        <v>9968352</v>
      </c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>
        <v>12067370</v>
      </c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>
        <v>22118322</v>
      </c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>
        <v>114417036</v>
      </c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>
        <v>47874864</v>
      </c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>
        <v>104095048</v>
      </c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>
        <v>69239370</v>
      </c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>
        <v>7207405</v>
      </c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>
        <v>73609896</v>
      </c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>
        <v>7635149</v>
      </c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>
        <v>82444518</v>
      </c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>
        <v>186742816</v>
      </c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>
        <v>51730479</v>
      </c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>
        <v>5085380</v>
      </c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>
        <v>43431879</v>
      </c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>
        <v>4611051</v>
      </c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>
        <v>25826739</v>
      </c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>
        <v>22529255</v>
      </c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>
        <v>27078593</v>
      </c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>
        <v>31709485</v>
      </c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>
        <v>71806814</v>
      </c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>
        <v>23451392</v>
      </c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>
        <v>4574448</v>
      </c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>
        <v>7053417</v>
      </c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>
        <v>3392701</v>
      </c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>
        <v>16725620</v>
      </c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>
        <v>25409682</v>
      </c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>
        <v>33645916</v>
      </c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>
        <v>29766126</v>
      </c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>
        <v>40371953</v>
      </c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>
        <v>66137409</v>
      </c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>
        <v>6738123</v>
      </c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>
        <v>103133275</v>
      </c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>
        <v>101724033</v>
      </c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>
        <v>27133794</v>
      </c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>
        <v>143200885</v>
      </c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>
        <v>53637860</v>
      </c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>
        <v>21655464</v>
      </c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>
        <v>8009182</v>
      </c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>
        <v>37609032</v>
      </c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>
        <v>12764779</v>
      </c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>
        <v>67177596</v>
      </c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>
        <v>42431547</v>
      </c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>
        <v>59400002</v>
      </c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>
        <v>5655037</v>
      </c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>
        <v>70560590</v>
      </c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>
        <v>17128953</v>
      </c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>
        <v>57042744</v>
      </c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>
        <v>106879032</v>
      </c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>
        <v>13775651</v>
      </c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>
        <v>61345633</v>
      </c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>
        <v>12169574</v>
      </c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>
        <v>58973177</v>
      </c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>
        <v>11170717</v>
      </c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>
        <v>4639342</v>
      </c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>
        <v>32489567</v>
      </c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>
        <v>36329374</v>
      </c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>
        <v>9644566</v>
      </c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>
        <v>129056885</v>
      </c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>
        <v>44543405</v>
      </c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>
        <v>55681073</v>
      </c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>
        <v>19137296</v>
      </c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34791315363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D20" sqref="D2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5" t="s">
        <v>64</v>
      </c>
      <c r="B4" s="185"/>
      <c r="C4" s="185"/>
      <c r="D4" s="185"/>
      <c r="E4" s="185"/>
      <c r="F4" s="16"/>
      <c r="G4" s="1"/>
    </row>
    <row r="5" spans="1:7" ht="15.75">
      <c r="A5" s="202" t="s">
        <v>1106</v>
      </c>
      <c r="B5" s="202"/>
      <c r="C5" s="202"/>
      <c r="D5" s="202"/>
      <c r="E5" s="20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545104658754</v>
      </c>
      <c r="C10" s="92">
        <f>SUM(C11:C13)</f>
        <v>508682812687</v>
      </c>
      <c r="D10" s="92">
        <f>SUM(D11:D13)</f>
        <v>0</v>
      </c>
      <c r="E10" s="92">
        <f>SUM(E11:E13)</f>
        <v>1053787471441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459751515761</v>
      </c>
      <c r="C11" s="93">
        <f>+Distymuniccertf!C74</f>
        <v>432309368043</v>
      </c>
      <c r="D11" s="93"/>
      <c r="E11" s="93">
        <f>+B11+C11</f>
        <v>892060883804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59635083308</v>
      </c>
      <c r="C12" s="116">
        <f>+Distymuniccertf!D74</f>
        <v>53568683627</v>
      </c>
      <c r="D12" s="116"/>
      <c r="E12" s="116">
        <f>SUM(B12:D12)</f>
        <v>113203766935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25718059685</v>
      </c>
      <c r="C13" s="116">
        <f>+Distymuniccertf!E74</f>
        <v>22804761017</v>
      </c>
      <c r="D13" s="116"/>
      <c r="E13" s="116">
        <f>SUM(B13:D13)</f>
        <v>48522820702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3434253759</v>
      </c>
      <c r="C14" s="94">
        <f>+Distymuniccertf!G74+Distymuniccertf!H74</f>
        <v>331320534</v>
      </c>
      <c r="D14" s="94"/>
      <c r="E14" s="94">
        <f>SUM(B14:D14)</f>
        <v>3765574293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43307286741</v>
      </c>
      <c r="C15" s="94">
        <f>+Distymuniccertf!J74</f>
        <v>6462691443</v>
      </c>
      <c r="D15" s="94"/>
      <c r="E15" s="94">
        <f>SUM(B15:D15)</f>
        <v>49769978184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18258715619</v>
      </c>
      <c r="D16" s="94">
        <f>+'Munc no certf'!F1052</f>
        <v>34791315363</v>
      </c>
      <c r="E16" s="94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588411945495</v>
      </c>
      <c r="C17" s="96">
        <f>+C10+SUM(C15:C16)</f>
        <v>533404219749</v>
      </c>
      <c r="D17" s="96">
        <f>+D10+SUM(D15:D16)</f>
        <v>34791315363</v>
      </c>
      <c r="E17" s="96">
        <f>+E10+E15+E16+E14</f>
        <v>1160373054900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3"/>
      <c r="G20" s="43"/>
    </row>
    <row r="21" spans="3:7" ht="15">
      <c r="C21" s="128"/>
      <c r="E21" s="129"/>
      <c r="F21" s="43"/>
      <c r="G21" s="43"/>
    </row>
    <row r="22" spans="3:7" ht="12.75">
      <c r="C22" s="128"/>
      <c r="F22" s="43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2012-11-28T20:49:30Z</dcterms:modified>
  <cp:category/>
  <cp:version/>
  <cp:contentType/>
  <cp:contentStatus/>
</cp:coreProperties>
</file>