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0"/>
  </bookViews>
  <sheets>
    <sheet name="Hoja2" sheetId="1" r:id="rId1"/>
  </sheets>
  <definedNames>
    <definedName name="_xlnm.Print_Titles" localSheetId="0">'Hoja2'!$1:$2</definedName>
  </definedNames>
  <calcPr fullCalcOnLoad="1"/>
</workbook>
</file>

<file path=xl/sharedStrings.xml><?xml version="1.0" encoding="utf-8"?>
<sst xmlns="http://schemas.openxmlformats.org/spreadsheetml/2006/main" count="69" uniqueCount="63">
  <si>
    <t>APROPIACION INICIAL</t>
  </si>
  <si>
    <t>2% ICFES</t>
  </si>
  <si>
    <t xml:space="preserve"> </t>
  </si>
  <si>
    <t>GRAN TOTAL</t>
  </si>
  <si>
    <t>MENOS S.S.F.</t>
  </si>
  <si>
    <t>CALDAS</t>
  </si>
  <si>
    <t>TUNJA</t>
  </si>
  <si>
    <t>CORDOBA</t>
  </si>
  <si>
    <t>LLANOS</t>
  </si>
  <si>
    <t>AMAZONIA</t>
  </si>
  <si>
    <t>PACIFICO</t>
  </si>
  <si>
    <t>ANTIOQUIA</t>
  </si>
  <si>
    <t>CARTAGENA</t>
  </si>
  <si>
    <t xml:space="preserve">NARIÑO </t>
  </si>
  <si>
    <t>ATLANTICO</t>
  </si>
  <si>
    <t>QUINDIO</t>
  </si>
  <si>
    <t>TOLIMA</t>
  </si>
  <si>
    <t>VALLE</t>
  </si>
  <si>
    <t>FCO. JOSE DE CALDAS</t>
  </si>
  <si>
    <t>INDUST. SAN/DER</t>
  </si>
  <si>
    <t>SUCRE</t>
  </si>
  <si>
    <t>GUAJIRA</t>
  </si>
  <si>
    <t>CUNDINAMARCA</t>
  </si>
  <si>
    <t>PAMPLONA</t>
  </si>
  <si>
    <t>%</t>
  </si>
  <si>
    <t>NETO ENERO</t>
  </si>
  <si>
    <t>POPULAR DEL CESAR</t>
  </si>
  <si>
    <t>ENERO</t>
  </si>
  <si>
    <t>CAUCA</t>
  </si>
  <si>
    <t>MAGDALENA</t>
  </si>
  <si>
    <t>FCOPAUL.SADER-CUCUTA</t>
  </si>
  <si>
    <t>FCOPAUL.SADER-OCAÑA</t>
  </si>
  <si>
    <t>MILITAR NUEVA GRANADA</t>
  </si>
  <si>
    <t>NACIONAL DE COLOMBIA</t>
  </si>
  <si>
    <t>PEDAGOGICA NACIONAL</t>
  </si>
  <si>
    <t>TECNOLOGICA DEL CHOCO</t>
  </si>
  <si>
    <t>SURCOLOMBIANA DE NEIVA</t>
  </si>
  <si>
    <t>TECNOLOGICA DE PEREIRA</t>
  </si>
  <si>
    <t>CENTRAL VALLE DEL CAUCA</t>
  </si>
  <si>
    <t>COLEGIO MAYOR C/MARCA</t>
  </si>
  <si>
    <t>UNIVERSIDADES</t>
  </si>
  <si>
    <t>UNINAL APORTES PENSIONES</t>
  </si>
  <si>
    <t xml:space="preserve">GIRO ENERO </t>
  </si>
  <si>
    <t>APROP. DEFF. CON S.F.</t>
  </si>
  <si>
    <t>TOTAL UNIVERSIDADES</t>
  </si>
  <si>
    <t>SERVICIO DE LA DEUDA</t>
  </si>
  <si>
    <t>UNIVERSIDAD NACIONAL</t>
  </si>
  <si>
    <t>UNIVERSIDAD SURCOLOMBIANA DE NEIVA</t>
  </si>
  <si>
    <t>TOTAL SERVICIO DE LA DEUDA</t>
  </si>
  <si>
    <t>ICFES 2%</t>
  </si>
  <si>
    <t>SALDO DE APROPIACION</t>
  </si>
  <si>
    <t>TOTAL ENERO</t>
  </si>
  <si>
    <t>GIRO FEBRERO</t>
  </si>
  <si>
    <t>NETO FEBRERO</t>
  </si>
  <si>
    <t>INFORME UNIVERSIDADES AÑO 2006</t>
  </si>
  <si>
    <t>GIRO MARZO</t>
  </si>
  <si>
    <t>NETO MARZO</t>
  </si>
  <si>
    <t>APROPIACION DEFIN.</t>
  </si>
  <si>
    <t>FEBRERO</t>
  </si>
  <si>
    <t>MARZO</t>
  </si>
  <si>
    <t>GIRO ABRIL</t>
  </si>
  <si>
    <t>NETO ABRIL</t>
  </si>
  <si>
    <t>TOTAL A ABRIL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</si>
</sst>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4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19" applyNumberFormat="1" applyFont="1" applyBorder="1" applyAlignment="1">
      <alignment horizontal="right"/>
    </xf>
    <xf numFmtId="3" fontId="4" fillId="0" borderId="10" xfId="19" applyNumberFormat="1" applyFont="1" applyBorder="1" applyAlignment="1">
      <alignment horizontal="right"/>
    </xf>
    <xf numFmtId="3" fontId="4" fillId="0" borderId="11" xfId="19" applyNumberFormat="1" applyFont="1" applyBorder="1" applyAlignment="1">
      <alignment horizontal="right"/>
    </xf>
    <xf numFmtId="3" fontId="4" fillId="0" borderId="10" xfId="19" applyNumberFormat="1" applyFont="1" applyBorder="1" applyAlignment="1">
      <alignment horizontal="right" wrapText="1"/>
    </xf>
    <xf numFmtId="9" fontId="4" fillId="0" borderId="11" xfId="22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19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3" fontId="4" fillId="0" borderId="14" xfId="19" applyNumberFormat="1" applyFont="1" applyBorder="1" applyAlignment="1">
      <alignment horizontal="right"/>
    </xf>
    <xf numFmtId="3" fontId="4" fillId="0" borderId="13" xfId="19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3" fontId="4" fillId="0" borderId="14" xfId="19" applyNumberFormat="1" applyFont="1" applyBorder="1" applyAlignment="1">
      <alignment/>
    </xf>
    <xf numFmtId="3" fontId="4" fillId="0" borderId="15" xfId="19" applyNumberFormat="1" applyFont="1" applyBorder="1" applyAlignment="1">
      <alignment horizontal="right"/>
    </xf>
    <xf numFmtId="3" fontId="4" fillId="0" borderId="8" xfId="19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3" fontId="4" fillId="0" borderId="0" xfId="19" applyNumberFormat="1" applyFont="1" applyBorder="1" applyAlignment="1">
      <alignment/>
    </xf>
    <xf numFmtId="4" fontId="4" fillId="0" borderId="11" xfId="19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3" fontId="4" fillId="0" borderId="17" xfId="19" applyNumberFormat="1" applyFont="1" applyBorder="1" applyAlignment="1">
      <alignment horizontal="right"/>
    </xf>
    <xf numFmtId="3" fontId="4" fillId="0" borderId="12" xfId="19" applyNumberFormat="1" applyFont="1" applyBorder="1" applyAlignment="1">
      <alignment horizontal="right"/>
    </xf>
    <xf numFmtId="3" fontId="4" fillId="0" borderId="18" xfId="19" applyNumberFormat="1" applyFont="1" applyBorder="1" applyAlignment="1">
      <alignment horizontal="right"/>
    </xf>
    <xf numFmtId="4" fontId="4" fillId="0" borderId="4" xfId="19" applyNumberFormat="1" applyFont="1" applyBorder="1" applyAlignment="1">
      <alignment horizontal="right"/>
    </xf>
    <xf numFmtId="0" fontId="4" fillId="0" borderId="3" xfId="0" applyFont="1" applyBorder="1" applyAlignment="1">
      <alignment wrapText="1"/>
    </xf>
    <xf numFmtId="4" fontId="3" fillId="0" borderId="12" xfId="0" applyNumberFormat="1" applyFont="1" applyBorder="1" applyAlignment="1">
      <alignment/>
    </xf>
    <xf numFmtId="4" fontId="4" fillId="0" borderId="12" xfId="19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3" xfId="0" applyFont="1" applyBorder="1" applyAlignment="1">
      <alignment wrapText="1"/>
    </xf>
    <xf numFmtId="3" fontId="3" fillId="0" borderId="17" xfId="19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9" xfId="19" applyNumberFormat="1" applyFont="1" applyBorder="1" applyAlignment="1">
      <alignment/>
    </xf>
    <xf numFmtId="3" fontId="3" fillId="0" borderId="19" xfId="19" applyNumberFormat="1" applyFont="1" applyBorder="1" applyAlignment="1">
      <alignment horizontal="right"/>
    </xf>
    <xf numFmtId="3" fontId="3" fillId="0" borderId="20" xfId="19" applyNumberFormat="1" applyFont="1" applyBorder="1" applyAlignment="1">
      <alignment horizontal="right"/>
    </xf>
    <xf numFmtId="4" fontId="4" fillId="0" borderId="19" xfId="19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3" fontId="3" fillId="0" borderId="1" xfId="19" applyNumberFormat="1" applyFont="1" applyBorder="1" applyAlignment="1">
      <alignment horizontal="center"/>
    </xf>
    <xf numFmtId="4" fontId="3" fillId="0" borderId="1" xfId="19" applyNumberFormat="1" applyFont="1" applyBorder="1" applyAlignment="1">
      <alignment horizontal="center"/>
    </xf>
    <xf numFmtId="3" fontId="3" fillId="0" borderId="1" xfId="19" applyNumberFormat="1" applyFont="1" applyBorder="1" applyAlignment="1">
      <alignment horizontal="center" wrapText="1"/>
    </xf>
    <xf numFmtId="3" fontId="3" fillId="0" borderId="18" xfId="19" applyNumberFormat="1" applyFont="1" applyBorder="1" applyAlignment="1">
      <alignment horizontal="right"/>
    </xf>
    <xf numFmtId="3" fontId="3" fillId="0" borderId="22" xfId="19" applyNumberFormat="1" applyFont="1" applyBorder="1" applyAlignment="1">
      <alignment horizontal="right"/>
    </xf>
    <xf numFmtId="3" fontId="3" fillId="0" borderId="23" xfId="19" applyNumberFormat="1" applyFont="1" applyBorder="1" applyAlignment="1">
      <alignment horizontal="center"/>
    </xf>
    <xf numFmtId="3" fontId="4" fillId="0" borderId="0" xfId="19" applyNumberFormat="1" applyFont="1" applyBorder="1" applyAlignment="1">
      <alignment horizontal="right"/>
    </xf>
    <xf numFmtId="3" fontId="3" fillId="0" borderId="24" xfId="0" applyNumberFormat="1" applyFont="1" applyBorder="1" applyAlignment="1">
      <alignment/>
    </xf>
    <xf numFmtId="3" fontId="4" fillId="0" borderId="7" xfId="19" applyNumberFormat="1" applyFont="1" applyBorder="1" applyAlignment="1">
      <alignment horizontal="right"/>
    </xf>
    <xf numFmtId="3" fontId="3" fillId="0" borderId="25" xfId="19" applyNumberFormat="1" applyFont="1" applyBorder="1" applyAlignment="1">
      <alignment horizontal="right"/>
    </xf>
    <xf numFmtId="3" fontId="3" fillId="0" borderId="26" xfId="19" applyNumberFormat="1" applyFont="1" applyBorder="1" applyAlignment="1">
      <alignment horizontal="center"/>
    </xf>
    <xf numFmtId="3" fontId="3" fillId="0" borderId="26" xfId="0" applyNumberFormat="1" applyFont="1" applyBorder="1" applyAlignment="1">
      <alignment/>
    </xf>
    <xf numFmtId="0" fontId="5" fillId="0" borderId="27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2">
      <pane xSplit="1" ySplit="1" topLeftCell="P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P3" sqref="P3"/>
    </sheetView>
  </sheetViews>
  <sheetFormatPr defaultColWidth="11.421875" defaultRowHeight="12.75"/>
  <cols>
    <col min="1" max="1" width="25.8515625" style="6" customWidth="1"/>
    <col min="2" max="2" width="18.7109375" style="6" bestFit="1" customWidth="1"/>
    <col min="3" max="3" width="14.7109375" style="6" bestFit="1" customWidth="1"/>
    <col min="4" max="4" width="19.421875" style="6" bestFit="1" customWidth="1"/>
    <col min="5" max="5" width="13.28125" style="6" bestFit="1" customWidth="1"/>
    <col min="6" max="6" width="13.28125" style="44" bestFit="1" customWidth="1"/>
    <col min="7" max="7" width="12.28125" style="44" bestFit="1" customWidth="1"/>
    <col min="8" max="9" width="13.28125" style="6" bestFit="1" customWidth="1"/>
    <col min="10" max="10" width="14.28125" style="6" bestFit="1" customWidth="1"/>
    <col min="11" max="11" width="12.28125" style="6" bestFit="1" customWidth="1"/>
    <col min="12" max="12" width="14.28125" style="6" bestFit="1" customWidth="1"/>
    <col min="13" max="18" width="14.28125" style="6" customWidth="1"/>
    <col min="19" max="19" width="16.140625" style="6" bestFit="1" customWidth="1"/>
    <col min="20" max="20" width="15.7109375" style="44" bestFit="1" customWidth="1"/>
    <col min="21" max="21" width="4.57421875" style="6" bestFit="1" customWidth="1"/>
    <col min="22" max="16384" width="11.421875" style="6" customWidth="1"/>
  </cols>
  <sheetData>
    <row r="1" spans="1:20" ht="21" thickBot="1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1" ht="25.5" thickBot="1" thickTop="1">
      <c r="A2" s="7" t="s">
        <v>40</v>
      </c>
      <c r="B2" s="8" t="s">
        <v>0</v>
      </c>
      <c r="C2" s="7" t="s">
        <v>4</v>
      </c>
      <c r="D2" s="8" t="s">
        <v>43</v>
      </c>
      <c r="E2" s="8" t="s">
        <v>49</v>
      </c>
      <c r="F2" s="9" t="s">
        <v>42</v>
      </c>
      <c r="G2" s="9" t="s">
        <v>49</v>
      </c>
      <c r="H2" s="8" t="s">
        <v>25</v>
      </c>
      <c r="I2" s="10" t="s">
        <v>51</v>
      </c>
      <c r="J2" s="10" t="s">
        <v>52</v>
      </c>
      <c r="K2" s="10" t="s">
        <v>49</v>
      </c>
      <c r="L2" s="10" t="s">
        <v>53</v>
      </c>
      <c r="M2" s="10" t="s">
        <v>55</v>
      </c>
      <c r="N2" s="10" t="s">
        <v>1</v>
      </c>
      <c r="O2" s="10" t="s">
        <v>56</v>
      </c>
      <c r="P2" s="10" t="s">
        <v>60</v>
      </c>
      <c r="Q2" s="10" t="s">
        <v>1</v>
      </c>
      <c r="R2" s="10" t="s">
        <v>61</v>
      </c>
      <c r="S2" s="10" t="s">
        <v>62</v>
      </c>
      <c r="T2" s="11" t="s">
        <v>50</v>
      </c>
      <c r="U2" s="7" t="s">
        <v>24</v>
      </c>
    </row>
    <row r="3" spans="1:21" ht="12.75" thickTop="1">
      <c r="A3" s="5" t="s">
        <v>38</v>
      </c>
      <c r="B3" s="12">
        <v>1099468328</v>
      </c>
      <c r="C3" s="12"/>
      <c r="D3" s="12">
        <f>B3-C3</f>
        <v>1099468328</v>
      </c>
      <c r="E3" s="13">
        <f>D3*2%</f>
        <v>21989366.56</v>
      </c>
      <c r="F3" s="14">
        <v>65968099</v>
      </c>
      <c r="G3" s="15">
        <f>F3*2%</f>
        <v>1319361.98</v>
      </c>
      <c r="H3" s="16">
        <f>F3-G3</f>
        <v>64648737.02</v>
      </c>
      <c r="I3" s="15">
        <f>F3</f>
        <v>65968099</v>
      </c>
      <c r="J3" s="15">
        <v>131936198</v>
      </c>
      <c r="K3" s="15">
        <f>J3*2%</f>
        <v>2638723.96</v>
      </c>
      <c r="L3" s="62">
        <f>J3-K3</f>
        <v>129297474.04</v>
      </c>
      <c r="M3" s="14">
        <v>65968099</v>
      </c>
      <c r="N3" s="15">
        <f>M3*2%</f>
        <v>1319361.98</v>
      </c>
      <c r="O3" s="15">
        <f>M3-N3</f>
        <v>64648737.02</v>
      </c>
      <c r="P3" s="14">
        <v>65968099</v>
      </c>
      <c r="Q3" s="15">
        <f>P3*2%</f>
        <v>1319361.98</v>
      </c>
      <c r="R3" s="15">
        <f>P3-Q3</f>
        <v>64648737.02</v>
      </c>
      <c r="S3" s="15">
        <f>F3+J3+M3+P3</f>
        <v>329840495</v>
      </c>
      <c r="T3" s="17">
        <f>D3-S3</f>
        <v>769627833</v>
      </c>
      <c r="U3" s="18">
        <f>S3/D3</f>
        <v>0.2999999969075962</v>
      </c>
    </row>
    <row r="4" spans="1:21" ht="12">
      <c r="A4" s="5" t="s">
        <v>39</v>
      </c>
      <c r="B4" s="19">
        <v>9334156741</v>
      </c>
      <c r="C4" s="19">
        <v>20781023</v>
      </c>
      <c r="D4" s="19">
        <f>B4-C4</f>
        <v>9313375718</v>
      </c>
      <c r="E4" s="4">
        <f aca="true" t="shared" si="0" ref="E4:E35">D4*2%</f>
        <v>186267514.36</v>
      </c>
      <c r="F4" s="14">
        <v>558802543</v>
      </c>
      <c r="G4" s="15">
        <f aca="true" t="shared" si="1" ref="G4:G35">F4*2%</f>
        <v>11176050.86</v>
      </c>
      <c r="H4" s="16">
        <f aca="true" t="shared" si="2" ref="H4:H35">F4-G4</f>
        <v>547626492.14</v>
      </c>
      <c r="I4" s="15">
        <f aca="true" t="shared" si="3" ref="I4:I35">F4</f>
        <v>558802543</v>
      </c>
      <c r="J4" s="15">
        <v>1117605086</v>
      </c>
      <c r="K4" s="15">
        <f aca="true" t="shared" si="4" ref="K4:K35">J4*2%</f>
        <v>22352101.72</v>
      </c>
      <c r="L4" s="16">
        <f aca="true" t="shared" si="5" ref="L4:L35">J4-K4</f>
        <v>1095252984.28</v>
      </c>
      <c r="M4" s="14">
        <v>558802543</v>
      </c>
      <c r="N4" s="15">
        <f aca="true" t="shared" si="6" ref="N4:N35">M4*2%</f>
        <v>11176050.86</v>
      </c>
      <c r="O4" s="15">
        <f aca="true" t="shared" si="7" ref="O4:O35">M4-N4</f>
        <v>547626492.14</v>
      </c>
      <c r="P4" s="14">
        <v>558802543</v>
      </c>
      <c r="Q4" s="15">
        <f aca="true" t="shared" si="8" ref="Q4:Q35">P4*2%</f>
        <v>11176050.86</v>
      </c>
      <c r="R4" s="15">
        <f aca="true" t="shared" si="9" ref="R4:R35">P4-Q4</f>
        <v>547626492.14</v>
      </c>
      <c r="S4" s="15">
        <f aca="true" t="shared" si="10" ref="S4:S35">F4+J4+M4+P4</f>
        <v>2794012715</v>
      </c>
      <c r="T4" s="17">
        <f aca="true" t="shared" si="11" ref="T4:T35">D4-S4</f>
        <v>6519363003</v>
      </c>
      <c r="U4" s="18">
        <f aca="true" t="shared" si="12" ref="U4:U35">S4/D4</f>
        <v>0.299999999957051</v>
      </c>
    </row>
    <row r="5" spans="1:21" ht="12">
      <c r="A5" s="5" t="s">
        <v>11</v>
      </c>
      <c r="B5" s="19">
        <v>165695142285</v>
      </c>
      <c r="C5" s="19"/>
      <c r="D5" s="19">
        <f aca="true" t="shared" si="13" ref="D5:D35">B5-C5</f>
        <v>165695142285</v>
      </c>
      <c r="E5" s="13">
        <f t="shared" si="0"/>
        <v>3313902845.7000003</v>
      </c>
      <c r="F5" s="14">
        <v>9941700000</v>
      </c>
      <c r="G5" s="15">
        <f t="shared" si="1"/>
        <v>198834000</v>
      </c>
      <c r="H5" s="16">
        <f t="shared" si="2"/>
        <v>9742866000</v>
      </c>
      <c r="I5" s="15">
        <f t="shared" si="3"/>
        <v>9941700000</v>
      </c>
      <c r="J5" s="15">
        <v>19883400000</v>
      </c>
      <c r="K5" s="15">
        <f t="shared" si="4"/>
        <v>397668000</v>
      </c>
      <c r="L5" s="16">
        <f t="shared" si="5"/>
        <v>19485732000</v>
      </c>
      <c r="M5" s="14">
        <v>9941700000</v>
      </c>
      <c r="N5" s="15">
        <f t="shared" si="6"/>
        <v>198834000</v>
      </c>
      <c r="O5" s="15">
        <f t="shared" si="7"/>
        <v>9742866000</v>
      </c>
      <c r="P5" s="14">
        <v>9941700000</v>
      </c>
      <c r="Q5" s="15">
        <f t="shared" si="8"/>
        <v>198834000</v>
      </c>
      <c r="R5" s="15">
        <f t="shared" si="9"/>
        <v>9742866000</v>
      </c>
      <c r="S5" s="15">
        <f t="shared" si="10"/>
        <v>49708500000</v>
      </c>
      <c r="T5" s="17">
        <f t="shared" si="11"/>
        <v>115986642285</v>
      </c>
      <c r="U5" s="18">
        <f t="shared" si="12"/>
        <v>0.2999997423853264</v>
      </c>
    </row>
    <row r="6" spans="1:21" ht="12">
      <c r="A6" s="2" t="s">
        <v>5</v>
      </c>
      <c r="B6" s="20">
        <v>55070522323</v>
      </c>
      <c r="C6" s="20">
        <v>116643948</v>
      </c>
      <c r="D6" s="19">
        <f t="shared" si="13"/>
        <v>54953878375</v>
      </c>
      <c r="E6" s="21">
        <f t="shared" si="0"/>
        <v>1099077567.5</v>
      </c>
      <c r="F6" s="22">
        <v>3297232702</v>
      </c>
      <c r="G6" s="15">
        <f t="shared" si="1"/>
        <v>65944654.04</v>
      </c>
      <c r="H6" s="16">
        <f t="shared" si="2"/>
        <v>3231288047.96</v>
      </c>
      <c r="I6" s="15">
        <f t="shared" si="3"/>
        <v>3297232702</v>
      </c>
      <c r="J6" s="15">
        <v>6594465404</v>
      </c>
      <c r="K6" s="15">
        <f t="shared" si="4"/>
        <v>131889308.08</v>
      </c>
      <c r="L6" s="16">
        <f t="shared" si="5"/>
        <v>6462576095.92</v>
      </c>
      <c r="M6" s="22">
        <v>3297232702</v>
      </c>
      <c r="N6" s="15">
        <f t="shared" si="6"/>
        <v>65944654.04</v>
      </c>
      <c r="O6" s="15">
        <f t="shared" si="7"/>
        <v>3231288047.96</v>
      </c>
      <c r="P6" s="22">
        <v>3297232702</v>
      </c>
      <c r="Q6" s="15">
        <f t="shared" si="8"/>
        <v>65944654.04</v>
      </c>
      <c r="R6" s="15">
        <f t="shared" si="9"/>
        <v>3231288047.96</v>
      </c>
      <c r="S6" s="15">
        <f t="shared" si="10"/>
        <v>16486163510</v>
      </c>
      <c r="T6" s="17">
        <f t="shared" si="11"/>
        <v>38467714865</v>
      </c>
      <c r="U6" s="18">
        <f t="shared" si="12"/>
        <v>0.2999999999545073</v>
      </c>
    </row>
    <row r="7" spans="1:21" ht="12">
      <c r="A7" s="2" t="s">
        <v>12</v>
      </c>
      <c r="B7" s="20">
        <v>45910326443</v>
      </c>
      <c r="C7" s="20"/>
      <c r="D7" s="19">
        <f t="shared" si="13"/>
        <v>45910326443</v>
      </c>
      <c r="E7" s="4">
        <f t="shared" si="0"/>
        <v>918206528.86</v>
      </c>
      <c r="F7" s="22">
        <v>2754619586</v>
      </c>
      <c r="G7" s="15">
        <f t="shared" si="1"/>
        <v>55092391.72</v>
      </c>
      <c r="H7" s="16">
        <f t="shared" si="2"/>
        <v>2699527194.28</v>
      </c>
      <c r="I7" s="15">
        <f t="shared" si="3"/>
        <v>2754619586</v>
      </c>
      <c r="J7" s="15">
        <v>5509239172</v>
      </c>
      <c r="K7" s="15">
        <f t="shared" si="4"/>
        <v>110184783.44</v>
      </c>
      <c r="L7" s="16">
        <f t="shared" si="5"/>
        <v>5399054388.56</v>
      </c>
      <c r="M7" s="22">
        <v>2754619586</v>
      </c>
      <c r="N7" s="15">
        <f t="shared" si="6"/>
        <v>55092391.72</v>
      </c>
      <c r="O7" s="15">
        <f t="shared" si="7"/>
        <v>2699527194.28</v>
      </c>
      <c r="P7" s="22">
        <v>2754619586</v>
      </c>
      <c r="Q7" s="15">
        <f t="shared" si="8"/>
        <v>55092391.72</v>
      </c>
      <c r="R7" s="15">
        <f t="shared" si="9"/>
        <v>2699527194.28</v>
      </c>
      <c r="S7" s="15">
        <f t="shared" si="10"/>
        <v>13773097930</v>
      </c>
      <c r="T7" s="17">
        <f t="shared" si="11"/>
        <v>32137228513</v>
      </c>
      <c r="U7" s="18">
        <f t="shared" si="12"/>
        <v>0.2999999999368334</v>
      </c>
    </row>
    <row r="8" spans="1:21" ht="12">
      <c r="A8" s="2" t="s">
        <v>7</v>
      </c>
      <c r="B8" s="20">
        <v>62767787435</v>
      </c>
      <c r="C8" s="20">
        <v>130379002</v>
      </c>
      <c r="D8" s="19">
        <f t="shared" si="13"/>
        <v>62637408433</v>
      </c>
      <c r="E8" s="4">
        <f t="shared" si="0"/>
        <v>1252748168.66</v>
      </c>
      <c r="F8" s="22">
        <v>3758244505</v>
      </c>
      <c r="G8" s="15">
        <f t="shared" si="1"/>
        <v>75164890.10000001</v>
      </c>
      <c r="H8" s="16">
        <f t="shared" si="2"/>
        <v>3683079614.9</v>
      </c>
      <c r="I8" s="15">
        <f t="shared" si="3"/>
        <v>3758244505</v>
      </c>
      <c r="J8" s="15">
        <v>7516489010</v>
      </c>
      <c r="K8" s="15">
        <f t="shared" si="4"/>
        <v>150329780.20000002</v>
      </c>
      <c r="L8" s="16">
        <f t="shared" si="5"/>
        <v>7366159229.8</v>
      </c>
      <c r="M8" s="22">
        <v>3758244505</v>
      </c>
      <c r="N8" s="15">
        <f t="shared" si="6"/>
        <v>75164890.10000001</v>
      </c>
      <c r="O8" s="15">
        <f t="shared" si="7"/>
        <v>3683079614.9</v>
      </c>
      <c r="P8" s="22">
        <v>3758244505</v>
      </c>
      <c r="Q8" s="15">
        <f t="shared" si="8"/>
        <v>75164890.10000001</v>
      </c>
      <c r="R8" s="15">
        <f t="shared" si="9"/>
        <v>3683079614.9</v>
      </c>
      <c r="S8" s="15">
        <f t="shared" si="10"/>
        <v>18791222525</v>
      </c>
      <c r="T8" s="17">
        <f t="shared" si="11"/>
        <v>43846185908</v>
      </c>
      <c r="U8" s="18">
        <f t="shared" si="12"/>
        <v>0.299999999921772</v>
      </c>
    </row>
    <row r="9" spans="1:21" ht="12">
      <c r="A9" s="2" t="s">
        <v>22</v>
      </c>
      <c r="B9" s="20">
        <v>5108169376</v>
      </c>
      <c r="C9" s="20"/>
      <c r="D9" s="19">
        <f t="shared" si="13"/>
        <v>5108169376</v>
      </c>
      <c r="E9" s="4">
        <f t="shared" si="0"/>
        <v>102163387.52</v>
      </c>
      <c r="F9" s="22">
        <v>306490162</v>
      </c>
      <c r="G9" s="15">
        <f t="shared" si="1"/>
        <v>6129803.24</v>
      </c>
      <c r="H9" s="16">
        <f t="shared" si="2"/>
        <v>300360358.76</v>
      </c>
      <c r="I9" s="15">
        <f t="shared" si="3"/>
        <v>306490162</v>
      </c>
      <c r="J9" s="15">
        <v>612980324</v>
      </c>
      <c r="K9" s="15">
        <f t="shared" si="4"/>
        <v>12259606.48</v>
      </c>
      <c r="L9" s="16">
        <f t="shared" si="5"/>
        <v>600720717.52</v>
      </c>
      <c r="M9" s="22">
        <v>306490162</v>
      </c>
      <c r="N9" s="15">
        <f t="shared" si="6"/>
        <v>6129803.24</v>
      </c>
      <c r="O9" s="15">
        <f t="shared" si="7"/>
        <v>300360358.76</v>
      </c>
      <c r="P9" s="22">
        <v>306490162</v>
      </c>
      <c r="Q9" s="15">
        <f t="shared" si="8"/>
        <v>6129803.24</v>
      </c>
      <c r="R9" s="15">
        <f t="shared" si="9"/>
        <v>300360358.76</v>
      </c>
      <c r="S9" s="15">
        <f t="shared" si="10"/>
        <v>1532450810</v>
      </c>
      <c r="T9" s="17">
        <f t="shared" si="11"/>
        <v>3575718566</v>
      </c>
      <c r="U9" s="18">
        <f t="shared" si="12"/>
        <v>0.2999999994518584</v>
      </c>
    </row>
    <row r="10" spans="1:21" ht="12">
      <c r="A10" s="2" t="s">
        <v>9</v>
      </c>
      <c r="B10" s="20">
        <v>12120756510</v>
      </c>
      <c r="C10" s="20">
        <v>25668059</v>
      </c>
      <c r="D10" s="19">
        <f t="shared" si="13"/>
        <v>12095088451</v>
      </c>
      <c r="E10" s="4">
        <f t="shared" si="0"/>
        <v>241901769.02</v>
      </c>
      <c r="F10" s="22">
        <v>725705307</v>
      </c>
      <c r="G10" s="15">
        <f t="shared" si="1"/>
        <v>14514106.14</v>
      </c>
      <c r="H10" s="16">
        <f t="shared" si="2"/>
        <v>711191200.86</v>
      </c>
      <c r="I10" s="15">
        <f t="shared" si="3"/>
        <v>725705307</v>
      </c>
      <c r="J10" s="15">
        <v>1451410614</v>
      </c>
      <c r="K10" s="15">
        <f t="shared" si="4"/>
        <v>29028212.28</v>
      </c>
      <c r="L10" s="16">
        <f t="shared" si="5"/>
        <v>1422382401.72</v>
      </c>
      <c r="M10" s="22">
        <v>725705307</v>
      </c>
      <c r="N10" s="15">
        <f t="shared" si="6"/>
        <v>14514106.14</v>
      </c>
      <c r="O10" s="15">
        <f t="shared" si="7"/>
        <v>711191200.86</v>
      </c>
      <c r="P10" s="22">
        <v>725705307</v>
      </c>
      <c r="Q10" s="15">
        <f t="shared" si="8"/>
        <v>14514106.14</v>
      </c>
      <c r="R10" s="15">
        <f t="shared" si="9"/>
        <v>711191200.86</v>
      </c>
      <c r="S10" s="15">
        <f t="shared" si="10"/>
        <v>3628526535</v>
      </c>
      <c r="T10" s="17">
        <f t="shared" si="11"/>
        <v>8466561916</v>
      </c>
      <c r="U10" s="18">
        <f t="shared" si="12"/>
        <v>0.29999999997519655</v>
      </c>
    </row>
    <row r="11" spans="1:21" ht="12">
      <c r="A11" s="2" t="s">
        <v>21</v>
      </c>
      <c r="B11" s="20">
        <v>9028561533</v>
      </c>
      <c r="C11" s="20"/>
      <c r="D11" s="19">
        <f t="shared" si="13"/>
        <v>9028561533</v>
      </c>
      <c r="E11" s="4">
        <f t="shared" si="0"/>
        <v>180571230.66</v>
      </c>
      <c r="F11" s="22">
        <v>541713691</v>
      </c>
      <c r="G11" s="15">
        <f t="shared" si="1"/>
        <v>10834273.82</v>
      </c>
      <c r="H11" s="16">
        <f t="shared" si="2"/>
        <v>530879417.18</v>
      </c>
      <c r="I11" s="15">
        <f t="shared" si="3"/>
        <v>541713691</v>
      </c>
      <c r="J11" s="15">
        <v>1083427382</v>
      </c>
      <c r="K11" s="15">
        <f t="shared" si="4"/>
        <v>21668547.64</v>
      </c>
      <c r="L11" s="16">
        <f t="shared" si="5"/>
        <v>1061758834.36</v>
      </c>
      <c r="M11" s="22">
        <v>541713691</v>
      </c>
      <c r="N11" s="15">
        <f t="shared" si="6"/>
        <v>10834273.82</v>
      </c>
      <c r="O11" s="15">
        <f t="shared" si="7"/>
        <v>530879417.18</v>
      </c>
      <c r="P11" s="22">
        <v>541713691</v>
      </c>
      <c r="Q11" s="15">
        <f t="shared" si="8"/>
        <v>10834273.82</v>
      </c>
      <c r="R11" s="15">
        <f t="shared" si="9"/>
        <v>530879417.18</v>
      </c>
      <c r="S11" s="15">
        <f t="shared" si="10"/>
        <v>2708568455</v>
      </c>
      <c r="T11" s="17">
        <f t="shared" si="11"/>
        <v>6319993078</v>
      </c>
      <c r="U11" s="18">
        <f t="shared" si="12"/>
        <v>0.2999999994572779</v>
      </c>
    </row>
    <row r="12" spans="1:21" ht="12">
      <c r="A12" s="2" t="s">
        <v>8</v>
      </c>
      <c r="B12" s="20">
        <v>16315271729</v>
      </c>
      <c r="C12" s="20">
        <v>34952991</v>
      </c>
      <c r="D12" s="19">
        <f t="shared" si="13"/>
        <v>16280318738</v>
      </c>
      <c r="E12" s="4">
        <f t="shared" si="0"/>
        <v>325606374.76</v>
      </c>
      <c r="F12" s="22">
        <v>976819124</v>
      </c>
      <c r="G12" s="15">
        <f t="shared" si="1"/>
        <v>19536382.48</v>
      </c>
      <c r="H12" s="16">
        <f t="shared" si="2"/>
        <v>957282741.52</v>
      </c>
      <c r="I12" s="15">
        <f t="shared" si="3"/>
        <v>976819124</v>
      </c>
      <c r="J12" s="15">
        <v>1953638248</v>
      </c>
      <c r="K12" s="15">
        <f t="shared" si="4"/>
        <v>39072764.96</v>
      </c>
      <c r="L12" s="16">
        <f t="shared" si="5"/>
        <v>1914565483.04</v>
      </c>
      <c r="M12" s="22">
        <v>976819124</v>
      </c>
      <c r="N12" s="15">
        <f t="shared" si="6"/>
        <v>19536382.48</v>
      </c>
      <c r="O12" s="15">
        <f t="shared" si="7"/>
        <v>957282741.52</v>
      </c>
      <c r="P12" s="22">
        <v>976819124</v>
      </c>
      <c r="Q12" s="15">
        <f t="shared" si="8"/>
        <v>19536382.48</v>
      </c>
      <c r="R12" s="15">
        <f t="shared" si="9"/>
        <v>957282741.52</v>
      </c>
      <c r="S12" s="15">
        <f t="shared" si="10"/>
        <v>4884095620</v>
      </c>
      <c r="T12" s="17">
        <f t="shared" si="11"/>
        <v>11396223118</v>
      </c>
      <c r="U12" s="18">
        <f t="shared" si="12"/>
        <v>0.2999999999140066</v>
      </c>
    </row>
    <row r="13" spans="1:21" ht="12">
      <c r="A13" s="2" t="s">
        <v>13</v>
      </c>
      <c r="B13" s="20">
        <v>34449372384</v>
      </c>
      <c r="C13" s="20"/>
      <c r="D13" s="19">
        <f t="shared" si="13"/>
        <v>34449372384</v>
      </c>
      <c r="E13" s="4">
        <f t="shared" si="0"/>
        <v>688987447.6800001</v>
      </c>
      <c r="F13" s="22">
        <v>2066962343</v>
      </c>
      <c r="G13" s="15">
        <f t="shared" si="1"/>
        <v>41339246.86</v>
      </c>
      <c r="H13" s="16">
        <f t="shared" si="2"/>
        <v>2025623096.14</v>
      </c>
      <c r="I13" s="15">
        <f t="shared" si="3"/>
        <v>2066962343</v>
      </c>
      <c r="J13" s="15">
        <v>4133924686</v>
      </c>
      <c r="K13" s="15">
        <f t="shared" si="4"/>
        <v>82678493.72</v>
      </c>
      <c r="L13" s="16">
        <f t="shared" si="5"/>
        <v>4051246192.28</v>
      </c>
      <c r="M13" s="22">
        <v>2066962343</v>
      </c>
      <c r="N13" s="15">
        <f t="shared" si="6"/>
        <v>41339246.86</v>
      </c>
      <c r="O13" s="15">
        <f t="shared" si="7"/>
        <v>2025623096.14</v>
      </c>
      <c r="P13" s="22">
        <v>2066962343</v>
      </c>
      <c r="Q13" s="15">
        <f t="shared" si="8"/>
        <v>41339246.86</v>
      </c>
      <c r="R13" s="15">
        <f t="shared" si="9"/>
        <v>2025623096.14</v>
      </c>
      <c r="S13" s="15">
        <f t="shared" si="10"/>
        <v>10334811715</v>
      </c>
      <c r="T13" s="17">
        <f t="shared" si="11"/>
        <v>24114560669</v>
      </c>
      <c r="U13" s="18">
        <f t="shared" si="12"/>
        <v>0.29999999999419436</v>
      </c>
    </row>
    <row r="14" spans="1:21" ht="12">
      <c r="A14" s="2" t="s">
        <v>23</v>
      </c>
      <c r="B14" s="20">
        <v>15951717929</v>
      </c>
      <c r="C14" s="20"/>
      <c r="D14" s="19">
        <f t="shared" si="13"/>
        <v>15951717929</v>
      </c>
      <c r="E14" s="4">
        <f t="shared" si="0"/>
        <v>319034358.58</v>
      </c>
      <c r="F14" s="22">
        <v>957103075</v>
      </c>
      <c r="G14" s="15">
        <f t="shared" si="1"/>
        <v>19142061.5</v>
      </c>
      <c r="H14" s="16">
        <f t="shared" si="2"/>
        <v>937961013.5</v>
      </c>
      <c r="I14" s="15">
        <f t="shared" si="3"/>
        <v>957103075</v>
      </c>
      <c r="J14" s="15">
        <v>1914206150</v>
      </c>
      <c r="K14" s="15">
        <f t="shared" si="4"/>
        <v>38284123</v>
      </c>
      <c r="L14" s="16">
        <f t="shared" si="5"/>
        <v>1875922027</v>
      </c>
      <c r="M14" s="22">
        <v>957103075</v>
      </c>
      <c r="N14" s="15">
        <f t="shared" si="6"/>
        <v>19142061.5</v>
      </c>
      <c r="O14" s="15">
        <f t="shared" si="7"/>
        <v>937961013.5</v>
      </c>
      <c r="P14" s="22">
        <v>957103075</v>
      </c>
      <c r="Q14" s="15">
        <f t="shared" si="8"/>
        <v>19142061.5</v>
      </c>
      <c r="R14" s="15">
        <f t="shared" si="9"/>
        <v>937961013.5</v>
      </c>
      <c r="S14" s="15">
        <f t="shared" si="10"/>
        <v>4785515375</v>
      </c>
      <c r="T14" s="17">
        <f t="shared" si="11"/>
        <v>11166202554</v>
      </c>
      <c r="U14" s="18">
        <f t="shared" si="12"/>
        <v>0.2999999997680501</v>
      </c>
    </row>
    <row r="15" spans="1:21" ht="12">
      <c r="A15" s="2" t="s">
        <v>20</v>
      </c>
      <c r="B15" s="20">
        <v>8941920515</v>
      </c>
      <c r="C15" s="20"/>
      <c r="D15" s="19">
        <f t="shared" si="13"/>
        <v>8941920515</v>
      </c>
      <c r="E15" s="4">
        <f t="shared" si="0"/>
        <v>178838410.3</v>
      </c>
      <c r="F15" s="22">
        <v>536515230</v>
      </c>
      <c r="G15" s="15">
        <f t="shared" si="1"/>
        <v>10730304.6</v>
      </c>
      <c r="H15" s="16">
        <f t="shared" si="2"/>
        <v>525784925.4</v>
      </c>
      <c r="I15" s="15">
        <f t="shared" si="3"/>
        <v>536515230</v>
      </c>
      <c r="J15" s="15">
        <v>1073030460</v>
      </c>
      <c r="K15" s="15">
        <f t="shared" si="4"/>
        <v>21460609.2</v>
      </c>
      <c r="L15" s="16">
        <f t="shared" si="5"/>
        <v>1051569850.8</v>
      </c>
      <c r="M15" s="22">
        <v>536515230</v>
      </c>
      <c r="N15" s="15">
        <f t="shared" si="6"/>
        <v>10730304.6</v>
      </c>
      <c r="O15" s="15">
        <f t="shared" si="7"/>
        <v>525784925.4</v>
      </c>
      <c r="P15" s="22">
        <v>536515230</v>
      </c>
      <c r="Q15" s="15">
        <f t="shared" si="8"/>
        <v>10730304.6</v>
      </c>
      <c r="R15" s="15">
        <f t="shared" si="9"/>
        <v>525784925.4</v>
      </c>
      <c r="S15" s="15">
        <f t="shared" si="10"/>
        <v>2682576150</v>
      </c>
      <c r="T15" s="17">
        <f t="shared" si="11"/>
        <v>6259344365</v>
      </c>
      <c r="U15" s="18">
        <f t="shared" si="12"/>
        <v>0.2999999994967524</v>
      </c>
    </row>
    <row r="16" spans="1:21" ht="12">
      <c r="A16" s="2" t="s">
        <v>14</v>
      </c>
      <c r="B16" s="20">
        <v>65962888842</v>
      </c>
      <c r="C16" s="20"/>
      <c r="D16" s="19">
        <f t="shared" si="13"/>
        <v>65962888842</v>
      </c>
      <c r="E16" s="4">
        <f t="shared" si="0"/>
        <v>1319257776.84</v>
      </c>
      <c r="F16" s="22">
        <v>3957773330</v>
      </c>
      <c r="G16" s="15">
        <f t="shared" si="1"/>
        <v>79155466.60000001</v>
      </c>
      <c r="H16" s="16">
        <f t="shared" si="2"/>
        <v>3878617863.4</v>
      </c>
      <c r="I16" s="15">
        <f t="shared" si="3"/>
        <v>3957773330</v>
      </c>
      <c r="J16" s="15">
        <v>7915546660</v>
      </c>
      <c r="K16" s="15">
        <f t="shared" si="4"/>
        <v>158310933.20000002</v>
      </c>
      <c r="L16" s="16">
        <f t="shared" si="5"/>
        <v>7757235726.8</v>
      </c>
      <c r="M16" s="22">
        <v>3957773330</v>
      </c>
      <c r="N16" s="15">
        <f t="shared" si="6"/>
        <v>79155466.60000001</v>
      </c>
      <c r="O16" s="15">
        <f t="shared" si="7"/>
        <v>3878617863.4</v>
      </c>
      <c r="P16" s="22">
        <v>3957773330</v>
      </c>
      <c r="Q16" s="15">
        <f t="shared" si="8"/>
        <v>79155466.60000001</v>
      </c>
      <c r="R16" s="15">
        <f t="shared" si="9"/>
        <v>3878617863.4</v>
      </c>
      <c r="S16" s="15">
        <f t="shared" si="10"/>
        <v>19788866650</v>
      </c>
      <c r="T16" s="17">
        <f t="shared" si="11"/>
        <v>46174022192</v>
      </c>
      <c r="U16" s="18">
        <f t="shared" si="12"/>
        <v>0.2999999999605839</v>
      </c>
    </row>
    <row r="17" spans="1:21" ht="12">
      <c r="A17" s="2" t="s">
        <v>28</v>
      </c>
      <c r="B17" s="20">
        <v>67946472165</v>
      </c>
      <c r="C17" s="20">
        <v>142443339</v>
      </c>
      <c r="D17" s="19">
        <f t="shared" si="13"/>
        <v>67804028826</v>
      </c>
      <c r="E17" s="4">
        <f t="shared" si="0"/>
        <v>1356080576.52</v>
      </c>
      <c r="F17" s="22">
        <v>4068241729</v>
      </c>
      <c r="G17" s="15">
        <f t="shared" si="1"/>
        <v>81364834.58</v>
      </c>
      <c r="H17" s="16">
        <f t="shared" si="2"/>
        <v>3986876894.42</v>
      </c>
      <c r="I17" s="15">
        <f t="shared" si="3"/>
        <v>4068241729</v>
      </c>
      <c r="J17" s="15">
        <v>8136483458</v>
      </c>
      <c r="K17" s="15">
        <f t="shared" si="4"/>
        <v>162729669.16</v>
      </c>
      <c r="L17" s="16">
        <f t="shared" si="5"/>
        <v>7973753788.84</v>
      </c>
      <c r="M17" s="22">
        <v>4068241729</v>
      </c>
      <c r="N17" s="15">
        <f t="shared" si="6"/>
        <v>81364834.58</v>
      </c>
      <c r="O17" s="15">
        <f t="shared" si="7"/>
        <v>3986876894.42</v>
      </c>
      <c r="P17" s="22">
        <v>4068241729</v>
      </c>
      <c r="Q17" s="15">
        <f t="shared" si="8"/>
        <v>81364834.58</v>
      </c>
      <c r="R17" s="15">
        <f t="shared" si="9"/>
        <v>3986876894.42</v>
      </c>
      <c r="S17" s="15">
        <f t="shared" si="10"/>
        <v>20341208645</v>
      </c>
      <c r="T17" s="17">
        <f t="shared" si="11"/>
        <v>47462820181</v>
      </c>
      <c r="U17" s="18">
        <f t="shared" si="12"/>
        <v>0.2999999999587045</v>
      </c>
    </row>
    <row r="18" spans="1:21" ht="12">
      <c r="A18" s="2" t="s">
        <v>29</v>
      </c>
      <c r="B18" s="20">
        <v>24225613688</v>
      </c>
      <c r="C18" s="20"/>
      <c r="D18" s="19">
        <f t="shared" si="13"/>
        <v>24225613688</v>
      </c>
      <c r="E18" s="4">
        <f t="shared" si="0"/>
        <v>484512273.76</v>
      </c>
      <c r="F18" s="22">
        <v>1453536821</v>
      </c>
      <c r="G18" s="15">
        <f t="shared" si="1"/>
        <v>29070736.42</v>
      </c>
      <c r="H18" s="16">
        <f t="shared" si="2"/>
        <v>1424466084.58</v>
      </c>
      <c r="I18" s="15">
        <f t="shared" si="3"/>
        <v>1453536821</v>
      </c>
      <c r="J18" s="15">
        <v>2907073642</v>
      </c>
      <c r="K18" s="15">
        <f t="shared" si="4"/>
        <v>58141472.84</v>
      </c>
      <c r="L18" s="16">
        <f t="shared" si="5"/>
        <v>2848932169.16</v>
      </c>
      <c r="M18" s="22">
        <v>1453536821</v>
      </c>
      <c r="N18" s="15">
        <f t="shared" si="6"/>
        <v>29070736.42</v>
      </c>
      <c r="O18" s="15">
        <f t="shared" si="7"/>
        <v>1424466084.58</v>
      </c>
      <c r="P18" s="22">
        <v>1453536821</v>
      </c>
      <c r="Q18" s="15">
        <f t="shared" si="8"/>
        <v>29070736.42</v>
      </c>
      <c r="R18" s="15">
        <f t="shared" si="9"/>
        <v>1424466084.58</v>
      </c>
      <c r="S18" s="15">
        <f t="shared" si="10"/>
        <v>7267684105</v>
      </c>
      <c r="T18" s="17">
        <f t="shared" si="11"/>
        <v>16957929583</v>
      </c>
      <c r="U18" s="18">
        <f t="shared" si="12"/>
        <v>0.29999999994220994</v>
      </c>
    </row>
    <row r="19" spans="1:21" ht="12">
      <c r="A19" s="2" t="s">
        <v>10</v>
      </c>
      <c r="B19" s="20">
        <v>5092107165</v>
      </c>
      <c r="C19" s="20">
        <v>8286066</v>
      </c>
      <c r="D19" s="19">
        <f t="shared" si="13"/>
        <v>5083821099</v>
      </c>
      <c r="E19" s="4">
        <f t="shared" si="0"/>
        <v>101676421.98</v>
      </c>
      <c r="F19" s="22">
        <v>305029265</v>
      </c>
      <c r="G19" s="15">
        <f t="shared" si="1"/>
        <v>6100585.3</v>
      </c>
      <c r="H19" s="16">
        <f t="shared" si="2"/>
        <v>298928679.7</v>
      </c>
      <c r="I19" s="15">
        <f t="shared" si="3"/>
        <v>305029265</v>
      </c>
      <c r="J19" s="15">
        <v>610058530</v>
      </c>
      <c r="K19" s="15">
        <f t="shared" si="4"/>
        <v>12201170.6</v>
      </c>
      <c r="L19" s="16">
        <f t="shared" si="5"/>
        <v>597857359.4</v>
      </c>
      <c r="M19" s="22">
        <v>305029265</v>
      </c>
      <c r="N19" s="15">
        <f t="shared" si="6"/>
        <v>6100585.3</v>
      </c>
      <c r="O19" s="15">
        <f t="shared" si="7"/>
        <v>298928679.7</v>
      </c>
      <c r="P19" s="22">
        <v>305029265</v>
      </c>
      <c r="Q19" s="15">
        <f t="shared" si="8"/>
        <v>6100585.3</v>
      </c>
      <c r="R19" s="15">
        <f t="shared" si="9"/>
        <v>298928679.7</v>
      </c>
      <c r="S19" s="15">
        <f t="shared" si="10"/>
        <v>1525146325</v>
      </c>
      <c r="T19" s="17">
        <f t="shared" si="11"/>
        <v>3558674774</v>
      </c>
      <c r="U19" s="18">
        <f t="shared" si="12"/>
        <v>0.29999999907549857</v>
      </c>
    </row>
    <row r="20" spans="1:21" ht="12">
      <c r="A20" s="2" t="s">
        <v>15</v>
      </c>
      <c r="B20" s="20">
        <v>28639666064</v>
      </c>
      <c r="C20" s="20"/>
      <c r="D20" s="19">
        <f t="shared" si="13"/>
        <v>28639666064</v>
      </c>
      <c r="E20" s="4">
        <f t="shared" si="0"/>
        <v>572793321.28</v>
      </c>
      <c r="F20" s="22">
        <v>1718379963</v>
      </c>
      <c r="G20" s="15">
        <f t="shared" si="1"/>
        <v>34367599.26</v>
      </c>
      <c r="H20" s="16">
        <f t="shared" si="2"/>
        <v>1684012363.74</v>
      </c>
      <c r="I20" s="15">
        <f t="shared" si="3"/>
        <v>1718379963</v>
      </c>
      <c r="J20" s="15">
        <v>3436759926</v>
      </c>
      <c r="K20" s="15">
        <f t="shared" si="4"/>
        <v>68735198.52</v>
      </c>
      <c r="L20" s="16">
        <f t="shared" si="5"/>
        <v>3368024727.48</v>
      </c>
      <c r="M20" s="22">
        <v>1718379963</v>
      </c>
      <c r="N20" s="15">
        <f t="shared" si="6"/>
        <v>34367599.26</v>
      </c>
      <c r="O20" s="15">
        <f t="shared" si="7"/>
        <v>1684012363.74</v>
      </c>
      <c r="P20" s="22">
        <v>1718379963</v>
      </c>
      <c r="Q20" s="15">
        <f t="shared" si="8"/>
        <v>34367599.26</v>
      </c>
      <c r="R20" s="15">
        <f t="shared" si="9"/>
        <v>1684012363.74</v>
      </c>
      <c r="S20" s="15">
        <f t="shared" si="10"/>
        <v>8591899815</v>
      </c>
      <c r="T20" s="17">
        <f t="shared" si="11"/>
        <v>20047766249</v>
      </c>
      <c r="U20" s="18">
        <f t="shared" si="12"/>
        <v>0.29999999985335024</v>
      </c>
    </row>
    <row r="21" spans="1:21" ht="12">
      <c r="A21" s="3" t="s">
        <v>16</v>
      </c>
      <c r="B21" s="23">
        <v>22891699924</v>
      </c>
      <c r="C21" s="23"/>
      <c r="D21" s="19">
        <f t="shared" si="13"/>
        <v>22891699924</v>
      </c>
      <c r="E21" s="4">
        <f t="shared" si="0"/>
        <v>457833998.48</v>
      </c>
      <c r="F21" s="24">
        <v>1373501995</v>
      </c>
      <c r="G21" s="15">
        <f t="shared" si="1"/>
        <v>27470039.900000002</v>
      </c>
      <c r="H21" s="16">
        <f t="shared" si="2"/>
        <v>1346031955.1</v>
      </c>
      <c r="I21" s="15">
        <f t="shared" si="3"/>
        <v>1373501995</v>
      </c>
      <c r="J21" s="15">
        <v>2747003990</v>
      </c>
      <c r="K21" s="15">
        <f t="shared" si="4"/>
        <v>54940079.800000004</v>
      </c>
      <c r="L21" s="16">
        <f t="shared" si="5"/>
        <v>2692063910.2</v>
      </c>
      <c r="M21" s="24">
        <v>1373501995</v>
      </c>
      <c r="N21" s="15">
        <f t="shared" si="6"/>
        <v>27470039.900000002</v>
      </c>
      <c r="O21" s="15">
        <f t="shared" si="7"/>
        <v>1346031955.1</v>
      </c>
      <c r="P21" s="24">
        <v>1373501995</v>
      </c>
      <c r="Q21" s="15">
        <f t="shared" si="8"/>
        <v>27470039.900000002</v>
      </c>
      <c r="R21" s="15">
        <f t="shared" si="9"/>
        <v>1346031955.1</v>
      </c>
      <c r="S21" s="15">
        <f t="shared" si="10"/>
        <v>6867509975</v>
      </c>
      <c r="T21" s="17">
        <f t="shared" si="11"/>
        <v>16024189949</v>
      </c>
      <c r="U21" s="18">
        <f t="shared" si="12"/>
        <v>0.2999999999038953</v>
      </c>
    </row>
    <row r="22" spans="1:21" ht="12">
      <c r="A22" s="2" t="s">
        <v>17</v>
      </c>
      <c r="B22" s="20">
        <v>123993169432</v>
      </c>
      <c r="C22" s="20"/>
      <c r="D22" s="19">
        <f t="shared" si="13"/>
        <v>123993169432</v>
      </c>
      <c r="E22" s="4">
        <f t="shared" si="0"/>
        <v>2479863388.64</v>
      </c>
      <c r="F22" s="25">
        <v>7439580000</v>
      </c>
      <c r="G22" s="15">
        <f t="shared" si="1"/>
        <v>148791600</v>
      </c>
      <c r="H22" s="16">
        <f t="shared" si="2"/>
        <v>7290788400</v>
      </c>
      <c r="I22" s="15">
        <f t="shared" si="3"/>
        <v>7439580000</v>
      </c>
      <c r="J22" s="15">
        <v>14879160000</v>
      </c>
      <c r="K22" s="15">
        <f t="shared" si="4"/>
        <v>297583200</v>
      </c>
      <c r="L22" s="16">
        <f t="shared" si="5"/>
        <v>14581576800</v>
      </c>
      <c r="M22" s="25">
        <v>7439580000</v>
      </c>
      <c r="N22" s="15">
        <f t="shared" si="6"/>
        <v>148791600</v>
      </c>
      <c r="O22" s="15">
        <f t="shared" si="7"/>
        <v>7290788400</v>
      </c>
      <c r="P22" s="25">
        <v>7439580000</v>
      </c>
      <c r="Q22" s="15">
        <f t="shared" si="8"/>
        <v>148791600</v>
      </c>
      <c r="R22" s="15">
        <f t="shared" si="9"/>
        <v>7290788400</v>
      </c>
      <c r="S22" s="15">
        <f t="shared" si="10"/>
        <v>37197900000</v>
      </c>
      <c r="T22" s="17">
        <f t="shared" si="11"/>
        <v>86795269432</v>
      </c>
      <c r="U22" s="18">
        <f t="shared" si="12"/>
        <v>0.2999995900612894</v>
      </c>
    </row>
    <row r="23" spans="1:21" ht="12">
      <c r="A23" s="2" t="s">
        <v>18</v>
      </c>
      <c r="B23" s="20">
        <v>9632718312</v>
      </c>
      <c r="C23" s="20"/>
      <c r="D23" s="19">
        <f t="shared" si="13"/>
        <v>9632718312</v>
      </c>
      <c r="E23" s="4">
        <f t="shared" si="0"/>
        <v>192654366.24</v>
      </c>
      <c r="F23" s="25">
        <v>577963098</v>
      </c>
      <c r="G23" s="15">
        <f t="shared" si="1"/>
        <v>11559261.96</v>
      </c>
      <c r="H23" s="16">
        <f t="shared" si="2"/>
        <v>566403836.04</v>
      </c>
      <c r="I23" s="15">
        <f t="shared" si="3"/>
        <v>577963098</v>
      </c>
      <c r="J23" s="15">
        <v>1155926196</v>
      </c>
      <c r="K23" s="15">
        <f t="shared" si="4"/>
        <v>23118523.92</v>
      </c>
      <c r="L23" s="16">
        <f t="shared" si="5"/>
        <v>1132807672.08</v>
      </c>
      <c r="M23" s="25">
        <v>577963098</v>
      </c>
      <c r="N23" s="15">
        <f t="shared" si="6"/>
        <v>11559261.96</v>
      </c>
      <c r="O23" s="15">
        <f t="shared" si="7"/>
        <v>566403836.04</v>
      </c>
      <c r="P23" s="25">
        <v>577963098</v>
      </c>
      <c r="Q23" s="15">
        <f t="shared" si="8"/>
        <v>11559261.96</v>
      </c>
      <c r="R23" s="15">
        <f t="shared" si="9"/>
        <v>566403836.04</v>
      </c>
      <c r="S23" s="15">
        <f t="shared" si="10"/>
        <v>2889815490</v>
      </c>
      <c r="T23" s="17">
        <f t="shared" si="11"/>
        <v>6742902822</v>
      </c>
      <c r="U23" s="18">
        <f t="shared" si="12"/>
        <v>0.2999999996262737</v>
      </c>
    </row>
    <row r="24" spans="1:21" ht="12">
      <c r="A24" s="2" t="s">
        <v>30</v>
      </c>
      <c r="B24" s="20">
        <v>17281920901</v>
      </c>
      <c r="C24" s="20"/>
      <c r="D24" s="19">
        <f t="shared" si="13"/>
        <v>17281920901</v>
      </c>
      <c r="E24" s="4">
        <f t="shared" si="0"/>
        <v>345638418.02</v>
      </c>
      <c r="F24" s="25">
        <v>1036915254</v>
      </c>
      <c r="G24" s="15">
        <f t="shared" si="1"/>
        <v>20738305.080000002</v>
      </c>
      <c r="H24" s="16">
        <f t="shared" si="2"/>
        <v>1016176948.92</v>
      </c>
      <c r="I24" s="15">
        <f t="shared" si="3"/>
        <v>1036915254</v>
      </c>
      <c r="J24" s="15">
        <v>2073830508</v>
      </c>
      <c r="K24" s="15">
        <f t="shared" si="4"/>
        <v>41476610.160000004</v>
      </c>
      <c r="L24" s="16">
        <f t="shared" si="5"/>
        <v>2032353897.84</v>
      </c>
      <c r="M24" s="25">
        <v>1036915254</v>
      </c>
      <c r="N24" s="15">
        <f t="shared" si="6"/>
        <v>20738305.080000002</v>
      </c>
      <c r="O24" s="15">
        <f t="shared" si="7"/>
        <v>1016176948.92</v>
      </c>
      <c r="P24" s="25">
        <v>1036915254</v>
      </c>
      <c r="Q24" s="15">
        <f t="shared" si="8"/>
        <v>20738305.080000002</v>
      </c>
      <c r="R24" s="15">
        <f t="shared" si="9"/>
        <v>1016176948.92</v>
      </c>
      <c r="S24" s="15">
        <f t="shared" si="10"/>
        <v>5184576270</v>
      </c>
      <c r="T24" s="17">
        <f t="shared" si="11"/>
        <v>12097344631</v>
      </c>
      <c r="U24" s="18">
        <f t="shared" si="12"/>
        <v>0.2999999999826408</v>
      </c>
    </row>
    <row r="25" spans="1:21" ht="12">
      <c r="A25" s="2" t="s">
        <v>31</v>
      </c>
      <c r="B25" s="20">
        <v>4171991843</v>
      </c>
      <c r="C25" s="20"/>
      <c r="D25" s="19">
        <f t="shared" si="13"/>
        <v>4171991843</v>
      </c>
      <c r="E25" s="4">
        <f t="shared" si="0"/>
        <v>83439836.86</v>
      </c>
      <c r="F25" s="25">
        <v>250319510</v>
      </c>
      <c r="G25" s="15">
        <f t="shared" si="1"/>
        <v>5006390.2</v>
      </c>
      <c r="H25" s="16">
        <f t="shared" si="2"/>
        <v>245313119.8</v>
      </c>
      <c r="I25" s="15">
        <f t="shared" si="3"/>
        <v>250319510</v>
      </c>
      <c r="J25" s="15">
        <v>500639020</v>
      </c>
      <c r="K25" s="15">
        <f t="shared" si="4"/>
        <v>10012780.4</v>
      </c>
      <c r="L25" s="16">
        <f t="shared" si="5"/>
        <v>490626239.6</v>
      </c>
      <c r="M25" s="25">
        <v>250319510</v>
      </c>
      <c r="N25" s="15">
        <f t="shared" si="6"/>
        <v>5006390.2</v>
      </c>
      <c r="O25" s="15">
        <f t="shared" si="7"/>
        <v>245313119.8</v>
      </c>
      <c r="P25" s="25">
        <v>250319510</v>
      </c>
      <c r="Q25" s="15">
        <f t="shared" si="8"/>
        <v>5006390.2</v>
      </c>
      <c r="R25" s="15">
        <f t="shared" si="9"/>
        <v>245313119.8</v>
      </c>
      <c r="S25" s="15">
        <f t="shared" si="10"/>
        <v>1251597550</v>
      </c>
      <c r="T25" s="17">
        <f t="shared" si="11"/>
        <v>2920394293</v>
      </c>
      <c r="U25" s="18">
        <f t="shared" si="12"/>
        <v>0.2999999993048884</v>
      </c>
    </row>
    <row r="26" spans="1:21" ht="12">
      <c r="A26" s="2" t="s">
        <v>19</v>
      </c>
      <c r="B26" s="20">
        <v>66346498964</v>
      </c>
      <c r="C26" s="20"/>
      <c r="D26" s="19">
        <f t="shared" si="13"/>
        <v>66346498964</v>
      </c>
      <c r="E26" s="4">
        <f t="shared" si="0"/>
        <v>1326929979.28</v>
      </c>
      <c r="F26" s="25">
        <v>3980789937</v>
      </c>
      <c r="G26" s="15">
        <f t="shared" si="1"/>
        <v>79615798.74</v>
      </c>
      <c r="H26" s="16">
        <f t="shared" si="2"/>
        <v>3901174138.26</v>
      </c>
      <c r="I26" s="15">
        <f t="shared" si="3"/>
        <v>3980789937</v>
      </c>
      <c r="J26" s="15">
        <v>7961579874</v>
      </c>
      <c r="K26" s="15">
        <f t="shared" si="4"/>
        <v>159231597.48</v>
      </c>
      <c r="L26" s="16">
        <f t="shared" si="5"/>
        <v>7802348276.52</v>
      </c>
      <c r="M26" s="25">
        <v>3980789937</v>
      </c>
      <c r="N26" s="15">
        <f t="shared" si="6"/>
        <v>79615798.74</v>
      </c>
      <c r="O26" s="15">
        <f t="shared" si="7"/>
        <v>3901174138.26</v>
      </c>
      <c r="P26" s="25">
        <v>3980789937</v>
      </c>
      <c r="Q26" s="15">
        <f t="shared" si="8"/>
        <v>79615798.74</v>
      </c>
      <c r="R26" s="15">
        <f t="shared" si="9"/>
        <v>3901174138.26</v>
      </c>
      <c r="S26" s="15">
        <f t="shared" si="10"/>
        <v>19903949685</v>
      </c>
      <c r="T26" s="17">
        <f t="shared" si="11"/>
        <v>46442549279</v>
      </c>
      <c r="U26" s="18">
        <f t="shared" si="12"/>
        <v>0.29999999993669596</v>
      </c>
    </row>
    <row r="27" spans="1:21" ht="12">
      <c r="A27" s="2" t="s">
        <v>32</v>
      </c>
      <c r="B27" s="20">
        <v>4619147118</v>
      </c>
      <c r="C27" s="20">
        <v>9457263</v>
      </c>
      <c r="D27" s="19">
        <f>B27-C27</f>
        <v>4609689855</v>
      </c>
      <c r="E27" s="4">
        <f t="shared" si="0"/>
        <v>92193797.10000001</v>
      </c>
      <c r="F27" s="25">
        <v>276581391</v>
      </c>
      <c r="G27" s="15">
        <f t="shared" si="1"/>
        <v>5531627.82</v>
      </c>
      <c r="H27" s="16">
        <f t="shared" si="2"/>
        <v>271049763.18</v>
      </c>
      <c r="I27" s="15">
        <f t="shared" si="3"/>
        <v>276581391</v>
      </c>
      <c r="J27" s="15">
        <v>553162782</v>
      </c>
      <c r="K27" s="15">
        <f t="shared" si="4"/>
        <v>11063255.64</v>
      </c>
      <c r="L27" s="16">
        <f t="shared" si="5"/>
        <v>542099526.36</v>
      </c>
      <c r="M27" s="25">
        <v>276581391</v>
      </c>
      <c r="N27" s="15">
        <f t="shared" si="6"/>
        <v>5531627.82</v>
      </c>
      <c r="O27" s="15">
        <f t="shared" si="7"/>
        <v>271049763.18</v>
      </c>
      <c r="P27" s="25">
        <v>276581391</v>
      </c>
      <c r="Q27" s="15">
        <f t="shared" si="8"/>
        <v>5531627.82</v>
      </c>
      <c r="R27" s="15">
        <f t="shared" si="9"/>
        <v>271049763.18</v>
      </c>
      <c r="S27" s="15">
        <f t="shared" si="10"/>
        <v>1382906955</v>
      </c>
      <c r="T27" s="17">
        <f>D27-S27</f>
        <v>3226782900</v>
      </c>
      <c r="U27" s="18">
        <f t="shared" si="12"/>
        <v>0.2999999996745985</v>
      </c>
    </row>
    <row r="28" spans="1:21" ht="12">
      <c r="A28" s="2" t="s">
        <v>33</v>
      </c>
      <c r="B28" s="20">
        <v>324374850071</v>
      </c>
      <c r="C28" s="20">
        <v>968219270</v>
      </c>
      <c r="D28" s="19">
        <f t="shared" si="13"/>
        <v>323406630801</v>
      </c>
      <c r="E28" s="4">
        <f t="shared" si="0"/>
        <v>6468132616.02</v>
      </c>
      <c r="F28" s="25">
        <v>19404420000</v>
      </c>
      <c r="G28" s="15">
        <f t="shared" si="1"/>
        <v>388088400</v>
      </c>
      <c r="H28" s="16">
        <f t="shared" si="2"/>
        <v>19016331600</v>
      </c>
      <c r="I28" s="15">
        <f t="shared" si="3"/>
        <v>19404420000</v>
      </c>
      <c r="J28" s="15">
        <v>38000000000</v>
      </c>
      <c r="K28" s="15">
        <f t="shared" si="4"/>
        <v>760000000</v>
      </c>
      <c r="L28" s="16">
        <f t="shared" si="5"/>
        <v>37240000000</v>
      </c>
      <c r="M28" s="25">
        <v>19404420000</v>
      </c>
      <c r="N28" s="15">
        <f t="shared" si="6"/>
        <v>388088400</v>
      </c>
      <c r="O28" s="15">
        <f t="shared" si="7"/>
        <v>19016331600</v>
      </c>
      <c r="P28" s="25">
        <v>19404420000</v>
      </c>
      <c r="Q28" s="15">
        <f t="shared" si="8"/>
        <v>388088400</v>
      </c>
      <c r="R28" s="15">
        <f t="shared" si="9"/>
        <v>19016331600</v>
      </c>
      <c r="S28" s="15">
        <f t="shared" si="10"/>
        <v>96213260000</v>
      </c>
      <c r="T28" s="17">
        <f t="shared" si="11"/>
        <v>227193370801</v>
      </c>
      <c r="U28" s="18">
        <f t="shared" si="12"/>
        <v>0.29749934242752857</v>
      </c>
    </row>
    <row r="29" spans="1:21" ht="12">
      <c r="A29" s="2" t="s">
        <v>41</v>
      </c>
      <c r="B29" s="20">
        <v>121223378337</v>
      </c>
      <c r="C29" s="20"/>
      <c r="D29" s="19">
        <f>B29-C29</f>
        <v>121223378337</v>
      </c>
      <c r="E29" s="4">
        <f t="shared" si="0"/>
        <v>2424467566.7400002</v>
      </c>
      <c r="F29" s="25">
        <v>7273402700</v>
      </c>
      <c r="G29" s="15">
        <f t="shared" si="1"/>
        <v>145468054</v>
      </c>
      <c r="H29" s="16">
        <f t="shared" si="2"/>
        <v>7127934646</v>
      </c>
      <c r="I29" s="15">
        <f t="shared" si="3"/>
        <v>7273402700</v>
      </c>
      <c r="J29" s="15">
        <v>7273402700</v>
      </c>
      <c r="K29" s="15">
        <f t="shared" si="4"/>
        <v>145468054</v>
      </c>
      <c r="L29" s="16">
        <f t="shared" si="5"/>
        <v>7127934646</v>
      </c>
      <c r="M29" s="25">
        <v>7273402700</v>
      </c>
      <c r="N29" s="15">
        <f t="shared" si="6"/>
        <v>145468054</v>
      </c>
      <c r="O29" s="15">
        <f t="shared" si="7"/>
        <v>7127934646</v>
      </c>
      <c r="P29" s="25">
        <v>7273402700</v>
      </c>
      <c r="Q29" s="15">
        <f t="shared" si="8"/>
        <v>145468054</v>
      </c>
      <c r="R29" s="15">
        <f t="shared" si="9"/>
        <v>7127934646</v>
      </c>
      <c r="S29" s="15">
        <f t="shared" si="10"/>
        <v>29093610800</v>
      </c>
      <c r="T29" s="17">
        <f t="shared" si="11"/>
        <v>92129767537</v>
      </c>
      <c r="U29" s="18">
        <f t="shared" si="12"/>
        <v>0.2399999999927407</v>
      </c>
    </row>
    <row r="30" spans="1:21" ht="12">
      <c r="A30" s="2" t="s">
        <v>34</v>
      </c>
      <c r="B30" s="20">
        <v>35530229491</v>
      </c>
      <c r="C30" s="20">
        <v>75480344</v>
      </c>
      <c r="D30" s="19">
        <f t="shared" si="13"/>
        <v>35454749147</v>
      </c>
      <c r="E30" s="4">
        <f t="shared" si="0"/>
        <v>709094982.94</v>
      </c>
      <c r="F30" s="25">
        <v>2127284948</v>
      </c>
      <c r="G30" s="15">
        <f t="shared" si="1"/>
        <v>42545698.96</v>
      </c>
      <c r="H30" s="16">
        <f t="shared" si="2"/>
        <v>2084739249.04</v>
      </c>
      <c r="I30" s="15">
        <f t="shared" si="3"/>
        <v>2127284948</v>
      </c>
      <c r="J30" s="15">
        <v>4254569896</v>
      </c>
      <c r="K30" s="15">
        <f t="shared" si="4"/>
        <v>85091397.92</v>
      </c>
      <c r="L30" s="16">
        <f t="shared" si="5"/>
        <v>4169478498.08</v>
      </c>
      <c r="M30" s="25">
        <v>2127284948</v>
      </c>
      <c r="N30" s="15">
        <f t="shared" si="6"/>
        <v>42545698.96</v>
      </c>
      <c r="O30" s="15">
        <f t="shared" si="7"/>
        <v>2084739249.04</v>
      </c>
      <c r="P30" s="25">
        <v>2127284948</v>
      </c>
      <c r="Q30" s="15">
        <f t="shared" si="8"/>
        <v>42545698.96</v>
      </c>
      <c r="R30" s="15">
        <f t="shared" si="9"/>
        <v>2084739249.04</v>
      </c>
      <c r="S30" s="15">
        <f t="shared" si="10"/>
        <v>10636424740</v>
      </c>
      <c r="T30" s="17">
        <f t="shared" si="11"/>
        <v>24818324407</v>
      </c>
      <c r="U30" s="18">
        <f t="shared" si="12"/>
        <v>0.29999999988435966</v>
      </c>
    </row>
    <row r="31" spans="1:21" ht="12">
      <c r="A31" s="2" t="s">
        <v>6</v>
      </c>
      <c r="B31" s="20">
        <v>66130886735</v>
      </c>
      <c r="C31" s="20">
        <v>140973193</v>
      </c>
      <c r="D31" s="19">
        <f t="shared" si="13"/>
        <v>65989913542</v>
      </c>
      <c r="E31" s="4">
        <f t="shared" si="0"/>
        <v>1319798270.84</v>
      </c>
      <c r="F31" s="25">
        <v>3959394812</v>
      </c>
      <c r="G31" s="15">
        <f t="shared" si="1"/>
        <v>79187896.24</v>
      </c>
      <c r="H31" s="16">
        <f t="shared" si="2"/>
        <v>3880206915.76</v>
      </c>
      <c r="I31" s="15">
        <f t="shared" si="3"/>
        <v>3959394812</v>
      </c>
      <c r="J31" s="15">
        <v>7918789624</v>
      </c>
      <c r="K31" s="15">
        <f t="shared" si="4"/>
        <v>158375792.48</v>
      </c>
      <c r="L31" s="16">
        <f t="shared" si="5"/>
        <v>7760413831.52</v>
      </c>
      <c r="M31" s="25">
        <v>3959394812</v>
      </c>
      <c r="N31" s="15">
        <f t="shared" si="6"/>
        <v>79187896.24</v>
      </c>
      <c r="O31" s="15">
        <f t="shared" si="7"/>
        <v>3880206915.76</v>
      </c>
      <c r="P31" s="25">
        <v>3959394812</v>
      </c>
      <c r="Q31" s="15">
        <f t="shared" si="8"/>
        <v>79187896.24</v>
      </c>
      <c r="R31" s="15">
        <f t="shared" si="9"/>
        <v>3880206915.76</v>
      </c>
      <c r="S31" s="15">
        <f t="shared" si="10"/>
        <v>19796974060</v>
      </c>
      <c r="T31" s="17">
        <f t="shared" si="11"/>
        <v>46192939482</v>
      </c>
      <c r="U31" s="18">
        <f t="shared" si="12"/>
        <v>0.29999999996060006</v>
      </c>
    </row>
    <row r="32" spans="1:21" ht="12">
      <c r="A32" s="2" t="s">
        <v>26</v>
      </c>
      <c r="B32" s="20">
        <v>14248155697</v>
      </c>
      <c r="C32" s="20">
        <v>27975865</v>
      </c>
      <c r="D32" s="19">
        <f t="shared" si="13"/>
        <v>14220179832</v>
      </c>
      <c r="E32" s="4">
        <f t="shared" si="0"/>
        <v>284403596.64</v>
      </c>
      <c r="F32" s="25">
        <v>853210789</v>
      </c>
      <c r="G32" s="15">
        <f t="shared" si="1"/>
        <v>17064215.78</v>
      </c>
      <c r="H32" s="16">
        <f t="shared" si="2"/>
        <v>836146573.22</v>
      </c>
      <c r="I32" s="15">
        <f t="shared" si="3"/>
        <v>853210789</v>
      </c>
      <c r="J32" s="15">
        <v>1706421578</v>
      </c>
      <c r="K32" s="15">
        <f t="shared" si="4"/>
        <v>34128431.56</v>
      </c>
      <c r="L32" s="16">
        <f t="shared" si="5"/>
        <v>1672293146.44</v>
      </c>
      <c r="M32" s="25">
        <v>853210789</v>
      </c>
      <c r="N32" s="15">
        <f t="shared" si="6"/>
        <v>17064215.78</v>
      </c>
      <c r="O32" s="15">
        <f t="shared" si="7"/>
        <v>836146573.22</v>
      </c>
      <c r="P32" s="25">
        <v>853210789</v>
      </c>
      <c r="Q32" s="15">
        <f t="shared" si="8"/>
        <v>17064215.78</v>
      </c>
      <c r="R32" s="15">
        <f t="shared" si="9"/>
        <v>836146573.22</v>
      </c>
      <c r="S32" s="15">
        <f t="shared" si="10"/>
        <v>4266053945</v>
      </c>
      <c r="T32" s="17">
        <f t="shared" si="11"/>
        <v>9954125887</v>
      </c>
      <c r="U32" s="18">
        <f t="shared" si="12"/>
        <v>0.299999999676516</v>
      </c>
    </row>
    <row r="33" spans="1:21" ht="12">
      <c r="A33" s="2" t="s">
        <v>35</v>
      </c>
      <c r="B33" s="20">
        <v>23283278076</v>
      </c>
      <c r="C33" s="20">
        <v>49260130</v>
      </c>
      <c r="D33" s="19">
        <f t="shared" si="13"/>
        <v>23234017946</v>
      </c>
      <c r="E33" s="4">
        <f t="shared" si="0"/>
        <v>464680358.92</v>
      </c>
      <c r="F33" s="25">
        <v>1394041076</v>
      </c>
      <c r="G33" s="15">
        <f t="shared" si="1"/>
        <v>27880821.52</v>
      </c>
      <c r="H33" s="16">
        <f t="shared" si="2"/>
        <v>1366160254.48</v>
      </c>
      <c r="I33" s="15">
        <f t="shared" si="3"/>
        <v>1394041076</v>
      </c>
      <c r="J33" s="15">
        <v>2788082152</v>
      </c>
      <c r="K33" s="15">
        <f t="shared" si="4"/>
        <v>55761643.04</v>
      </c>
      <c r="L33" s="16">
        <f t="shared" si="5"/>
        <v>2732320508.96</v>
      </c>
      <c r="M33" s="25">
        <v>1394041076</v>
      </c>
      <c r="N33" s="15">
        <f t="shared" si="6"/>
        <v>27880821.52</v>
      </c>
      <c r="O33" s="15">
        <f t="shared" si="7"/>
        <v>1366160254.48</v>
      </c>
      <c r="P33" s="25">
        <v>1394041076</v>
      </c>
      <c r="Q33" s="15">
        <f t="shared" si="8"/>
        <v>27880821.52</v>
      </c>
      <c r="R33" s="15">
        <f t="shared" si="9"/>
        <v>1366160254.48</v>
      </c>
      <c r="S33" s="15">
        <f t="shared" si="10"/>
        <v>6970205380</v>
      </c>
      <c r="T33" s="17">
        <f t="shared" si="11"/>
        <v>16263812566</v>
      </c>
      <c r="U33" s="18">
        <f t="shared" si="12"/>
        <v>0.2999999998364467</v>
      </c>
    </row>
    <row r="34" spans="1:21" ht="12">
      <c r="A34" s="2" t="s">
        <v>36</v>
      </c>
      <c r="B34" s="20">
        <v>28106921956</v>
      </c>
      <c r="C34" s="20">
        <v>60236113</v>
      </c>
      <c r="D34" s="19">
        <f t="shared" si="13"/>
        <v>28046685843</v>
      </c>
      <c r="E34" s="4">
        <f t="shared" si="0"/>
        <v>560933716.86</v>
      </c>
      <c r="F34" s="25">
        <v>1682801150</v>
      </c>
      <c r="G34" s="15">
        <f t="shared" si="1"/>
        <v>33656023</v>
      </c>
      <c r="H34" s="16">
        <f t="shared" si="2"/>
        <v>1649145127</v>
      </c>
      <c r="I34" s="15">
        <f t="shared" si="3"/>
        <v>1682801150</v>
      </c>
      <c r="J34" s="15">
        <v>3365602300</v>
      </c>
      <c r="K34" s="15">
        <f t="shared" si="4"/>
        <v>67312046</v>
      </c>
      <c r="L34" s="16">
        <f t="shared" si="5"/>
        <v>3298290254</v>
      </c>
      <c r="M34" s="25">
        <v>1682801150</v>
      </c>
      <c r="N34" s="15">
        <f t="shared" si="6"/>
        <v>33656023</v>
      </c>
      <c r="O34" s="15">
        <f t="shared" si="7"/>
        <v>1649145127</v>
      </c>
      <c r="P34" s="25">
        <v>1682801150</v>
      </c>
      <c r="Q34" s="15">
        <f t="shared" si="8"/>
        <v>33656023</v>
      </c>
      <c r="R34" s="15">
        <f t="shared" si="9"/>
        <v>1649145127</v>
      </c>
      <c r="S34" s="15">
        <f t="shared" si="10"/>
        <v>8414005750</v>
      </c>
      <c r="T34" s="17">
        <f t="shared" si="11"/>
        <v>19632680093</v>
      </c>
      <c r="U34" s="18">
        <f t="shared" si="12"/>
        <v>0.299999999896601</v>
      </c>
    </row>
    <row r="35" spans="1:21" ht="12.75" thickBot="1">
      <c r="A35" s="3" t="s">
        <v>37</v>
      </c>
      <c r="B35" s="23">
        <v>52765284462</v>
      </c>
      <c r="C35" s="23">
        <v>110867899</v>
      </c>
      <c r="D35" s="26">
        <f t="shared" si="13"/>
        <v>52654416563</v>
      </c>
      <c r="E35" s="21">
        <f t="shared" si="0"/>
        <v>1053088331.26</v>
      </c>
      <c r="F35" s="27">
        <v>3159264993</v>
      </c>
      <c r="G35" s="28">
        <f t="shared" si="1"/>
        <v>63185299.86</v>
      </c>
      <c r="H35" s="29">
        <f t="shared" si="2"/>
        <v>3096079693.14</v>
      </c>
      <c r="I35" s="15">
        <f t="shared" si="3"/>
        <v>3159264993</v>
      </c>
      <c r="J35" s="15">
        <v>6318529986</v>
      </c>
      <c r="K35" s="15">
        <f t="shared" si="4"/>
        <v>126370599.72</v>
      </c>
      <c r="L35" s="16">
        <f t="shared" si="5"/>
        <v>6192159386.28</v>
      </c>
      <c r="M35" s="27">
        <v>3159264993</v>
      </c>
      <c r="N35" s="15">
        <f t="shared" si="6"/>
        <v>63185299.86</v>
      </c>
      <c r="O35" s="15">
        <f t="shared" si="7"/>
        <v>3096079693.14</v>
      </c>
      <c r="P35" s="27">
        <v>3159264993</v>
      </c>
      <c r="Q35" s="15">
        <f t="shared" si="8"/>
        <v>63185299.86</v>
      </c>
      <c r="R35" s="15">
        <f t="shared" si="9"/>
        <v>3096079693.14</v>
      </c>
      <c r="S35" s="15">
        <f t="shared" si="10"/>
        <v>15796324965</v>
      </c>
      <c r="T35" s="17">
        <f t="shared" si="11"/>
        <v>36858091598</v>
      </c>
      <c r="U35" s="18">
        <f t="shared" si="12"/>
        <v>0.2999999999259321</v>
      </c>
    </row>
    <row r="36" spans="1:21" ht="13.5" thickBot="1" thickTop="1">
      <c r="A36" s="30" t="s">
        <v>44</v>
      </c>
      <c r="B36" s="47">
        <f aca="true" t="shared" si="14" ref="B36:J36">SUM(B3:B35)</f>
        <v>1548260052774</v>
      </c>
      <c r="C36" s="47">
        <f t="shared" si="14"/>
        <v>1921624505</v>
      </c>
      <c r="D36" s="47">
        <f t="shared" si="14"/>
        <v>1546338428269</v>
      </c>
      <c r="E36" s="48">
        <f t="shared" si="14"/>
        <v>30926768565.379997</v>
      </c>
      <c r="F36" s="49">
        <f t="shared" si="14"/>
        <v>92780309128</v>
      </c>
      <c r="G36" s="50">
        <f t="shared" si="14"/>
        <v>1855606182.5600002</v>
      </c>
      <c r="H36" s="50">
        <f t="shared" si="14"/>
        <v>90924702945.43999</v>
      </c>
      <c r="I36" s="51">
        <f t="shared" si="14"/>
        <v>92780309128</v>
      </c>
      <c r="J36" s="51">
        <f t="shared" si="14"/>
        <v>177478375556</v>
      </c>
      <c r="K36" s="51">
        <f aca="true" t="shared" si="15" ref="K36:T36">SUM(K3:K35)</f>
        <v>3549567511.1200004</v>
      </c>
      <c r="L36" s="63">
        <f t="shared" si="15"/>
        <v>173928808044.87997</v>
      </c>
      <c r="M36" s="58">
        <f t="shared" si="15"/>
        <v>92780309128</v>
      </c>
      <c r="N36" s="51">
        <f t="shared" si="15"/>
        <v>1855606182.5600002</v>
      </c>
      <c r="O36" s="51">
        <f t="shared" si="15"/>
        <v>90924702945.43999</v>
      </c>
      <c r="P36" s="51">
        <f>SUM(P3:P35)</f>
        <v>92780309128</v>
      </c>
      <c r="Q36" s="51">
        <f>SUM(Q3:Q35)</f>
        <v>1855606182.5600002</v>
      </c>
      <c r="R36" s="51">
        <f>SUM(R3:R35)</f>
        <v>90924702945.43999</v>
      </c>
      <c r="S36" s="51">
        <f t="shared" si="15"/>
        <v>455819302940</v>
      </c>
      <c r="T36" s="51">
        <f t="shared" si="15"/>
        <v>1090519125329</v>
      </c>
      <c r="U36" s="52"/>
    </row>
    <row r="37" spans="1:21" ht="25.5" thickBot="1" thickTop="1">
      <c r="A37" s="7"/>
      <c r="B37" s="42"/>
      <c r="C37" s="42"/>
      <c r="D37" s="42" t="s">
        <v>57</v>
      </c>
      <c r="E37" s="9"/>
      <c r="F37" s="54" t="s">
        <v>27</v>
      </c>
      <c r="G37" s="54"/>
      <c r="H37" s="54"/>
      <c r="I37" s="54"/>
      <c r="J37" s="54" t="s">
        <v>58</v>
      </c>
      <c r="K37" s="54"/>
      <c r="L37" s="64"/>
      <c r="M37" s="59" t="s">
        <v>59</v>
      </c>
      <c r="N37" s="54"/>
      <c r="O37" s="54"/>
      <c r="P37" s="54"/>
      <c r="Q37" s="54"/>
      <c r="R37" s="54"/>
      <c r="S37" s="54" t="s">
        <v>62</v>
      </c>
      <c r="T37" s="56" t="s">
        <v>50</v>
      </c>
      <c r="U37" s="55"/>
    </row>
    <row r="38" spans="1:21" ht="12.75" thickTop="1">
      <c r="A38" s="53" t="s">
        <v>45</v>
      </c>
      <c r="B38" s="26"/>
      <c r="C38" s="26"/>
      <c r="D38" s="19"/>
      <c r="E38" s="19"/>
      <c r="F38" s="32"/>
      <c r="G38" s="28"/>
      <c r="H38" s="29"/>
      <c r="I38" s="28"/>
      <c r="J38" s="28"/>
      <c r="K38" s="28"/>
      <c r="L38" s="29"/>
      <c r="M38" s="60"/>
      <c r="N38" s="28"/>
      <c r="O38" s="28"/>
      <c r="P38" s="28"/>
      <c r="Q38" s="28"/>
      <c r="R38" s="28"/>
      <c r="S38" s="28"/>
      <c r="T38" s="15"/>
      <c r="U38" s="33"/>
    </row>
    <row r="39" spans="1:21" ht="12">
      <c r="A39" s="3" t="s">
        <v>46</v>
      </c>
      <c r="B39" s="23">
        <v>916134052</v>
      </c>
      <c r="C39" s="23"/>
      <c r="D39" s="19">
        <f>B39</f>
        <v>916134052</v>
      </c>
      <c r="E39" s="20"/>
      <c r="F39" s="27"/>
      <c r="G39" s="35"/>
      <c r="H39" s="36"/>
      <c r="I39" s="35"/>
      <c r="J39" s="35">
        <v>136000000</v>
      </c>
      <c r="K39" s="35"/>
      <c r="L39" s="36"/>
      <c r="M39" s="24"/>
      <c r="N39" s="35"/>
      <c r="O39" s="35"/>
      <c r="P39" s="35"/>
      <c r="Q39" s="35"/>
      <c r="R39" s="35"/>
      <c r="S39" s="35">
        <f>J39</f>
        <v>136000000</v>
      </c>
      <c r="T39" s="37">
        <f>D39-S39</f>
        <v>780134052</v>
      </c>
      <c r="U39" s="38"/>
    </row>
    <row r="40" spans="1:21" ht="24">
      <c r="A40" s="39" t="s">
        <v>47</v>
      </c>
      <c r="B40" s="23">
        <v>50302331</v>
      </c>
      <c r="C40" s="23"/>
      <c r="D40" s="19">
        <f>B40</f>
        <v>50302331</v>
      </c>
      <c r="E40" s="20"/>
      <c r="F40" s="27"/>
      <c r="G40" s="35"/>
      <c r="H40" s="36"/>
      <c r="I40" s="35"/>
      <c r="J40" s="35"/>
      <c r="K40" s="35"/>
      <c r="L40" s="36"/>
      <c r="M40" s="24"/>
      <c r="N40" s="35"/>
      <c r="O40" s="35"/>
      <c r="P40" s="35"/>
      <c r="Q40" s="35"/>
      <c r="R40" s="35"/>
      <c r="S40" s="35"/>
      <c r="T40" s="37"/>
      <c r="U40" s="38"/>
    </row>
    <row r="41" spans="1:21" ht="24">
      <c r="A41" s="45" t="s">
        <v>48</v>
      </c>
      <c r="B41" s="40">
        <f>SUM(B39:B40)</f>
        <v>966436383</v>
      </c>
      <c r="C41" s="23"/>
      <c r="D41" s="19"/>
      <c r="E41" s="19"/>
      <c r="F41" s="27"/>
      <c r="G41" s="35"/>
      <c r="H41" s="36"/>
      <c r="I41" s="35"/>
      <c r="J41" s="46">
        <f>SUM(J39)</f>
        <v>136000000</v>
      </c>
      <c r="K41" s="35"/>
      <c r="L41" s="36"/>
      <c r="M41" s="24"/>
      <c r="N41" s="35"/>
      <c r="O41" s="35"/>
      <c r="P41" s="35"/>
      <c r="Q41" s="35"/>
      <c r="R41" s="35"/>
      <c r="S41" s="46">
        <f>SUM(S39)</f>
        <v>136000000</v>
      </c>
      <c r="T41" s="57">
        <f>SUM(T39)</f>
        <v>780134052</v>
      </c>
      <c r="U41" s="38"/>
    </row>
    <row r="42" spans="1:21" ht="12.75" thickBot="1">
      <c r="A42" s="34" t="s">
        <v>2</v>
      </c>
      <c r="B42" s="23"/>
      <c r="C42" s="23"/>
      <c r="D42" s="19" t="s">
        <v>2</v>
      </c>
      <c r="E42" s="26"/>
      <c r="F42" s="27"/>
      <c r="G42" s="35"/>
      <c r="H42" s="36"/>
      <c r="I42" s="35"/>
      <c r="J42" s="35"/>
      <c r="K42" s="35"/>
      <c r="L42" s="36"/>
      <c r="M42" s="24"/>
      <c r="N42" s="35"/>
      <c r="O42" s="35"/>
      <c r="P42" s="35"/>
      <c r="Q42" s="35"/>
      <c r="R42" s="35"/>
      <c r="S42" s="35"/>
      <c r="T42" s="37"/>
      <c r="U42" s="41"/>
    </row>
    <row r="43" spans="1:21" ht="13.5" thickBot="1" thickTop="1">
      <c r="A43" s="7" t="s">
        <v>3</v>
      </c>
      <c r="B43" s="42">
        <f>SUM(B41+B36)</f>
        <v>1549226489157</v>
      </c>
      <c r="C43" s="42">
        <f>SUM(C36+C41)</f>
        <v>1921624505</v>
      </c>
      <c r="D43" s="42">
        <f>SUM(D36)</f>
        <v>1546338428269</v>
      </c>
      <c r="E43" s="9">
        <f>SUM(E36)</f>
        <v>30926768565.379997</v>
      </c>
      <c r="F43" s="1">
        <f>SUM(F42+F36)</f>
        <v>92780309128</v>
      </c>
      <c r="G43" s="43">
        <f>SUM(G36+G42)</f>
        <v>1855606182.5600002</v>
      </c>
      <c r="H43" s="43">
        <f>SUM(H36+H42)</f>
        <v>90924702945.43999</v>
      </c>
      <c r="I43" s="43">
        <f>SUM(I36+I42)</f>
        <v>92780309128</v>
      </c>
      <c r="J43" s="43">
        <f>SUM(J41+J36)</f>
        <v>177614375556</v>
      </c>
      <c r="K43" s="43">
        <f aca="true" t="shared" si="16" ref="K43:R43">SUM(K42+K36)</f>
        <v>3549567511.1200004</v>
      </c>
      <c r="L43" s="65">
        <f t="shared" si="16"/>
        <v>173928808044.87997</v>
      </c>
      <c r="M43" s="61">
        <f t="shared" si="16"/>
        <v>92780309128</v>
      </c>
      <c r="N43" s="43">
        <f t="shared" si="16"/>
        <v>1855606182.5600002</v>
      </c>
      <c r="O43" s="43">
        <f t="shared" si="16"/>
        <v>90924702945.43999</v>
      </c>
      <c r="P43" s="43">
        <f t="shared" si="16"/>
        <v>92780309128</v>
      </c>
      <c r="Q43" s="43">
        <f t="shared" si="16"/>
        <v>1855606182.5600002</v>
      </c>
      <c r="R43" s="43">
        <f t="shared" si="16"/>
        <v>90924702945.43999</v>
      </c>
      <c r="S43" s="43">
        <f>SUM(S41+S36)</f>
        <v>455955302940</v>
      </c>
      <c r="T43" s="43">
        <f>SUM(T41+T36)</f>
        <v>1091299259381</v>
      </c>
      <c r="U43" s="31"/>
    </row>
    <row r="44" ht="12.75" thickTop="1"/>
  </sheetData>
  <mergeCells count="1">
    <mergeCell ref="A1:T1"/>
  </mergeCells>
  <printOptions horizontalCentered="1" verticalCentered="1"/>
  <pageMargins left="0.75" right="0.7874015748031497" top="1" bottom="1" header="0" footer="0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JFontecha</cp:lastModifiedBy>
  <cp:lastPrinted>2006-02-16T22:04:28Z</cp:lastPrinted>
  <dcterms:created xsi:type="dcterms:W3CDTF">1999-03-10T15:38:10Z</dcterms:created>
  <dcterms:modified xsi:type="dcterms:W3CDTF">2006-04-10T14:13:13Z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1871458569</vt:i4>
  </property>
  <property fmtid="{D5CDD505-2E9C-101B-9397-08002B2CF9AE}" pid="3" name="_EmailSubject">
    <vt:lpwstr>INFOUNI-ABRIL2006.xls</vt:lpwstr>
  </property>
  <property fmtid="{D5CDD505-2E9C-101B-9397-08002B2CF9AE}" pid="4" name="_AuthorEmail">
    <vt:lpwstr>MRoberts@mineducacion.gov.co</vt:lpwstr>
  </property>
  <property fmtid="{D5CDD505-2E9C-101B-9397-08002B2CF9AE}" pid="5" name="_AuthorEmailDisplayName">
    <vt:lpwstr>Martha Roberts Sánchez</vt:lpwstr>
  </property>
  <property fmtid="{D5CDD505-2E9C-101B-9397-08002B2CF9AE}" pid="6" name="_PreviousAdHocReviewCycleID">
    <vt:i4>2100646363</vt:i4>
  </property>
</Properties>
</file>