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rtoro\Downloads\"/>
    </mc:Choice>
  </mc:AlternateContent>
  <xr:revisionPtr revIDLastSave="0" documentId="8_{AA6B511A-6888-41C4-B4C3-BD55D3F4155D}" xr6:coauthVersionLast="47" xr6:coauthVersionMax="47" xr10:uidLastSave="{00000000-0000-0000-0000-000000000000}"/>
  <bookViews>
    <workbookView xWindow="-120" yWindow="-120" windowWidth="20730" windowHeight="11160" xr2:uid="{00000000-000D-0000-FFFF-FFFF00000000}"/>
  </bookViews>
  <sheets>
    <sheet name="PLAN DE AUSTERIDAD 2022" sheetId="1" r:id="rId1"/>
    <sheet name="Seg 1 Trimestral-Anual 22" sheetId="3" r:id="rId2"/>
    <sheet name="Seg 2 Trimestral-Anual 22" sheetId="4" r:id="rId3"/>
    <sheet name="Versión" sheetId="5" r:id="rId4"/>
  </sheets>
  <definedNames>
    <definedName name="_xlnm._FilterDatabase" localSheetId="0" hidden="1">'PLAN DE AUSTERIDAD 2022'!$A$4:$Y$14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3" i="4" l="1"/>
  <c r="D103" i="4"/>
  <c r="C103" i="4"/>
  <c r="E102" i="4"/>
  <c r="G102" i="4" s="1"/>
  <c r="D102" i="4"/>
  <c r="C102" i="4"/>
  <c r="E101" i="4"/>
  <c r="G101" i="4" s="1"/>
  <c r="D101" i="4"/>
  <c r="C101" i="4"/>
  <c r="E100" i="4"/>
  <c r="D100" i="4"/>
  <c r="C100" i="4"/>
  <c r="G100" i="4" s="1"/>
  <c r="E99" i="4"/>
  <c r="D99" i="4"/>
  <c r="C99" i="4"/>
  <c r="G99" i="4" s="1"/>
  <c r="G98" i="4"/>
  <c r="G97" i="4"/>
  <c r="G96" i="4"/>
  <c r="G95" i="4"/>
  <c r="G94" i="4"/>
  <c r="G93" i="4"/>
  <c r="G92" i="4"/>
  <c r="G91" i="4"/>
  <c r="G90" i="4"/>
  <c r="G89" i="4"/>
  <c r="G88" i="4"/>
  <c r="G87" i="4"/>
  <c r="E86" i="4"/>
  <c r="G86" i="4" s="1"/>
  <c r="D86" i="4"/>
  <c r="C86" i="4"/>
  <c r="E85" i="4"/>
  <c r="D85" i="4"/>
  <c r="C85" i="4"/>
  <c r="E84" i="4"/>
  <c r="D84" i="4"/>
  <c r="C84" i="4"/>
  <c r="E83" i="4"/>
  <c r="D83" i="4"/>
  <c r="C83" i="4"/>
  <c r="E82" i="4"/>
  <c r="G82" i="4" s="1"/>
  <c r="D82" i="4"/>
  <c r="C82" i="4"/>
  <c r="G81" i="4"/>
  <c r="G80" i="4"/>
  <c r="G79" i="4"/>
  <c r="G78" i="4"/>
  <c r="G77" i="4"/>
  <c r="G76" i="4"/>
  <c r="G75" i="4"/>
  <c r="G74" i="4"/>
  <c r="G73" i="4"/>
  <c r="G72" i="4"/>
  <c r="G71" i="4"/>
  <c r="G70" i="4"/>
  <c r="E69" i="4"/>
  <c r="G69" i="4" s="1"/>
  <c r="D69" i="4"/>
  <c r="C69" i="4"/>
  <c r="E68" i="4"/>
  <c r="D68" i="4"/>
  <c r="C68" i="4"/>
  <c r="E67" i="4"/>
  <c r="D67" i="4"/>
  <c r="C67" i="4"/>
  <c r="E66" i="4"/>
  <c r="G66" i="4" s="1"/>
  <c r="D66" i="4"/>
  <c r="C66" i="4"/>
  <c r="E65" i="4"/>
  <c r="G65" i="4" s="1"/>
  <c r="D65" i="4"/>
  <c r="C65" i="4"/>
  <c r="G64" i="4"/>
  <c r="G63" i="4"/>
  <c r="G62" i="4"/>
  <c r="G61" i="4"/>
  <c r="G60" i="4"/>
  <c r="G59" i="4"/>
  <c r="G58" i="4"/>
  <c r="G57" i="4"/>
  <c r="G56" i="4"/>
  <c r="G55" i="4"/>
  <c r="G54" i="4"/>
  <c r="G53" i="4"/>
  <c r="E52" i="4"/>
  <c r="D52" i="4"/>
  <c r="C52" i="4"/>
  <c r="E51" i="4"/>
  <c r="D51" i="4"/>
  <c r="C51" i="4"/>
  <c r="E50" i="4"/>
  <c r="G50" i="4" s="1"/>
  <c r="D50" i="4"/>
  <c r="C50" i="4"/>
  <c r="E49" i="4"/>
  <c r="G49" i="4" s="1"/>
  <c r="D49" i="4"/>
  <c r="C49" i="4"/>
  <c r="E48" i="4"/>
  <c r="D48" i="4"/>
  <c r="C48" i="4"/>
  <c r="G47" i="4"/>
  <c r="G46" i="4"/>
  <c r="G45" i="4"/>
  <c r="G44" i="4"/>
  <c r="G43" i="4"/>
  <c r="G42" i="4"/>
  <c r="G41" i="4"/>
  <c r="G40" i="4"/>
  <c r="G39" i="4"/>
  <c r="G38" i="4"/>
  <c r="G37" i="4"/>
  <c r="G36" i="4"/>
  <c r="E35" i="4"/>
  <c r="D35" i="4"/>
  <c r="C35" i="4"/>
  <c r="E34" i="4"/>
  <c r="G34" i="4" s="1"/>
  <c r="D34" i="4"/>
  <c r="C34" i="4"/>
  <c r="E33" i="4"/>
  <c r="G33" i="4" s="1"/>
  <c r="D33" i="4"/>
  <c r="C33" i="4"/>
  <c r="E32" i="4"/>
  <c r="D32" i="4"/>
  <c r="C32" i="4"/>
  <c r="E31" i="4"/>
  <c r="D31" i="4"/>
  <c r="C31" i="4"/>
  <c r="G30" i="4"/>
  <c r="G29" i="4"/>
  <c r="G28" i="4"/>
  <c r="G27" i="4"/>
  <c r="G26" i="4"/>
  <c r="G25" i="4"/>
  <c r="G24" i="4"/>
  <c r="G23" i="4"/>
  <c r="G22" i="4"/>
  <c r="G21" i="4"/>
  <c r="G20" i="4"/>
  <c r="E18" i="4"/>
  <c r="D18" i="4"/>
  <c r="C18" i="4"/>
  <c r="E17" i="4"/>
  <c r="D17" i="4"/>
  <c r="C17" i="4"/>
  <c r="G17" i="4" s="1"/>
  <c r="E16" i="4"/>
  <c r="D16" i="4"/>
  <c r="C16" i="4"/>
  <c r="G16" i="4" s="1"/>
  <c r="E15" i="4"/>
  <c r="D15" i="4"/>
  <c r="C15" i="4"/>
  <c r="E14" i="4"/>
  <c r="D14" i="4"/>
  <c r="C14" i="4"/>
  <c r="G13" i="4"/>
  <c r="G12" i="4"/>
  <c r="G11" i="4"/>
  <c r="G10" i="4"/>
  <c r="G9" i="4"/>
  <c r="G8" i="4"/>
  <c r="G7" i="4"/>
  <c r="G6" i="4"/>
  <c r="G5" i="4"/>
  <c r="G4" i="4"/>
  <c r="G3" i="4"/>
  <c r="G2" i="4"/>
  <c r="H47" i="3"/>
  <c r="H46" i="3"/>
  <c r="H45" i="3"/>
  <c r="H44" i="3"/>
  <c r="E44" i="3"/>
  <c r="D44" i="3"/>
  <c r="F43" i="3"/>
  <c r="H43" i="3" s="1"/>
  <c r="E43" i="3"/>
  <c r="D43" i="3"/>
  <c r="F42" i="3"/>
  <c r="E42" i="3"/>
  <c r="D42" i="3"/>
  <c r="C42" i="3"/>
  <c r="F35" i="3"/>
  <c r="E35" i="3"/>
  <c r="D35" i="3"/>
  <c r="C35" i="3"/>
  <c r="F34" i="3"/>
  <c r="E34" i="3"/>
  <c r="D34" i="3"/>
  <c r="C34" i="3"/>
  <c r="F33" i="3"/>
  <c r="E33" i="3"/>
  <c r="D33" i="3"/>
  <c r="C33" i="3"/>
  <c r="F32" i="3"/>
  <c r="E32" i="3"/>
  <c r="D32" i="3"/>
  <c r="C32" i="3"/>
  <c r="F31" i="3"/>
  <c r="E31" i="3"/>
  <c r="D31" i="3"/>
  <c r="C31" i="3"/>
  <c r="F18" i="3"/>
  <c r="E18" i="3"/>
  <c r="D18" i="3"/>
  <c r="C18" i="3"/>
  <c r="C17" i="3"/>
  <c r="H17" i="3" s="1"/>
  <c r="F16" i="3"/>
  <c r="E16" i="3"/>
  <c r="D16" i="3"/>
  <c r="C16" i="3"/>
  <c r="F15" i="3"/>
  <c r="E15" i="3"/>
  <c r="D15" i="3"/>
  <c r="C15" i="3"/>
  <c r="F14" i="3"/>
  <c r="E14" i="3"/>
  <c r="D14" i="3"/>
  <c r="C14" i="3"/>
  <c r="G85" i="4" l="1"/>
  <c r="G15" i="4"/>
  <c r="G32" i="4"/>
  <c r="G48" i="4"/>
  <c r="G52" i="4"/>
  <c r="G68" i="4"/>
  <c r="G84" i="4"/>
  <c r="G14" i="4"/>
  <c r="G18" i="4"/>
  <c r="G31" i="4"/>
  <c r="G35" i="4"/>
  <c r="G51" i="4"/>
  <c r="G67" i="4"/>
  <c r="G83" i="4"/>
  <c r="G103" i="4"/>
  <c r="H34" i="3"/>
  <c r="H42" i="3"/>
  <c r="D48" i="3"/>
  <c r="H15" i="3"/>
  <c r="H31" i="3"/>
  <c r="H33" i="3"/>
  <c r="E48" i="3"/>
  <c r="H14" i="3"/>
  <c r="H16" i="3"/>
  <c r="H18" i="3"/>
  <c r="H35" i="3"/>
  <c r="C48" i="3"/>
  <c r="H32" i="3"/>
  <c r="F48" i="3"/>
  <c r="H48" i="3" l="1"/>
</calcChain>
</file>

<file path=xl/sharedStrings.xml><?xml version="1.0" encoding="utf-8"?>
<sst xmlns="http://schemas.openxmlformats.org/spreadsheetml/2006/main" count="268" uniqueCount="129">
  <si>
    <t>No.</t>
  </si>
  <si>
    <t>Concepto</t>
  </si>
  <si>
    <t>Objetivo</t>
  </si>
  <si>
    <t>Estrategia</t>
  </si>
  <si>
    <t>Responsable Actividad</t>
  </si>
  <si>
    <t>Fecha Inicio</t>
  </si>
  <si>
    <t>Fecha final</t>
  </si>
  <si>
    <t>Indicador</t>
  </si>
  <si>
    <t>VIÁTICOS</t>
  </si>
  <si>
    <t>Racionalizar y hacer seguimiento al reconocimiento de viáticos.</t>
  </si>
  <si>
    <t xml:space="preserve">TIQUETES </t>
  </si>
  <si>
    <t>Optimizar los recursos asignados para la compra de tiquetes.</t>
  </si>
  <si>
    <t>HORAS EXTRA</t>
  </si>
  <si>
    <t>Limitar el número de horas extras, estableciendo un máximo permitidas por dependencia</t>
  </si>
  <si>
    <t>COMBUSTIBLE</t>
  </si>
  <si>
    <t xml:space="preserve">SUPERNUMERARIOS </t>
  </si>
  <si>
    <t xml:space="preserve">Disminución en gastos de personal a través de la disminución de la planta de supernumerarios </t>
  </si>
  <si>
    <t xml:space="preserve">Disminución de planta de supernumerarios </t>
  </si>
  <si>
    <t xml:space="preserve">CONTRATISTAS OPS </t>
  </si>
  <si>
    <t xml:space="preserve">Optimizar los recursos asignados para la contratación de prestación de servicios profesionales y de apoyo a la gestión.  </t>
  </si>
  <si>
    <t>Limitar la suscripción de contratos de prestación de servicios profesionales y de apoyo a la gestión.</t>
  </si>
  <si>
    <t>FOTOCOPIAS</t>
  </si>
  <si>
    <t xml:space="preserve">Racionalizar y hacer seguimiento al consumo de fotocopias.
</t>
  </si>
  <si>
    <t>Ajustar el tope de fotocopias de cada dependencia, acorde con el consumo histórico presentado.</t>
  </si>
  <si>
    <t>RESMAS</t>
  </si>
  <si>
    <t>Racionalizar y hacer seguimiento al consumo de resmas de papel.</t>
  </si>
  <si>
    <t>Segumiento al consumo de resmas de cada dependencia, acorde con lo establecido en la circular de austeridad vigente.</t>
  </si>
  <si>
    <t>Cumplimiento de los topes establecidos en la circular de austeridad vigente</t>
  </si>
  <si>
    <t>ENERGÍA</t>
  </si>
  <si>
    <t>Cumplimiento de lo establecido en los indicadores del SIG</t>
  </si>
  <si>
    <t>AGUA</t>
  </si>
  <si>
    <t>Racionalizar y hacer seguimiento al consumo de agua.</t>
  </si>
  <si>
    <t>Segumiento al consumo de agua, acorde con lo establecido en la circular de austeridad vigente.</t>
  </si>
  <si>
    <r>
      <t xml:space="preserve">Racionalizar la autorización </t>
    </r>
    <r>
      <rPr>
        <sz val="11"/>
        <color rgb="FF000000"/>
        <rFont val="Arial Narrow"/>
        <family val="2"/>
      </rPr>
      <t>de horas extras</t>
    </r>
  </si>
  <si>
    <t>1. Promover e implementar el uso de plataformas tecnológícas para el desarrollo de reuniones, juntas, foros y demas requerimientos de comunicación. 
2. Seguimiento y aprobación de viáticos a través del Módulo de Víaticos  SIIF Nación.</t>
  </si>
  <si>
    <t>1. Reducir el número de viajes  y desplazamientos promoviendo el uso de plataformas tecnológicas para el desarrollo de reuniones, juntas, foros y demás requerimientos de comunicación.
2. Suscripción del contrato de tiquetes bajo la modalidad de acuerdo marco de precios.
3. Realizar la compra anticipada de tiquetes  buscando tarifas más favorables.</t>
  </si>
  <si>
    <t>10% de reducción en gastos de personal supernumerarios frente al gasto en 2019</t>
  </si>
  <si>
    <t>Subdirección de Talento Humano</t>
  </si>
  <si>
    <t xml:space="preserve">Subdirección de Gestión Administrativa </t>
  </si>
  <si>
    <t>Subdirección de Contratación</t>
  </si>
  <si>
    <t>Meta 2022</t>
  </si>
  <si>
    <t>(Total Pagado en el trimestre objeto de medición 2022 - total pagado en el trimestre de comparación de 2019)/ total pagado en el trimestre de comparación de 2019</t>
  </si>
  <si>
    <t xml:space="preserve">(Total consumo en el trimestre objeto de medición 2022 - total consumo el trimestre de comparación de 2019) / total consumo en el trimestre de comparación de 2019 </t>
  </si>
  <si>
    <t xml:space="preserve"> (Total consumo en el trimestre objeto de medición 2022 - total consumo el trimestre de comparación de 2019) / Total consumo en el trimestre de comparación de 2019.</t>
  </si>
  <si>
    <t>Total de resmas entregadas en el trimestre objeto de medición 2022 / Tope establecido en la circular de austeridad vigente</t>
  </si>
  <si>
    <t xml:space="preserve">Consumo en Kw en el trimestre objeto de medición 2022 / Meta establecida en el SIG </t>
  </si>
  <si>
    <t>Consumo en m3 en el trimestre objeto de medición 2022 / Tope establecido en el SIG</t>
  </si>
  <si>
    <t>(Total horas extras autorizadas en el trimestre objeto de medición 2022 – total de horas extras autorizadas en el trimestre de comparación - 2019)</t>
  </si>
  <si>
    <t>Reducir en un 5% el número de horas extras autorizadas en la vigencia  2019</t>
  </si>
  <si>
    <t xml:space="preserve">Reducción del 5% del gasto en viáticos  respecto al gasto de 2019 </t>
  </si>
  <si>
    <t xml:space="preserve">Reducción del 5% en el gasto en tiquetes aéreos respecto al gasto de 2019 </t>
  </si>
  <si>
    <t>(Total contratos en el trimestre objeto de medición 2022 - total contratos en el trimestre de comparación de 2019) / total contratos en el trimestre de comparación de 2019</t>
  </si>
  <si>
    <t>80% de reducción en consumo de fotocopias frente al consumo de 2019</t>
  </si>
  <si>
    <t>Racionalizar y hacer seguimiento al consumo de energía eléctrica contribuyendo a la reducción de la huella de carbono.</t>
  </si>
  <si>
    <t>(Total Pagado en el trimestre objeto de medición 2022 - total pagado en el trimestre de comparación de 2019) / total pagado en el trimestre de comparación de 2019)</t>
  </si>
  <si>
    <t>GESTIÓN RESIDUOS SÓLIDOS</t>
  </si>
  <si>
    <t>Aprovechar los residuos sólidos ordinarios generados en las sedes del Ministerio de Educación Nacional.</t>
  </si>
  <si>
    <t>1. Promover en los colaboradores del Ministerio de Educación Nacional la adecuada segregación de los residuos ordinarios generados, con el fin de potencializar su aprovechamiento y así reducir las cantidades que son dispuestas en relleno sanitario.
2. Realizar seguimiento del aprovechamiento y disposición final de los residuos ordinarios generados en la entidad.
3. Garantizar la entrega de residuos aprovechables a organizaciones de recicladores debidamente conformadas de acuerdo a la normatividad vigente, permitiendo así, la ampliación del ciclo de vida de estos materiales.</t>
  </si>
  <si>
    <t>Kg de residuos aprovechados en las Sedes, Principal y Elemento / Kg total de residuos sólidos generados en las Sedes Principal y Elemento</t>
  </si>
  <si>
    <t>Racionalizar y hacer seguimiento al consumo de combustible contribuyendo a la reducción de la huella de carbono de la entidad.</t>
  </si>
  <si>
    <t>1. Suscripción del contrato de suministro de combustible bajo la modalidad de acuerdo marco de precios.
 2. Optimizar los desplazamientos del parque automotor para lograr reducciones en las emisiones de Gases de Efecto Invernadero asociado con el transporte terrestre de funcionarios y colaboradores del Ministerio.</t>
  </si>
  <si>
    <t>1. Seguimiento al consumo de energía, acorde con lo establecido en la circular de austeridad vigente.
2. Sensibilizar a los colaboradores del Ministerio de Educación Nacional frente al uso eficiente y ahorro de la energía.
3. Realizar el cambio a iluminación de alta eficacia en la entidad.</t>
  </si>
  <si>
    <t>Reducir en un 5% el  consumo de combustible respecto al 2019</t>
  </si>
  <si>
    <t>PLAN DE AUSTERIDAD Y GESTIÓN AMBIENTAL 2022 - MINISTERIO DE EDUCACIÓN NACIONAL</t>
  </si>
  <si>
    <t>No superar el tope de los 700 contratos de prestación de servicio suscritos en 2019</t>
  </si>
  <si>
    <t>Resultados Meta 2021</t>
  </si>
  <si>
    <t>No aplica
Inidicador nuevo para el 2022</t>
  </si>
  <si>
    <t>Período</t>
  </si>
  <si>
    <t>% Var.</t>
  </si>
  <si>
    <t>Ene</t>
  </si>
  <si>
    <t>Feb</t>
  </si>
  <si>
    <t>Mar</t>
  </si>
  <si>
    <t>Abr</t>
  </si>
  <si>
    <t>May</t>
  </si>
  <si>
    <t>Jun</t>
  </si>
  <si>
    <t>Jul</t>
  </si>
  <si>
    <t>Ago</t>
  </si>
  <si>
    <t>Sep</t>
  </si>
  <si>
    <t>Oct</t>
  </si>
  <si>
    <t>Nov</t>
  </si>
  <si>
    <t>Dic</t>
  </si>
  <si>
    <t>Ene-Mar</t>
  </si>
  <si>
    <t>Abr-Jun</t>
  </si>
  <si>
    <t>Jul-Sep</t>
  </si>
  <si>
    <t>Oct-Dic</t>
  </si>
  <si>
    <t xml:space="preserve"> Ene - Dic</t>
  </si>
  <si>
    <t>Bim 1</t>
  </si>
  <si>
    <t>Bim 2</t>
  </si>
  <si>
    <t>Bim 3</t>
  </si>
  <si>
    <t>Bim 4</t>
  </si>
  <si>
    <t>Bim 5</t>
  </si>
  <si>
    <t>Bim 6</t>
  </si>
  <si>
    <t>Ene-feb</t>
  </si>
  <si>
    <t>Mar-Abr</t>
  </si>
  <si>
    <t>May-Jun</t>
  </si>
  <si>
    <t>Jul-Ago</t>
  </si>
  <si>
    <t>Sep-Oct</t>
  </si>
  <si>
    <t>Nov-Dic</t>
  </si>
  <si>
    <t xml:space="preserve"> Ene - Oct</t>
  </si>
  <si>
    <t>Ene - Mar</t>
  </si>
  <si>
    <t>RESMAS DE PAPEL - AÑO 2022</t>
  </si>
  <si>
    <t>AGUA - AÑO 2022</t>
  </si>
  <si>
    <t>ENERGÍA - AÑO 2022</t>
  </si>
  <si>
    <t>CONTRATISTAS OPS - AÑO 2022</t>
  </si>
  <si>
    <t xml:space="preserve"> </t>
  </si>
  <si>
    <t>Ju-Sep</t>
  </si>
  <si>
    <t>Ene - Jun</t>
  </si>
  <si>
    <t>Ene - Sep</t>
  </si>
  <si>
    <t>Ene - Dic</t>
  </si>
  <si>
    <t>MES</t>
  </si>
  <si>
    <t xml:space="preserve">.  </t>
  </si>
  <si>
    <t>Oct-Dici</t>
  </si>
  <si>
    <t>FOTOCOPIAS - AÑO 2022</t>
  </si>
  <si>
    <t>TIQUETES - AÑO 2022</t>
  </si>
  <si>
    <t>VIATICOS - AÑO 2022</t>
  </si>
  <si>
    <t>COMBUSTIBLE - AÑO 2022</t>
  </si>
  <si>
    <t>HORAS EXTRAS - AÑO 2022</t>
  </si>
  <si>
    <t>SUPERNUMERARIOS - AÑO 2022</t>
  </si>
  <si>
    <t>Meta / Tope</t>
  </si>
  <si>
    <t>SUPERNUMERARIOS</t>
  </si>
  <si>
    <t>Versión </t>
  </si>
  <si>
    <t>Fecha </t>
  </si>
  <si>
    <t>Observaciones </t>
  </si>
  <si>
    <t>1 </t>
  </si>
  <si>
    <t>Enero de 2021 </t>
  </si>
  <si>
    <t>Se crea el documento de conformidad con los lineamientos institucionales establecidos y la normatividad vigente. </t>
  </si>
  <si>
    <t>Historial de Cambios</t>
  </si>
  <si>
    <t>Enero de 2022</t>
  </si>
  <si>
    <t>Se actualiza la información de los indicadores de austeridad del gasto con sus respectivas metas y topes para la vigencia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</si>
</sst>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3" formatCode="_-* #,##0.00_-;\-* #,##0.00_-;_-* &quot;-&quot;??_-;_-@_-"/>
    <numFmt numFmtId="164" formatCode="_(* #,##0_);_(* \(#,##0\);_(* &quot;-&quot;??_);_(@_)"/>
    <numFmt numFmtId="165" formatCode="0.0%"/>
    <numFmt numFmtId="166" formatCode="_-* #,##0_-;\-* #,##0_-;_-* &quot;-&quot;??_-;_-@_-"/>
  </numFmts>
  <fonts count="21" x14ac:knownFonts="1">
    <font>
      <sz val="11"/>
      <color theme="1"/>
      <name val="Calibri"/>
      <family val="2"/>
      <scheme val="minor"/>
    </font>
    <font>
      <sz val="11"/>
      <color rgb="FFFF0000"/>
      <name val="Calibri"/>
      <family val="2"/>
      <scheme val="minor"/>
    </font>
    <font>
      <sz val="11"/>
      <color theme="0"/>
      <name val="Calibri"/>
      <family val="2"/>
      <scheme val="minor"/>
    </font>
    <font>
      <sz val="11"/>
      <name val="Calibri"/>
      <family val="2"/>
      <scheme val="minor"/>
    </font>
    <font>
      <b/>
      <sz val="18"/>
      <name val="Arial Narrow"/>
      <family val="2"/>
    </font>
    <font>
      <sz val="11"/>
      <name val="Arial Narrow"/>
      <family val="2"/>
    </font>
    <font>
      <b/>
      <sz val="12"/>
      <color theme="0"/>
      <name val="Arial Narrow"/>
      <family val="2"/>
    </font>
    <font>
      <sz val="11"/>
      <color theme="1"/>
      <name val="Arial Narrow"/>
      <family val="2"/>
    </font>
    <font>
      <sz val="11"/>
      <color rgb="FF000000"/>
      <name val="Arial Narrow"/>
      <family val="2"/>
    </font>
    <font>
      <sz val="11"/>
      <color theme="1"/>
      <name val="Calibri"/>
      <family val="2"/>
      <scheme val="minor"/>
    </font>
    <font>
      <b/>
      <sz val="11"/>
      <color theme="1"/>
      <name val="Calibri"/>
      <family val="2"/>
      <scheme val="minor"/>
    </font>
    <font>
      <b/>
      <sz val="9"/>
      <color theme="1"/>
      <name val="Calibri"/>
      <family val="2"/>
      <scheme val="minor"/>
    </font>
    <font>
      <sz val="9"/>
      <color theme="1"/>
      <name val="Calibri"/>
      <family val="2"/>
      <scheme val="minor"/>
    </font>
    <font>
      <sz val="9"/>
      <color rgb="FF000000"/>
      <name val="Calibri"/>
      <family val="2"/>
      <scheme val="minor"/>
    </font>
    <font>
      <b/>
      <sz val="9"/>
      <color rgb="FF000000"/>
      <name val="Calibri"/>
      <family val="2"/>
      <scheme val="minor"/>
    </font>
    <font>
      <sz val="11"/>
      <color rgb="FF000000"/>
      <name val="Calibri"/>
      <family val="2"/>
      <scheme val="minor"/>
    </font>
    <font>
      <sz val="9"/>
      <name val="Calibri"/>
      <family val="2"/>
      <scheme val="minor"/>
    </font>
    <font>
      <b/>
      <sz val="9"/>
      <name val="Calibri"/>
      <family val="2"/>
      <scheme val="minor"/>
    </font>
    <font>
      <b/>
      <sz val="11"/>
      <color rgb="FF000000"/>
      <name val="Arial"/>
      <family val="2"/>
    </font>
    <font>
      <b/>
      <sz val="11"/>
      <color theme="1"/>
      <name val="Arial"/>
      <family val="2"/>
    </font>
    <font>
      <sz val="11"/>
      <color theme="1"/>
      <name val="Arial"/>
      <family val="2"/>
    </font>
  </fonts>
  <fills count="9">
    <fill>
      <patternFill patternType="none"/>
    </fill>
    <fill>
      <patternFill patternType="gray125"/>
    </fill>
    <fill>
      <patternFill patternType="solid">
        <fgColor indexed="65"/>
        <bgColor theme="0"/>
      </patternFill>
    </fill>
    <fill>
      <patternFill patternType="solid">
        <fgColor theme="0"/>
        <bgColor indexed="64"/>
      </patternFill>
    </fill>
    <fill>
      <patternFill patternType="solid">
        <fgColor theme="0"/>
        <bgColor theme="0"/>
      </patternFill>
    </fill>
    <fill>
      <patternFill patternType="solid">
        <fgColor theme="4"/>
        <bgColor indexed="64"/>
      </patternFill>
    </fill>
    <fill>
      <patternFill patternType="solid">
        <fgColor rgb="FF92D050"/>
        <bgColor indexed="64"/>
      </patternFill>
    </fill>
    <fill>
      <patternFill patternType="solid">
        <fgColor theme="9"/>
        <bgColor indexed="64"/>
      </patternFill>
    </fill>
    <fill>
      <patternFill patternType="solid">
        <fgColor rgb="FFFFFFFF"/>
        <bgColor indexed="64"/>
      </patternFill>
    </fill>
  </fills>
  <borders count="21">
    <border>
      <left/>
      <right/>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medium">
        <color indexed="64"/>
      </left>
      <right/>
      <top style="medium">
        <color indexed="64"/>
      </top>
      <bottom/>
      <diagonal/>
    </border>
    <border>
      <left/>
      <right/>
      <top style="medium">
        <color indexed="64"/>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bottom/>
      <diagonal/>
    </border>
    <border>
      <left style="medium">
        <color indexed="64"/>
      </left>
      <right style="thin">
        <color auto="1"/>
      </right>
      <top style="medium">
        <color indexed="64"/>
      </top>
      <bottom style="thin">
        <color auto="1"/>
      </bottom>
      <diagonal/>
    </border>
    <border>
      <left style="thin">
        <color auto="1"/>
      </left>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s>
  <cellStyleXfs count="4">
    <xf numFmtId="0" fontId="0" fillId="0" borderId="0"/>
    <xf numFmtId="43" fontId="9" fillId="0" borderId="0" applyFont="0" applyFill="0" applyBorder="0" applyAlignment="0" applyProtection="0"/>
    <xf numFmtId="41" fontId="9" fillId="0" borderId="0" applyFont="0" applyFill="0" applyBorder="0" applyAlignment="0" applyProtection="0"/>
    <xf numFmtId="9" fontId="9" fillId="0" borderId="0" applyFont="0" applyFill="0" applyBorder="0" applyAlignment="0" applyProtection="0"/>
  </cellStyleXfs>
  <cellXfs count="120">
    <xf numFmtId="0" fontId="0" fillId="0" borderId="0" xfId="0"/>
    <xf numFmtId="0" fontId="3" fillId="2" borderId="0" xfId="0" applyFont="1" applyFill="1" applyAlignment="1">
      <alignment vertical="center"/>
    </xf>
    <xf numFmtId="0" fontId="1" fillId="2" borderId="0" xfId="0" applyFont="1" applyFill="1" applyAlignment="1">
      <alignment vertical="center"/>
    </xf>
    <xf numFmtId="0" fontId="3" fillId="4" borderId="0" xfId="0" applyFont="1" applyFill="1" applyAlignment="1">
      <alignment vertical="center"/>
    </xf>
    <xf numFmtId="0" fontId="3" fillId="2" borderId="0" xfId="0" applyFont="1" applyFill="1" applyAlignment="1">
      <alignment horizontal="justify" vertical="center" wrapText="1"/>
    </xf>
    <xf numFmtId="0" fontId="3" fillId="2" borderId="0" xfId="0" applyFont="1" applyFill="1" applyAlignment="1">
      <alignment horizontal="center" vertical="center" wrapText="1"/>
    </xf>
    <xf numFmtId="0" fontId="3" fillId="2" borderId="0" xfId="0" applyFont="1" applyFill="1" applyAlignment="1">
      <alignment vertical="center" wrapText="1"/>
    </xf>
    <xf numFmtId="0" fontId="2" fillId="0" borderId="0" xfId="0" applyFont="1" applyAlignment="1">
      <alignment horizontal="center" vertical="center"/>
    </xf>
    <xf numFmtId="0" fontId="5" fillId="2" borderId="4" xfId="0" applyFont="1" applyFill="1" applyBorder="1" applyAlignment="1">
      <alignment vertical="center"/>
    </xf>
    <xf numFmtId="0" fontId="5" fillId="2" borderId="5" xfId="0" applyFont="1" applyFill="1" applyBorder="1" applyAlignment="1">
      <alignment vertical="center"/>
    </xf>
    <xf numFmtId="0" fontId="5" fillId="2" borderId="5" xfId="0" applyFont="1" applyFill="1" applyBorder="1" applyAlignment="1">
      <alignment horizontal="justify" vertical="center" wrapText="1"/>
    </xf>
    <xf numFmtId="0" fontId="5" fillId="2" borderId="5" xfId="0" applyFont="1" applyFill="1" applyBorder="1" applyAlignment="1">
      <alignment horizontal="center" vertical="center" wrapText="1"/>
    </xf>
    <xf numFmtId="0" fontId="5" fillId="2" borderId="5" xfId="0" applyFont="1" applyFill="1" applyBorder="1" applyAlignment="1">
      <alignment vertical="center" wrapText="1"/>
    </xf>
    <xf numFmtId="0" fontId="5" fillId="0" borderId="6" xfId="0" applyFont="1" applyBorder="1" applyAlignment="1">
      <alignment horizontal="center" vertical="center"/>
    </xf>
    <xf numFmtId="0" fontId="5" fillId="3" borderId="7" xfId="0" applyFont="1" applyFill="1" applyBorder="1" applyAlignment="1">
      <alignment horizontal="center" vertical="center" wrapText="1"/>
    </xf>
    <xf numFmtId="0" fontId="5" fillId="0" borderId="7" xfId="0" applyFont="1" applyBorder="1" applyAlignment="1">
      <alignment horizontal="left" vertical="center" wrapText="1"/>
    </xf>
    <xf numFmtId="0" fontId="5" fillId="0" borderId="7" xfId="0" applyFont="1" applyBorder="1" applyAlignment="1">
      <alignment horizontal="center" vertical="center" wrapText="1"/>
    </xf>
    <xf numFmtId="0" fontId="5" fillId="4" borderId="7" xfId="0" applyFont="1" applyFill="1" applyBorder="1" applyAlignment="1">
      <alignment horizontal="center" vertical="center" wrapText="1"/>
    </xf>
    <xf numFmtId="0" fontId="5" fillId="4" borderId="6" xfId="0" applyFont="1" applyFill="1" applyBorder="1" applyAlignment="1">
      <alignment horizontal="center" vertical="center"/>
    </xf>
    <xf numFmtId="0" fontId="5" fillId="3" borderId="7" xfId="0" applyFont="1" applyFill="1" applyBorder="1" applyAlignment="1">
      <alignment horizontal="center" vertical="center"/>
    </xf>
    <xf numFmtId="0" fontId="8" fillId="3" borderId="7" xfId="0" applyFont="1" applyFill="1" applyBorder="1" applyAlignment="1">
      <alignment horizontal="center" vertical="center" wrapText="1"/>
    </xf>
    <xf numFmtId="0" fontId="5" fillId="3" borderId="6" xfId="0" applyFont="1" applyFill="1" applyBorder="1" applyAlignment="1">
      <alignment horizontal="center" vertical="center"/>
    </xf>
    <xf numFmtId="0" fontId="5" fillId="3" borderId="7" xfId="0" applyFont="1" applyFill="1" applyBorder="1" applyAlignment="1">
      <alignment vertical="center" wrapText="1"/>
    </xf>
    <xf numFmtId="0" fontId="8" fillId="3" borderId="7" xfId="0" applyFont="1" applyFill="1" applyBorder="1" applyAlignment="1">
      <alignment vertical="center" wrapText="1"/>
    </xf>
    <xf numFmtId="0" fontId="5" fillId="4" borderId="7" xfId="0" applyFont="1" applyFill="1" applyBorder="1" applyAlignment="1">
      <alignment vertical="center"/>
    </xf>
    <xf numFmtId="0" fontId="5" fillId="0" borderId="8"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7" xfId="0" applyFont="1" applyFill="1" applyBorder="1" applyAlignment="1">
      <alignment horizontal="justify"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7" fillId="0" borderId="7" xfId="0" applyFont="1" applyFill="1" applyBorder="1" applyAlignment="1">
      <alignment vertical="center" wrapText="1"/>
    </xf>
    <xf numFmtId="0" fontId="8" fillId="0" borderId="7" xfId="0" applyFont="1" applyFill="1" applyBorder="1" applyAlignment="1">
      <alignment horizontal="center" vertical="center" wrapText="1"/>
    </xf>
    <xf numFmtId="0" fontId="3" fillId="0" borderId="0" xfId="0" applyFont="1" applyFill="1" applyAlignment="1">
      <alignment vertical="center"/>
    </xf>
    <xf numFmtId="14" fontId="5" fillId="3" borderId="7" xfId="0" applyNumberFormat="1" applyFont="1" applyFill="1" applyBorder="1" applyAlignment="1">
      <alignment horizontal="center" vertical="center" wrapText="1"/>
    </xf>
    <xf numFmtId="14" fontId="5" fillId="4" borderId="7" xfId="0" applyNumberFormat="1" applyFont="1" applyFill="1" applyBorder="1" applyAlignment="1">
      <alignment horizontal="center" vertical="center" wrapText="1"/>
    </xf>
    <xf numFmtId="9" fontId="5" fillId="3" borderId="7" xfId="0" applyNumberFormat="1" applyFont="1" applyFill="1" applyBorder="1" applyAlignment="1">
      <alignment horizontal="center" vertical="center" wrapText="1"/>
    </xf>
    <xf numFmtId="0" fontId="5" fillId="2" borderId="7" xfId="0" applyFont="1" applyFill="1" applyBorder="1" applyAlignment="1">
      <alignment horizontal="left" vertical="center" wrapText="1"/>
    </xf>
    <xf numFmtId="0" fontId="5" fillId="0" borderId="7"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3" borderId="7" xfId="0" applyFont="1" applyFill="1" applyBorder="1" applyAlignment="1">
      <alignment horizontal="left" vertical="center" wrapText="1"/>
    </xf>
    <xf numFmtId="0" fontId="5" fillId="4" borderId="7" xfId="0" applyFont="1" applyFill="1" applyBorder="1" applyAlignment="1">
      <alignment horizontal="left" vertical="center" wrapText="1"/>
    </xf>
    <xf numFmtId="0" fontId="6" fillId="5" borderId="9" xfId="0" applyFont="1" applyFill="1" applyBorder="1" applyAlignment="1">
      <alignment horizontal="center" vertical="center"/>
    </xf>
    <xf numFmtId="0" fontId="6" fillId="5" borderId="10"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xf>
    <xf numFmtId="0" fontId="5" fillId="3" borderId="13" xfId="0" applyFont="1" applyFill="1" applyBorder="1" applyAlignment="1">
      <alignment horizontal="center" vertical="center" wrapText="1"/>
    </xf>
    <xf numFmtId="0" fontId="5" fillId="4" borderId="14" xfId="0" applyFont="1" applyFill="1" applyBorder="1" applyAlignment="1">
      <alignment horizontal="center" vertical="center"/>
    </xf>
    <xf numFmtId="0" fontId="5" fillId="3" borderId="15" xfId="0" applyFont="1" applyFill="1" applyBorder="1" applyAlignment="1">
      <alignment vertical="center" wrapText="1"/>
    </xf>
    <xf numFmtId="0" fontId="5" fillId="4" borderId="15" xfId="0" applyFont="1" applyFill="1" applyBorder="1" applyAlignment="1">
      <alignment horizontal="left" vertical="center" wrapText="1"/>
    </xf>
    <xf numFmtId="0" fontId="5" fillId="3" borderId="15" xfId="0" applyFont="1" applyFill="1" applyBorder="1" applyAlignment="1">
      <alignment horizontal="center" vertical="center" wrapText="1"/>
    </xf>
    <xf numFmtId="14" fontId="5" fillId="3" borderId="15" xfId="0" applyNumberFormat="1" applyFont="1" applyFill="1" applyBorder="1" applyAlignment="1">
      <alignment horizontal="center" vertical="center" wrapText="1"/>
    </xf>
    <xf numFmtId="14" fontId="5" fillId="4" borderId="15" xfId="0" applyNumberFormat="1"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10" fontId="5" fillId="0" borderId="7" xfId="0" applyNumberFormat="1" applyFont="1" applyBorder="1" applyAlignment="1">
      <alignment horizontal="center" vertical="center" wrapText="1"/>
    </xf>
    <xf numFmtId="10" fontId="5" fillId="0" borderId="7" xfId="0" applyNumberFormat="1" applyFont="1" applyFill="1" applyBorder="1" applyAlignment="1">
      <alignment horizontal="center" vertical="center" wrapText="1"/>
    </xf>
    <xf numFmtId="10" fontId="8" fillId="0" borderId="7" xfId="0" applyNumberFormat="1" applyFont="1" applyFill="1" applyBorder="1" applyAlignment="1">
      <alignment horizontal="center" vertical="center" wrapText="1"/>
    </xf>
    <xf numFmtId="10" fontId="8" fillId="3" borderId="7" xfId="0" applyNumberFormat="1" applyFont="1" applyFill="1" applyBorder="1" applyAlignment="1">
      <alignment horizontal="center" vertical="center" wrapText="1"/>
    </xf>
    <xf numFmtId="10" fontId="5" fillId="3" borderId="7" xfId="0" applyNumberFormat="1" applyFont="1" applyFill="1" applyBorder="1" applyAlignment="1">
      <alignment horizontal="center" vertical="center" wrapText="1"/>
    </xf>
    <xf numFmtId="0" fontId="11" fillId="3" borderId="7" xfId="0" applyFont="1" applyFill="1" applyBorder="1" applyAlignment="1">
      <alignment horizontal="center"/>
    </xf>
    <xf numFmtId="0" fontId="10" fillId="3" borderId="0" xfId="0" applyFont="1" applyFill="1" applyAlignment="1">
      <alignment horizontal="center"/>
    </xf>
    <xf numFmtId="0" fontId="0" fillId="3" borderId="0" xfId="0" applyFill="1"/>
    <xf numFmtId="0" fontId="12" fillId="3" borderId="7" xfId="0" applyFont="1" applyFill="1" applyBorder="1"/>
    <xf numFmtId="41" fontId="13" fillId="3" borderId="7" xfId="2" applyFont="1" applyFill="1" applyBorder="1" applyAlignment="1">
      <alignment horizontal="center" vertical="center" wrapText="1"/>
    </xf>
    <xf numFmtId="164" fontId="13" fillId="3" borderId="7" xfId="1" applyNumberFormat="1" applyFont="1" applyFill="1" applyBorder="1" applyAlignment="1">
      <alignment horizontal="center" vertical="center" wrapText="1"/>
    </xf>
    <xf numFmtId="165" fontId="13" fillId="3" borderId="7" xfId="3" applyNumberFormat="1" applyFont="1" applyFill="1" applyBorder="1" applyAlignment="1">
      <alignment horizontal="center" vertical="center" wrapText="1"/>
    </xf>
    <xf numFmtId="41" fontId="12" fillId="3" borderId="7" xfId="0" applyNumberFormat="1" applyFont="1" applyFill="1" applyBorder="1"/>
    <xf numFmtId="164" fontId="12" fillId="3" borderId="7" xfId="0" applyNumberFormat="1" applyFont="1" applyFill="1" applyBorder="1"/>
    <xf numFmtId="0" fontId="12" fillId="6" borderId="7" xfId="0" applyFont="1" applyFill="1" applyBorder="1"/>
    <xf numFmtId="0" fontId="11" fillId="6" borderId="7" xfId="0" applyFont="1" applyFill="1" applyBorder="1" applyAlignment="1">
      <alignment horizontal="left"/>
    </xf>
    <xf numFmtId="41" fontId="11" fillId="6" borderId="7" xfId="0" applyNumberFormat="1" applyFont="1" applyFill="1" applyBorder="1"/>
    <xf numFmtId="9" fontId="14" fillId="3" borderId="0" xfId="3" applyFont="1" applyFill="1" applyBorder="1" applyAlignment="1">
      <alignment horizontal="center" vertical="center" wrapText="1"/>
    </xf>
    <xf numFmtId="164" fontId="13" fillId="0" borderId="7" xfId="1" applyNumberFormat="1" applyFont="1" applyFill="1" applyBorder="1" applyAlignment="1">
      <alignment horizontal="center" vertical="center" wrapText="1"/>
    </xf>
    <xf numFmtId="164" fontId="13" fillId="6" borderId="7" xfId="1" applyNumberFormat="1" applyFont="1" applyFill="1" applyBorder="1" applyAlignment="1">
      <alignment horizontal="center" vertical="center" wrapText="1"/>
    </xf>
    <xf numFmtId="164" fontId="15" fillId="3" borderId="0" xfId="1" applyNumberFormat="1" applyFont="1" applyFill="1" applyBorder="1" applyAlignment="1">
      <alignment horizontal="center" vertical="center" wrapText="1"/>
    </xf>
    <xf numFmtId="41" fontId="16" fillId="0" borderId="7" xfId="0" applyNumberFormat="1" applyFont="1" applyBorder="1"/>
    <xf numFmtId="0" fontId="16" fillId="3" borderId="7" xfId="0" applyFont="1" applyFill="1" applyBorder="1"/>
    <xf numFmtId="165" fontId="13" fillId="0" borderId="7" xfId="3" applyNumberFormat="1" applyFont="1" applyFill="1" applyBorder="1" applyAlignment="1">
      <alignment horizontal="center" vertical="center" wrapText="1"/>
    </xf>
    <xf numFmtId="0" fontId="12" fillId="3" borderId="0" xfId="0" applyFont="1" applyFill="1"/>
    <xf numFmtId="9" fontId="12" fillId="3" borderId="0" xfId="3" applyFont="1" applyFill="1"/>
    <xf numFmtId="9" fontId="14" fillId="7" borderId="0" xfId="3" applyFont="1" applyFill="1" applyBorder="1" applyAlignment="1">
      <alignment horizontal="center" vertical="center" wrapText="1"/>
    </xf>
    <xf numFmtId="9" fontId="14" fillId="0" borderId="0" xfId="3" applyFont="1" applyFill="1" applyBorder="1" applyAlignment="1">
      <alignment horizontal="center" vertical="center" wrapText="1"/>
    </xf>
    <xf numFmtId="165" fontId="0" fillId="3" borderId="0" xfId="3" applyNumberFormat="1" applyFont="1" applyFill="1"/>
    <xf numFmtId="164" fontId="16" fillId="3" borderId="7" xfId="1" applyNumberFormat="1" applyFont="1" applyFill="1" applyBorder="1" applyAlignment="1">
      <alignment horizontal="center" vertical="center" wrapText="1"/>
    </xf>
    <xf numFmtId="41" fontId="12" fillId="0" borderId="7" xfId="0" applyNumberFormat="1" applyFont="1" applyBorder="1"/>
    <xf numFmtId="0" fontId="17" fillId="6" borderId="7" xfId="0" applyFont="1" applyFill="1" applyBorder="1" applyAlignment="1">
      <alignment horizontal="left"/>
    </xf>
    <xf numFmtId="0" fontId="11" fillId="3" borderId="7" xfId="2" applyNumberFormat="1" applyFont="1" applyFill="1" applyBorder="1" applyAlignment="1">
      <alignment horizontal="center"/>
    </xf>
    <xf numFmtId="0" fontId="10" fillId="0" borderId="7" xfId="0" applyFont="1" applyBorder="1" applyAlignment="1">
      <alignment horizontal="center"/>
    </xf>
    <xf numFmtId="0" fontId="11" fillId="3" borderId="20" xfId="2" applyNumberFormat="1" applyFont="1" applyFill="1" applyBorder="1" applyAlignment="1">
      <alignment horizontal="center"/>
    </xf>
    <xf numFmtId="9" fontId="11" fillId="3" borderId="0" xfId="3" applyFont="1" applyFill="1" applyBorder="1" applyAlignment="1">
      <alignment horizontal="center"/>
    </xf>
    <xf numFmtId="41" fontId="12" fillId="3" borderId="20" xfId="2" applyFont="1" applyFill="1" applyBorder="1"/>
    <xf numFmtId="165" fontId="13" fillId="3" borderId="20" xfId="3" applyNumberFormat="1" applyFont="1" applyFill="1" applyBorder="1" applyAlignment="1">
      <alignment horizontal="center" vertical="center" wrapText="1"/>
    </xf>
    <xf numFmtId="9" fontId="13" fillId="3" borderId="0" xfId="3" applyFont="1" applyFill="1" applyBorder="1" applyAlignment="1">
      <alignment horizontal="center" vertical="center" wrapText="1"/>
    </xf>
    <xf numFmtId="166" fontId="13" fillId="3" borderId="7" xfId="1" applyNumberFormat="1" applyFont="1" applyFill="1" applyBorder="1" applyAlignment="1">
      <alignment horizontal="center" vertical="center" wrapText="1"/>
    </xf>
    <xf numFmtId="165" fontId="13" fillId="0" borderId="20" xfId="3" applyNumberFormat="1" applyFont="1" applyFill="1" applyBorder="1" applyAlignment="1">
      <alignment horizontal="center" vertical="center" wrapText="1"/>
    </xf>
    <xf numFmtId="0" fontId="11" fillId="6" borderId="7" xfId="0" applyFont="1" applyFill="1" applyBorder="1"/>
    <xf numFmtId="41" fontId="11" fillId="6" borderId="7" xfId="2" applyFont="1" applyFill="1" applyBorder="1"/>
    <xf numFmtId="43" fontId="13" fillId="3" borderId="0" xfId="1" applyFont="1" applyFill="1" applyBorder="1" applyAlignment="1">
      <alignment horizontal="center" vertical="center" wrapText="1"/>
    </xf>
    <xf numFmtId="41" fontId="13" fillId="3" borderId="20" xfId="2" applyFont="1" applyFill="1" applyBorder="1" applyAlignment="1">
      <alignment horizontal="center" vertical="center" wrapText="1"/>
    </xf>
    <xf numFmtId="166" fontId="11" fillId="6" borderId="7" xfId="1" applyNumberFormat="1" applyFont="1" applyFill="1" applyBorder="1"/>
    <xf numFmtId="41" fontId="12" fillId="3" borderId="7" xfId="2" applyFont="1" applyFill="1" applyBorder="1"/>
    <xf numFmtId="43" fontId="12" fillId="3" borderId="7" xfId="1" applyFont="1" applyFill="1" applyBorder="1"/>
    <xf numFmtId="166" fontId="11" fillId="6" borderId="19" xfId="1" applyNumberFormat="1" applyFont="1" applyFill="1" applyBorder="1"/>
    <xf numFmtId="41" fontId="12" fillId="3" borderId="0" xfId="2" applyFont="1" applyFill="1"/>
    <xf numFmtId="0" fontId="18" fillId="8" borderId="7" xfId="0" applyFont="1" applyFill="1" applyBorder="1" applyAlignment="1">
      <alignment horizontal="center" vertical="center" wrapText="1"/>
    </xf>
    <xf numFmtId="0" fontId="20" fillId="0" borderId="7" xfId="0" applyFont="1" applyBorder="1" applyAlignment="1">
      <alignment horizontal="center" vertical="center" wrapText="1"/>
    </xf>
    <xf numFmtId="0" fontId="20" fillId="0" borderId="7" xfId="0" applyFont="1" applyBorder="1" applyAlignment="1">
      <alignment horizontal="left" vertical="center" wrapText="1"/>
    </xf>
    <xf numFmtId="0" fontId="10" fillId="0" borderId="0" xfId="0" applyFont="1" applyFill="1" applyAlignment="1">
      <alignment horizontal="center"/>
    </xf>
    <xf numFmtId="0" fontId="0" fillId="0" borderId="0" xfId="0" applyFill="1"/>
    <xf numFmtId="164" fontId="15" fillId="0" borderId="0" xfId="1" applyNumberFormat="1" applyFont="1" applyFill="1" applyBorder="1" applyAlignment="1">
      <alignment horizontal="center" vertical="center" wrapText="1"/>
    </xf>
    <xf numFmtId="9" fontId="11" fillId="0" borderId="7" xfId="3" applyFont="1" applyFill="1" applyBorder="1" applyAlignment="1">
      <alignment horizontal="center"/>
    </xf>
    <xf numFmtId="9" fontId="12" fillId="0" borderId="0" xfId="3" applyFont="1" applyFill="1"/>
    <xf numFmtId="0" fontId="4" fillId="2" borderId="1" xfId="0" applyFont="1" applyFill="1" applyBorder="1" applyAlignment="1">
      <alignment horizontal="center"/>
    </xf>
    <xf numFmtId="0" fontId="4" fillId="2" borderId="0" xfId="0" applyFont="1" applyFill="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12" fillId="3" borderId="17" xfId="0" applyFont="1" applyFill="1" applyBorder="1" applyAlignment="1">
      <alignment horizontal="center" vertical="center"/>
    </xf>
    <xf numFmtId="0" fontId="12" fillId="3" borderId="18" xfId="0" applyFont="1" applyFill="1" applyBorder="1" applyAlignment="1">
      <alignment horizontal="center" vertical="center"/>
    </xf>
    <xf numFmtId="0" fontId="12" fillId="3" borderId="19" xfId="0" applyFont="1" applyFill="1" applyBorder="1" applyAlignment="1">
      <alignment horizontal="center" vertical="center"/>
    </xf>
    <xf numFmtId="0" fontId="19" fillId="0" borderId="7" xfId="0" applyFont="1" applyBorder="1" applyAlignment="1">
      <alignment horizontal="center"/>
    </xf>
  </cellXfs>
  <cellStyles count="4">
    <cellStyle name="Millares" xfId="1" builtinId="3"/>
    <cellStyle name="Millares [0]" xfId="2" builtinId="6"/>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
  <sheetViews>
    <sheetView tabSelected="1" topLeftCell="A11" zoomScale="90" zoomScaleNormal="90" workbookViewId="0">
      <selection activeCell="F13" sqref="F13"/>
    </sheetView>
  </sheetViews>
  <sheetFormatPr baseColWidth="10" defaultColWidth="10.85546875" defaultRowHeight="15" x14ac:dyDescent="0.25"/>
  <cols>
    <col min="1" max="1" width="5.85546875" style="1" customWidth="1"/>
    <col min="2" max="2" width="19.7109375" style="1" customWidth="1"/>
    <col min="3" max="3" width="38" style="4" customWidth="1"/>
    <col min="4" max="4" width="40.140625" style="4" customWidth="1"/>
    <col min="5" max="6" width="17.7109375" style="5" customWidth="1"/>
    <col min="7" max="7" width="10.85546875" style="1"/>
    <col min="8" max="8" width="13.28515625" style="1" customWidth="1"/>
    <col min="9" max="9" width="19.85546875" style="6" customWidth="1"/>
    <col min="10" max="10" width="38.5703125" style="6" customWidth="1"/>
    <col min="11" max="16384" width="10.85546875" style="1"/>
  </cols>
  <sheetData>
    <row r="1" spans="1:25" ht="15" customHeight="1" x14ac:dyDescent="0.25">
      <c r="A1" s="112" t="s">
        <v>63</v>
      </c>
      <c r="B1" s="113"/>
      <c r="C1" s="113"/>
      <c r="D1" s="113"/>
      <c r="E1" s="113"/>
      <c r="F1" s="113"/>
      <c r="G1" s="113"/>
      <c r="H1" s="113"/>
      <c r="I1" s="113"/>
      <c r="J1" s="113"/>
    </row>
    <row r="2" spans="1:25" ht="15.75" thickBot="1" x14ac:dyDescent="0.3">
      <c r="A2" s="114"/>
      <c r="B2" s="115"/>
      <c r="C2" s="115"/>
      <c r="D2" s="115"/>
      <c r="E2" s="115"/>
      <c r="F2" s="115"/>
      <c r="G2" s="115"/>
      <c r="H2" s="115"/>
      <c r="I2" s="115"/>
      <c r="J2" s="115"/>
    </row>
    <row r="3" spans="1:25" ht="17.25" thickBot="1" x14ac:dyDescent="0.3">
      <c r="A3" s="8"/>
      <c r="B3" s="9"/>
      <c r="C3" s="10"/>
      <c r="D3" s="10"/>
      <c r="E3" s="11"/>
      <c r="F3" s="11"/>
      <c r="G3" s="9"/>
      <c r="H3" s="9"/>
      <c r="I3" s="12"/>
      <c r="J3" s="12"/>
    </row>
    <row r="4" spans="1:25" s="7" customFormat="1" ht="31.5" x14ac:dyDescent="0.25">
      <c r="A4" s="41" t="s">
        <v>0</v>
      </c>
      <c r="B4" s="42" t="s">
        <v>1</v>
      </c>
      <c r="C4" s="43" t="s">
        <v>2</v>
      </c>
      <c r="D4" s="43" t="s">
        <v>3</v>
      </c>
      <c r="E4" s="43" t="s">
        <v>4</v>
      </c>
      <c r="F4" s="43" t="s">
        <v>65</v>
      </c>
      <c r="G4" s="43" t="s">
        <v>5</v>
      </c>
      <c r="H4" s="43" t="s">
        <v>6</v>
      </c>
      <c r="I4" s="43" t="s">
        <v>40</v>
      </c>
      <c r="J4" s="44" t="s">
        <v>7</v>
      </c>
      <c r="L4" s="1"/>
      <c r="M4" s="1"/>
      <c r="N4" s="1"/>
      <c r="O4" s="1"/>
      <c r="P4" s="1"/>
      <c r="Q4" s="1"/>
      <c r="R4" s="1"/>
      <c r="S4" s="1"/>
      <c r="T4" s="1"/>
      <c r="U4" s="1"/>
      <c r="V4" s="1"/>
      <c r="W4" s="1"/>
      <c r="X4" s="1"/>
      <c r="Y4" s="1"/>
    </row>
    <row r="5" spans="1:25" ht="99" x14ac:dyDescent="0.25">
      <c r="A5" s="13">
        <v>1</v>
      </c>
      <c r="B5" s="14" t="s">
        <v>8</v>
      </c>
      <c r="C5" s="15" t="s">
        <v>9</v>
      </c>
      <c r="D5" s="36" t="s">
        <v>34</v>
      </c>
      <c r="E5" s="16" t="s">
        <v>38</v>
      </c>
      <c r="F5" s="54">
        <v>-0.13500000000000001</v>
      </c>
      <c r="G5" s="33">
        <v>44562</v>
      </c>
      <c r="H5" s="34">
        <v>44926</v>
      </c>
      <c r="I5" s="35" t="s">
        <v>49</v>
      </c>
      <c r="J5" s="45" t="s">
        <v>41</v>
      </c>
      <c r="K5" s="2"/>
    </row>
    <row r="6" spans="1:25" ht="148.5" x14ac:dyDescent="0.25">
      <c r="A6" s="25">
        <v>2</v>
      </c>
      <c r="B6" s="26" t="s">
        <v>10</v>
      </c>
      <c r="C6" s="27" t="s">
        <v>11</v>
      </c>
      <c r="D6" s="37" t="s">
        <v>35</v>
      </c>
      <c r="E6" s="26" t="s">
        <v>38</v>
      </c>
      <c r="F6" s="55">
        <v>-0.311</v>
      </c>
      <c r="G6" s="33">
        <v>44562</v>
      </c>
      <c r="H6" s="34">
        <v>44926</v>
      </c>
      <c r="I6" s="35" t="s">
        <v>50</v>
      </c>
      <c r="J6" s="45" t="s">
        <v>41</v>
      </c>
      <c r="K6" s="2"/>
    </row>
    <row r="7" spans="1:25" ht="66" x14ac:dyDescent="0.25">
      <c r="A7" s="28">
        <v>3</v>
      </c>
      <c r="B7" s="29" t="s">
        <v>12</v>
      </c>
      <c r="C7" s="30" t="s">
        <v>33</v>
      </c>
      <c r="D7" s="38" t="s">
        <v>13</v>
      </c>
      <c r="E7" s="31" t="s">
        <v>37</v>
      </c>
      <c r="F7" s="56">
        <v>0.66900000000000004</v>
      </c>
      <c r="G7" s="33">
        <v>44562</v>
      </c>
      <c r="H7" s="34">
        <v>44926</v>
      </c>
      <c r="I7" s="20" t="s">
        <v>48</v>
      </c>
      <c r="J7" s="45" t="s">
        <v>47</v>
      </c>
      <c r="K7" s="32"/>
    </row>
    <row r="8" spans="1:25" ht="132" x14ac:dyDescent="0.25">
      <c r="A8" s="28">
        <v>4</v>
      </c>
      <c r="B8" s="29" t="s">
        <v>14</v>
      </c>
      <c r="C8" s="22" t="s">
        <v>59</v>
      </c>
      <c r="D8" s="37" t="s">
        <v>60</v>
      </c>
      <c r="E8" s="16" t="s">
        <v>38</v>
      </c>
      <c r="F8" s="54">
        <v>-0.19500000000000001</v>
      </c>
      <c r="G8" s="33">
        <v>44562</v>
      </c>
      <c r="H8" s="34">
        <v>44926</v>
      </c>
      <c r="I8" s="14" t="s">
        <v>62</v>
      </c>
      <c r="J8" s="45" t="s">
        <v>42</v>
      </c>
      <c r="K8" s="32"/>
    </row>
    <row r="9" spans="1:25" ht="66" x14ac:dyDescent="0.25">
      <c r="A9" s="21">
        <v>5</v>
      </c>
      <c r="B9" s="19" t="s">
        <v>15</v>
      </c>
      <c r="C9" s="23" t="s">
        <v>16</v>
      </c>
      <c r="D9" s="39" t="s">
        <v>17</v>
      </c>
      <c r="E9" s="20" t="s">
        <v>37</v>
      </c>
      <c r="F9" s="57">
        <v>-0.65100000000000002</v>
      </c>
      <c r="G9" s="33">
        <v>44562</v>
      </c>
      <c r="H9" s="34">
        <v>44926</v>
      </c>
      <c r="I9" s="20" t="s">
        <v>36</v>
      </c>
      <c r="J9" s="45" t="s">
        <v>54</v>
      </c>
    </row>
    <row r="10" spans="1:25" ht="66" x14ac:dyDescent="0.25">
      <c r="A10" s="21">
        <v>6</v>
      </c>
      <c r="B10" s="19" t="s">
        <v>18</v>
      </c>
      <c r="C10" s="22" t="s">
        <v>19</v>
      </c>
      <c r="D10" s="40" t="s">
        <v>20</v>
      </c>
      <c r="E10" s="14" t="s">
        <v>39</v>
      </c>
      <c r="F10" s="14">
        <v>654</v>
      </c>
      <c r="G10" s="33">
        <v>44562</v>
      </c>
      <c r="H10" s="34">
        <v>44926</v>
      </c>
      <c r="I10" s="17" t="s">
        <v>64</v>
      </c>
      <c r="J10" s="45" t="s">
        <v>51</v>
      </c>
    </row>
    <row r="11" spans="1:25" s="3" customFormat="1" ht="66" x14ac:dyDescent="0.25">
      <c r="A11" s="18">
        <v>7</v>
      </c>
      <c r="B11" s="24" t="s">
        <v>21</v>
      </c>
      <c r="C11" s="22" t="s">
        <v>22</v>
      </c>
      <c r="D11" s="40" t="s">
        <v>23</v>
      </c>
      <c r="E11" s="14" t="s">
        <v>38</v>
      </c>
      <c r="F11" s="58">
        <v>-0.996</v>
      </c>
      <c r="G11" s="33">
        <v>44562</v>
      </c>
      <c r="H11" s="34">
        <v>44926</v>
      </c>
      <c r="I11" s="17" t="s">
        <v>52</v>
      </c>
      <c r="J11" s="45" t="s">
        <v>43</v>
      </c>
    </row>
    <row r="12" spans="1:25" s="3" customFormat="1" ht="66" x14ac:dyDescent="0.25">
      <c r="A12" s="21">
        <v>8</v>
      </c>
      <c r="B12" s="24" t="s">
        <v>24</v>
      </c>
      <c r="C12" s="22" t="s">
        <v>25</v>
      </c>
      <c r="D12" s="40" t="s">
        <v>26</v>
      </c>
      <c r="E12" s="14" t="s">
        <v>38</v>
      </c>
      <c r="F12" s="58">
        <v>-0.89900000000000002</v>
      </c>
      <c r="G12" s="33">
        <v>44562</v>
      </c>
      <c r="H12" s="34">
        <v>44926</v>
      </c>
      <c r="I12" s="17" t="s">
        <v>27</v>
      </c>
      <c r="J12" s="45" t="s">
        <v>44</v>
      </c>
    </row>
    <row r="13" spans="1:25" s="3" customFormat="1" ht="132" x14ac:dyDescent="0.25">
      <c r="A13" s="21">
        <v>9</v>
      </c>
      <c r="B13" s="24" t="s">
        <v>28</v>
      </c>
      <c r="C13" s="22" t="s">
        <v>53</v>
      </c>
      <c r="D13" s="40" t="s">
        <v>61</v>
      </c>
      <c r="E13" s="14" t="s">
        <v>38</v>
      </c>
      <c r="F13" s="58">
        <v>-0.29499999999999998</v>
      </c>
      <c r="G13" s="33">
        <v>44562</v>
      </c>
      <c r="H13" s="34">
        <v>44926</v>
      </c>
      <c r="I13" s="17" t="s">
        <v>29</v>
      </c>
      <c r="J13" s="45" t="s">
        <v>45</v>
      </c>
    </row>
    <row r="14" spans="1:25" s="3" customFormat="1" ht="49.5" x14ac:dyDescent="0.25">
      <c r="A14" s="18">
        <v>10</v>
      </c>
      <c r="B14" s="24" t="s">
        <v>30</v>
      </c>
      <c r="C14" s="22" t="s">
        <v>31</v>
      </c>
      <c r="D14" s="40" t="s">
        <v>32</v>
      </c>
      <c r="E14" s="14" t="s">
        <v>38</v>
      </c>
      <c r="F14" s="35">
        <v>-0.72</v>
      </c>
      <c r="G14" s="33">
        <v>44562</v>
      </c>
      <c r="H14" s="34">
        <v>44926</v>
      </c>
      <c r="I14" s="17" t="s">
        <v>29</v>
      </c>
      <c r="J14" s="45" t="s">
        <v>46</v>
      </c>
    </row>
    <row r="15" spans="1:25" ht="243.75" customHeight="1" thickBot="1" x14ac:dyDescent="0.3">
      <c r="A15" s="46">
        <v>11</v>
      </c>
      <c r="B15" s="47" t="s">
        <v>55</v>
      </c>
      <c r="C15" s="47" t="s">
        <v>56</v>
      </c>
      <c r="D15" s="48" t="s">
        <v>57</v>
      </c>
      <c r="E15" s="49" t="s">
        <v>38</v>
      </c>
      <c r="F15" s="49" t="s">
        <v>66</v>
      </c>
      <c r="G15" s="50">
        <v>44562</v>
      </c>
      <c r="H15" s="51">
        <v>44926</v>
      </c>
      <c r="I15" s="52" t="s">
        <v>29</v>
      </c>
      <c r="J15" s="53" t="s">
        <v>58</v>
      </c>
    </row>
  </sheetData>
  <autoFilter ref="A4:Y14" xr:uid="{F30720D6-071E-4704-ACB7-8D576A5EAC9F}"/>
  <mergeCells count="1">
    <mergeCell ref="A1:J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A8C34-5D3E-4FA3-AD74-0C5756A0EFAB}">
  <dimension ref="A1:I52"/>
  <sheetViews>
    <sheetView workbookViewId="0">
      <selection activeCell="J11" sqref="J11"/>
    </sheetView>
  </sheetViews>
  <sheetFormatPr baseColWidth="10" defaultColWidth="11.42578125" defaultRowHeight="15" x14ac:dyDescent="0.25"/>
  <cols>
    <col min="1" max="1" width="23" style="78" bestFit="1" customWidth="1"/>
    <col min="2" max="2" width="10.28515625" style="78" customWidth="1"/>
    <col min="3" max="3" width="12.7109375" style="78" bestFit="1" customWidth="1"/>
    <col min="4" max="4" width="12.7109375" style="78" customWidth="1"/>
    <col min="5" max="5" width="12.7109375" style="78" bestFit="1" customWidth="1"/>
    <col min="6" max="7" width="9.5703125" style="78" customWidth="1"/>
    <col min="8" max="8" width="11.42578125" style="108"/>
    <col min="9" max="16384" width="11.42578125" style="61"/>
  </cols>
  <sheetData>
    <row r="1" spans="1:9" x14ac:dyDescent="0.25">
      <c r="A1" s="59" t="s">
        <v>1</v>
      </c>
      <c r="B1" s="59" t="s">
        <v>67</v>
      </c>
      <c r="C1" s="59" t="s">
        <v>118</v>
      </c>
      <c r="D1" s="59">
        <v>2019</v>
      </c>
      <c r="E1" s="59">
        <v>2020</v>
      </c>
      <c r="F1" s="59">
        <v>2021</v>
      </c>
      <c r="G1" s="59">
        <v>2022</v>
      </c>
      <c r="H1" s="107"/>
      <c r="I1" s="60"/>
    </row>
    <row r="2" spans="1:9" x14ac:dyDescent="0.25">
      <c r="A2" s="116" t="s">
        <v>100</v>
      </c>
      <c r="B2" s="62" t="s">
        <v>69</v>
      </c>
      <c r="C2" s="63">
        <v>332</v>
      </c>
      <c r="D2" s="63">
        <v>253</v>
      </c>
      <c r="E2" s="63">
        <v>264</v>
      </c>
      <c r="F2" s="64">
        <v>10</v>
      </c>
      <c r="G2" s="64"/>
    </row>
    <row r="3" spans="1:9" x14ac:dyDescent="0.25">
      <c r="A3" s="117"/>
      <c r="B3" s="62" t="s">
        <v>70</v>
      </c>
      <c r="C3" s="62">
        <v>332</v>
      </c>
      <c r="D3" s="62">
        <v>314</v>
      </c>
      <c r="E3" s="62">
        <v>285</v>
      </c>
      <c r="F3" s="64">
        <v>32</v>
      </c>
      <c r="G3" s="64"/>
    </row>
    <row r="4" spans="1:9" x14ac:dyDescent="0.25">
      <c r="A4" s="117"/>
      <c r="B4" s="62" t="s">
        <v>71</v>
      </c>
      <c r="C4" s="62">
        <v>332</v>
      </c>
      <c r="D4" s="62">
        <v>296</v>
      </c>
      <c r="E4" s="62">
        <v>219</v>
      </c>
      <c r="F4" s="64">
        <v>23</v>
      </c>
      <c r="G4" s="64"/>
    </row>
    <row r="5" spans="1:9" x14ac:dyDescent="0.25">
      <c r="A5" s="117"/>
      <c r="B5" s="62" t="s">
        <v>72</v>
      </c>
      <c r="C5" s="62">
        <v>332</v>
      </c>
      <c r="D5" s="62">
        <v>341</v>
      </c>
      <c r="E5" s="62">
        <v>15</v>
      </c>
      <c r="F5" s="64">
        <v>38</v>
      </c>
      <c r="G5" s="64"/>
    </row>
    <row r="6" spans="1:9" x14ac:dyDescent="0.25">
      <c r="A6" s="117"/>
      <c r="B6" s="62" t="s">
        <v>73</v>
      </c>
      <c r="C6" s="62">
        <v>332</v>
      </c>
      <c r="D6" s="62">
        <v>280</v>
      </c>
      <c r="E6" s="62">
        <v>16</v>
      </c>
      <c r="F6" s="64">
        <v>10</v>
      </c>
      <c r="G6" s="64"/>
    </row>
    <row r="7" spans="1:9" x14ac:dyDescent="0.25">
      <c r="A7" s="117"/>
      <c r="B7" s="62" t="s">
        <v>74</v>
      </c>
      <c r="C7" s="62">
        <v>332</v>
      </c>
      <c r="D7" s="62">
        <v>282</v>
      </c>
      <c r="E7" s="62">
        <v>12</v>
      </c>
      <c r="F7" s="64">
        <v>12</v>
      </c>
      <c r="G7" s="64"/>
      <c r="H7" s="108" t="s">
        <v>104</v>
      </c>
    </row>
    <row r="8" spans="1:9" x14ac:dyDescent="0.25">
      <c r="A8" s="117"/>
      <c r="B8" s="62" t="s">
        <v>75</v>
      </c>
      <c r="C8" s="62">
        <v>332</v>
      </c>
      <c r="D8" s="62">
        <v>287</v>
      </c>
      <c r="E8" s="62">
        <v>10</v>
      </c>
      <c r="F8" s="64">
        <v>20</v>
      </c>
      <c r="G8" s="64"/>
    </row>
    <row r="9" spans="1:9" x14ac:dyDescent="0.25">
      <c r="A9" s="117"/>
      <c r="B9" s="62" t="s">
        <v>76</v>
      </c>
      <c r="C9" s="62">
        <v>332</v>
      </c>
      <c r="D9" s="62">
        <v>314</v>
      </c>
      <c r="E9" s="62">
        <v>14</v>
      </c>
      <c r="F9" s="64">
        <v>38</v>
      </c>
      <c r="G9" s="64"/>
    </row>
    <row r="10" spans="1:9" x14ac:dyDescent="0.25">
      <c r="A10" s="117"/>
      <c r="B10" s="62" t="s">
        <v>77</v>
      </c>
      <c r="C10" s="62">
        <v>332</v>
      </c>
      <c r="D10" s="62">
        <v>265</v>
      </c>
      <c r="E10" s="62">
        <v>13</v>
      </c>
      <c r="F10" s="64">
        <v>38</v>
      </c>
      <c r="G10" s="64"/>
    </row>
    <row r="11" spans="1:9" x14ac:dyDescent="0.25">
      <c r="A11" s="117"/>
      <c r="B11" s="62" t="s">
        <v>78</v>
      </c>
      <c r="C11" s="62">
        <v>332</v>
      </c>
      <c r="D11" s="62">
        <v>304</v>
      </c>
      <c r="E11" s="62">
        <v>37</v>
      </c>
      <c r="F11" s="64">
        <v>32</v>
      </c>
      <c r="G11" s="64"/>
    </row>
    <row r="12" spans="1:9" x14ac:dyDescent="0.25">
      <c r="A12" s="117"/>
      <c r="B12" s="62" t="s">
        <v>79</v>
      </c>
      <c r="C12" s="62">
        <v>332</v>
      </c>
      <c r="D12" s="62">
        <v>281</v>
      </c>
      <c r="E12" s="62">
        <v>31</v>
      </c>
      <c r="F12" s="64">
        <v>72</v>
      </c>
      <c r="G12" s="64"/>
    </row>
    <row r="13" spans="1:9" x14ac:dyDescent="0.25">
      <c r="A13" s="117"/>
      <c r="B13" s="62" t="s">
        <v>80</v>
      </c>
      <c r="C13" s="62">
        <v>332</v>
      </c>
      <c r="D13" s="62">
        <v>305</v>
      </c>
      <c r="E13" s="62">
        <v>10</v>
      </c>
      <c r="F13" s="64">
        <v>79</v>
      </c>
      <c r="G13" s="64"/>
    </row>
    <row r="14" spans="1:9" x14ac:dyDescent="0.25">
      <c r="A14" s="117"/>
      <c r="B14" s="62" t="s">
        <v>81</v>
      </c>
      <c r="C14" s="62">
        <f>+SUM(C2:C4)</f>
        <v>996</v>
      </c>
      <c r="D14" s="66">
        <f>+SUM(D2:D4)</f>
        <v>863</v>
      </c>
      <c r="E14" s="66">
        <f>+SUM(E2:E4)</f>
        <v>768</v>
      </c>
      <c r="F14" s="66">
        <f>+SUM(F2:F4)</f>
        <v>65</v>
      </c>
      <c r="G14" s="66"/>
      <c r="H14" s="77">
        <f>+(F14-C14)/C14</f>
        <v>-0.93473895582329314</v>
      </c>
    </row>
    <row r="15" spans="1:9" x14ac:dyDescent="0.25">
      <c r="A15" s="117"/>
      <c r="B15" s="62" t="s">
        <v>82</v>
      </c>
      <c r="C15" s="62">
        <f>+SUM(C5:C7)</f>
        <v>996</v>
      </c>
      <c r="D15" s="66">
        <f>+SUM(D5:D7)</f>
        <v>903</v>
      </c>
      <c r="E15" s="66">
        <f>+SUM(E5:E7)</f>
        <v>43</v>
      </c>
      <c r="F15" s="66">
        <f>+SUM(F5:F7)</f>
        <v>60</v>
      </c>
      <c r="G15" s="66"/>
      <c r="H15" s="77">
        <f>+(F15-C15)/C15</f>
        <v>-0.93975903614457834</v>
      </c>
    </row>
    <row r="16" spans="1:9" x14ac:dyDescent="0.25">
      <c r="A16" s="117"/>
      <c r="B16" s="62" t="s">
        <v>83</v>
      </c>
      <c r="C16" s="62">
        <f>+SUM(C8:C10)</f>
        <v>996</v>
      </c>
      <c r="D16" s="66">
        <f>+SUM(D8:D10)</f>
        <v>866</v>
      </c>
      <c r="E16" s="66">
        <f>+SUM(E8:E10)</f>
        <v>37</v>
      </c>
      <c r="F16" s="66">
        <f>+SUM(F8:F10)</f>
        <v>96</v>
      </c>
      <c r="G16" s="66"/>
      <c r="H16" s="77">
        <f>+(F16-C16)/C16</f>
        <v>-0.90361445783132532</v>
      </c>
    </row>
    <row r="17" spans="1:9" x14ac:dyDescent="0.25">
      <c r="A17" s="118"/>
      <c r="B17" s="62" t="s">
        <v>84</v>
      </c>
      <c r="C17" s="62">
        <f>+SUM(C9:C11)</f>
        <v>996</v>
      </c>
      <c r="D17" s="62">
        <v>890</v>
      </c>
      <c r="E17" s="62">
        <v>78</v>
      </c>
      <c r="F17" s="67">
        <v>183</v>
      </c>
      <c r="G17" s="67"/>
      <c r="H17" s="77">
        <f>+(F17-C17)/C17</f>
        <v>-0.8162650602409639</v>
      </c>
    </row>
    <row r="18" spans="1:9" x14ac:dyDescent="0.25">
      <c r="A18" s="68" t="s">
        <v>100</v>
      </c>
      <c r="B18" s="69" t="s">
        <v>85</v>
      </c>
      <c r="C18" s="70">
        <f>SUM(C2:C13)</f>
        <v>3984</v>
      </c>
      <c r="D18" s="70">
        <f t="shared" ref="D18:F18" si="0">SUM(D2:D13)</f>
        <v>3522</v>
      </c>
      <c r="E18" s="70">
        <f t="shared" si="0"/>
        <v>926</v>
      </c>
      <c r="F18" s="70">
        <f t="shared" si="0"/>
        <v>404</v>
      </c>
      <c r="G18" s="70"/>
      <c r="H18" s="77">
        <f>+(F18-C18)/C18</f>
        <v>-0.89859437751004012</v>
      </c>
    </row>
    <row r="19" spans="1:9" x14ac:dyDescent="0.25">
      <c r="A19" s="116" t="s">
        <v>102</v>
      </c>
      <c r="B19" s="62" t="s">
        <v>69</v>
      </c>
      <c r="C19" s="64">
        <v>80000</v>
      </c>
      <c r="D19" s="64">
        <v>63150</v>
      </c>
      <c r="E19" s="64">
        <v>67745</v>
      </c>
      <c r="F19" s="64">
        <v>47123</v>
      </c>
      <c r="G19" s="64"/>
    </row>
    <row r="20" spans="1:9" x14ac:dyDescent="0.25">
      <c r="A20" s="117"/>
      <c r="B20" s="62" t="s">
        <v>70</v>
      </c>
      <c r="C20" s="64">
        <v>80000</v>
      </c>
      <c r="D20" s="64">
        <v>67803</v>
      </c>
      <c r="E20" s="64">
        <v>69637</v>
      </c>
      <c r="F20" s="64">
        <v>51528</v>
      </c>
      <c r="G20" s="64"/>
      <c r="H20" s="109"/>
    </row>
    <row r="21" spans="1:9" x14ac:dyDescent="0.25">
      <c r="A21" s="117"/>
      <c r="B21" s="62" t="s">
        <v>71</v>
      </c>
      <c r="C21" s="64">
        <v>80000</v>
      </c>
      <c r="D21" s="64">
        <v>77553</v>
      </c>
      <c r="E21" s="64">
        <v>63254</v>
      </c>
      <c r="F21" s="64">
        <v>57877</v>
      </c>
      <c r="G21" s="64"/>
      <c r="H21" s="109"/>
    </row>
    <row r="22" spans="1:9" x14ac:dyDescent="0.25">
      <c r="A22" s="117"/>
      <c r="B22" s="62" t="s">
        <v>72</v>
      </c>
      <c r="C22" s="64">
        <v>80000</v>
      </c>
      <c r="D22" s="64">
        <v>71685</v>
      </c>
      <c r="E22" s="64">
        <v>48362</v>
      </c>
      <c r="F22" s="64">
        <v>50146</v>
      </c>
      <c r="G22" s="64"/>
      <c r="H22" s="109"/>
    </row>
    <row r="23" spans="1:9" x14ac:dyDescent="0.25">
      <c r="A23" s="117"/>
      <c r="B23" s="62" t="s">
        <v>73</v>
      </c>
      <c r="C23" s="64">
        <v>80000</v>
      </c>
      <c r="D23" s="64">
        <v>73424</v>
      </c>
      <c r="E23" s="64">
        <v>53305</v>
      </c>
      <c r="F23" s="64">
        <v>54982</v>
      </c>
      <c r="G23" s="64"/>
      <c r="H23" s="109"/>
    </row>
    <row r="24" spans="1:9" x14ac:dyDescent="0.25">
      <c r="A24" s="117"/>
      <c r="B24" s="62" t="s">
        <v>74</v>
      </c>
      <c r="C24" s="64">
        <v>80000</v>
      </c>
      <c r="D24" s="64">
        <v>72192</v>
      </c>
      <c r="E24" s="64">
        <v>58412</v>
      </c>
      <c r="F24" s="64">
        <v>54000</v>
      </c>
      <c r="G24" s="64"/>
      <c r="H24" s="109"/>
    </row>
    <row r="25" spans="1:9" x14ac:dyDescent="0.25">
      <c r="A25" s="117"/>
      <c r="B25" s="62" t="s">
        <v>75</v>
      </c>
      <c r="C25" s="64">
        <v>80000</v>
      </c>
      <c r="D25" s="64">
        <v>72985</v>
      </c>
      <c r="E25" s="64">
        <v>58208</v>
      </c>
      <c r="F25" s="64">
        <v>52803</v>
      </c>
      <c r="G25" s="64"/>
      <c r="H25" s="109"/>
    </row>
    <row r="26" spans="1:9" x14ac:dyDescent="0.25">
      <c r="A26" s="117"/>
      <c r="B26" s="62" t="s">
        <v>76</v>
      </c>
      <c r="C26" s="64">
        <v>80000</v>
      </c>
      <c r="D26" s="64">
        <v>76540</v>
      </c>
      <c r="E26" s="64">
        <v>54801</v>
      </c>
      <c r="F26" s="64">
        <v>57086</v>
      </c>
      <c r="G26" s="64"/>
      <c r="H26" s="109"/>
    </row>
    <row r="27" spans="1:9" x14ac:dyDescent="0.25">
      <c r="A27" s="117"/>
      <c r="B27" s="62" t="s">
        <v>77</v>
      </c>
      <c r="C27" s="64">
        <v>80000</v>
      </c>
      <c r="D27" s="64">
        <v>74079</v>
      </c>
      <c r="E27" s="64">
        <v>51668</v>
      </c>
      <c r="F27" s="64">
        <v>61874</v>
      </c>
      <c r="G27" s="64"/>
      <c r="H27" s="109"/>
    </row>
    <row r="28" spans="1:9" x14ac:dyDescent="0.25">
      <c r="A28" s="117"/>
      <c r="B28" s="62" t="s">
        <v>78</v>
      </c>
      <c r="C28" s="64">
        <v>80000</v>
      </c>
      <c r="D28" s="64">
        <v>78435</v>
      </c>
      <c r="E28" s="64">
        <v>61800</v>
      </c>
      <c r="F28" s="64">
        <v>63715</v>
      </c>
      <c r="G28" s="64"/>
      <c r="H28" s="109"/>
    </row>
    <row r="29" spans="1:9" x14ac:dyDescent="0.25">
      <c r="A29" s="117"/>
      <c r="B29" s="62" t="s">
        <v>79</v>
      </c>
      <c r="C29" s="64">
        <v>80000</v>
      </c>
      <c r="D29" s="64">
        <v>73451</v>
      </c>
      <c r="E29" s="64">
        <v>58438</v>
      </c>
      <c r="F29" s="64">
        <v>64995</v>
      </c>
      <c r="G29" s="64"/>
      <c r="H29" s="109"/>
    </row>
    <row r="30" spans="1:9" x14ac:dyDescent="0.25">
      <c r="A30" s="117"/>
      <c r="B30" s="62" t="s">
        <v>80</v>
      </c>
      <c r="C30" s="64">
        <v>80000</v>
      </c>
      <c r="D30" s="64">
        <v>69630</v>
      </c>
      <c r="E30" s="64">
        <v>58762</v>
      </c>
      <c r="F30" s="72">
        <v>60542</v>
      </c>
      <c r="G30" s="72"/>
      <c r="H30" s="109"/>
    </row>
    <row r="31" spans="1:9" x14ac:dyDescent="0.25">
      <c r="A31" s="117"/>
      <c r="B31" s="62" t="s">
        <v>81</v>
      </c>
      <c r="C31" s="66">
        <f>+SUM(C19:C21)</f>
        <v>240000</v>
      </c>
      <c r="D31" s="66">
        <f>+SUM(D19:D21)</f>
        <v>208506</v>
      </c>
      <c r="E31" s="66">
        <f>+SUM(E19:E21)</f>
        <v>200636</v>
      </c>
      <c r="F31" s="66">
        <f>+SUM(F19:F21)</f>
        <v>156528</v>
      </c>
      <c r="G31" s="66"/>
      <c r="H31" s="77">
        <f t="shared" ref="H31:H32" si="1">+(F31-C31)/C31</f>
        <v>-0.3478</v>
      </c>
      <c r="I31"/>
    </row>
    <row r="32" spans="1:9" x14ac:dyDescent="0.25">
      <c r="A32" s="117"/>
      <c r="B32" s="62" t="s">
        <v>82</v>
      </c>
      <c r="C32" s="66">
        <f>+SUM(C22:C24)</f>
        <v>240000</v>
      </c>
      <c r="D32" s="66">
        <f t="shared" ref="D32" si="2">+SUM(D22:D24)</f>
        <v>217301</v>
      </c>
      <c r="E32" s="66">
        <f t="shared" ref="E32:F32" si="3">+SUM(E22:E24)</f>
        <v>160079</v>
      </c>
      <c r="F32" s="66">
        <f t="shared" si="3"/>
        <v>159128</v>
      </c>
      <c r="G32" s="66"/>
      <c r="H32" s="77">
        <f t="shared" si="1"/>
        <v>-0.33696666666666669</v>
      </c>
      <c r="I32"/>
    </row>
    <row r="33" spans="1:9" x14ac:dyDescent="0.25">
      <c r="A33" s="117"/>
      <c r="B33" s="62" t="s">
        <v>105</v>
      </c>
      <c r="C33" s="66">
        <f>+SUM(C25:C27)</f>
        <v>240000</v>
      </c>
      <c r="D33" s="66">
        <f t="shared" ref="D33:F33" si="4">+SUM(D25:D27)</f>
        <v>223604</v>
      </c>
      <c r="E33" s="66">
        <f t="shared" si="4"/>
        <v>164677</v>
      </c>
      <c r="F33" s="66">
        <f t="shared" si="4"/>
        <v>171763</v>
      </c>
      <c r="G33" s="66"/>
      <c r="H33" s="77">
        <f>+(F33-C33)/C33</f>
        <v>-0.28432083333333336</v>
      </c>
    </row>
    <row r="34" spans="1:9" x14ac:dyDescent="0.25">
      <c r="A34" s="118"/>
      <c r="B34" s="62" t="s">
        <v>84</v>
      </c>
      <c r="C34" s="66">
        <f>+SUM(C28:C30)</f>
        <v>240000</v>
      </c>
      <c r="D34" s="66">
        <f>+SUM(D28:D30)</f>
        <v>221516</v>
      </c>
      <c r="E34" s="66">
        <f>+SUM(E28:E30)</f>
        <v>179000</v>
      </c>
      <c r="F34" s="66">
        <f>+SUM(F28:F30)</f>
        <v>189252</v>
      </c>
      <c r="G34" s="66"/>
      <c r="H34" s="77">
        <f>+(F34-C34)/C34</f>
        <v>-0.21145</v>
      </c>
    </row>
    <row r="35" spans="1:9" x14ac:dyDescent="0.25">
      <c r="A35" s="68" t="s">
        <v>102</v>
      </c>
      <c r="B35" s="69" t="s">
        <v>85</v>
      </c>
      <c r="C35" s="73">
        <f>SUM(C19:C30)</f>
        <v>960000</v>
      </c>
      <c r="D35" s="73">
        <f>SUM(D19:D30)</f>
        <v>870927</v>
      </c>
      <c r="E35" s="73">
        <f>SUM(E19:E30)</f>
        <v>704392</v>
      </c>
      <c r="F35" s="73">
        <f>SUM(F19:F30)</f>
        <v>676671</v>
      </c>
      <c r="G35" s="73"/>
      <c r="H35" s="77">
        <f>+(F35-C35)/C35</f>
        <v>-0.295134375</v>
      </c>
      <c r="I35" s="82"/>
    </row>
    <row r="36" spans="1:9" x14ac:dyDescent="0.25">
      <c r="A36" s="116" t="s">
        <v>101</v>
      </c>
      <c r="B36" s="62" t="s">
        <v>86</v>
      </c>
      <c r="C36" s="64">
        <v>925</v>
      </c>
      <c r="D36" s="64">
        <v>864</v>
      </c>
      <c r="E36" s="64">
        <v>977</v>
      </c>
      <c r="F36" s="64">
        <v>225</v>
      </c>
      <c r="G36" s="64"/>
      <c r="H36" s="109"/>
    </row>
    <row r="37" spans="1:9" x14ac:dyDescent="0.25">
      <c r="A37" s="117"/>
      <c r="B37" s="62" t="s">
        <v>87</v>
      </c>
      <c r="C37" s="64">
        <v>925</v>
      </c>
      <c r="D37" s="64">
        <v>794</v>
      </c>
      <c r="E37" s="64">
        <v>329</v>
      </c>
      <c r="F37" s="64">
        <v>189</v>
      </c>
      <c r="G37" s="64"/>
      <c r="H37" s="109"/>
    </row>
    <row r="38" spans="1:9" x14ac:dyDescent="0.25">
      <c r="A38" s="117"/>
      <c r="B38" s="62" t="s">
        <v>88</v>
      </c>
      <c r="C38" s="64">
        <v>925</v>
      </c>
      <c r="D38" s="64">
        <v>949</v>
      </c>
      <c r="E38" s="64">
        <v>87</v>
      </c>
      <c r="F38" s="83">
        <v>209</v>
      </c>
      <c r="G38" s="83"/>
      <c r="H38" s="109"/>
    </row>
    <row r="39" spans="1:9" x14ac:dyDescent="0.25">
      <c r="A39" s="117"/>
      <c r="B39" s="62" t="s">
        <v>89</v>
      </c>
      <c r="C39" s="64">
        <v>925</v>
      </c>
      <c r="D39" s="64">
        <v>940</v>
      </c>
      <c r="E39" s="64">
        <v>91</v>
      </c>
      <c r="F39" s="83">
        <v>182</v>
      </c>
      <c r="G39" s="83"/>
      <c r="H39" s="109"/>
    </row>
    <row r="40" spans="1:9" x14ac:dyDescent="0.25">
      <c r="A40" s="117"/>
      <c r="B40" s="62" t="s">
        <v>90</v>
      </c>
      <c r="C40" s="64">
        <v>925</v>
      </c>
      <c r="D40" s="64">
        <v>1018</v>
      </c>
      <c r="E40" s="64">
        <v>85</v>
      </c>
      <c r="F40" s="83">
        <v>381</v>
      </c>
      <c r="G40" s="83"/>
      <c r="H40" s="109"/>
    </row>
    <row r="41" spans="1:9" x14ac:dyDescent="0.25">
      <c r="A41" s="117"/>
      <c r="B41" s="62" t="s">
        <v>91</v>
      </c>
      <c r="C41" s="64">
        <v>925</v>
      </c>
      <c r="D41" s="64">
        <v>826</v>
      </c>
      <c r="E41" s="64">
        <v>291</v>
      </c>
      <c r="F41" s="72">
        <v>368</v>
      </c>
      <c r="G41" s="72"/>
      <c r="H41" s="109"/>
    </row>
    <row r="42" spans="1:9" x14ac:dyDescent="0.25">
      <c r="A42" s="117"/>
      <c r="B42" s="62" t="s">
        <v>92</v>
      </c>
      <c r="C42" s="66">
        <f>+C36</f>
        <v>925</v>
      </c>
      <c r="D42" s="66">
        <f>+D36</f>
        <v>864</v>
      </c>
      <c r="E42" s="66">
        <f>+E36</f>
        <v>977</v>
      </c>
      <c r="F42" s="84">
        <f>+F36</f>
        <v>225</v>
      </c>
      <c r="G42" s="84"/>
      <c r="H42" s="77">
        <f t="shared" ref="H42:H44" si="5">+(F42-C42)/C42</f>
        <v>-0.7567567567567568</v>
      </c>
      <c r="I42" s="74"/>
    </row>
    <row r="43" spans="1:9" x14ac:dyDescent="0.25">
      <c r="A43" s="117"/>
      <c r="B43" s="62" t="s">
        <v>93</v>
      </c>
      <c r="C43" s="64">
        <v>925</v>
      </c>
      <c r="D43" s="66">
        <f t="shared" ref="D43:F44" si="6">+D37</f>
        <v>794</v>
      </c>
      <c r="E43" s="66">
        <f t="shared" si="6"/>
        <v>329</v>
      </c>
      <c r="F43" s="84">
        <f t="shared" si="6"/>
        <v>189</v>
      </c>
      <c r="G43" s="84"/>
      <c r="H43" s="77">
        <f t="shared" si="5"/>
        <v>-0.79567567567567565</v>
      </c>
      <c r="I43" s="74"/>
    </row>
    <row r="44" spans="1:9" x14ac:dyDescent="0.25">
      <c r="A44" s="117"/>
      <c r="B44" s="62" t="s">
        <v>94</v>
      </c>
      <c r="C44" s="64">
        <v>925</v>
      </c>
      <c r="D44" s="66">
        <f t="shared" si="6"/>
        <v>949</v>
      </c>
      <c r="E44" s="66">
        <f t="shared" si="6"/>
        <v>87</v>
      </c>
      <c r="F44" s="75">
        <v>209</v>
      </c>
      <c r="G44" s="75"/>
      <c r="H44" s="77">
        <f t="shared" si="5"/>
        <v>-0.77405405405405403</v>
      </c>
      <c r="I44" s="74"/>
    </row>
    <row r="45" spans="1:9" x14ac:dyDescent="0.25">
      <c r="A45" s="117"/>
      <c r="B45" s="62" t="s">
        <v>95</v>
      </c>
      <c r="C45" s="64">
        <v>925</v>
      </c>
      <c r="D45" s="66">
        <v>940</v>
      </c>
      <c r="E45" s="66">
        <v>91</v>
      </c>
      <c r="F45" s="75">
        <v>182</v>
      </c>
      <c r="G45" s="75"/>
      <c r="H45" s="77">
        <f>+(F45-C45)/C45</f>
        <v>-0.80324324324324325</v>
      </c>
      <c r="I45" s="74"/>
    </row>
    <row r="46" spans="1:9" x14ac:dyDescent="0.25">
      <c r="A46" s="117"/>
      <c r="B46" s="76" t="s">
        <v>96</v>
      </c>
      <c r="C46" s="64">
        <v>925</v>
      </c>
      <c r="D46" s="66">
        <v>1018</v>
      </c>
      <c r="E46" s="66">
        <v>85</v>
      </c>
      <c r="F46" s="75">
        <v>381</v>
      </c>
      <c r="G46" s="75"/>
      <c r="H46" s="77">
        <f t="shared" ref="H46" si="7">+(F46-C46)/C46</f>
        <v>-0.5881081081081081</v>
      </c>
      <c r="I46" s="74"/>
    </row>
    <row r="47" spans="1:9" x14ac:dyDescent="0.25">
      <c r="A47" s="118"/>
      <c r="B47" s="62" t="s">
        <v>97</v>
      </c>
      <c r="C47" s="64">
        <v>925</v>
      </c>
      <c r="D47" s="66">
        <v>826</v>
      </c>
      <c r="E47" s="66">
        <v>291</v>
      </c>
      <c r="F47" s="72">
        <v>368</v>
      </c>
      <c r="G47" s="72"/>
      <c r="H47" s="77">
        <f>+(F47-C47)/C47</f>
        <v>-0.60216216216216212</v>
      </c>
      <c r="I47" s="74"/>
    </row>
    <row r="48" spans="1:9" x14ac:dyDescent="0.25">
      <c r="A48" s="68" t="s">
        <v>101</v>
      </c>
      <c r="B48" s="85" t="s">
        <v>98</v>
      </c>
      <c r="C48" s="73">
        <f>+SUM(C42:C47)</f>
        <v>5550</v>
      </c>
      <c r="D48" s="73">
        <f>+SUM(D42:D47)</f>
        <v>5391</v>
      </c>
      <c r="E48" s="73">
        <f>+SUM(E42:E47)</f>
        <v>1860</v>
      </c>
      <c r="F48" s="73">
        <f>+SUM(F42:F47)</f>
        <v>1554</v>
      </c>
      <c r="G48" s="73"/>
      <c r="H48" s="77">
        <f>+(F48-C48)/C48</f>
        <v>-0.72</v>
      </c>
    </row>
    <row r="49" spans="1:8" x14ac:dyDescent="0.25">
      <c r="A49" s="116" t="s">
        <v>103</v>
      </c>
      <c r="B49" s="62" t="s">
        <v>99</v>
      </c>
      <c r="C49" s="64">
        <v>700</v>
      </c>
      <c r="D49" s="64">
        <v>700</v>
      </c>
      <c r="E49" s="64">
        <v>629</v>
      </c>
      <c r="F49" s="66">
        <v>671</v>
      </c>
      <c r="G49" s="66"/>
      <c r="H49" s="109"/>
    </row>
    <row r="50" spans="1:8" x14ac:dyDescent="0.25">
      <c r="A50" s="117"/>
      <c r="B50" s="62" t="s">
        <v>106</v>
      </c>
      <c r="C50" s="64">
        <v>700</v>
      </c>
      <c r="D50" s="64">
        <v>700</v>
      </c>
      <c r="E50" s="64">
        <v>669</v>
      </c>
      <c r="F50" s="66">
        <v>677</v>
      </c>
      <c r="G50" s="66"/>
      <c r="H50" s="109"/>
    </row>
    <row r="51" spans="1:8" x14ac:dyDescent="0.25">
      <c r="A51" s="117"/>
      <c r="B51" s="62" t="s">
        <v>107</v>
      </c>
      <c r="C51" s="64">
        <v>700</v>
      </c>
      <c r="D51" s="64">
        <v>700</v>
      </c>
      <c r="E51" s="64">
        <v>682</v>
      </c>
      <c r="F51" s="64">
        <v>694</v>
      </c>
      <c r="G51" s="64"/>
      <c r="H51" s="109"/>
    </row>
    <row r="52" spans="1:8" x14ac:dyDescent="0.25">
      <c r="A52" s="118"/>
      <c r="B52" s="62" t="s">
        <v>108</v>
      </c>
      <c r="C52" s="64">
        <v>700</v>
      </c>
      <c r="D52" s="64">
        <v>700</v>
      </c>
      <c r="E52" s="64">
        <v>682</v>
      </c>
      <c r="F52" s="64">
        <v>654</v>
      </c>
      <c r="G52" s="64"/>
      <c r="H52" s="81"/>
    </row>
  </sheetData>
  <mergeCells count="4">
    <mergeCell ref="A2:A17"/>
    <mergeCell ref="A19:A34"/>
    <mergeCell ref="A36:A47"/>
    <mergeCell ref="A49:A5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AF61A-B4AD-4D3E-A277-778C932AF874}">
  <dimension ref="A1:S139"/>
  <sheetViews>
    <sheetView workbookViewId="0">
      <selection activeCell="G1" sqref="G1:G1048576"/>
    </sheetView>
  </sheetViews>
  <sheetFormatPr baseColWidth="10" defaultColWidth="11.42578125" defaultRowHeight="15" x14ac:dyDescent="0.25"/>
  <cols>
    <col min="1" max="1" width="23" style="78" bestFit="1" customWidth="1"/>
    <col min="2" max="2" width="10.28515625" style="78" customWidth="1"/>
    <col min="3" max="3" width="12.7109375" style="103" bestFit="1" customWidth="1"/>
    <col min="4" max="4" width="12.7109375" style="103" customWidth="1"/>
    <col min="5" max="5" width="12.7109375" style="103" bestFit="1" customWidth="1"/>
    <col min="6" max="6" width="9.5703125" style="79" customWidth="1"/>
    <col min="7" max="7" width="9.5703125" style="111" customWidth="1"/>
    <col min="8" max="8" width="19.28515625" style="79" customWidth="1"/>
    <col min="9" max="16384" width="11.42578125" style="61"/>
  </cols>
  <sheetData>
    <row r="1" spans="1:19" x14ac:dyDescent="0.25">
      <c r="A1" s="59" t="s">
        <v>1</v>
      </c>
      <c r="B1" s="59" t="s">
        <v>109</v>
      </c>
      <c r="C1" s="86">
        <v>2019</v>
      </c>
      <c r="D1" s="87">
        <v>2020</v>
      </c>
      <c r="E1" s="88">
        <v>2021</v>
      </c>
      <c r="F1" s="88">
        <v>2022</v>
      </c>
      <c r="G1" s="110" t="s">
        <v>68</v>
      </c>
      <c r="H1" s="89"/>
      <c r="I1" s="60"/>
    </row>
    <row r="2" spans="1:19" x14ac:dyDescent="0.25">
      <c r="A2" s="116" t="s">
        <v>112</v>
      </c>
      <c r="B2" s="62" t="s">
        <v>69</v>
      </c>
      <c r="C2" s="63">
        <v>14224</v>
      </c>
      <c r="D2" s="63">
        <v>42689</v>
      </c>
      <c r="E2" s="90">
        <v>2</v>
      </c>
      <c r="F2" s="91"/>
      <c r="G2" s="77">
        <f t="shared" ref="G2:G16" si="0">(E2-C2)/C2</f>
        <v>-0.99985939257592804</v>
      </c>
      <c r="H2" s="92"/>
    </row>
    <row r="3" spans="1:19" x14ac:dyDescent="0.25">
      <c r="A3" s="117"/>
      <c r="B3" s="62" t="s">
        <v>70</v>
      </c>
      <c r="C3" s="63">
        <v>42478</v>
      </c>
      <c r="D3" s="63">
        <v>42834</v>
      </c>
      <c r="E3" s="90">
        <v>57</v>
      </c>
      <c r="F3" s="91"/>
      <c r="G3" s="77">
        <f t="shared" si="0"/>
        <v>-0.99865812891379069</v>
      </c>
      <c r="H3" s="92"/>
      <c r="S3" s="61" t="s">
        <v>110</v>
      </c>
    </row>
    <row r="4" spans="1:19" x14ac:dyDescent="0.25">
      <c r="A4" s="117"/>
      <c r="B4" s="62" t="s">
        <v>71</v>
      </c>
      <c r="C4" s="63">
        <v>35746</v>
      </c>
      <c r="D4" s="63">
        <v>29873</v>
      </c>
      <c r="E4" s="90">
        <v>0</v>
      </c>
      <c r="F4" s="91"/>
      <c r="G4" s="77">
        <f t="shared" si="0"/>
        <v>-1</v>
      </c>
      <c r="H4" s="92"/>
    </row>
    <row r="5" spans="1:19" x14ac:dyDescent="0.25">
      <c r="A5" s="117"/>
      <c r="B5" s="62" t="s">
        <v>72</v>
      </c>
      <c r="C5" s="63">
        <v>43900</v>
      </c>
      <c r="D5" s="63">
        <v>0</v>
      </c>
      <c r="E5" s="90">
        <v>202</v>
      </c>
      <c r="F5" s="91"/>
      <c r="G5" s="77">
        <f t="shared" si="0"/>
        <v>-0.99539863325740319</v>
      </c>
      <c r="H5" s="92"/>
    </row>
    <row r="6" spans="1:19" x14ac:dyDescent="0.25">
      <c r="A6" s="117"/>
      <c r="B6" s="62" t="s">
        <v>73</v>
      </c>
      <c r="C6" s="63">
        <v>46376</v>
      </c>
      <c r="D6" s="63">
        <v>0</v>
      </c>
      <c r="E6" s="90">
        <v>160</v>
      </c>
      <c r="F6" s="91"/>
      <c r="G6" s="77">
        <f t="shared" si="0"/>
        <v>-0.99654993962394345</v>
      </c>
      <c r="H6" s="92"/>
    </row>
    <row r="7" spans="1:19" x14ac:dyDescent="0.25">
      <c r="A7" s="117"/>
      <c r="B7" s="62" t="s">
        <v>74</v>
      </c>
      <c r="C7" s="63">
        <v>47801</v>
      </c>
      <c r="D7" s="63">
        <v>0</v>
      </c>
      <c r="E7" s="90">
        <v>218</v>
      </c>
      <c r="F7" s="91"/>
      <c r="G7" s="77">
        <f t="shared" si="0"/>
        <v>-0.99543942595343193</v>
      </c>
      <c r="H7" s="92"/>
    </row>
    <row r="8" spans="1:19" x14ac:dyDescent="0.25">
      <c r="A8" s="117"/>
      <c r="B8" s="62" t="s">
        <v>75</v>
      </c>
      <c r="C8" s="63">
        <v>43434</v>
      </c>
      <c r="D8" s="63">
        <v>0</v>
      </c>
      <c r="E8" s="90">
        <v>130</v>
      </c>
      <c r="F8" s="91"/>
      <c r="G8" s="77">
        <f t="shared" si="0"/>
        <v>-0.99700695307823362</v>
      </c>
      <c r="H8" s="92"/>
    </row>
    <row r="9" spans="1:19" x14ac:dyDescent="0.25">
      <c r="A9" s="117"/>
      <c r="B9" s="62" t="s">
        <v>76</v>
      </c>
      <c r="C9" s="63">
        <v>49047</v>
      </c>
      <c r="D9" s="63">
        <v>146</v>
      </c>
      <c r="E9" s="90">
        <v>363</v>
      </c>
      <c r="F9" s="91"/>
      <c r="G9" s="77">
        <f t="shared" si="0"/>
        <v>-0.99259893571472257</v>
      </c>
      <c r="H9" s="92"/>
    </row>
    <row r="10" spans="1:19" x14ac:dyDescent="0.25">
      <c r="A10" s="117"/>
      <c r="B10" s="62" t="s">
        <v>77</v>
      </c>
      <c r="C10" s="63">
        <v>40292</v>
      </c>
      <c r="D10" s="63">
        <v>30</v>
      </c>
      <c r="E10" s="90">
        <v>271</v>
      </c>
      <c r="F10" s="91"/>
      <c r="G10" s="77">
        <f t="shared" si="0"/>
        <v>-0.9932740990767398</v>
      </c>
      <c r="H10" s="92"/>
    </row>
    <row r="11" spans="1:19" x14ac:dyDescent="0.25">
      <c r="A11" s="117"/>
      <c r="B11" s="62" t="s">
        <v>78</v>
      </c>
      <c r="C11" s="63">
        <v>49848</v>
      </c>
      <c r="D11" s="63">
        <v>287</v>
      </c>
      <c r="E11" s="90">
        <v>147</v>
      </c>
      <c r="F11" s="91"/>
      <c r="G11" s="77">
        <f t="shared" si="0"/>
        <v>-0.99705103514684645</v>
      </c>
    </row>
    <row r="12" spans="1:19" x14ac:dyDescent="0.25">
      <c r="A12" s="117"/>
      <c r="B12" s="62" t="s">
        <v>79</v>
      </c>
      <c r="C12" s="63">
        <v>42201</v>
      </c>
      <c r="D12" s="63">
        <v>262</v>
      </c>
      <c r="E12" s="90">
        <v>392</v>
      </c>
      <c r="F12" s="91"/>
      <c r="G12" s="77">
        <f t="shared" si="0"/>
        <v>-0.99071112058955946</v>
      </c>
    </row>
    <row r="13" spans="1:19" x14ac:dyDescent="0.25">
      <c r="A13" s="117"/>
      <c r="B13" s="62" t="s">
        <v>80</v>
      </c>
      <c r="C13" s="63">
        <v>45448</v>
      </c>
      <c r="D13" s="63">
        <v>1050</v>
      </c>
      <c r="E13" s="90">
        <v>109</v>
      </c>
      <c r="F13" s="91"/>
      <c r="G13" s="77">
        <f t="shared" si="0"/>
        <v>-0.99760165463826789</v>
      </c>
    </row>
    <row r="14" spans="1:19" x14ac:dyDescent="0.25">
      <c r="A14" s="117"/>
      <c r="B14" s="62" t="s">
        <v>81</v>
      </c>
      <c r="C14" s="93">
        <f>+SUM(C2:C4)</f>
        <v>92448</v>
      </c>
      <c r="D14" s="93">
        <f>+SUM(D2:D4)</f>
        <v>115396</v>
      </c>
      <c r="E14" s="93">
        <f>+SUM(E2:E4)</f>
        <v>59</v>
      </c>
      <c r="F14" s="65"/>
      <c r="G14" s="77">
        <f t="shared" si="0"/>
        <v>-0.99936180339217717</v>
      </c>
    </row>
    <row r="15" spans="1:19" x14ac:dyDescent="0.25">
      <c r="A15" s="117"/>
      <c r="B15" s="62" t="s">
        <v>82</v>
      </c>
      <c r="C15" s="93">
        <f>+SUM(C5:C7)</f>
        <v>138077</v>
      </c>
      <c r="D15" s="93">
        <f>+SUM(D5:D7)</f>
        <v>0</v>
      </c>
      <c r="E15" s="93">
        <f>+SUM(E5:E7)</f>
        <v>580</v>
      </c>
      <c r="F15" s="77"/>
      <c r="G15" s="77">
        <f t="shared" si="0"/>
        <v>-0.99579944523707786</v>
      </c>
    </row>
    <row r="16" spans="1:19" x14ac:dyDescent="0.25">
      <c r="A16" s="117"/>
      <c r="B16" s="62" t="s">
        <v>83</v>
      </c>
      <c r="C16" s="93">
        <f>+SUM(C8:C10)</f>
        <v>132773</v>
      </c>
      <c r="D16" s="93">
        <f>+SUM(D8:D10)</f>
        <v>176</v>
      </c>
      <c r="E16" s="93">
        <f>+SUM(E8:E10)</f>
        <v>764</v>
      </c>
      <c r="F16" s="94"/>
      <c r="G16" s="77">
        <f t="shared" si="0"/>
        <v>-0.99424581805035661</v>
      </c>
    </row>
    <row r="17" spans="1:8" x14ac:dyDescent="0.25">
      <c r="A17" s="118"/>
      <c r="B17" s="62" t="s">
        <v>111</v>
      </c>
      <c r="C17" s="66">
        <f>+SUM(C11:C13)</f>
        <v>137497</v>
      </c>
      <c r="D17" s="66">
        <f t="shared" ref="D17:E17" si="1">+SUM(D11:D13)</f>
        <v>1599</v>
      </c>
      <c r="E17" s="66">
        <f t="shared" si="1"/>
        <v>648</v>
      </c>
      <c r="F17" s="94"/>
      <c r="G17" s="77">
        <f>(E17-C17)/C17</f>
        <v>-0.99528716990188881</v>
      </c>
    </row>
    <row r="18" spans="1:8" x14ac:dyDescent="0.25">
      <c r="A18" s="69" t="s">
        <v>112</v>
      </c>
      <c r="B18" s="95" t="s">
        <v>108</v>
      </c>
      <c r="C18" s="96">
        <f>SUM(C2:C13)</f>
        <v>500795</v>
      </c>
      <c r="D18" s="96">
        <f t="shared" ref="D18:E18" si="2">SUM(D2:D13)</f>
        <v>117171</v>
      </c>
      <c r="E18" s="96">
        <f t="shared" si="2"/>
        <v>2051</v>
      </c>
      <c r="F18" s="94"/>
      <c r="G18" s="77">
        <f>(E18-C18)/C18</f>
        <v>-0.99590451182619633</v>
      </c>
    </row>
    <row r="19" spans="1:8" x14ac:dyDescent="0.25">
      <c r="A19" s="116" t="s">
        <v>113</v>
      </c>
      <c r="B19" s="62" t="s">
        <v>69</v>
      </c>
      <c r="C19" s="63">
        <v>0</v>
      </c>
      <c r="D19" s="63">
        <v>0</v>
      </c>
      <c r="E19" s="90">
        <v>0</v>
      </c>
      <c r="F19" s="91"/>
      <c r="G19" s="77">
        <v>0</v>
      </c>
    </row>
    <row r="20" spans="1:8" x14ac:dyDescent="0.25">
      <c r="A20" s="117"/>
      <c r="B20" s="62" t="s">
        <v>70</v>
      </c>
      <c r="C20" s="63">
        <v>251.96144799999999</v>
      </c>
      <c r="D20" s="63">
        <v>338.80744399999998</v>
      </c>
      <c r="E20" s="63">
        <v>168.60047</v>
      </c>
      <c r="F20" s="65"/>
      <c r="G20" s="77">
        <f t="shared" ref="G20:G103" si="3">(E20-C20)/C20</f>
        <v>-0.33084814626085174</v>
      </c>
    </row>
    <row r="21" spans="1:8" x14ac:dyDescent="0.25">
      <c r="A21" s="117"/>
      <c r="B21" s="62" t="s">
        <v>71</v>
      </c>
      <c r="C21" s="63">
        <v>406.78312399999999</v>
      </c>
      <c r="D21" s="63">
        <v>355.34256599999998</v>
      </c>
      <c r="E21" s="63">
        <v>210.62353999999999</v>
      </c>
      <c r="F21" s="65"/>
      <c r="G21" s="77">
        <f t="shared" si="3"/>
        <v>-0.48222153876767021</v>
      </c>
      <c r="H21" s="92"/>
    </row>
    <row r="22" spans="1:8" x14ac:dyDescent="0.25">
      <c r="A22" s="117"/>
      <c r="B22" s="62" t="s">
        <v>72</v>
      </c>
      <c r="C22" s="63">
        <v>425.60635500000001</v>
      </c>
      <c r="D22" s="63">
        <v>0</v>
      </c>
      <c r="E22" s="63">
        <v>154.95210499999999</v>
      </c>
      <c r="F22" s="65"/>
      <c r="G22" s="77">
        <f t="shared" si="3"/>
        <v>-0.63592624221976202</v>
      </c>
    </row>
    <row r="23" spans="1:8" x14ac:dyDescent="0.25">
      <c r="A23" s="117"/>
      <c r="B23" s="62" t="s">
        <v>73</v>
      </c>
      <c r="C23" s="63">
        <v>256.25861200000003</v>
      </c>
      <c r="D23" s="63">
        <v>0</v>
      </c>
      <c r="E23" s="63">
        <v>135.41675000000001</v>
      </c>
      <c r="F23" s="65"/>
      <c r="G23" s="77">
        <f t="shared" si="3"/>
        <v>-0.47156214988005946</v>
      </c>
    </row>
    <row r="24" spans="1:8" x14ac:dyDescent="0.25">
      <c r="A24" s="117"/>
      <c r="B24" s="62" t="s">
        <v>74</v>
      </c>
      <c r="C24" s="63">
        <v>497.82994420171644</v>
      </c>
      <c r="D24" s="63">
        <v>0</v>
      </c>
      <c r="E24" s="63">
        <v>245.29315399999999</v>
      </c>
      <c r="F24" s="65"/>
      <c r="G24" s="77">
        <f t="shared" si="3"/>
        <v>-0.50727521143121657</v>
      </c>
    </row>
    <row r="25" spans="1:8" x14ac:dyDescent="0.25">
      <c r="A25" s="117"/>
      <c r="B25" s="62" t="s">
        <v>75</v>
      </c>
      <c r="C25" s="63">
        <v>446</v>
      </c>
      <c r="D25" s="63">
        <v>0</v>
      </c>
      <c r="E25" s="98">
        <v>321.56831099999999</v>
      </c>
      <c r="F25" s="91"/>
      <c r="G25" s="77">
        <f t="shared" si="3"/>
        <v>-0.27899481838565021</v>
      </c>
    </row>
    <row r="26" spans="1:8" x14ac:dyDescent="0.25">
      <c r="A26" s="117"/>
      <c r="B26" s="62" t="s">
        <v>76</v>
      </c>
      <c r="C26" s="63">
        <v>347</v>
      </c>
      <c r="D26" s="63">
        <v>0</v>
      </c>
      <c r="E26" s="98">
        <v>350.31952899999999</v>
      </c>
      <c r="F26" s="91"/>
      <c r="G26" s="77">
        <f t="shared" si="3"/>
        <v>9.5663659942362787E-3</v>
      </c>
    </row>
    <row r="27" spans="1:8" x14ac:dyDescent="0.25">
      <c r="A27" s="117"/>
      <c r="B27" s="62" t="s">
        <v>77</v>
      </c>
      <c r="C27" s="63">
        <v>577</v>
      </c>
      <c r="D27" s="63">
        <v>3</v>
      </c>
      <c r="E27" s="98">
        <v>400.62070499999999</v>
      </c>
      <c r="F27" s="91"/>
      <c r="G27" s="77">
        <f t="shared" si="3"/>
        <v>-0.30568335355285964</v>
      </c>
    </row>
    <row r="28" spans="1:8" x14ac:dyDescent="0.25">
      <c r="A28" s="117"/>
      <c r="B28" s="62" t="s">
        <v>78</v>
      </c>
      <c r="C28" s="63">
        <v>419.61051600000002</v>
      </c>
      <c r="D28" s="63">
        <v>27741.39</v>
      </c>
      <c r="E28" s="63">
        <v>527.603523</v>
      </c>
      <c r="F28" s="91"/>
      <c r="G28" s="77">
        <f t="shared" si="3"/>
        <v>0.25736487261915991</v>
      </c>
      <c r="H28" s="71"/>
    </row>
    <row r="29" spans="1:8" x14ac:dyDescent="0.25">
      <c r="A29" s="117"/>
      <c r="B29" s="62" t="s">
        <v>79</v>
      </c>
      <c r="C29" s="63">
        <v>550.95744633000004</v>
      </c>
      <c r="D29" s="63">
        <v>37865.203999999998</v>
      </c>
      <c r="E29" s="63">
        <v>365.29006099999998</v>
      </c>
      <c r="F29" s="91"/>
      <c r="G29" s="77">
        <f t="shared" si="3"/>
        <v>-0.33699042742185431</v>
      </c>
      <c r="H29" s="71"/>
    </row>
    <row r="30" spans="1:8" x14ac:dyDescent="0.25">
      <c r="A30" s="117"/>
      <c r="B30" s="62" t="s">
        <v>80</v>
      </c>
      <c r="C30" s="63">
        <v>398.69591206000001</v>
      </c>
      <c r="D30" s="63">
        <v>66093.457999999999</v>
      </c>
      <c r="E30" s="63">
        <v>180.18707800000001</v>
      </c>
      <c r="F30" s="91"/>
      <c r="G30" s="77">
        <f t="shared" si="3"/>
        <v>-0.54805887758166039</v>
      </c>
      <c r="H30" s="71"/>
    </row>
    <row r="31" spans="1:8" x14ac:dyDescent="0.25">
      <c r="A31" s="117"/>
      <c r="B31" s="62" t="s">
        <v>81</v>
      </c>
      <c r="C31" s="63">
        <f>+SUM(C19:C21)</f>
        <v>658.74457199999995</v>
      </c>
      <c r="D31" s="63">
        <f>+SUM(D19:D21)</f>
        <v>694.15000999999995</v>
      </c>
      <c r="E31" s="90">
        <f>+SUM(E19:E21)</f>
        <v>379.22401000000002</v>
      </c>
      <c r="F31" s="91"/>
      <c r="G31" s="77">
        <f t="shared" si="3"/>
        <v>-0.42432313506789693</v>
      </c>
      <c r="H31" s="71"/>
    </row>
    <row r="32" spans="1:8" x14ac:dyDescent="0.25">
      <c r="A32" s="117"/>
      <c r="B32" s="62" t="s">
        <v>82</v>
      </c>
      <c r="C32" s="63">
        <f>+SUM(C22:C24)</f>
        <v>1179.6949112017164</v>
      </c>
      <c r="D32" s="63">
        <f>+SUM(D22:D24)</f>
        <v>0</v>
      </c>
      <c r="E32" s="90">
        <f>+SUM(E22:E24)</f>
        <v>535.66200900000001</v>
      </c>
      <c r="F32" s="91"/>
      <c r="G32" s="77">
        <f>(E32-C32)/C32</f>
        <v>-0.54593174564571212</v>
      </c>
      <c r="H32" s="71"/>
    </row>
    <row r="33" spans="1:8" x14ac:dyDescent="0.25">
      <c r="A33" s="117"/>
      <c r="B33" s="62" t="s">
        <v>83</v>
      </c>
      <c r="C33" s="63">
        <f>+SUM(C25:C27)</f>
        <v>1370</v>
      </c>
      <c r="D33" s="63">
        <f t="shared" ref="D33:E33" si="4">+SUM(D25:D27)</f>
        <v>3</v>
      </c>
      <c r="E33" s="63">
        <f t="shared" si="4"/>
        <v>1072.5085449999999</v>
      </c>
      <c r="F33" s="91"/>
      <c r="G33" s="77">
        <f>(E33-C33)/C33</f>
        <v>-0.21714704744525554</v>
      </c>
      <c r="H33" s="71"/>
    </row>
    <row r="34" spans="1:8" x14ac:dyDescent="0.25">
      <c r="A34" s="118"/>
      <c r="B34" s="62" t="s">
        <v>111</v>
      </c>
      <c r="C34" s="63">
        <f>+SUM(C28:C30)</f>
        <v>1369.26387439</v>
      </c>
      <c r="D34" s="63">
        <f>+SUM(D28:D30)</f>
        <v>131700.052</v>
      </c>
      <c r="E34" s="63">
        <f>+SUM(E28:E30)</f>
        <v>1073.0806619999998</v>
      </c>
      <c r="F34" s="94"/>
      <c r="G34" s="77">
        <f>(E34-C34)/C34</f>
        <v>-0.21630835219540734</v>
      </c>
    </row>
    <row r="35" spans="1:8" x14ac:dyDescent="0.25">
      <c r="A35" s="69" t="s">
        <v>113</v>
      </c>
      <c r="B35" s="95" t="s">
        <v>108</v>
      </c>
      <c r="C35" s="96">
        <f>SUM(C19:C30)</f>
        <v>4577.7033575917176</v>
      </c>
      <c r="D35" s="96">
        <f>SUM(D19:D30)</f>
        <v>132397.20201000001</v>
      </c>
      <c r="E35" s="96">
        <f>SUM(E19:E30)</f>
        <v>3060.475226</v>
      </c>
      <c r="F35" s="94"/>
      <c r="G35" s="77">
        <f t="shared" si="3"/>
        <v>-0.33143871786176982</v>
      </c>
    </row>
    <row r="36" spans="1:8" x14ac:dyDescent="0.25">
      <c r="A36" s="116" t="s">
        <v>114</v>
      </c>
      <c r="B36" s="62" t="s">
        <v>69</v>
      </c>
      <c r="C36" s="63">
        <v>74.185316</v>
      </c>
      <c r="D36" s="63">
        <v>213.967039</v>
      </c>
      <c r="E36" s="63">
        <v>15.861209000000001</v>
      </c>
      <c r="F36" s="91"/>
      <c r="G36" s="77">
        <f t="shared" si="3"/>
        <v>-0.78619476393414567</v>
      </c>
    </row>
    <row r="37" spans="1:8" x14ac:dyDescent="0.25">
      <c r="A37" s="117"/>
      <c r="B37" s="62" t="s">
        <v>70</v>
      </c>
      <c r="C37" s="63">
        <v>268.58916499999998</v>
      </c>
      <c r="D37" s="63">
        <v>562.76115700000003</v>
      </c>
      <c r="E37" s="63">
        <v>138.43007399999999</v>
      </c>
      <c r="F37" s="65"/>
      <c r="G37" s="77">
        <f t="shared" si="3"/>
        <v>-0.48460291017323798</v>
      </c>
    </row>
    <row r="38" spans="1:8" x14ac:dyDescent="0.25">
      <c r="A38" s="117"/>
      <c r="B38" s="62" t="s">
        <v>71</v>
      </c>
      <c r="C38" s="63">
        <v>384.414874</v>
      </c>
      <c r="D38" s="63">
        <v>259.777423</v>
      </c>
      <c r="E38" s="63">
        <v>149.10635500000001</v>
      </c>
      <c r="F38" s="65"/>
      <c r="G38" s="77">
        <f t="shared" si="3"/>
        <v>-0.61212126511004872</v>
      </c>
      <c r="H38" s="71"/>
    </row>
    <row r="39" spans="1:8" x14ac:dyDescent="0.25">
      <c r="A39" s="117"/>
      <c r="B39" s="62" t="s">
        <v>72</v>
      </c>
      <c r="C39" s="63">
        <v>277.50074340999998</v>
      </c>
      <c r="D39" s="63">
        <v>0</v>
      </c>
      <c r="E39" s="63">
        <v>203.41060100000001</v>
      </c>
      <c r="F39" s="65"/>
      <c r="G39" s="77">
        <f t="shared" si="3"/>
        <v>-0.26699078892388317</v>
      </c>
      <c r="H39" s="71"/>
    </row>
    <row r="40" spans="1:8" x14ac:dyDescent="0.25">
      <c r="A40" s="117"/>
      <c r="B40" s="62" t="s">
        <v>73</v>
      </c>
      <c r="C40" s="63">
        <v>459.59428600000001</v>
      </c>
      <c r="D40" s="63">
        <v>0</v>
      </c>
      <c r="E40" s="63">
        <v>164.03428</v>
      </c>
      <c r="F40" s="65"/>
      <c r="G40" s="77">
        <f t="shared" si="3"/>
        <v>-0.64308894823814244</v>
      </c>
      <c r="H40" s="71"/>
    </row>
    <row r="41" spans="1:8" x14ac:dyDescent="0.25">
      <c r="A41" s="117"/>
      <c r="B41" s="62" t="s">
        <v>74</v>
      </c>
      <c r="C41" s="63">
        <v>379.29352299999999</v>
      </c>
      <c r="D41" s="63">
        <v>0</v>
      </c>
      <c r="E41" s="63">
        <v>201.29761400000001</v>
      </c>
      <c r="F41" s="65"/>
      <c r="G41" s="77">
        <f t="shared" si="3"/>
        <v>-0.46928275387397</v>
      </c>
      <c r="H41" s="71"/>
    </row>
    <row r="42" spans="1:8" x14ac:dyDescent="0.25">
      <c r="A42" s="117"/>
      <c r="B42" s="62" t="s">
        <v>75</v>
      </c>
      <c r="C42" s="63">
        <v>444</v>
      </c>
      <c r="D42" s="63">
        <v>0.56695700000000004</v>
      </c>
      <c r="E42" s="63">
        <v>244.47284999999999</v>
      </c>
      <c r="F42" s="65"/>
      <c r="G42" s="77">
        <f t="shared" si="3"/>
        <v>-0.44938547297297299</v>
      </c>
      <c r="H42" s="71"/>
    </row>
    <row r="43" spans="1:8" x14ac:dyDescent="0.25">
      <c r="A43" s="117"/>
      <c r="B43" s="62" t="s">
        <v>76</v>
      </c>
      <c r="C43" s="63">
        <v>404</v>
      </c>
      <c r="D43" s="63">
        <v>5.8355699999999997</v>
      </c>
      <c r="E43" s="63">
        <v>373.06983000000002</v>
      </c>
      <c r="F43" s="65"/>
      <c r="G43" s="77">
        <f t="shared" si="3"/>
        <v>-7.6559826732673211E-2</v>
      </c>
    </row>
    <row r="44" spans="1:8" x14ac:dyDescent="0.25">
      <c r="A44" s="117"/>
      <c r="B44" s="62" t="s">
        <v>77</v>
      </c>
      <c r="C44" s="63">
        <v>549</v>
      </c>
      <c r="D44" s="63">
        <v>7.3211779999999997</v>
      </c>
      <c r="E44" s="63">
        <v>381.069571</v>
      </c>
      <c r="F44" s="65"/>
      <c r="G44" s="77">
        <f t="shared" si="3"/>
        <v>-0.30588420582877962</v>
      </c>
    </row>
    <row r="45" spans="1:8" x14ac:dyDescent="0.25">
      <c r="A45" s="117"/>
      <c r="B45" s="62" t="s">
        <v>78</v>
      </c>
      <c r="C45" s="63">
        <v>296.708552</v>
      </c>
      <c r="D45" s="63">
        <v>32.285437000000002</v>
      </c>
      <c r="E45" s="63">
        <v>650.38076149999995</v>
      </c>
      <c r="F45" s="65"/>
      <c r="G45" s="77">
        <f t="shared" si="3"/>
        <v>1.1919852229267729</v>
      </c>
    </row>
    <row r="46" spans="1:8" x14ac:dyDescent="0.25">
      <c r="A46" s="117"/>
      <c r="B46" s="62" t="s">
        <v>79</v>
      </c>
      <c r="C46" s="63">
        <v>415.488742</v>
      </c>
      <c r="D46" s="63">
        <v>77.272767999999999</v>
      </c>
      <c r="E46" s="63">
        <v>528.84871699999997</v>
      </c>
      <c r="F46" s="65"/>
      <c r="G46" s="77">
        <f t="shared" si="3"/>
        <v>0.27283525049157642</v>
      </c>
    </row>
    <row r="47" spans="1:8" x14ac:dyDescent="0.25">
      <c r="A47" s="117"/>
      <c r="B47" s="62" t="s">
        <v>80</v>
      </c>
      <c r="C47" s="63">
        <v>123.28796</v>
      </c>
      <c r="D47" s="63">
        <v>289.69135699999998</v>
      </c>
      <c r="E47" s="63">
        <v>477.65532469999999</v>
      </c>
      <c r="F47" s="65"/>
      <c r="G47" s="77">
        <f t="shared" si="3"/>
        <v>2.8743063369691573</v>
      </c>
    </row>
    <row r="48" spans="1:8" x14ac:dyDescent="0.25">
      <c r="A48" s="117"/>
      <c r="B48" s="62" t="s">
        <v>81</v>
      </c>
      <c r="C48" s="93">
        <f>+SUM(C36:C38)</f>
        <v>727.18935499999998</v>
      </c>
      <c r="D48" s="93">
        <f>+SUM(D36:D38)</f>
        <v>1036.505619</v>
      </c>
      <c r="E48" s="93">
        <f>+SUM(E36:E38)</f>
        <v>303.39763800000003</v>
      </c>
      <c r="F48" s="77"/>
      <c r="G48" s="77">
        <f t="shared" si="3"/>
        <v>-0.58278041900104538</v>
      </c>
    </row>
    <row r="49" spans="1:8" x14ac:dyDescent="0.25">
      <c r="A49" s="117"/>
      <c r="B49" s="62" t="s">
        <v>82</v>
      </c>
      <c r="C49" s="93">
        <f>+SUM(C39:C41)</f>
        <v>1116.3885524100001</v>
      </c>
      <c r="D49" s="93">
        <f>+SUM(D39:D41)</f>
        <v>0</v>
      </c>
      <c r="E49" s="93">
        <f>+SUM(E39:E41)</f>
        <v>568.74249499999996</v>
      </c>
      <c r="F49" s="77"/>
      <c r="G49" s="77">
        <f t="shared" si="3"/>
        <v>-0.49055148068991844</v>
      </c>
    </row>
    <row r="50" spans="1:8" x14ac:dyDescent="0.25">
      <c r="A50" s="117"/>
      <c r="B50" s="62" t="s">
        <v>83</v>
      </c>
      <c r="C50" s="93">
        <f>+SUM(C42:C44)</f>
        <v>1397</v>
      </c>
      <c r="D50" s="93">
        <f>+SUM(D42:D44)</f>
        <v>13.723704999999999</v>
      </c>
      <c r="E50" s="93">
        <f>+SUM(E42:E44)</f>
        <v>998.61225100000001</v>
      </c>
      <c r="F50" s="94"/>
      <c r="G50" s="77">
        <f t="shared" si="3"/>
        <v>-0.28517376449534715</v>
      </c>
    </row>
    <row r="51" spans="1:8" x14ac:dyDescent="0.25">
      <c r="A51" s="118"/>
      <c r="B51" s="62" t="s">
        <v>111</v>
      </c>
      <c r="C51" s="93">
        <f>+SUM(C45:C47)</f>
        <v>835.48525400000005</v>
      </c>
      <c r="D51" s="93">
        <f>+SUM(D45:D47)</f>
        <v>399.24956199999997</v>
      </c>
      <c r="E51" s="93">
        <f>+SUM(E45:E47)</f>
        <v>1656.8848031999999</v>
      </c>
      <c r="F51" s="94"/>
      <c r="G51" s="77">
        <f>(E51-C51)/C51</f>
        <v>0.98314069011683569</v>
      </c>
    </row>
    <row r="52" spans="1:8" x14ac:dyDescent="0.25">
      <c r="A52" s="69" t="s">
        <v>114</v>
      </c>
      <c r="B52" s="95" t="s">
        <v>108</v>
      </c>
      <c r="C52" s="99">
        <f>SUM(C36:C47)</f>
        <v>4076.0631614100002</v>
      </c>
      <c r="D52" s="99">
        <f>SUM(D36:D47)</f>
        <v>1449.4788859999999</v>
      </c>
      <c r="E52" s="99">
        <f>SUM(E36:E47)</f>
        <v>3527.6371872</v>
      </c>
      <c r="F52" s="94"/>
      <c r="G52" s="77">
        <f>(E52-C52)/C52</f>
        <v>-0.13454795779471868</v>
      </c>
    </row>
    <row r="53" spans="1:8" x14ac:dyDescent="0.25">
      <c r="A53" s="116" t="s">
        <v>115</v>
      </c>
      <c r="B53" s="62" t="s">
        <v>69</v>
      </c>
      <c r="C53" s="100">
        <v>516</v>
      </c>
      <c r="D53" s="90">
        <v>521.85</v>
      </c>
      <c r="E53" s="90">
        <v>346.79</v>
      </c>
      <c r="F53" s="91"/>
      <c r="G53" s="77">
        <f t="shared" si="3"/>
        <v>-0.32792635658914726</v>
      </c>
    </row>
    <row r="54" spans="1:8" x14ac:dyDescent="0.25">
      <c r="A54" s="117"/>
      <c r="B54" s="62" t="s">
        <v>70</v>
      </c>
      <c r="C54" s="100">
        <v>646</v>
      </c>
      <c r="D54" s="90">
        <v>609.84</v>
      </c>
      <c r="E54" s="90">
        <v>556.27</v>
      </c>
      <c r="F54" s="91"/>
      <c r="G54" s="77">
        <f t="shared" si="3"/>
        <v>-0.13890092879256968</v>
      </c>
    </row>
    <row r="55" spans="1:8" x14ac:dyDescent="0.25">
      <c r="A55" s="117"/>
      <c r="B55" s="62" t="s">
        <v>71</v>
      </c>
      <c r="C55" s="100">
        <v>603</v>
      </c>
      <c r="D55" s="90">
        <v>477.43</v>
      </c>
      <c r="E55" s="90">
        <v>638.66999999999996</v>
      </c>
      <c r="F55" s="91"/>
      <c r="G55" s="77">
        <f t="shared" si="3"/>
        <v>5.9154228855721323E-2</v>
      </c>
    </row>
    <row r="56" spans="1:8" x14ac:dyDescent="0.25">
      <c r="A56" s="117"/>
      <c r="B56" s="62" t="s">
        <v>72</v>
      </c>
      <c r="C56" s="100">
        <v>527</v>
      </c>
      <c r="D56" s="90">
        <v>74</v>
      </c>
      <c r="E56" s="90">
        <v>501.22</v>
      </c>
      <c r="F56" s="91"/>
      <c r="G56" s="77">
        <f t="shared" si="3"/>
        <v>-4.8918406072106208E-2</v>
      </c>
    </row>
    <row r="57" spans="1:8" x14ac:dyDescent="0.25">
      <c r="A57" s="117"/>
      <c r="B57" s="62" t="s">
        <v>73</v>
      </c>
      <c r="C57" s="100">
        <v>747</v>
      </c>
      <c r="D57" s="90">
        <v>185.64</v>
      </c>
      <c r="E57" s="90">
        <v>425.56</v>
      </c>
      <c r="F57" s="91"/>
      <c r="G57" s="77">
        <f t="shared" si="3"/>
        <v>-0.4303078982597055</v>
      </c>
    </row>
    <row r="58" spans="1:8" x14ac:dyDescent="0.25">
      <c r="A58" s="117"/>
      <c r="B58" s="62" t="s">
        <v>74</v>
      </c>
      <c r="C58" s="100">
        <v>585</v>
      </c>
      <c r="D58" s="90">
        <v>167.33</v>
      </c>
      <c r="E58" s="90">
        <v>450.81</v>
      </c>
      <c r="F58" s="91"/>
      <c r="G58" s="77">
        <f t="shared" si="3"/>
        <v>-0.22938461538461538</v>
      </c>
    </row>
    <row r="59" spans="1:8" x14ac:dyDescent="0.25">
      <c r="A59" s="117"/>
      <c r="B59" s="62" t="s">
        <v>75</v>
      </c>
      <c r="C59" s="100">
        <v>634</v>
      </c>
      <c r="D59" s="90">
        <v>171.91</v>
      </c>
      <c r="E59" s="90">
        <v>546.57000000000005</v>
      </c>
      <c r="F59" s="91"/>
      <c r="G59" s="77">
        <f t="shared" si="3"/>
        <v>-0.13790220820189267</v>
      </c>
    </row>
    <row r="60" spans="1:8" x14ac:dyDescent="0.25">
      <c r="A60" s="117"/>
      <c r="B60" s="62" t="s">
        <v>76</v>
      </c>
      <c r="C60" s="100">
        <v>607</v>
      </c>
      <c r="D60" s="90">
        <v>149.75</v>
      </c>
      <c r="E60" s="90">
        <v>454.19</v>
      </c>
      <c r="F60" s="91"/>
      <c r="G60" s="77">
        <f t="shared" si="3"/>
        <v>-0.25174629324546954</v>
      </c>
    </row>
    <row r="61" spans="1:8" x14ac:dyDescent="0.25">
      <c r="A61" s="117"/>
      <c r="B61" s="62" t="s">
        <v>77</v>
      </c>
      <c r="C61" s="100">
        <v>626</v>
      </c>
      <c r="D61" s="90">
        <v>201.28</v>
      </c>
      <c r="E61" s="90">
        <v>582.58000000000004</v>
      </c>
      <c r="F61" s="91"/>
      <c r="G61" s="77">
        <f t="shared" si="3"/>
        <v>-6.9361022364217192E-2</v>
      </c>
    </row>
    <row r="62" spans="1:8" x14ac:dyDescent="0.25">
      <c r="A62" s="117"/>
      <c r="B62" s="62" t="s">
        <v>78</v>
      </c>
      <c r="C62" s="90">
        <v>730</v>
      </c>
      <c r="D62" s="90"/>
      <c r="E62" s="90">
        <v>533.35</v>
      </c>
      <c r="F62" s="91"/>
      <c r="G62" s="77">
        <f t="shared" si="3"/>
        <v>-0.26938356164383559</v>
      </c>
      <c r="H62" s="97"/>
    </row>
    <row r="63" spans="1:8" x14ac:dyDescent="0.25">
      <c r="A63" s="117"/>
      <c r="B63" s="62" t="s">
        <v>79</v>
      </c>
      <c r="C63" s="90">
        <v>630</v>
      </c>
      <c r="D63" s="90"/>
      <c r="E63" s="90">
        <v>603.35</v>
      </c>
      <c r="F63" s="91"/>
      <c r="G63" s="77">
        <f t="shared" si="3"/>
        <v>-4.2301587301587264E-2</v>
      </c>
      <c r="H63" s="97"/>
    </row>
    <row r="64" spans="1:8" x14ac:dyDescent="0.25">
      <c r="A64" s="117"/>
      <c r="B64" s="62" t="s">
        <v>80</v>
      </c>
      <c r="C64" s="90">
        <v>696</v>
      </c>
      <c r="D64" s="90"/>
      <c r="E64" s="90">
        <v>436.94</v>
      </c>
      <c r="F64" s="91"/>
      <c r="G64" s="77">
        <f t="shared" si="3"/>
        <v>-0.37221264367816093</v>
      </c>
      <c r="H64" s="97"/>
    </row>
    <row r="65" spans="1:8" x14ac:dyDescent="0.25">
      <c r="A65" s="117"/>
      <c r="B65" s="62" t="s">
        <v>81</v>
      </c>
      <c r="C65" s="93">
        <f>+SUM(C53:C55)</f>
        <v>1765</v>
      </c>
      <c r="D65" s="93">
        <f>+SUM(D53:D55)</f>
        <v>1609.1200000000001</v>
      </c>
      <c r="E65" s="93">
        <f>+SUM(E53:E55)</f>
        <v>1541.73</v>
      </c>
      <c r="F65" s="65"/>
      <c r="G65" s="77">
        <f t="shared" si="3"/>
        <v>-0.12649858356940508</v>
      </c>
    </row>
    <row r="66" spans="1:8" x14ac:dyDescent="0.25">
      <c r="A66" s="117"/>
      <c r="B66" s="62" t="s">
        <v>82</v>
      </c>
      <c r="C66" s="93">
        <f>+SUM(C56:C58)</f>
        <v>1859</v>
      </c>
      <c r="D66" s="93">
        <f>+SUM(D56:D58)</f>
        <v>426.97</v>
      </c>
      <c r="E66" s="93">
        <f>+SUM(E56:E58)</f>
        <v>1377.59</v>
      </c>
      <c r="F66" s="65"/>
      <c r="G66" s="77">
        <f t="shared" si="3"/>
        <v>-0.2589618074233459</v>
      </c>
    </row>
    <row r="67" spans="1:8" x14ac:dyDescent="0.25">
      <c r="A67" s="117"/>
      <c r="B67" s="62" t="s">
        <v>83</v>
      </c>
      <c r="C67" s="93">
        <f>+SUM(C59:C61)</f>
        <v>1867</v>
      </c>
      <c r="D67" s="93">
        <f t="shared" ref="D67:E67" si="5">+SUM(D59:D61)</f>
        <v>522.93999999999994</v>
      </c>
      <c r="E67" s="93">
        <f t="shared" si="5"/>
        <v>1583.3400000000001</v>
      </c>
      <c r="F67" s="91"/>
      <c r="G67" s="77">
        <f t="shared" si="3"/>
        <v>-0.15193358328869838</v>
      </c>
    </row>
    <row r="68" spans="1:8" x14ac:dyDescent="0.25">
      <c r="A68" s="118"/>
      <c r="B68" s="62" t="s">
        <v>111</v>
      </c>
      <c r="C68" s="93">
        <f>+SUM(C62:C64)</f>
        <v>2056</v>
      </c>
      <c r="D68" s="93">
        <f t="shared" ref="D68:E68" si="6">+SUM(D62:D64)</f>
        <v>0</v>
      </c>
      <c r="E68" s="93">
        <f t="shared" si="6"/>
        <v>1573.64</v>
      </c>
      <c r="F68" s="91"/>
      <c r="G68" s="77">
        <f>(E68-C68)/C68</f>
        <v>-0.2346108949416342</v>
      </c>
    </row>
    <row r="69" spans="1:8" x14ac:dyDescent="0.25">
      <c r="A69" s="69" t="s">
        <v>115</v>
      </c>
      <c r="B69" s="95" t="s">
        <v>108</v>
      </c>
      <c r="C69" s="96">
        <f>SUM(C53:C64)</f>
        <v>7547</v>
      </c>
      <c r="D69" s="96">
        <f t="shared" ref="D69" si="7">SUM(D53:D64)</f>
        <v>2559.0300000000002</v>
      </c>
      <c r="E69" s="96">
        <f>SUM(E53:E64)</f>
        <v>6076.3000000000011</v>
      </c>
      <c r="F69" s="91"/>
      <c r="G69" s="77">
        <f>(E69-C69)/C69</f>
        <v>-0.19487213462302888</v>
      </c>
    </row>
    <row r="70" spans="1:8" x14ac:dyDescent="0.25">
      <c r="A70" s="116" t="s">
        <v>116</v>
      </c>
      <c r="B70" s="62" t="s">
        <v>69</v>
      </c>
      <c r="C70" s="100">
        <v>0</v>
      </c>
      <c r="D70" s="100">
        <v>0</v>
      </c>
      <c r="E70" s="100">
        <v>409.98333333333335</v>
      </c>
      <c r="F70" s="65"/>
      <c r="G70" s="77" t="e">
        <f t="shared" si="3"/>
        <v>#DIV/0!</v>
      </c>
    </row>
    <row r="71" spans="1:8" x14ac:dyDescent="0.25">
      <c r="A71" s="117"/>
      <c r="B71" s="62" t="s">
        <v>70</v>
      </c>
      <c r="C71" s="100">
        <v>498.5</v>
      </c>
      <c r="D71" s="100">
        <v>1782</v>
      </c>
      <c r="E71" s="100">
        <v>782.75</v>
      </c>
      <c r="F71" s="65"/>
      <c r="G71" s="77">
        <f t="shared" si="3"/>
        <v>0.5702106318956871</v>
      </c>
    </row>
    <row r="72" spans="1:8" x14ac:dyDescent="0.25">
      <c r="A72" s="117"/>
      <c r="B72" s="62" t="s">
        <v>71</v>
      </c>
      <c r="C72" s="100">
        <v>2417.5</v>
      </c>
      <c r="D72" s="100">
        <v>1827.5</v>
      </c>
      <c r="E72" s="100">
        <v>1032</v>
      </c>
      <c r="F72" s="65"/>
      <c r="G72" s="77">
        <f t="shared" si="3"/>
        <v>-0.57311271975180977</v>
      </c>
    </row>
    <row r="73" spans="1:8" x14ac:dyDescent="0.25">
      <c r="A73" s="117"/>
      <c r="B73" s="62" t="s">
        <v>72</v>
      </c>
      <c r="C73" s="100">
        <v>1527</v>
      </c>
      <c r="D73" s="100">
        <v>1444.5</v>
      </c>
      <c r="E73" s="100">
        <v>1470.8166666666666</v>
      </c>
      <c r="F73" s="65"/>
      <c r="G73" s="77">
        <f t="shared" si="3"/>
        <v>-3.6793276577166599E-2</v>
      </c>
    </row>
    <row r="74" spans="1:8" x14ac:dyDescent="0.25">
      <c r="A74" s="117"/>
      <c r="B74" s="62" t="s">
        <v>73</v>
      </c>
      <c r="C74" s="100">
        <v>1499</v>
      </c>
      <c r="D74" s="100">
        <v>345.5</v>
      </c>
      <c r="E74" s="100">
        <v>933.36666666666667</v>
      </c>
      <c r="F74" s="65"/>
      <c r="G74" s="77">
        <f t="shared" si="3"/>
        <v>-0.3773404491883478</v>
      </c>
    </row>
    <row r="75" spans="1:8" x14ac:dyDescent="0.25">
      <c r="A75" s="117"/>
      <c r="B75" s="62" t="s">
        <v>74</v>
      </c>
      <c r="C75" s="100">
        <v>1989.5</v>
      </c>
      <c r="D75" s="100">
        <v>351</v>
      </c>
      <c r="E75" s="100">
        <v>1086.8333333333333</v>
      </c>
      <c r="F75" s="65"/>
      <c r="G75" s="77">
        <f t="shared" si="3"/>
        <v>-0.45371533886236076</v>
      </c>
    </row>
    <row r="76" spans="1:8" x14ac:dyDescent="0.25">
      <c r="A76" s="117"/>
      <c r="B76" s="62" t="s">
        <v>75</v>
      </c>
      <c r="C76" s="100">
        <v>1719</v>
      </c>
      <c r="D76" s="100">
        <v>332</v>
      </c>
      <c r="E76" s="100">
        <v>1231.17</v>
      </c>
      <c r="F76" s="65"/>
      <c r="G76" s="77">
        <f t="shared" si="3"/>
        <v>-0.28378708551483417</v>
      </c>
    </row>
    <row r="77" spans="1:8" x14ac:dyDescent="0.25">
      <c r="A77" s="117"/>
      <c r="B77" s="62" t="s">
        <v>76</v>
      </c>
      <c r="C77" s="100">
        <v>1614</v>
      </c>
      <c r="D77" s="100">
        <v>231.5</v>
      </c>
      <c r="E77" s="100">
        <v>1443.68</v>
      </c>
      <c r="F77" s="65"/>
      <c r="G77" s="77">
        <f t="shared" si="3"/>
        <v>-0.10552664188351916</v>
      </c>
      <c r="H77" s="89"/>
    </row>
    <row r="78" spans="1:8" x14ac:dyDescent="0.25">
      <c r="A78" s="117"/>
      <c r="B78" s="62" t="s">
        <v>77</v>
      </c>
      <c r="C78" s="100">
        <v>2061.1</v>
      </c>
      <c r="D78" s="100">
        <v>335.4</v>
      </c>
      <c r="E78" s="100">
        <v>1410.75</v>
      </c>
      <c r="F78" s="65"/>
      <c r="G78" s="77">
        <f>(E78-C78)/C78</f>
        <v>-0.31553539372179901</v>
      </c>
      <c r="H78" s="89"/>
    </row>
    <row r="79" spans="1:8" x14ac:dyDescent="0.25">
      <c r="A79" s="117"/>
      <c r="B79" s="62" t="s">
        <v>78</v>
      </c>
      <c r="C79" s="100">
        <v>1950</v>
      </c>
      <c r="D79" s="100">
        <v>492.08333333333331</v>
      </c>
      <c r="E79" s="100">
        <v>1727</v>
      </c>
      <c r="F79" s="65"/>
      <c r="G79" s="77">
        <f t="shared" ref="G79:G81" si="8">(E79-C79)/C79</f>
        <v>-0.11435897435897435</v>
      </c>
      <c r="H79" s="89"/>
    </row>
    <row r="80" spans="1:8" x14ac:dyDescent="0.25">
      <c r="A80" s="117"/>
      <c r="B80" s="62" t="s">
        <v>79</v>
      </c>
      <c r="C80" s="100">
        <v>1769.0833333333333</v>
      </c>
      <c r="D80" s="100">
        <v>795.9</v>
      </c>
      <c r="E80" s="100">
        <v>1859.9833333333333</v>
      </c>
      <c r="F80" s="65"/>
      <c r="G80" s="77">
        <f t="shared" si="8"/>
        <v>5.1382542748127612E-2</v>
      </c>
      <c r="H80" s="89"/>
    </row>
    <row r="81" spans="1:8" x14ac:dyDescent="0.25">
      <c r="A81" s="117"/>
      <c r="B81" s="62" t="s">
        <v>80</v>
      </c>
      <c r="C81" s="100">
        <v>1210</v>
      </c>
      <c r="D81" s="100">
        <v>1875.25</v>
      </c>
      <c r="E81" s="100">
        <v>2989.8666666666668</v>
      </c>
      <c r="F81" s="65"/>
      <c r="G81" s="77">
        <f t="shared" si="8"/>
        <v>1.4709641873278239</v>
      </c>
      <c r="H81" s="89"/>
    </row>
    <row r="82" spans="1:8" x14ac:dyDescent="0.25">
      <c r="A82" s="117"/>
      <c r="B82" s="62" t="s">
        <v>81</v>
      </c>
      <c r="C82" s="93">
        <f>+SUM(C70:C72)</f>
        <v>2916</v>
      </c>
      <c r="D82" s="93">
        <f>+SUM(D70:D72)</f>
        <v>3609.5</v>
      </c>
      <c r="E82" s="93">
        <f>+SUM(E70:E72)</f>
        <v>2224.7333333333336</v>
      </c>
      <c r="F82" s="77"/>
      <c r="G82" s="77">
        <f>+E82/D82-1</f>
        <v>-0.38364501085099501</v>
      </c>
      <c r="H82" s="89"/>
    </row>
    <row r="83" spans="1:8" x14ac:dyDescent="0.25">
      <c r="A83" s="117"/>
      <c r="B83" s="62" t="s">
        <v>82</v>
      </c>
      <c r="C83" s="93">
        <f>+SUM(C73:C75)</f>
        <v>5015.5</v>
      </c>
      <c r="D83" s="93">
        <f>+SUM(D73:D75)</f>
        <v>2141</v>
      </c>
      <c r="E83" s="93">
        <f>+SUM(E73:E75)</f>
        <v>3491.0166666666664</v>
      </c>
      <c r="F83" s="77"/>
      <c r="G83" s="77">
        <f>+E83/D83-1</f>
        <v>0.63055425813482779</v>
      </c>
      <c r="H83" s="89"/>
    </row>
    <row r="84" spans="1:8" x14ac:dyDescent="0.25">
      <c r="A84" s="117"/>
      <c r="B84" s="62" t="s">
        <v>83</v>
      </c>
      <c r="C84" s="93">
        <f>+SUM(C76:C78)</f>
        <v>5394.1</v>
      </c>
      <c r="D84" s="93">
        <f t="shared" ref="D84:E84" si="9">+SUM(D76:D78)</f>
        <v>898.9</v>
      </c>
      <c r="E84" s="93">
        <f t="shared" si="9"/>
        <v>4085.6000000000004</v>
      </c>
      <c r="F84" s="77"/>
      <c r="G84" s="77">
        <f>+E84/D84-1</f>
        <v>3.5451106908443659</v>
      </c>
      <c r="H84" s="89"/>
    </row>
    <row r="85" spans="1:8" x14ac:dyDescent="0.25">
      <c r="A85" s="118"/>
      <c r="B85" s="62" t="s">
        <v>111</v>
      </c>
      <c r="C85" s="93">
        <f>+SUM(C79:C81)</f>
        <v>4929.083333333333</v>
      </c>
      <c r="D85" s="93">
        <f>+SUM(D79:D81)</f>
        <v>3163.2333333333336</v>
      </c>
      <c r="E85" s="93">
        <f>+SUM(E79:E81)</f>
        <v>6576.85</v>
      </c>
      <c r="F85" s="77"/>
      <c r="G85" s="77">
        <f>(E85-D85)/D85</f>
        <v>1.0791542409138328</v>
      </c>
    </row>
    <row r="86" spans="1:8" x14ac:dyDescent="0.25">
      <c r="A86" s="69" t="s">
        <v>116</v>
      </c>
      <c r="B86" s="95" t="s">
        <v>108</v>
      </c>
      <c r="C86" s="96">
        <f>SUM(C70:C81)</f>
        <v>18254.683333333334</v>
      </c>
      <c r="D86" s="96">
        <f t="shared" ref="D86:E86" si="10">SUM(D70:D81)</f>
        <v>9812.6333333333314</v>
      </c>
      <c r="E86" s="96">
        <f t="shared" si="10"/>
        <v>16378.2</v>
      </c>
      <c r="F86" s="77"/>
      <c r="G86" s="77">
        <f>+E86/D86-1</f>
        <v>0.6690932437436099</v>
      </c>
    </row>
    <row r="87" spans="1:8" x14ac:dyDescent="0.25">
      <c r="A87" s="116" t="s">
        <v>117</v>
      </c>
      <c r="B87" s="62" t="s">
        <v>69</v>
      </c>
      <c r="C87" s="101">
        <v>3546.5320000000002</v>
      </c>
      <c r="D87" s="101">
        <v>2360.105</v>
      </c>
      <c r="E87" s="101">
        <v>1398.2729999999999</v>
      </c>
      <c r="F87" s="65"/>
      <c r="G87" s="77">
        <f t="shared" si="3"/>
        <v>-0.60573512377725613</v>
      </c>
    </row>
    <row r="88" spans="1:8" x14ac:dyDescent="0.25">
      <c r="A88" s="117"/>
      <c r="B88" s="62" t="s">
        <v>70</v>
      </c>
      <c r="C88" s="101">
        <v>1284.8900000000001</v>
      </c>
      <c r="D88" s="101">
        <v>7878.7219999999998</v>
      </c>
      <c r="E88" s="101">
        <v>885.60900000000004</v>
      </c>
      <c r="F88" s="65"/>
      <c r="G88" s="77">
        <f t="shared" si="3"/>
        <v>-0.31075111488142959</v>
      </c>
    </row>
    <row r="89" spans="1:8" x14ac:dyDescent="0.25">
      <c r="A89" s="117"/>
      <c r="B89" s="62" t="s">
        <v>71</v>
      </c>
      <c r="C89" s="101">
        <v>1177.462</v>
      </c>
      <c r="D89" s="101">
        <v>6211.6639999999998</v>
      </c>
      <c r="E89" s="101">
        <v>0</v>
      </c>
      <c r="F89" s="65"/>
      <c r="G89" s="77">
        <f t="shared" si="3"/>
        <v>-1</v>
      </c>
    </row>
    <row r="90" spans="1:8" x14ac:dyDescent="0.25">
      <c r="A90" s="117"/>
      <c r="B90" s="62" t="s">
        <v>72</v>
      </c>
      <c r="C90" s="101">
        <v>1772.499</v>
      </c>
      <c r="D90" s="101">
        <v>4117.0169999999998</v>
      </c>
      <c r="E90" s="101">
        <v>0</v>
      </c>
      <c r="F90" s="65"/>
      <c r="G90" s="77">
        <f t="shared" si="3"/>
        <v>-1</v>
      </c>
    </row>
    <row r="91" spans="1:8" x14ac:dyDescent="0.25">
      <c r="A91" s="117"/>
      <c r="B91" s="62" t="s">
        <v>73</v>
      </c>
      <c r="C91" s="101">
        <v>742.80899999999997</v>
      </c>
      <c r="D91" s="101">
        <v>3073.8789999999999</v>
      </c>
      <c r="E91" s="101">
        <v>1063.019</v>
      </c>
      <c r="F91" s="65"/>
      <c r="G91" s="77">
        <f t="shared" si="3"/>
        <v>0.43107986036787393</v>
      </c>
    </row>
    <row r="92" spans="1:8" x14ac:dyDescent="0.25">
      <c r="A92" s="117"/>
      <c r="B92" s="62" t="s">
        <v>74</v>
      </c>
      <c r="C92" s="101">
        <v>1455.4090000000001</v>
      </c>
      <c r="D92" s="101">
        <v>3765.924</v>
      </c>
      <c r="E92" s="101">
        <v>0</v>
      </c>
      <c r="F92" s="65"/>
      <c r="G92" s="77">
        <f t="shared" si="3"/>
        <v>-1</v>
      </c>
    </row>
    <row r="93" spans="1:8" x14ac:dyDescent="0.25">
      <c r="A93" s="117"/>
      <c r="B93" s="62" t="s">
        <v>75</v>
      </c>
      <c r="C93" s="101">
        <v>2949.29</v>
      </c>
      <c r="D93" s="101">
        <v>1453.133</v>
      </c>
      <c r="E93" s="101">
        <v>13.365</v>
      </c>
      <c r="F93" s="65"/>
      <c r="G93" s="77">
        <f t="shared" si="3"/>
        <v>-0.99546840086936184</v>
      </c>
    </row>
    <row r="94" spans="1:8" x14ac:dyDescent="0.25">
      <c r="A94" s="117"/>
      <c r="B94" s="62" t="s">
        <v>76</v>
      </c>
      <c r="C94" s="101">
        <v>2795.6179999999999</v>
      </c>
      <c r="D94" s="101">
        <v>3113.4690000000001</v>
      </c>
      <c r="E94" s="101">
        <v>830.71799999999996</v>
      </c>
      <c r="F94" s="65"/>
      <c r="G94" s="77">
        <f t="shared" si="3"/>
        <v>-0.70284996018769375</v>
      </c>
    </row>
    <row r="95" spans="1:8" x14ac:dyDescent="0.25">
      <c r="A95" s="117"/>
      <c r="B95" s="62" t="s">
        <v>77</v>
      </c>
      <c r="C95" s="101">
        <v>0</v>
      </c>
      <c r="D95" s="101">
        <v>3113</v>
      </c>
      <c r="E95" s="101">
        <v>687.82</v>
      </c>
      <c r="F95" s="65"/>
      <c r="G95" s="77" t="e">
        <f t="shared" si="3"/>
        <v>#DIV/0!</v>
      </c>
    </row>
    <row r="96" spans="1:8" x14ac:dyDescent="0.25">
      <c r="A96" s="117"/>
      <c r="B96" s="62" t="s">
        <v>78</v>
      </c>
      <c r="C96" s="101">
        <v>1409.39</v>
      </c>
      <c r="D96" s="101">
        <v>0</v>
      </c>
      <c r="E96" s="101">
        <v>2496.8139999999999</v>
      </c>
      <c r="F96" s="65"/>
      <c r="G96" s="77">
        <f t="shared" si="3"/>
        <v>0.77155648897750062</v>
      </c>
    </row>
    <row r="97" spans="1:8" x14ac:dyDescent="0.25">
      <c r="A97" s="117"/>
      <c r="B97" s="62" t="s">
        <v>79</v>
      </c>
      <c r="C97" s="101">
        <v>6472.1559999999999</v>
      </c>
      <c r="D97" s="101">
        <v>0</v>
      </c>
      <c r="E97" s="101">
        <v>2177.6579999999999</v>
      </c>
      <c r="F97" s="65"/>
      <c r="G97" s="77">
        <f t="shared" si="3"/>
        <v>-0.66353437710710306</v>
      </c>
      <c r="H97" s="92"/>
    </row>
    <row r="98" spans="1:8" x14ac:dyDescent="0.25">
      <c r="A98" s="117"/>
      <c r="B98" s="62" t="s">
        <v>80</v>
      </c>
      <c r="C98" s="101">
        <v>6022.3280000000004</v>
      </c>
      <c r="D98" s="101">
        <v>0</v>
      </c>
      <c r="E98" s="101">
        <v>780.02499999999998</v>
      </c>
      <c r="F98" s="65"/>
      <c r="G98" s="77">
        <f t="shared" si="3"/>
        <v>-0.8704778285075141</v>
      </c>
      <c r="H98" s="92"/>
    </row>
    <row r="99" spans="1:8" x14ac:dyDescent="0.25">
      <c r="A99" s="117"/>
      <c r="B99" s="62" t="s">
        <v>81</v>
      </c>
      <c r="C99" s="93">
        <f>+SUM(C87:C89)</f>
        <v>6008.884</v>
      </c>
      <c r="D99" s="93">
        <f>+SUM(D87:D89)</f>
        <v>16450.490999999998</v>
      </c>
      <c r="E99" s="93">
        <f>+SUM(E87:E89)</f>
        <v>2283.8820000000001</v>
      </c>
      <c r="F99" s="65"/>
      <c r="G99" s="77">
        <f t="shared" si="3"/>
        <v>-0.61991577803798503</v>
      </c>
      <c r="H99" s="92"/>
    </row>
    <row r="100" spans="1:8" x14ac:dyDescent="0.25">
      <c r="A100" s="117"/>
      <c r="B100" s="62" t="s">
        <v>82</v>
      </c>
      <c r="C100" s="93">
        <f>+SUM(C90:C92)</f>
        <v>3970.7170000000001</v>
      </c>
      <c r="D100" s="93">
        <f>+SUM(D90:D92)</f>
        <v>10956.82</v>
      </c>
      <c r="E100" s="93">
        <f>+SUM(E90:E92)</f>
        <v>1063.019</v>
      </c>
      <c r="F100" s="65"/>
      <c r="G100" s="77">
        <f>(E100-C100)/C100</f>
        <v>-0.73228537818232831</v>
      </c>
      <c r="H100" s="92"/>
    </row>
    <row r="101" spans="1:8" x14ac:dyDescent="0.25">
      <c r="A101" s="117"/>
      <c r="B101" s="62" t="s">
        <v>83</v>
      </c>
      <c r="C101" s="93">
        <f>+SUM(C93:C95)</f>
        <v>5744.9079999999994</v>
      </c>
      <c r="D101" s="93">
        <f t="shared" ref="D101:E101" si="11">+SUM(D93:D95)</f>
        <v>7679.6019999999999</v>
      </c>
      <c r="E101" s="93">
        <f t="shared" si="11"/>
        <v>1531.903</v>
      </c>
      <c r="F101" s="65"/>
      <c r="G101" s="77">
        <f>(E101-C101)/C101</f>
        <v>-0.73334594740246484</v>
      </c>
      <c r="H101" s="92"/>
    </row>
    <row r="102" spans="1:8" x14ac:dyDescent="0.25">
      <c r="A102" s="118"/>
      <c r="B102" s="62" t="s">
        <v>111</v>
      </c>
      <c r="C102" s="93">
        <f>+SUM(C96:C98)</f>
        <v>13903.874</v>
      </c>
      <c r="D102" s="93">
        <f>+SUM(D96:D98)</f>
        <v>0</v>
      </c>
      <c r="E102" s="93">
        <f>+SUM(E96:E98)</f>
        <v>5454.4969999999994</v>
      </c>
      <c r="F102" s="65"/>
      <c r="G102" s="77">
        <f>(E102-C102)/C102</f>
        <v>-0.60769948001542595</v>
      </c>
      <c r="H102" s="92"/>
    </row>
    <row r="103" spans="1:8" x14ac:dyDescent="0.25">
      <c r="A103" s="69" t="s">
        <v>117</v>
      </c>
      <c r="B103" s="95" t="s">
        <v>108</v>
      </c>
      <c r="C103" s="102">
        <f>SUM(C87:C98)</f>
        <v>29628.383000000002</v>
      </c>
      <c r="D103" s="102">
        <f>SUM(D87:D98)</f>
        <v>35086.913</v>
      </c>
      <c r="E103" s="102">
        <f>SUM(E87:E98)</f>
        <v>10333.300999999998</v>
      </c>
      <c r="F103" s="65"/>
      <c r="G103" s="77">
        <f t="shared" si="3"/>
        <v>-0.65123641745821903</v>
      </c>
      <c r="H103" s="92"/>
    </row>
    <row r="104" spans="1:8" x14ac:dyDescent="0.25">
      <c r="H104" s="92"/>
    </row>
    <row r="105" spans="1:8" x14ac:dyDescent="0.25">
      <c r="H105" s="92"/>
    </row>
    <row r="106" spans="1:8" x14ac:dyDescent="0.25">
      <c r="H106" s="92"/>
    </row>
    <row r="107" spans="1:8" x14ac:dyDescent="0.25">
      <c r="H107" s="92"/>
    </row>
    <row r="108" spans="1:8" x14ac:dyDescent="0.25">
      <c r="H108" s="92"/>
    </row>
    <row r="109" spans="1:8" x14ac:dyDescent="0.25">
      <c r="H109" s="92"/>
    </row>
    <row r="139" spans="8:8" x14ac:dyDescent="0.25">
      <c r="H139" s="80" t="s">
        <v>119</v>
      </c>
    </row>
  </sheetData>
  <mergeCells count="6">
    <mergeCell ref="A87:A102"/>
    <mergeCell ref="A2:A17"/>
    <mergeCell ref="A19:A34"/>
    <mergeCell ref="A36:A51"/>
    <mergeCell ref="A53:A68"/>
    <mergeCell ref="A70:A8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ADB84-3977-4983-A08A-A7A155C348C8}">
  <dimension ref="A1:C4"/>
  <sheetViews>
    <sheetView workbookViewId="0">
      <selection activeCell="C11" sqref="C11"/>
    </sheetView>
  </sheetViews>
  <sheetFormatPr baseColWidth="10" defaultRowHeight="15" x14ac:dyDescent="0.25"/>
  <cols>
    <col min="3" max="3" width="41.140625" customWidth="1"/>
  </cols>
  <sheetData>
    <row r="1" spans="1:3" x14ac:dyDescent="0.25">
      <c r="A1" s="119" t="s">
        <v>126</v>
      </c>
      <c r="B1" s="119"/>
      <c r="C1" s="119"/>
    </row>
    <row r="2" spans="1:3" x14ac:dyDescent="0.25">
      <c r="A2" s="104" t="s">
        <v>120</v>
      </c>
      <c r="B2" s="104" t="s">
        <v>121</v>
      </c>
      <c r="C2" s="104" t="s">
        <v>122</v>
      </c>
    </row>
    <row r="3" spans="1:3" ht="42.75" x14ac:dyDescent="0.25">
      <c r="A3" s="105" t="s">
        <v>123</v>
      </c>
      <c r="B3" s="106" t="s">
        <v>124</v>
      </c>
      <c r="C3" s="106" t="s">
        <v>125</v>
      </c>
    </row>
    <row r="4" spans="1:3" ht="57" x14ac:dyDescent="0.25">
      <c r="A4" s="105">
        <v>2</v>
      </c>
      <c r="B4" s="106" t="s">
        <v>127</v>
      </c>
      <c r="C4" s="106" t="s">
        <v>128</v>
      </c>
    </row>
  </sheetData>
  <mergeCells count="1">
    <mergeCell ref="A1:C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0E6C31EAB448A45A42E74017B5F4D9F" ma:contentTypeVersion="2" ma:contentTypeDescription="Crear nuevo documento." ma:contentTypeScope="" ma:versionID="9dceab03e84bb16f8469a4f3281ada36">
  <xsd:schema xmlns:xsd="http://www.w3.org/2001/XMLSchema" xmlns:xs="http://www.w3.org/2001/XMLSchema" xmlns:p="http://schemas.microsoft.com/office/2006/metadata/properties" xmlns:ns2="a3e73ca5-0196-4838-bfc0-8be9cc4111d5" targetNamespace="http://schemas.microsoft.com/office/2006/metadata/properties" ma:root="true" ma:fieldsID="924378926255b362d1e20d21436b1aa0" ns2:_="">
    <xsd:import namespace="a3e73ca5-0196-4838-bfc0-8be9cc4111d5"/>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e73ca5-0196-4838-bfc0-8be9cc411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4B4A8F4-E49A-4942-824A-F3585F06684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3CDB047-A8FD-41A2-A990-7E2BCE5531D6}">
  <ds:schemaRefs>
    <ds:schemaRef ds:uri="http://schemas.microsoft.com/sharepoint/v3/contenttype/forms"/>
  </ds:schemaRefs>
</ds:datastoreItem>
</file>

<file path=customXml/itemProps3.xml><?xml version="1.0" encoding="utf-8"?>
<ds:datastoreItem xmlns:ds="http://schemas.openxmlformats.org/officeDocument/2006/customXml" ds:itemID="{90628514-813D-428E-8A6C-E2E3B6AF2B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e73ca5-0196-4838-bfc0-8be9cc4111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PLAN DE AUSTERIDAD 2022</vt:lpstr>
      <vt:lpstr>Seg 1 Trimestral-Anual 22</vt:lpstr>
      <vt:lpstr>Seg 2 Trimestral-Anual 22</vt:lpstr>
      <vt:lpstr>Versión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Orlando Cruz</dc:creator>
  <cp:lastModifiedBy>Ruth Toro Garcia</cp:lastModifiedBy>
  <cp:lastPrinted>2021-06-23T21:22:28Z</cp:lastPrinted>
  <dcterms:created xsi:type="dcterms:W3CDTF">2015-06-05T18:19:34Z</dcterms:created>
  <dcterms:modified xsi:type="dcterms:W3CDTF">2022-01-29T17:36:28Z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0x01010040E6C31EAB448A45A42E74017B5F4D9F</vt:lpwstr>
  </property>
</Properties>
</file>