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updateLinks="never" defaultThemeVersion="166925"/>
  <mc:AlternateContent xmlns:mc="http://schemas.openxmlformats.org/markup-compatibility/2006">
    <mc:Choice Requires="x15">
      <x15ac:absPath xmlns:x15ac="http://schemas.microsoft.com/office/spreadsheetml/2010/11/ac" url="C:\Users\rtoro\Downloads\"/>
    </mc:Choice>
  </mc:AlternateContent>
  <xr:revisionPtr revIDLastSave="0" documentId="8_{423730FE-3C07-421B-8C50-93E39F62FD15}" xr6:coauthVersionLast="47" xr6:coauthVersionMax="47" xr10:uidLastSave="{00000000-0000-0000-0000-000000000000}"/>
  <bookViews>
    <workbookView xWindow="-120" yWindow="-120" windowWidth="20730" windowHeight="11160" firstSheet="1" activeTab="1" xr2:uid="{88661C07-9287-4F48-A947-5018B9DF799F}"/>
  </bookViews>
  <sheets>
    <sheet name="Hoja3" sheetId="13" state="hidden" r:id="rId1"/>
    <sheet name="INDICADORES" sheetId="2" r:id="rId2"/>
    <sheet name="VERSIONAMIENTO" sheetId="14" r:id="rId3"/>
    <sheet name="deplegables indi hitos" sheetId="12" state="hidden" r:id="rId4"/>
    <sheet name="desplegables" sheetId="8" state="hidden" r:id="rId5"/>
  </sheets>
  <externalReferences>
    <externalReference r:id="rId6"/>
    <externalReference r:id="rId7"/>
    <externalReference r:id="rId8"/>
    <externalReference r:id="rId9"/>
  </externalReferences>
  <definedNames>
    <definedName name="_xlnm._FilterDatabase" localSheetId="4" hidden="1">desplegables!$A$2:$W$56</definedName>
    <definedName name="_xlnm._FilterDatabase" localSheetId="1" hidden="1">INDICADORES!$A$1:$XER$335</definedName>
    <definedName name="año">[1]Listas!$A$2</definedName>
    <definedName name="AQ">#REF!</definedName>
    <definedName name="centro_costo">[1]Listas!$J$2:$J$46</definedName>
    <definedName name="codigos">[2]Listas_Desp3!$A$1:$J$5</definedName>
    <definedName name="CRITERIO_DÍAS">[3]INFORMACIÓN!$L$3:$L$8</definedName>
    <definedName name="dd">#REF!</definedName>
    <definedName name="fuente_recursos">[1]Listas!$H$2:$H$7</definedName>
    <definedName name="modalidad">[1]Listas!$D$2:$D$42</definedName>
    <definedName name="plazo">[1]Listas!$B$2</definedName>
    <definedName name="Proyectos">[2]Listas_Desp3!$B$1:$J$1</definedName>
    <definedName name="tipo_contrato">[1]Listas!$F$2:$F$42</definedName>
    <definedName name="VALIDADOR">[3]INFORMACIÓN!$Q$18:$Q$19</definedName>
  </definedNames>
  <calcPr calcId="191028"/>
  <pivotCaches>
    <pivotCache cacheId="0" r:id="rId10"/>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E175" i="2" l="1"/>
  <c r="BC175" i="2"/>
  <c r="BB175" i="2"/>
  <c r="BO174" i="2"/>
  <c r="BE174" i="2"/>
  <c r="BC174" i="2"/>
  <c r="BB174" i="2"/>
  <c r="BO173" i="2"/>
  <c r="BC173" i="2"/>
  <c r="BB173" i="2"/>
  <c r="BO172" i="2"/>
  <c r="BC172" i="2"/>
  <c r="BB172" i="2"/>
  <c r="BE171" i="2"/>
  <c r="BC171" i="2"/>
  <c r="BB171" i="2"/>
  <c r="BO170" i="2"/>
  <c r="BC170" i="2"/>
  <c r="BB170" i="2"/>
  <c r="BO169" i="2"/>
  <c r="BC169" i="2"/>
  <c r="BB169" i="2"/>
  <c r="BE168" i="2"/>
  <c r="BC168" i="2"/>
  <c r="BB168" i="2"/>
  <c r="BO167" i="2"/>
  <c r="BC167" i="2"/>
  <c r="BB167" i="2"/>
  <c r="BO166" i="2"/>
  <c r="BC166" i="2"/>
  <c r="BB166" i="2"/>
  <c r="BO165" i="2"/>
  <c r="BE165" i="2"/>
  <c r="BC165" i="2"/>
  <c r="BB165" i="2"/>
  <c r="BE164" i="2"/>
  <c r="BF164" i="2" s="1"/>
  <c r="BB164" i="2"/>
  <c r="BO163" i="2"/>
  <c r="BC163" i="2"/>
  <c r="BB163" i="2"/>
  <c r="BO162" i="2"/>
  <c r="BM162" i="2"/>
  <c r="BN162" i="2" s="1"/>
  <c r="BJ162" i="2"/>
  <c r="BK162" i="2" s="1"/>
  <c r="BD162" i="2"/>
  <c r="BC162" i="2"/>
  <c r="BB162" i="2"/>
  <c r="BO161" i="2"/>
  <c r="BJ161" i="2"/>
  <c r="BK161" i="2" s="1"/>
  <c r="BL161" i="2" s="1"/>
  <c r="BM161" i="2" s="1"/>
  <c r="BN161" i="2" s="1"/>
  <c r="BC161" i="2"/>
  <c r="BB161" i="2"/>
  <c r="BO160" i="2"/>
  <c r="BM160" i="2"/>
  <c r="BN160" i="2" s="1"/>
  <c r="BJ160" i="2"/>
  <c r="BK160" i="2" s="1"/>
  <c r="BG160" i="2"/>
  <c r="BH160" i="2" s="1"/>
  <c r="BE160" i="2"/>
  <c r="BC160" i="2"/>
  <c r="BB160" i="2"/>
  <c r="BO159" i="2"/>
  <c r="BM159" i="2"/>
  <c r="BN159" i="2" s="1"/>
  <c r="BJ159" i="2"/>
  <c r="BK159" i="2" s="1"/>
  <c r="BG159" i="2"/>
  <c r="BH159" i="2" s="1"/>
  <c r="BE159" i="2"/>
  <c r="BC159" i="2"/>
  <c r="BB159" i="2"/>
  <c r="BO158" i="2"/>
  <c r="BM158" i="2"/>
  <c r="BN158" i="2" s="1"/>
  <c r="BJ158" i="2"/>
  <c r="BK158" i="2" s="1"/>
  <c r="BG158" i="2"/>
  <c r="BH158" i="2" s="1"/>
  <c r="BE158" i="2"/>
  <c r="BC158" i="2"/>
  <c r="BB158" i="2"/>
  <c r="BO157" i="2"/>
  <c r="BM157" i="2"/>
  <c r="BN157" i="2" s="1"/>
  <c r="BJ157" i="2"/>
  <c r="BK157" i="2" s="1"/>
  <c r="BG157" i="2"/>
  <c r="BH157" i="2" s="1"/>
  <c r="BE157" i="2"/>
  <c r="BC157" i="2"/>
  <c r="BB157" i="2"/>
  <c r="BO156" i="2"/>
  <c r="BM156" i="2"/>
  <c r="BN156" i="2" s="1"/>
  <c r="BJ156" i="2"/>
  <c r="BK156" i="2" s="1"/>
  <c r="BG156" i="2"/>
  <c r="BH156" i="2" s="1"/>
  <c r="BE156" i="2"/>
  <c r="BC156" i="2"/>
  <c r="BB156" i="2"/>
  <c r="BO155" i="2"/>
  <c r="BM155" i="2"/>
  <c r="BN155" i="2" s="1"/>
  <c r="BJ155" i="2"/>
  <c r="BK155" i="2" s="1"/>
  <c r="BG155" i="2"/>
  <c r="BH155" i="2" s="1"/>
  <c r="BE155" i="2"/>
  <c r="BC155" i="2"/>
  <c r="BB155" i="2"/>
  <c r="BO154" i="2"/>
  <c r="BC154" i="2"/>
  <c r="BB154" i="2"/>
  <c r="BO153" i="2"/>
  <c r="BM153" i="2"/>
  <c r="BN153" i="2" s="1"/>
  <c r="BJ153" i="2"/>
  <c r="BK153" i="2" s="1"/>
  <c r="BE153" i="2"/>
  <c r="BC153" i="2"/>
  <c r="BB153" i="2"/>
  <c r="BO152" i="2"/>
  <c r="BJ152" i="2"/>
  <c r="BK152" i="2" s="1"/>
  <c r="BL152" i="2" s="1"/>
  <c r="BM152" i="2" s="1"/>
  <c r="BN152" i="2" s="1"/>
  <c r="BC152" i="2"/>
  <c r="BB152" i="2"/>
  <c r="BO151" i="2"/>
  <c r="BM151" i="2"/>
  <c r="BN151" i="2" s="1"/>
  <c r="BJ151" i="2"/>
  <c r="BK151" i="2" s="1"/>
  <c r="BH151" i="2"/>
  <c r="BE151" i="2"/>
  <c r="BC151" i="2"/>
  <c r="BB151" i="2"/>
  <c r="BO150" i="2"/>
  <c r="BC150" i="2"/>
  <c r="BB150" i="2"/>
  <c r="BO149" i="2" l="1"/>
  <c r="BL149" i="2"/>
  <c r="BM149" i="2" s="1"/>
  <c r="BN149" i="2" s="1"/>
  <c r="BJ149" i="2"/>
  <c r="BC149" i="2"/>
  <c r="BB149" i="2"/>
  <c r="BO148" i="2"/>
  <c r="BC148" i="2"/>
  <c r="BB148" i="2"/>
  <c r="BO147" i="2"/>
  <c r="BC147" i="2"/>
  <c r="BB147" i="2"/>
  <c r="BO146" i="2"/>
  <c r="BK146" i="2"/>
  <c r="BL146" i="2" s="1"/>
  <c r="BM146" i="2" s="1"/>
  <c r="BN146" i="2" s="1"/>
  <c r="BC146" i="2"/>
  <c r="BB146" i="2"/>
  <c r="BO145" i="2"/>
  <c r="BG145" i="2"/>
  <c r="BH145" i="2" s="1"/>
  <c r="BI145" i="2" s="1"/>
  <c r="BJ145" i="2" s="1"/>
  <c r="BK145" i="2" s="1"/>
  <c r="BL145" i="2" s="1"/>
  <c r="BM145" i="2" s="1"/>
  <c r="BN145" i="2" s="1"/>
  <c r="BF145" i="2"/>
  <c r="BE145" i="2"/>
  <c r="BD145" i="2"/>
  <c r="BC145" i="2"/>
  <c r="BB145" i="2"/>
  <c r="BO144" i="2"/>
  <c r="BC144" i="2"/>
  <c r="BB144" i="2"/>
  <c r="BO143" i="2"/>
  <c r="BG143" i="2"/>
  <c r="BH143" i="2" s="1"/>
  <c r="BI143" i="2" s="1"/>
  <c r="BJ143" i="2" s="1"/>
  <c r="BK143" i="2" s="1"/>
  <c r="BL143" i="2" s="1"/>
  <c r="BM143" i="2" s="1"/>
  <c r="BN143" i="2" s="1"/>
  <c r="BF143" i="2"/>
  <c r="BE143" i="2"/>
  <c r="BD143" i="2"/>
  <c r="BC143" i="2"/>
  <c r="BB143" i="2"/>
  <c r="BO142" i="2"/>
  <c r="BG142" i="2"/>
  <c r="BH142" i="2" s="1"/>
  <c r="BI142" i="2" s="1"/>
  <c r="BJ142" i="2" s="1"/>
  <c r="BK142" i="2" s="1"/>
  <c r="BL142" i="2" s="1"/>
  <c r="BM142" i="2" s="1"/>
  <c r="BN142" i="2" s="1"/>
  <c r="BF142" i="2"/>
  <c r="BE142" i="2"/>
  <c r="BD142" i="2"/>
  <c r="BC142" i="2"/>
  <c r="BB142" i="2"/>
  <c r="BO141" i="2"/>
  <c r="BL141" i="2"/>
  <c r="BM141" i="2" s="1"/>
  <c r="BN141" i="2" s="1"/>
  <c r="BC141" i="2"/>
  <c r="BB141" i="2"/>
  <c r="BO140" i="2"/>
  <c r="BH140" i="2"/>
  <c r="BF140" i="2"/>
  <c r="BC140" i="2"/>
  <c r="BB140" i="2"/>
  <c r="BO139" i="2"/>
  <c r="BG139" i="2"/>
  <c r="BH139" i="2" s="1"/>
  <c r="BI139" i="2" s="1"/>
  <c r="BJ139" i="2" s="1"/>
  <c r="BK139" i="2" s="1"/>
  <c r="BL139" i="2" s="1"/>
  <c r="BM139" i="2" s="1"/>
  <c r="BN139" i="2" s="1"/>
  <c r="BF139" i="2"/>
  <c r="BE139" i="2"/>
  <c r="BD139" i="2"/>
  <c r="BC139" i="2"/>
  <c r="BB139" i="2"/>
  <c r="BO138" i="2"/>
  <c r="BG138" i="2"/>
  <c r="BH138" i="2" s="1"/>
  <c r="BI138" i="2" s="1"/>
  <c r="BJ138" i="2" s="1"/>
  <c r="BK138" i="2" s="1"/>
  <c r="BL138" i="2" s="1"/>
  <c r="BM138" i="2" s="1"/>
  <c r="BN138" i="2" s="1"/>
  <c r="BF138" i="2"/>
  <c r="BE138" i="2"/>
  <c r="BD138" i="2"/>
  <c r="BC138" i="2"/>
  <c r="BB138" i="2"/>
  <c r="BO137" i="2"/>
  <c r="BG137" i="2"/>
  <c r="BH137" i="2" s="1"/>
  <c r="BI137" i="2" s="1"/>
  <c r="BJ137" i="2" s="1"/>
  <c r="BK137" i="2" s="1"/>
  <c r="BL137" i="2" s="1"/>
  <c r="BM137" i="2" s="1"/>
  <c r="BN137" i="2" s="1"/>
  <c r="BF137" i="2"/>
  <c r="BE137" i="2"/>
  <c r="BD137" i="2"/>
  <c r="BC137" i="2"/>
  <c r="BB137" i="2"/>
  <c r="BO136" i="2"/>
  <c r="BC136" i="2"/>
  <c r="BB136" i="2"/>
  <c r="BO135" i="2"/>
  <c r="BC135" i="2"/>
  <c r="BB135" i="2"/>
  <c r="BO134" i="2"/>
  <c r="BN134" i="2"/>
  <c r="BK134" i="2"/>
  <c r="BE134" i="2"/>
  <c r="BC134" i="2"/>
  <c r="BB134" i="2"/>
  <c r="BO133" i="2"/>
  <c r="BK133" i="2"/>
  <c r="BG133" i="2"/>
  <c r="BH133" i="2" s="1"/>
  <c r="BE133" i="2"/>
  <c r="BC133" i="2"/>
  <c r="BB133" i="2"/>
  <c r="BO132" i="2"/>
  <c r="BC132" i="2"/>
  <c r="BB132" i="2"/>
  <c r="BO131" i="2"/>
  <c r="BK131" i="2"/>
  <c r="BE131" i="2"/>
  <c r="BC131" i="2"/>
  <c r="BB131" i="2"/>
  <c r="BO130" i="2"/>
  <c r="BC130" i="2"/>
  <c r="BB130" i="2"/>
  <c r="BO129" i="2"/>
  <c r="BC129" i="2"/>
  <c r="BB129" i="2"/>
  <c r="BO128" i="2"/>
  <c r="BM128" i="2"/>
  <c r="BN128" i="2" s="1"/>
  <c r="BE128" i="2"/>
  <c r="BC128" i="2"/>
  <c r="BB128" i="2"/>
  <c r="BO127" i="2"/>
  <c r="BC127" i="2"/>
  <c r="BB127" i="2"/>
  <c r="BO126" i="2"/>
  <c r="BE126" i="2"/>
  <c r="BC126" i="2"/>
  <c r="BB126" i="2"/>
  <c r="BO125" i="2"/>
  <c r="BN125" i="2"/>
  <c r="BJ125" i="2"/>
  <c r="BG125" i="2"/>
  <c r="BH125" i="2" s="1"/>
  <c r="BE125" i="2"/>
  <c r="BC125" i="2"/>
  <c r="BB125" i="2"/>
  <c r="BO124" i="2"/>
  <c r="BC124" i="2"/>
  <c r="BB124" i="2"/>
  <c r="BN123" i="2"/>
  <c r="BM123" i="2"/>
  <c r="BK123" i="2"/>
  <c r="BJ123" i="2"/>
  <c r="BH123" i="2"/>
  <c r="BG123" i="2"/>
  <c r="BC123" i="2"/>
  <c r="BB123" i="2"/>
  <c r="AX123" i="2"/>
  <c r="BN122" i="2"/>
  <c r="BL122" i="2"/>
  <c r="BJ122" i="2"/>
  <c r="BH122" i="2"/>
  <c r="BF122" i="2"/>
  <c r="BC122" i="2"/>
  <c r="BB122" i="2"/>
  <c r="BM121" i="2"/>
  <c r="BN121" i="2" s="1"/>
  <c r="BJ121" i="2"/>
  <c r="BK121" i="2" s="1"/>
  <c r="BG121" i="2"/>
  <c r="BH121" i="2" s="1"/>
  <c r="BC121" i="2"/>
  <c r="BB121" i="2"/>
  <c r="BM120" i="2"/>
  <c r="BN120" i="2" s="1"/>
  <c r="BJ120" i="2"/>
  <c r="BK120" i="2" s="1"/>
  <c r="BG120" i="2"/>
  <c r="BH120" i="2" s="1"/>
  <c r="BC120" i="2"/>
  <c r="BB120" i="2"/>
  <c r="BN119" i="2"/>
  <c r="BM119" i="2"/>
  <c r="BL119" i="2"/>
  <c r="BK119" i="2"/>
  <c r="BJ119" i="2"/>
  <c r="BC119" i="2"/>
  <c r="BB119" i="2"/>
  <c r="BN118" i="2"/>
  <c r="BM118" i="2"/>
  <c r="BL118" i="2"/>
  <c r="BK118" i="2"/>
  <c r="BJ118" i="2"/>
  <c r="BC118" i="2"/>
  <c r="BB118" i="2"/>
  <c r="BC117" i="2"/>
  <c r="BB117" i="2"/>
  <c r="BC116" i="2"/>
  <c r="BB116" i="2"/>
  <c r="BC115" i="2"/>
  <c r="BB115" i="2"/>
  <c r="BC114" i="2"/>
  <c r="BB114" i="2"/>
  <c r="BC113" i="2"/>
  <c r="BB113" i="2"/>
  <c r="BN112" i="2"/>
  <c r="BM112" i="2"/>
  <c r="BL112" i="2"/>
  <c r="BK112" i="2"/>
  <c r="BJ112" i="2"/>
  <c r="BC112" i="2"/>
  <c r="BB112" i="2"/>
  <c r="BN111" i="2"/>
  <c r="BM111" i="2"/>
  <c r="BL111" i="2"/>
  <c r="BK111" i="2"/>
  <c r="BJ111" i="2"/>
  <c r="BC111" i="2"/>
  <c r="BB111" i="2"/>
  <c r="BO335" i="2" l="1"/>
  <c r="BC335" i="2"/>
  <c r="BB335" i="2"/>
  <c r="BO334" i="2"/>
  <c r="BF334" i="2"/>
  <c r="BG334" i="2" s="1"/>
  <c r="BH334" i="2" s="1"/>
  <c r="BI334" i="2" s="1"/>
  <c r="BJ334" i="2" s="1"/>
  <c r="BK334" i="2" s="1"/>
  <c r="BL334" i="2" s="1"/>
  <c r="BM334" i="2" s="1"/>
  <c r="BN334" i="2" s="1"/>
  <c r="BC334" i="2"/>
  <c r="BB334" i="2"/>
  <c r="BO333" i="2"/>
  <c r="BE333" i="2"/>
  <c r="BF333" i="2" s="1"/>
  <c r="BG333" i="2" s="1"/>
  <c r="BH333" i="2" s="1"/>
  <c r="BI333" i="2" s="1"/>
  <c r="BJ333" i="2" s="1"/>
  <c r="BK333" i="2" s="1"/>
  <c r="BL333" i="2" s="1"/>
  <c r="BM333" i="2" s="1"/>
  <c r="BN333" i="2" s="1"/>
  <c r="BC333" i="2"/>
  <c r="BB333" i="2"/>
  <c r="BO332" i="2"/>
  <c r="BC332" i="2"/>
  <c r="BB332" i="2"/>
  <c r="BO331" i="2"/>
  <c r="BL331" i="2"/>
  <c r="BI331" i="2"/>
  <c r="BE331" i="2"/>
  <c r="BF331" i="2" s="1"/>
  <c r="BC331" i="2"/>
  <c r="BB331" i="2"/>
  <c r="BO330" i="2"/>
  <c r="BE330" i="2"/>
  <c r="BF330" i="2" s="1"/>
  <c r="BG330" i="2" s="1"/>
  <c r="BH330" i="2" s="1"/>
  <c r="BI330" i="2" s="1"/>
  <c r="BJ330" i="2" s="1"/>
  <c r="BK330" i="2" s="1"/>
  <c r="BL330" i="2" s="1"/>
  <c r="BM330" i="2" s="1"/>
  <c r="BN330" i="2" s="1"/>
  <c r="BC330" i="2"/>
  <c r="BB330" i="2"/>
  <c r="BO329" i="2"/>
  <c r="BL329" i="2"/>
  <c r="BI329" i="2"/>
  <c r="BF329" i="2"/>
  <c r="BC329" i="2"/>
  <c r="BB329" i="2"/>
  <c r="BO328" i="2"/>
  <c r="BC328" i="2"/>
  <c r="BB328" i="2"/>
  <c r="BO327" i="2"/>
  <c r="BC327" i="2"/>
  <c r="BB327" i="2"/>
  <c r="BO326" i="2"/>
  <c r="BC326" i="2"/>
  <c r="BB326" i="2"/>
  <c r="BO325" i="2"/>
  <c r="BC325" i="2"/>
  <c r="BB325" i="2"/>
  <c r="BO324" i="2"/>
  <c r="BC324" i="2"/>
  <c r="BB324" i="2"/>
  <c r="BC323" i="2"/>
  <c r="BB323" i="2"/>
  <c r="BO322" i="2"/>
  <c r="BC322" i="2"/>
  <c r="BB322" i="2"/>
  <c r="BO321" i="2"/>
  <c r="BC321" i="2"/>
  <c r="BB321" i="2"/>
  <c r="BO320" i="2"/>
  <c r="BC320" i="2"/>
  <c r="BB320" i="2"/>
  <c r="BO319" i="2"/>
  <c r="BC319" i="2"/>
  <c r="BB319" i="2"/>
  <c r="BO318" i="2"/>
  <c r="BC318" i="2"/>
  <c r="BB318" i="2"/>
  <c r="BO317" i="2"/>
  <c r="BC317" i="2"/>
  <c r="BB317" i="2"/>
  <c r="BO316" i="2"/>
  <c r="BC316" i="2"/>
  <c r="BB316" i="2"/>
  <c r="BC315" i="2"/>
  <c r="BB315" i="2"/>
  <c r="BO314" i="2"/>
  <c r="BC314" i="2"/>
  <c r="BB314" i="2"/>
  <c r="BO313" i="2"/>
  <c r="BC313" i="2"/>
  <c r="BB313" i="2"/>
  <c r="BO312" i="2"/>
  <c r="BC312" i="2"/>
  <c r="BB312" i="2"/>
  <c r="BO311" i="2"/>
  <c r="BC311" i="2"/>
  <c r="BB311" i="2"/>
  <c r="BO310" i="2"/>
  <c r="BC310" i="2"/>
  <c r="BB310" i="2"/>
  <c r="BO309" i="2"/>
  <c r="BC309" i="2"/>
  <c r="BB309" i="2"/>
  <c r="BC308" i="2"/>
  <c r="BB308" i="2"/>
  <c r="BC307" i="2"/>
  <c r="BB307" i="2"/>
  <c r="BO306" i="2"/>
  <c r="BC306" i="2"/>
  <c r="BB306" i="2"/>
  <c r="BO305" i="2"/>
  <c r="BC305" i="2"/>
  <c r="BB305" i="2"/>
  <c r="BO304" i="2"/>
  <c r="BC304" i="2"/>
  <c r="BB304" i="2"/>
  <c r="BC303" i="2"/>
  <c r="BB303" i="2"/>
  <c r="BO302" i="2"/>
  <c r="BC302" i="2"/>
  <c r="BB302" i="2"/>
  <c r="BO301" i="2"/>
  <c r="BC301" i="2"/>
  <c r="BB301" i="2"/>
  <c r="BO300" i="2"/>
  <c r="BC300" i="2"/>
  <c r="BB300" i="2"/>
  <c r="BO299" i="2"/>
  <c r="BC299" i="2"/>
  <c r="BB299" i="2"/>
  <c r="BO298" i="2"/>
  <c r="BC298" i="2"/>
  <c r="BB298" i="2"/>
  <c r="BO297" i="2"/>
  <c r="BC297" i="2"/>
  <c r="BB297" i="2"/>
  <c r="BC296" i="2"/>
  <c r="BB296" i="2"/>
  <c r="BO295" i="2"/>
  <c r="BC295" i="2"/>
  <c r="BB295" i="2"/>
  <c r="BO294" i="2"/>
  <c r="BC294" i="2"/>
  <c r="BB294" i="2"/>
  <c r="BE293" i="2"/>
  <c r="BF293" i="2" s="1"/>
  <c r="BG293" i="2" s="1"/>
  <c r="BH293" i="2" s="1"/>
  <c r="BI293" i="2" s="1"/>
  <c r="BJ293" i="2" s="1"/>
  <c r="BK293" i="2" s="1"/>
  <c r="BL293" i="2" s="1"/>
  <c r="BM293" i="2" s="1"/>
  <c r="BN293" i="2" s="1"/>
  <c r="BO293" i="2" s="1"/>
  <c r="BC293" i="2"/>
  <c r="BB293" i="2"/>
  <c r="BE292" i="2"/>
  <c r="BF292" i="2" s="1"/>
  <c r="BG292" i="2" s="1"/>
  <c r="BH292" i="2" s="1"/>
  <c r="BI292" i="2" s="1"/>
  <c r="BJ292" i="2" s="1"/>
  <c r="BK292" i="2" s="1"/>
  <c r="BL292" i="2" s="1"/>
  <c r="BM292" i="2" s="1"/>
  <c r="BN292" i="2" s="1"/>
  <c r="BO292" i="2" s="1"/>
  <c r="BC292" i="2"/>
  <c r="BB292" i="2"/>
  <c r="BE291" i="2"/>
  <c r="BF291" i="2" s="1"/>
  <c r="BG291" i="2" s="1"/>
  <c r="BH291" i="2" s="1"/>
  <c r="BI291" i="2" s="1"/>
  <c r="BJ291" i="2" s="1"/>
  <c r="BK291" i="2" s="1"/>
  <c r="BL291" i="2" s="1"/>
  <c r="BM291" i="2" s="1"/>
  <c r="BN291" i="2" s="1"/>
  <c r="BO291" i="2" s="1"/>
  <c r="BC291" i="2"/>
  <c r="BB291" i="2"/>
  <c r="BE290" i="2"/>
  <c r="BF290" i="2" s="1"/>
  <c r="BG290" i="2" s="1"/>
  <c r="BH290" i="2" s="1"/>
  <c r="BI290" i="2" s="1"/>
  <c r="BJ290" i="2" s="1"/>
  <c r="BK290" i="2" s="1"/>
  <c r="BL290" i="2" s="1"/>
  <c r="BM290" i="2" s="1"/>
  <c r="BN290" i="2" s="1"/>
  <c r="BO290" i="2" s="1"/>
  <c r="BC290" i="2"/>
  <c r="BB290" i="2"/>
  <c r="BE289" i="2"/>
  <c r="BF289" i="2" s="1"/>
  <c r="BG289" i="2" s="1"/>
  <c r="BH289" i="2" s="1"/>
  <c r="BI289" i="2" s="1"/>
  <c r="BJ289" i="2" s="1"/>
  <c r="BK289" i="2" s="1"/>
  <c r="BL289" i="2" s="1"/>
  <c r="BM289" i="2" s="1"/>
  <c r="BN289" i="2" s="1"/>
  <c r="BO289" i="2" s="1"/>
  <c r="BC289" i="2"/>
  <c r="BB289" i="2"/>
  <c r="BO288" i="2"/>
  <c r="BC288" i="2"/>
  <c r="BB288" i="2"/>
  <c r="BB287" i="2"/>
  <c r="BO286" i="2"/>
  <c r="BM286" i="2"/>
  <c r="BN286" i="2" s="1"/>
  <c r="BJ286" i="2"/>
  <c r="BK286" i="2" s="1"/>
  <c r="BG286" i="2"/>
  <c r="BH286" i="2" s="1"/>
  <c r="BE286" i="2"/>
  <c r="BC286" i="2"/>
  <c r="BB286" i="2"/>
  <c r="BO285" i="2"/>
  <c r="BM285" i="2"/>
  <c r="BN285" i="2" s="1"/>
  <c r="BJ285" i="2"/>
  <c r="BK285" i="2" s="1"/>
  <c r="BG285" i="2"/>
  <c r="BH285" i="2" s="1"/>
  <c r="BE285" i="2"/>
  <c r="BC285" i="2"/>
  <c r="BB285" i="2"/>
  <c r="BO284" i="2"/>
  <c r="BC284" i="2"/>
  <c r="BB284" i="2"/>
  <c r="BO283" i="2"/>
  <c r="BJ283" i="2"/>
  <c r="BK283" i="2" s="1"/>
  <c r="BL283" i="2" s="1"/>
  <c r="BM283" i="2" s="1"/>
  <c r="BN283" i="2" s="1"/>
  <c r="BC283" i="2"/>
  <c r="BB283" i="2"/>
  <c r="BO282" i="2"/>
  <c r="BM282" i="2"/>
  <c r="BN282" i="2" s="1"/>
  <c r="BJ282" i="2"/>
  <c r="BK282" i="2" s="1"/>
  <c r="BG282" i="2"/>
  <c r="BH282" i="2" s="1"/>
  <c r="BE282" i="2"/>
  <c r="BC282" i="2"/>
  <c r="BB282" i="2"/>
  <c r="BO281" i="2"/>
  <c r="BC281" i="2"/>
  <c r="BB281" i="2"/>
  <c r="BO280" i="2"/>
  <c r="BC280" i="2"/>
  <c r="BB280" i="2"/>
  <c r="BO279" i="2"/>
  <c r="BJ279" i="2"/>
  <c r="BK279" i="2" s="1"/>
  <c r="BL279" i="2" s="1"/>
  <c r="BM279" i="2" s="1"/>
  <c r="BN279" i="2" s="1"/>
  <c r="BC279" i="2"/>
  <c r="BB279" i="2"/>
  <c r="BO278" i="2"/>
  <c r="BO277" i="2"/>
  <c r="BC277" i="2"/>
  <c r="BB277" i="2"/>
  <c r="BG276" i="2"/>
  <c r="BI276" i="2" s="1"/>
  <c r="BF276" i="2"/>
  <c r="BB276" i="2"/>
  <c r="AW276" i="2"/>
  <c r="AX276" i="2" s="1"/>
  <c r="BO275" i="2"/>
  <c r="BC275" i="2"/>
  <c r="BB275" i="2"/>
  <c r="BO274" i="2"/>
  <c r="BL274" i="2"/>
  <c r="BM274" i="2" s="1"/>
  <c r="BN274" i="2" s="1"/>
  <c r="BH274" i="2"/>
  <c r="BI274" i="2" s="1"/>
  <c r="BJ274" i="2" s="1"/>
  <c r="BC274" i="2"/>
  <c r="BB274" i="2"/>
  <c r="BO273" i="2"/>
  <c r="BC273" i="2"/>
  <c r="BB273" i="2"/>
  <c r="BO272" i="2"/>
  <c r="BJ272" i="2"/>
  <c r="BK272" i="2" s="1"/>
  <c r="BL272" i="2" s="1"/>
  <c r="BM272" i="2" s="1"/>
  <c r="BN272" i="2" s="1"/>
  <c r="BC272" i="2"/>
  <c r="BB272" i="2"/>
  <c r="BO271" i="2"/>
  <c r="BM271" i="2"/>
  <c r="BN271" i="2" s="1"/>
  <c r="BJ271" i="2"/>
  <c r="BK271" i="2" s="1"/>
  <c r="BG271" i="2"/>
  <c r="BH271" i="2" s="1"/>
  <c r="BE271" i="2"/>
  <c r="BC271" i="2"/>
  <c r="BB271" i="2"/>
  <c r="BO270" i="2"/>
  <c r="BC270" i="2"/>
  <c r="BB270" i="2"/>
  <c r="BO269" i="2"/>
  <c r="BN269" i="2"/>
  <c r="BM269" i="2"/>
  <c r="BL269" i="2"/>
  <c r="BK269" i="2"/>
  <c r="BJ269" i="2"/>
  <c r="BI269" i="2"/>
  <c r="BH269" i="2"/>
  <c r="BG269" i="2"/>
  <c r="BF269" i="2"/>
  <c r="BE269" i="2"/>
  <c r="BD269" i="2"/>
  <c r="BC269" i="2"/>
  <c r="BB269" i="2"/>
  <c r="BO268" i="2"/>
  <c r="BM268" i="2"/>
  <c r="BN268" i="2" s="1"/>
  <c r="BJ268" i="2"/>
  <c r="BK268" i="2" s="1"/>
  <c r="BG268" i="2"/>
  <c r="BH268" i="2" s="1"/>
  <c r="BE268" i="2"/>
  <c r="BC268" i="2"/>
  <c r="BB268" i="2"/>
  <c r="BO267" i="2"/>
  <c r="BC267" i="2"/>
  <c r="BB267" i="2"/>
  <c r="BO266" i="2"/>
  <c r="BM266" i="2"/>
  <c r="BN266" i="2" s="1"/>
  <c r="BJ266" i="2"/>
  <c r="BK266" i="2" s="1"/>
  <c r="BG266" i="2"/>
  <c r="BH266" i="2" s="1"/>
  <c r="BE266" i="2"/>
  <c r="BC266" i="2"/>
  <c r="BB266" i="2"/>
  <c r="BO265" i="2"/>
  <c r="BM265" i="2"/>
  <c r="BN265" i="2" s="1"/>
  <c r="BJ265" i="2"/>
  <c r="BK265" i="2" s="1"/>
  <c r="BG265" i="2"/>
  <c r="BH265" i="2" s="1"/>
  <c r="BE265" i="2"/>
  <c r="BC265" i="2"/>
  <c r="BB265" i="2"/>
  <c r="BO264" i="2"/>
  <c r="BC264" i="2"/>
  <c r="BB264" i="2"/>
  <c r="BO263" i="2"/>
  <c r="BM263" i="2"/>
  <c r="BN263" i="2" s="1"/>
  <c r="BJ263" i="2"/>
  <c r="BK263" i="2" s="1"/>
  <c r="BG263" i="2"/>
  <c r="BH263" i="2" s="1"/>
  <c r="BE263" i="2"/>
  <c r="BC263" i="2"/>
  <c r="BB263" i="2"/>
  <c r="BO262" i="2"/>
  <c r="BH262" i="2"/>
  <c r="BE262" i="2"/>
  <c r="BC262" i="2"/>
  <c r="BB262" i="2"/>
  <c r="BO261" i="2"/>
  <c r="BC261" i="2"/>
  <c r="BB261" i="2"/>
  <c r="BO260" i="2"/>
  <c r="BC260" i="2"/>
  <c r="BB260" i="2"/>
  <c r="BO258" i="2"/>
  <c r="BM258" i="2"/>
  <c r="BN258" i="2" s="1"/>
  <c r="BJ258" i="2"/>
  <c r="BK258" i="2" s="1"/>
  <c r="BG258" i="2"/>
  <c r="BH258" i="2" s="1"/>
  <c r="BE258" i="2"/>
  <c r="BC258" i="2"/>
  <c r="BB258" i="2"/>
  <c r="BO257" i="2"/>
  <c r="BM257" i="2"/>
  <c r="BN257" i="2" s="1"/>
  <c r="BJ257" i="2"/>
  <c r="BK257" i="2" s="1"/>
  <c r="BG257" i="2"/>
  <c r="BH257" i="2" s="1"/>
  <c r="BE257" i="2"/>
  <c r="BC257" i="2"/>
  <c r="BB257" i="2"/>
  <c r="BO256" i="2"/>
  <c r="BM256" i="2"/>
  <c r="BN256" i="2" s="1"/>
  <c r="BJ256" i="2"/>
  <c r="BK256" i="2" s="1"/>
  <c r="BG256" i="2"/>
  <c r="BH256" i="2" s="1"/>
  <c r="BE256" i="2"/>
  <c r="BC256" i="2"/>
  <c r="BB256" i="2"/>
  <c r="BO255" i="2"/>
  <c r="BM255" i="2"/>
  <c r="BN255" i="2" s="1"/>
  <c r="BJ255" i="2"/>
  <c r="BK255" i="2" s="1"/>
  <c r="BG255" i="2"/>
  <c r="BH255" i="2" s="1"/>
  <c r="BE255" i="2"/>
  <c r="BC255" i="2"/>
  <c r="BB255" i="2"/>
  <c r="BO254" i="2"/>
  <c r="BM254" i="2"/>
  <c r="BN254" i="2" s="1"/>
  <c r="BJ254" i="2"/>
  <c r="BK254" i="2" s="1"/>
  <c r="BG254" i="2"/>
  <c r="BH254" i="2" s="1"/>
  <c r="BE254" i="2"/>
  <c r="BC254" i="2"/>
  <c r="BB254" i="2"/>
  <c r="BO253" i="2"/>
  <c r="BM253" i="2"/>
  <c r="BN253" i="2" s="1"/>
  <c r="BJ253" i="2"/>
  <c r="BK253" i="2" s="1"/>
  <c r="BG253" i="2"/>
  <c r="BH253" i="2" s="1"/>
  <c r="BE253" i="2"/>
  <c r="BC253" i="2"/>
  <c r="BB253" i="2"/>
  <c r="BO252" i="2"/>
  <c r="BM252" i="2"/>
  <c r="BN252" i="2" s="1"/>
  <c r="BJ252" i="2"/>
  <c r="BK252" i="2" s="1"/>
  <c r="BG252" i="2"/>
  <c r="BH252" i="2" s="1"/>
  <c r="BE252" i="2"/>
  <c r="BC252" i="2"/>
  <c r="BB252" i="2"/>
  <c r="BO251" i="2"/>
  <c r="BM251" i="2"/>
  <c r="BN251" i="2" s="1"/>
  <c r="BJ251" i="2"/>
  <c r="BK251" i="2" s="1"/>
  <c r="BG251" i="2"/>
  <c r="BH251" i="2" s="1"/>
  <c r="BE251" i="2"/>
  <c r="BC251" i="2"/>
  <c r="BB251" i="2"/>
  <c r="BO250" i="2"/>
  <c r="BM250" i="2"/>
  <c r="BN250" i="2" s="1"/>
  <c r="BJ250" i="2"/>
  <c r="BK250" i="2" s="1"/>
  <c r="BG250" i="2"/>
  <c r="BH250" i="2" s="1"/>
  <c r="BE250" i="2"/>
  <c r="BC250" i="2"/>
  <c r="BB250" i="2"/>
  <c r="BO249" i="2"/>
  <c r="BC249" i="2"/>
  <c r="BB249" i="2"/>
  <c r="BO248" i="2"/>
  <c r="BC248" i="2"/>
  <c r="BB248" i="2"/>
  <c r="BO247" i="2"/>
  <c r="BM247" i="2"/>
  <c r="BN247" i="2" s="1"/>
  <c r="BJ247" i="2"/>
  <c r="BK247" i="2" s="1"/>
  <c r="BD247" i="2"/>
  <c r="BC247" i="2"/>
  <c r="BB247" i="2"/>
  <c r="BO246" i="2"/>
  <c r="BM246" i="2"/>
  <c r="BN246" i="2" s="1"/>
  <c r="BJ246" i="2"/>
  <c r="BK246" i="2" s="1"/>
  <c r="BG246" i="2"/>
  <c r="BH246" i="2" s="1"/>
  <c r="BE246" i="2"/>
  <c r="BC246" i="2"/>
  <c r="BB246" i="2"/>
  <c r="BO245" i="2"/>
  <c r="BM245" i="2"/>
  <c r="BN245" i="2" s="1"/>
  <c r="BJ245" i="2"/>
  <c r="BK245" i="2" s="1"/>
  <c r="BG245" i="2"/>
  <c r="BH245" i="2" s="1"/>
  <c r="BE245" i="2"/>
  <c r="BC245" i="2"/>
  <c r="BB245" i="2"/>
  <c r="BO244" i="2"/>
  <c r="BM244" i="2"/>
  <c r="BN244" i="2" s="1"/>
  <c r="BJ244" i="2"/>
  <c r="BK244" i="2" s="1"/>
  <c r="BG244" i="2"/>
  <c r="BH244" i="2" s="1"/>
  <c r="BE244" i="2"/>
  <c r="BC244" i="2"/>
  <c r="BB244" i="2"/>
  <c r="BO243" i="2"/>
  <c r="BM243" i="2"/>
  <c r="BN243" i="2" s="1"/>
  <c r="BJ243" i="2"/>
  <c r="BK243" i="2" s="1"/>
  <c r="BG243" i="2"/>
  <c r="BH243" i="2" s="1"/>
  <c r="BE243" i="2"/>
  <c r="BC243" i="2"/>
  <c r="BB243" i="2"/>
  <c r="BO242" i="2"/>
  <c r="BM242" i="2"/>
  <c r="BN242" i="2" s="1"/>
  <c r="BJ242" i="2"/>
  <c r="BK242" i="2" s="1"/>
  <c r="BG242" i="2"/>
  <c r="BH242" i="2" s="1"/>
  <c r="BE242" i="2"/>
  <c r="BC242" i="2"/>
  <c r="BB242" i="2"/>
  <c r="BO241" i="2"/>
  <c r="BJ241" i="2"/>
  <c r="BK241" i="2" s="1"/>
  <c r="BL241" i="2" s="1"/>
  <c r="BM241" i="2" s="1"/>
  <c r="BN241" i="2" s="1"/>
  <c r="BD241" i="2"/>
  <c r="BE241" i="2" s="1"/>
  <c r="BF241" i="2" s="1"/>
  <c r="BG241" i="2" s="1"/>
  <c r="BH241" i="2" s="1"/>
  <c r="BC241" i="2"/>
  <c r="BB241" i="2"/>
  <c r="BO240" i="2"/>
  <c r="BJ240" i="2"/>
  <c r="BK240" i="2" s="1"/>
  <c r="BL240" i="2" s="1"/>
  <c r="BM240" i="2" s="1"/>
  <c r="BN240" i="2" s="1"/>
  <c r="BG240" i="2"/>
  <c r="BH240" i="2" s="1"/>
  <c r="BF240" i="2"/>
  <c r="BE240" i="2"/>
  <c r="BD240" i="2"/>
  <c r="BC240" i="2"/>
  <c r="BB240" i="2"/>
  <c r="BO239" i="2"/>
  <c r="BC239" i="2"/>
  <c r="BB239" i="2"/>
  <c r="BO238" i="2"/>
  <c r="BJ238" i="2"/>
  <c r="BK238" i="2" s="1"/>
  <c r="BL238" i="2" s="1"/>
  <c r="BM238" i="2" s="1"/>
  <c r="BN238" i="2" s="1"/>
  <c r="BC238" i="2"/>
  <c r="BO237" i="2"/>
  <c r="BC237" i="2"/>
  <c r="BB237" i="2"/>
  <c r="BO236" i="2"/>
  <c r="BC236" i="2"/>
  <c r="BB236" i="2"/>
  <c r="BO235" i="2"/>
  <c r="BJ235" i="2"/>
  <c r="BK235" i="2" s="1"/>
  <c r="BL235" i="2" s="1"/>
  <c r="BM235" i="2" s="1"/>
  <c r="BN235" i="2" s="1"/>
  <c r="BC235" i="2"/>
  <c r="BB235" i="2"/>
  <c r="BO234" i="2"/>
  <c r="BC234" i="2"/>
  <c r="BB234" i="2"/>
  <c r="BO233" i="2"/>
  <c r="BC233" i="2"/>
  <c r="BB233" i="2"/>
  <c r="BO232" i="2"/>
  <c r="BJ232" i="2"/>
  <c r="BK232" i="2" s="1"/>
  <c r="BL232" i="2" s="1"/>
  <c r="BM232" i="2" s="1"/>
  <c r="BN232" i="2" s="1"/>
  <c r="BC232" i="2"/>
  <c r="BB232" i="2"/>
  <c r="BO231" i="2"/>
  <c r="BC231" i="2"/>
  <c r="BB231" i="2"/>
  <c r="BO230" i="2"/>
  <c r="BJ230" i="2"/>
  <c r="BK230" i="2" s="1"/>
  <c r="BL230" i="2" s="1"/>
  <c r="BM230" i="2" s="1"/>
  <c r="BN230" i="2" s="1"/>
  <c r="BC230" i="2"/>
  <c r="BB230" i="2"/>
  <c r="BO229" i="2"/>
  <c r="BJ229" i="2"/>
  <c r="BK229" i="2" s="1"/>
  <c r="BL229" i="2" s="1"/>
  <c r="BM229" i="2" s="1"/>
  <c r="BN229" i="2" s="1"/>
  <c r="BC229" i="2"/>
  <c r="BB229" i="2"/>
  <c r="BO228" i="2"/>
  <c r="BM228" i="2"/>
  <c r="BN228" i="2" s="1"/>
  <c r="BJ228" i="2"/>
  <c r="BK228" i="2" s="1"/>
  <c r="BG228" i="2"/>
  <c r="BH228" i="2" s="1"/>
  <c r="BE228" i="2"/>
  <c r="BC228" i="2"/>
  <c r="BB228" i="2"/>
  <c r="BO227" i="2"/>
  <c r="BJ227" i="2"/>
  <c r="BK227" i="2" s="1"/>
  <c r="BL227" i="2" s="1"/>
  <c r="BM227" i="2" s="1"/>
  <c r="BN227" i="2" s="1"/>
  <c r="BC227" i="2"/>
  <c r="BB227" i="2"/>
  <c r="BO226" i="2"/>
  <c r="BJ226" i="2"/>
  <c r="BK226" i="2" s="1"/>
  <c r="BL226" i="2" s="1"/>
  <c r="BM226" i="2" s="1"/>
  <c r="BN226" i="2" s="1"/>
  <c r="BC226" i="2"/>
  <c r="BB226" i="2"/>
  <c r="BO225" i="2"/>
  <c r="BJ225" i="2"/>
  <c r="BK225" i="2" s="1"/>
  <c r="BL225" i="2" s="1"/>
  <c r="BM225" i="2" s="1"/>
  <c r="BN225" i="2" s="1"/>
  <c r="BC225" i="2"/>
  <c r="BB225" i="2"/>
  <c r="BO224" i="2"/>
  <c r="BJ224" i="2"/>
  <c r="BK224" i="2" s="1"/>
  <c r="BL224" i="2" s="1"/>
  <c r="BM224" i="2" s="1"/>
  <c r="BN224" i="2" s="1"/>
  <c r="BC224" i="2"/>
  <c r="BB224" i="2"/>
  <c r="BO223" i="2"/>
  <c r="BC223" i="2"/>
  <c r="BB223" i="2"/>
  <c r="BO222" i="2"/>
  <c r="BC222" i="2"/>
  <c r="BB222" i="2"/>
  <c r="BO221" i="2"/>
  <c r="BC221" i="2"/>
  <c r="BB221" i="2"/>
  <c r="BO220" i="2"/>
  <c r="BJ220" i="2"/>
  <c r="BK220" i="2" s="1"/>
  <c r="BL220" i="2" s="1"/>
  <c r="BM220" i="2" s="1"/>
  <c r="BN220" i="2" s="1"/>
  <c r="BC220" i="2"/>
  <c r="BB220" i="2"/>
  <c r="BO219" i="2"/>
  <c r="BC219" i="2"/>
  <c r="BB219" i="2"/>
  <c r="BO218" i="2"/>
  <c r="BG218" i="2"/>
  <c r="BH218" i="2" s="1"/>
  <c r="BI218" i="2" s="1"/>
  <c r="BJ218" i="2" s="1"/>
  <c r="BK218" i="2" s="1"/>
  <c r="BL218" i="2" s="1"/>
  <c r="BM218" i="2" s="1"/>
  <c r="BN218" i="2" s="1"/>
  <c r="BF218" i="2"/>
  <c r="BE218" i="2"/>
  <c r="BD218" i="2"/>
  <c r="BC218" i="2"/>
  <c r="BB218" i="2"/>
  <c r="BO217" i="2"/>
  <c r="BJ217" i="2"/>
  <c r="BK217" i="2" s="1"/>
  <c r="BL217" i="2" s="1"/>
  <c r="BM217" i="2" s="1"/>
  <c r="BN217" i="2" s="1"/>
  <c r="BC217" i="2"/>
  <c r="BB217" i="2"/>
  <c r="BO216" i="2"/>
  <c r="BJ216" i="2"/>
  <c r="BK216" i="2" s="1"/>
  <c r="BL216" i="2" s="1"/>
  <c r="BM216" i="2" s="1"/>
  <c r="BN216" i="2" s="1"/>
  <c r="BC216" i="2"/>
  <c r="BB216" i="2"/>
  <c r="BO215" i="2"/>
  <c r="BJ215" i="2"/>
  <c r="BK215" i="2" s="1"/>
  <c r="BL215" i="2" s="1"/>
  <c r="BM215" i="2" s="1"/>
  <c r="BN215" i="2" s="1"/>
  <c r="BC215" i="2"/>
  <c r="BB215" i="2"/>
  <c r="BO214" i="2"/>
  <c r="BJ214" i="2"/>
  <c r="BK214" i="2" s="1"/>
  <c r="BL214" i="2" s="1"/>
  <c r="BM214" i="2" s="1"/>
  <c r="BN214" i="2" s="1"/>
  <c r="BC214" i="2"/>
  <c r="BB214" i="2"/>
  <c r="BO213" i="2"/>
  <c r="BC213" i="2"/>
  <c r="BB213" i="2"/>
  <c r="BO212" i="2"/>
  <c r="BC212" i="2"/>
  <c r="BB212" i="2"/>
  <c r="BO211" i="2"/>
  <c r="BD211" i="2"/>
  <c r="BE211" i="2" s="1"/>
  <c r="BF211" i="2" s="1"/>
  <c r="BG211" i="2" s="1"/>
  <c r="BH211" i="2" s="1"/>
  <c r="BI211" i="2" s="1"/>
  <c r="BJ211" i="2" s="1"/>
  <c r="BK211" i="2" s="1"/>
  <c r="BL211" i="2" s="1"/>
  <c r="BM211" i="2" s="1"/>
  <c r="BN211" i="2" s="1"/>
  <c r="BC211" i="2"/>
  <c r="BB211" i="2"/>
  <c r="BO210" i="2"/>
  <c r="BC210" i="2"/>
  <c r="BB210" i="2"/>
  <c r="BO209" i="2"/>
  <c r="BG209" i="2"/>
  <c r="BH209" i="2" s="1"/>
  <c r="BI209" i="2" s="1"/>
  <c r="BJ209" i="2" s="1"/>
  <c r="BK209" i="2" s="1"/>
  <c r="BL209" i="2" s="1"/>
  <c r="BM209" i="2" s="1"/>
  <c r="BN209" i="2" s="1"/>
  <c r="BF209" i="2"/>
  <c r="BE209" i="2"/>
  <c r="BD209" i="2"/>
  <c r="BC209" i="2"/>
  <c r="BB209" i="2"/>
  <c r="BO208" i="2"/>
  <c r="BC208" i="2"/>
  <c r="BB208" i="2"/>
  <c r="BO207" i="2"/>
  <c r="BJ207" i="2"/>
  <c r="BK207" i="2" s="1"/>
  <c r="BL207" i="2" s="1"/>
  <c r="BM207" i="2" s="1"/>
  <c r="BN207" i="2" s="1"/>
  <c r="BD207" i="2"/>
  <c r="BE207" i="2" s="1"/>
  <c r="BF207" i="2" s="1"/>
  <c r="BG207" i="2" s="1"/>
  <c r="BH207" i="2" s="1"/>
  <c r="BC207" i="2"/>
  <c r="BB207" i="2"/>
  <c r="BO206" i="2"/>
  <c r="BM206" i="2"/>
  <c r="BN206" i="2" s="1"/>
  <c r="BJ206" i="2"/>
  <c r="BK206" i="2" s="1"/>
  <c r="BG206" i="2"/>
  <c r="BH206" i="2" s="1"/>
  <c r="BE206" i="2"/>
  <c r="BC206" i="2"/>
  <c r="BB206" i="2"/>
  <c r="BO205" i="2"/>
  <c r="BC205" i="2"/>
  <c r="BB205" i="2"/>
  <c r="BO204" i="2"/>
  <c r="BC204" i="2"/>
  <c r="BB204" i="2"/>
  <c r="BO203" i="2"/>
  <c r="BC203" i="2"/>
  <c r="BB203" i="2"/>
  <c r="BO202" i="2"/>
  <c r="BC202" i="2"/>
  <c r="BB202" i="2"/>
  <c r="BO201" i="2"/>
  <c r="BC201" i="2"/>
  <c r="BB201" i="2"/>
  <c r="BO200" i="2"/>
  <c r="BC200" i="2"/>
  <c r="BB200" i="2"/>
  <c r="BO199" i="2"/>
  <c r="BC199" i="2"/>
  <c r="BB199" i="2"/>
  <c r="BO198" i="2"/>
  <c r="BC198" i="2"/>
  <c r="BB198" i="2"/>
  <c r="BO197" i="2"/>
  <c r="BC197" i="2"/>
  <c r="BB197" i="2"/>
  <c r="BO196" i="2"/>
  <c r="BM196" i="2"/>
  <c r="BN196" i="2" s="1"/>
  <c r="BJ196" i="2"/>
  <c r="BK196" i="2" s="1"/>
  <c r="BG196" i="2"/>
  <c r="BH196" i="2" s="1"/>
  <c r="BE196" i="2"/>
  <c r="BC196" i="2"/>
  <c r="BB196" i="2"/>
  <c r="BO195" i="2"/>
  <c r="BM195" i="2"/>
  <c r="BN195" i="2" s="1"/>
  <c r="BJ195" i="2"/>
  <c r="BK195" i="2" s="1"/>
  <c r="BG195" i="2"/>
  <c r="BH195" i="2" s="1"/>
  <c r="BE195" i="2"/>
  <c r="BC195" i="2"/>
  <c r="BB195" i="2"/>
  <c r="BO194" i="2"/>
  <c r="BJ194" i="2"/>
  <c r="BK194" i="2" s="1"/>
  <c r="BL194" i="2" s="1"/>
  <c r="BM194" i="2" s="1"/>
  <c r="BN194" i="2" s="1"/>
  <c r="BC194" i="2"/>
  <c r="BB194" i="2"/>
  <c r="BO193" i="2"/>
  <c r="BM193" i="2"/>
  <c r="BN193" i="2" s="1"/>
  <c r="BJ193" i="2"/>
  <c r="BK193" i="2" s="1"/>
  <c r="BG193" i="2"/>
  <c r="BH193" i="2" s="1"/>
  <c r="BE193" i="2"/>
  <c r="BC193" i="2"/>
  <c r="BB193" i="2"/>
  <c r="BO192" i="2"/>
  <c r="BJ192" i="2"/>
  <c r="BK192" i="2" s="1"/>
  <c r="BL192" i="2" s="1"/>
  <c r="BM192" i="2" s="1"/>
  <c r="BN192" i="2" s="1"/>
  <c r="BC192" i="2"/>
  <c r="BB192" i="2"/>
  <c r="BO191" i="2"/>
  <c r="BC191" i="2"/>
  <c r="BB191" i="2"/>
  <c r="BO190" i="2"/>
  <c r="BC190" i="2"/>
  <c r="BB190" i="2"/>
  <c r="BO189" i="2"/>
  <c r="BJ189" i="2"/>
  <c r="BK189" i="2" s="1"/>
  <c r="BL189" i="2" s="1"/>
  <c r="BM189" i="2" s="1"/>
  <c r="BN189" i="2" s="1"/>
  <c r="BC189" i="2"/>
  <c r="BB189" i="2"/>
  <c r="BO188" i="2"/>
  <c r="BC188" i="2"/>
  <c r="BB188" i="2"/>
  <c r="BO187" i="2"/>
  <c r="BJ187" i="2"/>
  <c r="BK187" i="2" s="1"/>
  <c r="BL187" i="2" s="1"/>
  <c r="BM187" i="2" s="1"/>
  <c r="BN187" i="2" s="1"/>
  <c r="BC187" i="2"/>
  <c r="BB187" i="2"/>
  <c r="BO186" i="2"/>
  <c r="BC186" i="2"/>
  <c r="BB186" i="2"/>
  <c r="BO185" i="2"/>
  <c r="BC185" i="2"/>
  <c r="BB185" i="2"/>
  <c r="BO184" i="2"/>
  <c r="BC184" i="2"/>
  <c r="BB184" i="2"/>
  <c r="BO183" i="2"/>
  <c r="BC183" i="2"/>
  <c r="BB183" i="2"/>
  <c r="BO182" i="2"/>
  <c r="BG182" i="2"/>
  <c r="BH182" i="2" s="1"/>
  <c r="BI182" i="2" s="1"/>
  <c r="BJ182" i="2" s="1"/>
  <c r="BK182" i="2" s="1"/>
  <c r="BL182" i="2" s="1"/>
  <c r="BM182" i="2" s="1"/>
  <c r="BN182" i="2" s="1"/>
  <c r="BC182" i="2"/>
  <c r="BB182" i="2"/>
  <c r="BO181" i="2"/>
  <c r="BG181" i="2"/>
  <c r="BH181" i="2" s="1"/>
  <c r="BI181" i="2" s="1"/>
  <c r="BJ181" i="2" s="1"/>
  <c r="BK181" i="2" s="1"/>
  <c r="BL181" i="2" s="1"/>
  <c r="BM181" i="2" s="1"/>
  <c r="BN181" i="2" s="1"/>
  <c r="BC181" i="2"/>
  <c r="BB181" i="2"/>
  <c r="BO180" i="2"/>
  <c r="BC180" i="2"/>
  <c r="BB180" i="2"/>
  <c r="BO179" i="2"/>
  <c r="BC179" i="2"/>
  <c r="BB179" i="2"/>
  <c r="BO178" i="2"/>
  <c r="BJ178" i="2"/>
  <c r="BK178" i="2" s="1"/>
  <c r="BL178" i="2" s="1"/>
  <c r="BM178" i="2" s="1"/>
  <c r="BN178" i="2" s="1"/>
  <c r="BC178" i="2"/>
  <c r="BB178" i="2"/>
  <c r="BO177" i="2"/>
  <c r="BM177" i="2"/>
  <c r="BN177" i="2" s="1"/>
  <c r="BJ177" i="2"/>
  <c r="BK177" i="2" s="1"/>
  <c r="BG177" i="2"/>
  <c r="BH177" i="2" s="1"/>
  <c r="BE177" i="2"/>
  <c r="BC177" i="2"/>
  <c r="BB177" i="2"/>
  <c r="BO176" i="2"/>
  <c r="BM176" i="2"/>
  <c r="BN176" i="2" s="1"/>
  <c r="BJ176" i="2"/>
  <c r="BK176" i="2" s="1"/>
  <c r="BG176" i="2"/>
  <c r="BH176" i="2" s="1"/>
  <c r="BE176" i="2"/>
  <c r="BC176" i="2"/>
  <c r="BB176" i="2"/>
  <c r="BC276" i="2" l="1"/>
  <c r="BJ276" i="2"/>
  <c r="BK276" i="2"/>
  <c r="BH276" i="2"/>
  <c r="BM276" i="2" l="1"/>
  <c r="BL276" i="2"/>
  <c r="BO110" i="2"/>
  <c r="BC110" i="2"/>
  <c r="BB110" i="2"/>
  <c r="BO109" i="2"/>
  <c r="BJ109" i="2"/>
  <c r="BK109" i="2" s="1"/>
  <c r="BL109" i="2" s="1"/>
  <c r="BM109" i="2" s="1"/>
  <c r="BN109" i="2" s="1"/>
  <c r="BC109" i="2"/>
  <c r="BB109" i="2"/>
  <c r="BO108" i="2"/>
  <c r="BJ108" i="2"/>
  <c r="BK108" i="2" s="1"/>
  <c r="BL108" i="2" s="1"/>
  <c r="BM108" i="2" s="1"/>
  <c r="BN108" i="2" s="1"/>
  <c r="BC108" i="2"/>
  <c r="BB108" i="2"/>
  <c r="BO107" i="2"/>
  <c r="BJ107" i="2"/>
  <c r="BK107" i="2" s="1"/>
  <c r="BL107" i="2" s="1"/>
  <c r="BM107" i="2" s="1"/>
  <c r="BN107" i="2" s="1"/>
  <c r="BC107" i="2"/>
  <c r="BB107" i="2"/>
  <c r="BO106" i="2"/>
  <c r="BJ106" i="2"/>
  <c r="BK106" i="2" s="1"/>
  <c r="BL106" i="2" s="1"/>
  <c r="BM106" i="2" s="1"/>
  <c r="BN106" i="2" s="1"/>
  <c r="BC106" i="2"/>
  <c r="BB106" i="2"/>
  <c r="BO105" i="2"/>
  <c r="BJ105" i="2"/>
  <c r="BK105" i="2" s="1"/>
  <c r="BL105" i="2" s="1"/>
  <c r="BM105" i="2" s="1"/>
  <c r="BN105" i="2" s="1"/>
  <c r="BC105" i="2"/>
  <c r="BB105" i="2"/>
  <c r="BO104" i="2"/>
  <c r="BC104" i="2"/>
  <c r="BB104" i="2"/>
  <c r="BO103" i="2"/>
  <c r="BC103" i="2"/>
  <c r="BB103" i="2"/>
  <c r="BO102" i="2"/>
  <c r="BC102" i="2"/>
  <c r="BB102" i="2"/>
  <c r="BO101" i="2"/>
  <c r="BC101" i="2"/>
  <c r="BB101" i="2"/>
  <c r="BO100" i="2"/>
  <c r="BM100" i="2"/>
  <c r="BN100" i="2" s="1"/>
  <c r="BJ100" i="2"/>
  <c r="BK100" i="2" s="1"/>
  <c r="BG100" i="2"/>
  <c r="BH100" i="2" s="1"/>
  <c r="BE100" i="2"/>
  <c r="BC100" i="2"/>
  <c r="BB100" i="2"/>
  <c r="BO99" i="2"/>
  <c r="BC99" i="2"/>
  <c r="BB99" i="2"/>
  <c r="BO98" i="2"/>
  <c r="BC98" i="2"/>
  <c r="BB98" i="2"/>
  <c r="BO97" i="2"/>
  <c r="BC97" i="2"/>
  <c r="BB97" i="2"/>
  <c r="BO96" i="2"/>
  <c r="BC96" i="2"/>
  <c r="BB96" i="2"/>
  <c r="BO95" i="2"/>
  <c r="BC95" i="2"/>
  <c r="BB95" i="2"/>
  <c r="BO94" i="2"/>
  <c r="BM94" i="2"/>
  <c r="BN94" i="2" s="1"/>
  <c r="BJ94" i="2"/>
  <c r="BK94" i="2" s="1"/>
  <c r="BG94" i="2"/>
  <c r="BH94" i="2" s="1"/>
  <c r="BE94" i="2"/>
  <c r="BC94" i="2"/>
  <c r="BB94" i="2"/>
  <c r="BO93" i="2"/>
  <c r="BM93" i="2"/>
  <c r="BN93" i="2" s="1"/>
  <c r="BJ93" i="2"/>
  <c r="BK93" i="2" s="1"/>
  <c r="BG93" i="2"/>
  <c r="BH93" i="2" s="1"/>
  <c r="BE93" i="2"/>
  <c r="BC93" i="2"/>
  <c r="BB93" i="2"/>
  <c r="BO92" i="2"/>
  <c r="BM92" i="2"/>
  <c r="BN92" i="2" s="1"/>
  <c r="BJ92" i="2"/>
  <c r="BK92" i="2" s="1"/>
  <c r="BG92" i="2"/>
  <c r="BH92" i="2" s="1"/>
  <c r="BE92" i="2"/>
  <c r="BC92" i="2"/>
  <c r="BB92" i="2"/>
  <c r="BO91" i="2"/>
  <c r="BM91" i="2"/>
  <c r="BN91" i="2" s="1"/>
  <c r="BJ91" i="2"/>
  <c r="BK91" i="2" s="1"/>
  <c r="BG91" i="2"/>
  <c r="BH91" i="2" s="1"/>
  <c r="BE91" i="2"/>
  <c r="BC91" i="2"/>
  <c r="BB91" i="2"/>
  <c r="BO90" i="2"/>
  <c r="BJ90" i="2"/>
  <c r="BK90" i="2" s="1"/>
  <c r="BL90" i="2" s="1"/>
  <c r="BM90" i="2" s="1"/>
  <c r="BN90" i="2" s="1"/>
  <c r="BD90" i="2"/>
  <c r="BE90" i="2" s="1"/>
  <c r="BF90" i="2" s="1"/>
  <c r="BG90" i="2" s="1"/>
  <c r="BH90" i="2" s="1"/>
  <c r="BC90" i="2"/>
  <c r="BB90" i="2"/>
  <c r="BO89" i="2"/>
  <c r="BM89" i="2"/>
  <c r="BN89" i="2" s="1"/>
  <c r="BJ89" i="2"/>
  <c r="BK89" i="2" s="1"/>
  <c r="BG89" i="2"/>
  <c r="BH89" i="2" s="1"/>
  <c r="BE89" i="2"/>
  <c r="BC89" i="2"/>
  <c r="BB89" i="2"/>
  <c r="BO88" i="2"/>
  <c r="BL88" i="2"/>
  <c r="BM88" i="2" s="1"/>
  <c r="BN88" i="2" s="1"/>
  <c r="BH88" i="2"/>
  <c r="BI88" i="2" s="1"/>
  <c r="BJ88" i="2" s="1"/>
  <c r="BC88" i="2"/>
  <c r="BB88" i="2"/>
  <c r="BN276" i="2" l="1"/>
  <c r="BO276" i="2"/>
  <c r="AX24" i="2"/>
  <c r="AX41" i="2" l="1"/>
  <c r="AX30" i="2"/>
  <c r="AX29" i="2"/>
  <c r="AX27" i="2"/>
  <c r="AX7" i="2"/>
  <c r="AX15" i="2"/>
  <c r="BM86" i="2"/>
  <c r="BN86" i="2" s="1"/>
  <c r="BJ86" i="2"/>
  <c r="BK86" i="2" s="1"/>
  <c r="BG86" i="2"/>
  <c r="BH86" i="2" s="1"/>
  <c r="BE86" i="2"/>
  <c r="BM85" i="2"/>
  <c r="BN85" i="2" s="1"/>
  <c r="BJ85" i="2"/>
  <c r="BK85" i="2" s="1"/>
  <c r="BG85" i="2"/>
  <c r="BH85" i="2" s="1"/>
  <c r="BE85" i="2"/>
  <c r="BO84" i="2" l="1"/>
  <c r="BM84" i="2"/>
  <c r="BN84" i="2" s="1"/>
  <c r="BJ84" i="2"/>
  <c r="BK84" i="2" s="1"/>
  <c r="BG84" i="2"/>
  <c r="BH84" i="2" s="1"/>
  <c r="BE84" i="2"/>
  <c r="BC84" i="2"/>
  <c r="BB84" i="2"/>
  <c r="BO8" i="2" l="1"/>
  <c r="BO80" i="2"/>
  <c r="BO58" i="2"/>
  <c r="BO54" i="2"/>
  <c r="BO51" i="2"/>
  <c r="BO48" i="2"/>
  <c r="BO81" i="2"/>
  <c r="BJ81" i="2"/>
  <c r="BK81" i="2" s="1"/>
  <c r="BL81" i="2" s="1"/>
  <c r="BM81" i="2" s="1"/>
  <c r="BN81" i="2" s="1"/>
  <c r="BO49" i="2"/>
  <c r="BJ49" i="2"/>
  <c r="BK49" i="2" s="1"/>
  <c r="BL49" i="2" s="1"/>
  <c r="BM49" i="2" s="1"/>
  <c r="BN49" i="2" s="1"/>
  <c r="BO28" i="2"/>
  <c r="BJ28" i="2"/>
  <c r="BK28" i="2" s="1"/>
  <c r="BL28" i="2" s="1"/>
  <c r="BM28" i="2" s="1"/>
  <c r="BN28" i="2" s="1"/>
  <c r="BO25" i="2"/>
  <c r="BJ25" i="2"/>
  <c r="BK25" i="2" s="1"/>
  <c r="BL25" i="2" s="1"/>
  <c r="BM25" i="2" s="1"/>
  <c r="BN25" i="2" s="1"/>
  <c r="BO24" i="2"/>
  <c r="BJ24" i="2"/>
  <c r="BK24" i="2" s="1"/>
  <c r="BL24" i="2" s="1"/>
  <c r="BM24" i="2" s="1"/>
  <c r="BN24" i="2" s="1"/>
  <c r="BO15" i="2"/>
  <c r="BJ15" i="2"/>
  <c r="BK15" i="2" s="1"/>
  <c r="BL15" i="2" s="1"/>
  <c r="BM15" i="2" s="1"/>
  <c r="BN15" i="2" s="1"/>
  <c r="BJ13" i="2"/>
  <c r="BK13" i="2" s="1"/>
  <c r="BL13" i="2" s="1"/>
  <c r="BM13" i="2" s="1"/>
  <c r="BN13" i="2" s="1"/>
  <c r="BC83" i="2"/>
  <c r="BC82" i="2"/>
  <c r="BC81" i="2"/>
  <c r="BC80" i="2"/>
  <c r="BC79" i="2"/>
  <c r="BC78" i="2"/>
  <c r="BC77" i="2"/>
  <c r="BC76" i="2"/>
  <c r="BC75" i="2"/>
  <c r="BC74" i="2"/>
  <c r="BC73" i="2"/>
  <c r="BC72" i="2"/>
  <c r="BC71" i="2"/>
  <c r="BC70" i="2"/>
  <c r="BC69" i="2"/>
  <c r="BC68" i="2"/>
  <c r="BC67" i="2"/>
  <c r="BC66" i="2"/>
  <c r="BC65" i="2"/>
  <c r="BC64" i="2"/>
  <c r="BC63" i="2"/>
  <c r="BC62" i="2"/>
  <c r="BC61" i="2"/>
  <c r="BC60" i="2"/>
  <c r="BC59" i="2"/>
  <c r="BC58" i="2"/>
  <c r="BC57" i="2"/>
  <c r="BC56" i="2"/>
  <c r="BC55" i="2"/>
  <c r="BC54" i="2"/>
  <c r="BC53" i="2"/>
  <c r="BC52" i="2"/>
  <c r="BC51" i="2"/>
  <c r="BC50" i="2"/>
  <c r="BC49" i="2"/>
  <c r="BC48" i="2"/>
  <c r="BC47" i="2"/>
  <c r="BC46" i="2"/>
  <c r="BC45" i="2"/>
  <c r="BC44" i="2"/>
  <c r="BC43" i="2"/>
  <c r="BC42" i="2"/>
  <c r="BC41" i="2"/>
  <c r="BC40" i="2"/>
  <c r="BC39" i="2"/>
  <c r="BC38" i="2"/>
  <c r="BC37" i="2"/>
  <c r="BC36" i="2"/>
  <c r="BC35" i="2"/>
  <c r="BC34" i="2"/>
  <c r="BC33" i="2"/>
  <c r="BC32" i="2"/>
  <c r="BC31" i="2"/>
  <c r="BC30" i="2"/>
  <c r="BC29" i="2"/>
  <c r="BC28" i="2"/>
  <c r="BC27" i="2"/>
  <c r="BC26" i="2"/>
  <c r="BC25" i="2"/>
  <c r="BC24" i="2"/>
  <c r="BC23" i="2"/>
  <c r="BC22" i="2"/>
  <c r="BC21" i="2"/>
  <c r="BC20" i="2"/>
  <c r="BC19" i="2"/>
  <c r="BC18" i="2"/>
  <c r="BC17" i="2"/>
  <c r="BC16" i="2"/>
  <c r="BC15" i="2"/>
  <c r="BC14" i="2"/>
  <c r="BC13" i="2"/>
  <c r="BC12" i="2"/>
  <c r="BC11" i="2"/>
  <c r="BC10" i="2"/>
  <c r="BC9" i="2"/>
  <c r="BC8" i="2"/>
  <c r="BC7" i="2"/>
  <c r="BC6" i="2"/>
  <c r="BC5" i="2"/>
  <c r="BC4" i="2"/>
  <c r="BC3" i="2"/>
  <c r="BC2" i="2"/>
  <c r="BO82" i="2"/>
  <c r="BM82" i="2"/>
  <c r="BN82" i="2" s="1"/>
  <c r="BJ82" i="2"/>
  <c r="BK82" i="2" s="1"/>
  <c r="BG82" i="2"/>
  <c r="BH82" i="2" s="1"/>
  <c r="BE82" i="2"/>
  <c r="BO79" i="2"/>
  <c r="BM79" i="2"/>
  <c r="BN79" i="2" s="1"/>
  <c r="BJ79" i="2"/>
  <c r="BK79" i="2" s="1"/>
  <c r="BG79" i="2"/>
  <c r="BH79" i="2" s="1"/>
  <c r="BE79" i="2"/>
  <c r="BO78" i="2"/>
  <c r="BM78" i="2"/>
  <c r="BN78" i="2" s="1"/>
  <c r="BJ78" i="2"/>
  <c r="BK78" i="2" s="1"/>
  <c r="BG78" i="2"/>
  <c r="BH78" i="2" s="1"/>
  <c r="BE78" i="2"/>
  <c r="BO77" i="2"/>
  <c r="BM77" i="2"/>
  <c r="BN77" i="2" s="1"/>
  <c r="BJ77" i="2"/>
  <c r="BK77" i="2" s="1"/>
  <c r="BG77" i="2"/>
  <c r="BH77" i="2" s="1"/>
  <c r="BE77" i="2"/>
  <c r="BO76" i="2"/>
  <c r="BM76" i="2"/>
  <c r="BN76" i="2" s="1"/>
  <c r="BJ76" i="2"/>
  <c r="BK76" i="2" s="1"/>
  <c r="BG76" i="2"/>
  <c r="BH76" i="2" s="1"/>
  <c r="BE76" i="2"/>
  <c r="BO75" i="2"/>
  <c r="BM75" i="2"/>
  <c r="BN75" i="2" s="1"/>
  <c r="BJ75" i="2"/>
  <c r="BK75" i="2" s="1"/>
  <c r="BG75" i="2"/>
  <c r="BH75" i="2" s="1"/>
  <c r="BE75" i="2"/>
  <c r="BO73" i="2"/>
  <c r="BM73" i="2"/>
  <c r="BN73" i="2" s="1"/>
  <c r="BJ73" i="2"/>
  <c r="BK73" i="2" s="1"/>
  <c r="BG73" i="2"/>
  <c r="BH73" i="2" s="1"/>
  <c r="BE73" i="2"/>
  <c r="BO72" i="2"/>
  <c r="BM72" i="2"/>
  <c r="BN72" i="2" s="1"/>
  <c r="BJ72" i="2"/>
  <c r="BK72" i="2" s="1"/>
  <c r="BG72" i="2"/>
  <c r="BH72" i="2" s="1"/>
  <c r="BE72" i="2"/>
  <c r="BO70" i="2"/>
  <c r="BM70" i="2"/>
  <c r="BN70" i="2" s="1"/>
  <c r="BJ70" i="2"/>
  <c r="BK70" i="2" s="1"/>
  <c r="BG70" i="2"/>
  <c r="BH70" i="2" s="1"/>
  <c r="BE70" i="2"/>
  <c r="BO68" i="2"/>
  <c r="BM68" i="2"/>
  <c r="BN68" i="2" s="1"/>
  <c r="BJ68" i="2"/>
  <c r="BK68" i="2" s="1"/>
  <c r="BG68" i="2"/>
  <c r="BH68" i="2" s="1"/>
  <c r="BE68" i="2"/>
  <c r="BO67" i="2"/>
  <c r="BM67" i="2"/>
  <c r="BN67" i="2" s="1"/>
  <c r="BJ67" i="2"/>
  <c r="BK67" i="2" s="1"/>
  <c r="BG67" i="2"/>
  <c r="BH67" i="2" s="1"/>
  <c r="BE67" i="2"/>
  <c r="BO66" i="2"/>
  <c r="BM66" i="2"/>
  <c r="BN66" i="2" s="1"/>
  <c r="BJ66" i="2"/>
  <c r="BK66" i="2" s="1"/>
  <c r="BG66" i="2"/>
  <c r="BH66" i="2" s="1"/>
  <c r="BE66" i="2"/>
  <c r="BO63" i="2"/>
  <c r="BM63" i="2"/>
  <c r="BN63" i="2" s="1"/>
  <c r="BJ63" i="2"/>
  <c r="BK63" i="2" s="1"/>
  <c r="BG63" i="2"/>
  <c r="BH63" i="2" s="1"/>
  <c r="BE63" i="2"/>
  <c r="BO62" i="2"/>
  <c r="BM62" i="2"/>
  <c r="BN62" i="2" s="1"/>
  <c r="BJ62" i="2"/>
  <c r="BK62" i="2" s="1"/>
  <c r="BG62" i="2"/>
  <c r="BH62" i="2" s="1"/>
  <c r="BE62" i="2"/>
  <c r="BO57" i="2"/>
  <c r="BM57" i="2"/>
  <c r="BN57" i="2" s="1"/>
  <c r="BJ57" i="2"/>
  <c r="BK57" i="2" s="1"/>
  <c r="BG57" i="2"/>
  <c r="BH57" i="2" s="1"/>
  <c r="BE57" i="2"/>
  <c r="BO55" i="2"/>
  <c r="BM55" i="2"/>
  <c r="BN55" i="2" s="1"/>
  <c r="BJ55" i="2"/>
  <c r="BK55" i="2" s="1"/>
  <c r="BG55" i="2"/>
  <c r="BH55" i="2" s="1"/>
  <c r="BE55" i="2"/>
  <c r="BO53" i="2"/>
  <c r="BM53" i="2"/>
  <c r="BN53" i="2" s="1"/>
  <c r="BJ53" i="2"/>
  <c r="BK53" i="2" s="1"/>
  <c r="BG53" i="2"/>
  <c r="BH53" i="2" s="1"/>
  <c r="BE53" i="2"/>
  <c r="BO46" i="2"/>
  <c r="BM46" i="2"/>
  <c r="BN46" i="2" s="1"/>
  <c r="BJ46" i="2"/>
  <c r="BK46" i="2" s="1"/>
  <c r="BG46" i="2"/>
  <c r="BH46" i="2" s="1"/>
  <c r="BE46" i="2"/>
  <c r="BO41" i="2"/>
  <c r="BM41" i="2"/>
  <c r="BN41" i="2" s="1"/>
  <c r="BJ41" i="2"/>
  <c r="BK41" i="2" s="1"/>
  <c r="BG41" i="2"/>
  <c r="BH41" i="2" s="1"/>
  <c r="BE41" i="2"/>
  <c r="BO35" i="2"/>
  <c r="BM35" i="2"/>
  <c r="BN35" i="2" s="1"/>
  <c r="BJ35" i="2"/>
  <c r="BK35" i="2" s="1"/>
  <c r="BG35" i="2"/>
  <c r="BH35" i="2" s="1"/>
  <c r="BE35" i="2"/>
  <c r="BO34" i="2"/>
  <c r="BM34" i="2"/>
  <c r="BN34" i="2" s="1"/>
  <c r="BJ34" i="2"/>
  <c r="BK34" i="2" s="1"/>
  <c r="BG34" i="2"/>
  <c r="BH34" i="2" s="1"/>
  <c r="BE34" i="2"/>
  <c r="BO33" i="2"/>
  <c r="BM33" i="2"/>
  <c r="BN33" i="2" s="1"/>
  <c r="BJ33" i="2"/>
  <c r="BK33" i="2" s="1"/>
  <c r="BG33" i="2"/>
  <c r="BH33" i="2" s="1"/>
  <c r="BE33" i="2"/>
  <c r="BO22" i="2"/>
  <c r="BM22" i="2"/>
  <c r="BN22" i="2" s="1"/>
  <c r="BJ22" i="2"/>
  <c r="BK22" i="2" s="1"/>
  <c r="BG22" i="2"/>
  <c r="BH22" i="2" s="1"/>
  <c r="BE22" i="2"/>
  <c r="BO19" i="2"/>
  <c r="BM19" i="2"/>
  <c r="BN19" i="2" s="1"/>
  <c r="BJ19" i="2"/>
  <c r="BK19" i="2" s="1"/>
  <c r="BG19" i="2"/>
  <c r="BH19" i="2" s="1"/>
  <c r="BE19" i="2"/>
  <c r="BO17" i="2"/>
  <c r="BM17" i="2"/>
  <c r="BN17" i="2" s="1"/>
  <c r="BJ17" i="2"/>
  <c r="BK17" i="2" s="1"/>
  <c r="BG17" i="2"/>
  <c r="BH17" i="2" s="1"/>
  <c r="BE17" i="2"/>
  <c r="BO16" i="2"/>
  <c r="BM16" i="2"/>
  <c r="BN16" i="2" s="1"/>
  <c r="BJ16" i="2"/>
  <c r="BK16" i="2" s="1"/>
  <c r="BG16" i="2"/>
  <c r="BH16" i="2" s="1"/>
  <c r="BE16" i="2"/>
  <c r="BO14" i="2"/>
  <c r="BM14" i="2"/>
  <c r="BN14" i="2" s="1"/>
  <c r="BJ14" i="2"/>
  <c r="BK14" i="2" s="1"/>
  <c r="BG14" i="2"/>
  <c r="BH14" i="2" s="1"/>
  <c r="BE14" i="2"/>
  <c r="BO6" i="2"/>
  <c r="BM6" i="2"/>
  <c r="BN6" i="2" s="1"/>
  <c r="BJ6" i="2"/>
  <c r="BK6" i="2" s="1"/>
  <c r="BG6" i="2"/>
  <c r="BH6" i="2" s="1"/>
  <c r="BE6" i="2"/>
  <c r="BO4" i="2"/>
  <c r="BM4" i="2"/>
  <c r="BN4" i="2" s="1"/>
  <c r="BJ4" i="2"/>
  <c r="BK4" i="2" s="1"/>
  <c r="BG4" i="2"/>
  <c r="BH4" i="2" s="1"/>
  <c r="BE4" i="2"/>
  <c r="BM7" i="2"/>
  <c r="BN7" i="2" s="1"/>
  <c r="BJ7" i="2"/>
  <c r="BK7" i="2" s="1"/>
  <c r="BG7" i="2"/>
  <c r="BH7" i="2" s="1"/>
  <c r="BE7" i="2"/>
  <c r="BO83" i="2"/>
  <c r="BO74" i="2"/>
  <c r="BO71" i="2"/>
  <c r="BO69" i="2"/>
  <c r="BO65" i="2"/>
  <c r="BO64" i="2"/>
  <c r="BO61" i="2"/>
  <c r="BO60" i="2"/>
  <c r="BO59" i="2"/>
  <c r="BO56" i="2"/>
  <c r="BO52" i="2"/>
  <c r="BO50" i="2"/>
  <c r="BO47" i="2"/>
  <c r="BO45" i="2"/>
  <c r="BO44" i="2"/>
  <c r="BO43" i="2"/>
  <c r="BO42" i="2"/>
  <c r="BO40" i="2"/>
  <c r="BO39" i="2"/>
  <c r="BO38" i="2"/>
  <c r="BO37" i="2"/>
  <c r="BO36" i="2"/>
  <c r="BO32" i="2"/>
  <c r="BO31" i="2"/>
  <c r="BO30" i="2"/>
  <c r="BO29" i="2"/>
  <c r="BO27" i="2"/>
  <c r="BO26" i="2"/>
  <c r="BO23" i="2"/>
  <c r="BO21" i="2"/>
  <c r="BO20" i="2"/>
  <c r="BO18" i="2"/>
  <c r="BO13" i="2"/>
  <c r="BO12" i="2"/>
  <c r="BO11" i="2"/>
  <c r="BO10" i="2"/>
  <c r="BO9" i="2"/>
  <c r="BO7" i="2"/>
  <c r="BO5" i="2"/>
  <c r="BO3" i="2"/>
  <c r="BB83" i="2"/>
  <c r="BB82" i="2"/>
  <c r="BB81" i="2"/>
  <c r="BB80" i="2"/>
  <c r="BB79" i="2"/>
  <c r="BB78" i="2"/>
  <c r="BB77" i="2"/>
  <c r="BB76" i="2"/>
  <c r="BB75" i="2"/>
  <c r="BB74" i="2"/>
  <c r="BB73" i="2"/>
  <c r="BB72" i="2"/>
  <c r="BB71" i="2"/>
  <c r="BB70" i="2"/>
  <c r="BB69" i="2"/>
  <c r="BB68" i="2"/>
  <c r="BB67" i="2"/>
  <c r="BB66" i="2"/>
  <c r="BB65" i="2"/>
  <c r="BB64" i="2"/>
  <c r="BB63" i="2"/>
  <c r="BB62" i="2"/>
  <c r="BB61" i="2"/>
  <c r="BB60" i="2"/>
  <c r="BB59" i="2"/>
  <c r="BB58" i="2"/>
  <c r="BB57" i="2"/>
  <c r="BB56" i="2"/>
  <c r="BB55" i="2"/>
  <c r="BB54" i="2"/>
  <c r="BB53" i="2"/>
  <c r="BB52" i="2"/>
  <c r="BB51" i="2"/>
  <c r="BB49" i="2"/>
  <c r="BB48" i="2"/>
  <c r="BB47" i="2"/>
  <c r="BB46" i="2"/>
  <c r="BD45" i="2"/>
  <c r="BB44" i="2"/>
  <c r="BB43" i="2"/>
  <c r="BB41" i="2"/>
  <c r="BB40" i="2"/>
  <c r="BB39" i="2"/>
  <c r="BB38" i="2"/>
  <c r="BB37" i="2"/>
  <c r="BB36" i="2"/>
  <c r="BB35" i="2"/>
  <c r="BB34" i="2"/>
  <c r="BB33" i="2"/>
  <c r="BD32" i="2"/>
  <c r="BB31" i="2"/>
  <c r="BB30" i="2"/>
  <c r="BB29" i="2"/>
  <c r="BB28" i="2"/>
  <c r="BB27" i="2"/>
  <c r="BB26" i="2"/>
  <c r="BB25" i="2"/>
  <c r="BB24" i="2"/>
  <c r="BB23" i="2"/>
  <c r="BB22" i="2"/>
  <c r="BB21" i="2"/>
  <c r="BB20" i="2"/>
  <c r="BB19" i="2"/>
  <c r="BB18" i="2"/>
  <c r="BB17" i="2"/>
  <c r="BB16" i="2"/>
  <c r="BB15" i="2"/>
  <c r="BB14" i="2"/>
  <c r="BB13" i="2"/>
  <c r="BB12" i="2"/>
  <c r="BB11" i="2"/>
  <c r="BB10" i="2"/>
  <c r="BB9" i="2"/>
  <c r="BB8" i="2"/>
  <c r="BB7" i="2"/>
  <c r="BB6" i="2"/>
  <c r="BD5" i="2"/>
  <c r="BB4" i="2"/>
  <c r="BB3" i="2"/>
  <c r="BM50" i="2"/>
  <c r="BN50" i="2" s="1"/>
  <c r="BJ50" i="2"/>
  <c r="BK50" i="2" s="1"/>
  <c r="BM45" i="2"/>
  <c r="BN45" i="2" s="1"/>
  <c r="BJ45" i="2"/>
  <c r="BK45" i="2" s="1"/>
  <c r="BM42" i="2"/>
  <c r="BN42" i="2" s="1"/>
  <c r="BJ42" i="2"/>
  <c r="BK42" i="2" s="1"/>
  <c r="BM32" i="2"/>
  <c r="BN32" i="2" s="1"/>
  <c r="BJ32" i="2"/>
  <c r="BK32" i="2" s="1"/>
  <c r="BM5" i="2"/>
  <c r="BN5" i="2" s="1"/>
  <c r="BJ5" i="2"/>
  <c r="BK5" i="2" s="1"/>
  <c r="BM3" i="2"/>
  <c r="BN3" i="2" s="1"/>
  <c r="BJ3" i="2"/>
  <c r="BK3" i="2" s="1"/>
  <c r="BO2" i="2"/>
  <c r="BM2" i="2"/>
  <c r="BN2" i="2" s="1"/>
  <c r="BJ2" i="2"/>
  <c r="BK2" i="2" s="1"/>
  <c r="BE44" i="2" l="1"/>
  <c r="BF48" i="2"/>
  <c r="BD54" i="2"/>
  <c r="BF58" i="2"/>
  <c r="BD51" i="2"/>
  <c r="BF44" i="2"/>
  <c r="BG48" i="2"/>
  <c r="BH48" i="2" s="1"/>
  <c r="BI48" i="2" s="1"/>
  <c r="BJ48" i="2" s="1"/>
  <c r="BK48" i="2" s="1"/>
  <c r="BL48" i="2" s="1"/>
  <c r="BM48" i="2" s="1"/>
  <c r="BN48" i="2" s="1"/>
  <c r="BE51" i="2"/>
  <c r="BE54" i="2"/>
  <c r="BG58" i="2"/>
  <c r="BH58" i="2" s="1"/>
  <c r="BI58" i="2" s="1"/>
  <c r="BJ58" i="2" s="1"/>
  <c r="BK58" i="2" s="1"/>
  <c r="BL58" i="2" s="1"/>
  <c r="BM58" i="2" s="1"/>
  <c r="BN58" i="2" s="1"/>
  <c r="BE80" i="2"/>
  <c r="BD80" i="2"/>
  <c r="BG44" i="2"/>
  <c r="BH44" i="2" s="1"/>
  <c r="BI44" i="2" s="1"/>
  <c r="BJ44" i="2" s="1"/>
  <c r="BK44" i="2" s="1"/>
  <c r="BL44" i="2" s="1"/>
  <c r="BM44" i="2" s="1"/>
  <c r="BN44" i="2" s="1"/>
  <c r="BD48" i="2"/>
  <c r="BF51" i="2"/>
  <c r="BF54" i="2"/>
  <c r="BD58" i="2"/>
  <c r="BF80" i="2"/>
  <c r="BD44" i="2"/>
  <c r="BE48" i="2"/>
  <c r="BG51" i="2"/>
  <c r="BH51" i="2" s="1"/>
  <c r="BI51" i="2" s="1"/>
  <c r="BJ51" i="2" s="1"/>
  <c r="BK51" i="2" s="1"/>
  <c r="BL51" i="2" s="1"/>
  <c r="BM51" i="2" s="1"/>
  <c r="BN51" i="2" s="1"/>
  <c r="BG54" i="2"/>
  <c r="BH54" i="2" s="1"/>
  <c r="BI54" i="2" s="1"/>
  <c r="BJ54" i="2" s="1"/>
  <c r="BK54" i="2" s="1"/>
  <c r="BL54" i="2" s="1"/>
  <c r="BM54" i="2" s="1"/>
  <c r="BN54" i="2" s="1"/>
  <c r="BE58" i="2"/>
  <c r="BG80" i="2"/>
  <c r="BH80" i="2" s="1"/>
  <c r="BI80" i="2" s="1"/>
  <c r="BJ80" i="2" s="1"/>
  <c r="BK80" i="2" s="1"/>
  <c r="BL80" i="2" s="1"/>
  <c r="BM80" i="2" s="1"/>
  <c r="BN80" i="2" s="1"/>
  <c r="BB45" i="2"/>
  <c r="BB5" i="2"/>
  <c r="BB32" i="2"/>
  <c r="BD2" i="2"/>
  <c r="BB2" i="2"/>
  <c r="BD3" i="2"/>
  <c r="BD42" i="2"/>
  <c r="BB42" i="2"/>
  <c r="BD50" i="2"/>
  <c r="BB50" i="2"/>
  <c r="BG32" i="2" l="1"/>
  <c r="BH32" i="2"/>
  <c r="BH3" i="2"/>
  <c r="BG3" i="2"/>
  <c r="BG2" i="2"/>
  <c r="BH2" i="2"/>
  <c r="BH45" i="2"/>
  <c r="BG45" i="2"/>
  <c r="BH42" i="2"/>
  <c r="BG42" i="2"/>
  <c r="BG50" i="2"/>
  <c r="BH50" i="2"/>
  <c r="BG5" i="2"/>
  <c r="BH5" i="2"/>
  <c r="BH162" i="2"/>
  <c r="BG162" i="2"/>
  <c r="BH247" i="2"/>
  <c r="BG24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tc={0036BEBA-6D50-4D97-9922-C17D2AD8A66B}</author>
    <author>tc={D6C8D288-4F85-4F04-A468-7EA99B259FE1}</author>
    <author>tc={E389E8EF-0D17-4615-B3C4-F36A95ECABBC}</author>
    <author>tc={CEE2FC69-1AAF-45A4-8915-AD3F7322CCAA}</author>
  </authors>
  <commentList>
    <comment ref="AV7" authorId="0" shapeId="0" xr:uid="{0036BEBA-6D50-4D97-9922-C17D2AD8A66B}">
      <text>
        <t>[Comentario encadenado]
Su versión de Excel le permite leer este comentario encadenado; sin embargo, las ediciones que se apliquen se quitarán si el archivo se abre en una versión más reciente de Excel. Más información: https://go.microsoft.com/fwlink/?linkid=870924
Comentario:
    Planeación aprobó subir meta a 964</t>
      </text>
    </comment>
    <comment ref="AN12" authorId="1" shapeId="0" xr:uid="{D6C8D288-4F85-4F04-A468-7EA99B259FE1}">
      <text>
        <t>[Comentario encadenado]
Su versión de Excel le permite leer este comentario encadenado; sin embargo, las ediciones que se apliquen se quitarán si el archivo se abre en una versión más reciente de Excel. Más información: https://go.microsoft.com/fwlink/?linkid=870924
Comentario:
    Modificar a tipo "Acumulado"</t>
      </text>
    </comment>
    <comment ref="M130" authorId="2" shapeId="0" xr:uid="{E389E8EF-0D17-4615-B3C4-F36A95ECABBC}">
      <text>
        <t>[Comentario encadenado]
Su versión de Excel le permite leer este comentario encadenado; sin embargo, las ediciones que se apliquen se quitarán si el archivo se abre en una versión más reciente de Excel. Más información: https://go.microsoft.com/fwlink/?linkid=870924
Comentario:
    Estaba. Número de ETC con acompañamiento frente a las medidas que se deriven de la información entregada en el boletin de estrategias de permanencia.</t>
      </text>
    </comment>
    <comment ref="AM130" authorId="3" shapeId="0" xr:uid="{CEE2FC69-1AAF-45A4-8915-AD3F7322CCAA}">
      <text>
        <t>[Comentario encadenado]
Su versión de Excel le permite leer este comentario encadenado; sin embargo, las ediciones que se apliquen se quitarán si el archivo se abre en una versión más reciente de Excel. Más información: https://go.microsoft.com/fwlink/?linkid=870924
Comentario:
    Estaba : Trimestral</t>
      </text>
    </comment>
  </commentList>
</comments>
</file>

<file path=xl/sharedStrings.xml><?xml version="1.0" encoding="utf-8"?>
<sst xmlns="http://schemas.openxmlformats.org/spreadsheetml/2006/main" count="7402" uniqueCount="1548">
  <si>
    <t>Etiquetas de fila</t>
  </si>
  <si>
    <t>PAI</t>
  </si>
  <si>
    <t>Plan Sectorial</t>
  </si>
  <si>
    <t>PMI</t>
  </si>
  <si>
    <t>PND</t>
  </si>
  <si>
    <t xml:space="preserve">PND-Indígenas </t>
  </si>
  <si>
    <t>PND-NARP</t>
  </si>
  <si>
    <t>PND-Rrom</t>
  </si>
  <si>
    <t>Trazadora 2021</t>
  </si>
  <si>
    <t>Total general</t>
  </si>
  <si>
    <t>Despacho</t>
  </si>
  <si>
    <t>Dimensión MIPG</t>
  </si>
  <si>
    <t>Objetivo del SIG</t>
  </si>
  <si>
    <t>Procesos SIG</t>
  </si>
  <si>
    <t>Dirección</t>
  </si>
  <si>
    <t>Subdirección</t>
  </si>
  <si>
    <t>Meta Objetivos de Desarrollo Sostenible - ODS</t>
  </si>
  <si>
    <t>Objetivo del PND</t>
  </si>
  <si>
    <t>Objetivo del Plan Sectorial</t>
  </si>
  <si>
    <t>ID Dependencia de afectación</t>
  </si>
  <si>
    <t>Dependencia de afectación</t>
  </si>
  <si>
    <t>ID Indicador</t>
  </si>
  <si>
    <t>Indicador</t>
  </si>
  <si>
    <t>Origen</t>
  </si>
  <si>
    <t>CONPES</t>
  </si>
  <si>
    <t>Indígenas</t>
  </si>
  <si>
    <t>NARP</t>
  </si>
  <si>
    <t>Rrom</t>
  </si>
  <si>
    <t>Equidad de la Mujer</t>
  </si>
  <si>
    <t>Primera Infancia, Infancia y Adolescencia</t>
  </si>
  <si>
    <t>Víctimas</t>
  </si>
  <si>
    <t>Participacion Ciudadana</t>
  </si>
  <si>
    <t>Zonas futuro</t>
  </si>
  <si>
    <t>Discapacidad</t>
  </si>
  <si>
    <t>TIC</t>
  </si>
  <si>
    <t>CTeI</t>
  </si>
  <si>
    <t xml:space="preserve">Pactos Territoriales </t>
  </si>
  <si>
    <t>Construyendo País</t>
  </si>
  <si>
    <t>Acuerdos Sindicales</t>
  </si>
  <si>
    <t>Acuerdos con estudiantes ES</t>
  </si>
  <si>
    <t>Paro Buenaventura</t>
  </si>
  <si>
    <t>Paro Chocó</t>
  </si>
  <si>
    <t>Compromisos CRIDE</t>
  </si>
  <si>
    <t>Compromisos CRIHU</t>
  </si>
  <si>
    <t>Compromisos CRIC</t>
  </si>
  <si>
    <t>Rendicion de cuentas</t>
  </si>
  <si>
    <t>Tipo</t>
  </si>
  <si>
    <t>Periodicidad</t>
  </si>
  <si>
    <t>Tipo de acumulación</t>
  </si>
  <si>
    <t>Unidad de medida</t>
  </si>
  <si>
    <t>Días de rezago</t>
  </si>
  <si>
    <t>Fórmula de cálculo</t>
  </si>
  <si>
    <t>Medio de verificación</t>
  </si>
  <si>
    <t>Línea Base 2018</t>
  </si>
  <si>
    <t>Meta 2019</t>
  </si>
  <si>
    <t>Meta 2020</t>
  </si>
  <si>
    <t>Meta 2021</t>
  </si>
  <si>
    <t>Meta 2022</t>
  </si>
  <si>
    <t>Meta cuatrienio</t>
  </si>
  <si>
    <t>Avance 2019</t>
  </si>
  <si>
    <t>Avance 2020</t>
  </si>
  <si>
    <t>Avance 2021</t>
  </si>
  <si>
    <t>Rezago meta 2021</t>
  </si>
  <si>
    <t>Meta 2022 Total</t>
  </si>
  <si>
    <t>Meta enero</t>
  </si>
  <si>
    <t>Meta febrero</t>
  </si>
  <si>
    <t>Meta marzo</t>
  </si>
  <si>
    <t>Meta abril</t>
  </si>
  <si>
    <t>Meta mayo</t>
  </si>
  <si>
    <t>Meta junio</t>
  </si>
  <si>
    <t>Meta julio</t>
  </si>
  <si>
    <t>Meta agosto</t>
  </si>
  <si>
    <t>Meta septiembre</t>
  </si>
  <si>
    <t>Meta octubre</t>
  </si>
  <si>
    <t>Meta noviembre</t>
  </si>
  <si>
    <t>Meta diciembre</t>
  </si>
  <si>
    <t>VPBM</t>
  </si>
  <si>
    <t xml:space="preserve">Direccionamiento estratégico y planeación </t>
  </si>
  <si>
    <t>Aumentar los niveles de satisfacción del cliente y de los grupos de valor</t>
  </si>
  <si>
    <t>Diseño de instrumentos de política</t>
  </si>
  <si>
    <t>Dirección de Calidad para la Educación Preescolar, Básica y Media</t>
  </si>
  <si>
    <t>Subdirección de Referentes y Evaluación de la Calidad Educativa</t>
  </si>
  <si>
    <t>4.1. De aquí a 2030, asegurar que todas las niñas y todos los niños terminen la enseñanza primaria y secundaria, que ha de ser gratuita, equitativa y de calidad y producir resultados de aprendizaje pertinentes y efectivos.</t>
  </si>
  <si>
    <t>Brindar una educación con calidad y fomentar la permanencia en la educación inicial, preescolar, básica y media</t>
  </si>
  <si>
    <t>1. Apuesta por el desarrollo integral desde la Educación Inicial y hasta la Educación Media</t>
  </si>
  <si>
    <t>Referentes de Calidad Educativa</t>
  </si>
  <si>
    <t>Porcentaje de avance en el diseño o actualización de lineamientos  u orientaciones curriculares</t>
  </si>
  <si>
    <t>X</t>
  </si>
  <si>
    <t>Producto</t>
  </si>
  <si>
    <t>Trimestral</t>
  </si>
  <si>
    <t>Capacidad</t>
  </si>
  <si>
    <t>Porcentaje</t>
  </si>
  <si>
    <t>Sumatoria de hitos del Porcentaje de avance en el diseño o actualización de lineamientos  u orientaciones curriculares:
Hito 1: Diseño o actualización de lineamientos  u orientaciones curriculares. (50 %)
Hito 2: Validación  Interna y Externa del documento (30 %)
Hito 3: Publicación y  Socicalización de los lineamientos  u orientaciones curriculares ( 20%)</t>
  </si>
  <si>
    <t>2021
* orientaciones curriculares para el área de técnología e informatica (hito 1 y 2 80%)
* Orientaciones para el diseño, implementación y evaluación de Modelos Educativos Flexibles. (Hito 2 y 3, 50%)
* Orientaciones para la atención educativa a estudiantes en condición de enfermedad. (Hito 2 y 3, 50%)
2022
* orientaciones curriculares para el área de técnología e informatica (hito 3, 20%)
* Lineamiento Sociales (Hito 1 y 2, 80%)
* Lineamientos Ciencias (hitoi 1, 50%)</t>
  </si>
  <si>
    <t>Implementación de política</t>
  </si>
  <si>
    <t>Subdirección de Fomento de Competencias</t>
  </si>
  <si>
    <t>Jornada Única</t>
  </si>
  <si>
    <t xml:space="preserve">Porcentaje de estudiantes en establecimientos educativos oficiales con jornada única </t>
  </si>
  <si>
    <t>Resultado</t>
  </si>
  <si>
    <t>(Número de estudiantes del sector oficial en Jornada Única/Total de estudiantes del sector oficial educación regular (grados 0 a 11) reportados en el SIMAT )* 100</t>
  </si>
  <si>
    <t xml:space="preserve">Reporte Simat </t>
  </si>
  <si>
    <t>18.5</t>
  </si>
  <si>
    <t>Número de Entidades territoriales certificadas  acompañadas en la formulación y actualización de planes de implementación y mejoramiento de las condiciones que favorezcan el desarrollo integral de niños, niñas y adolescentes en Jornada Única.</t>
  </si>
  <si>
    <t xml:space="preserve">Gestión </t>
  </si>
  <si>
    <t>Mantenimiento</t>
  </si>
  <si>
    <t>Número</t>
  </si>
  <si>
    <t>Sumatoria de Entidades territoriales certificadas  con Planes  de implementación de la Jornada Única actualizados.</t>
  </si>
  <si>
    <t>Piju Actualizado
Acta de asistencia tecnica</t>
  </si>
  <si>
    <t xml:space="preserve">Número de establecimientos educativos de Jornada Única acompañadas para la promoción del desarrollo integral y trayectorias educativas completas a partir de procesos de innovación pedagógica y curricular  </t>
  </si>
  <si>
    <t>x</t>
  </si>
  <si>
    <t xml:space="preserve">
Sumatoria de estableciemientos educativos de Jornada Única acompañadas para la promoción del desarrollo integral y trayectorias educativas completas a partir de procesos de innovación pedagógica ycurricular   Se inicia el reporte con la sesión 1 y se cumple con los EE que completan las sesiones planeadas</t>
  </si>
  <si>
    <t>Actas de reuniones y listas de asistencia.
Listado de EE acompañados</t>
  </si>
  <si>
    <t>Número de  educadores docentes con procesos de cualificación y actualización pedagógica en el marco de la Jornada Única</t>
  </si>
  <si>
    <t>Flujo</t>
  </si>
  <si>
    <t>Sumatoria de Docentes y/o directivos docentes con procesos de cualificación y actualización pedagógica en el marco de la Jornada Única</t>
  </si>
  <si>
    <t>Listado de Docentes formados</t>
  </si>
  <si>
    <t>Número de sedes educativas con dotaciones pedagógicas de JU para fortalecer su PEI</t>
  </si>
  <si>
    <t>Acumulado</t>
  </si>
  <si>
    <t>Sumatoria de sedes educativas con dotaciones pedagógicas de JU para fortalecer su PEI</t>
  </si>
  <si>
    <t>Actas de entrega del material</t>
  </si>
  <si>
    <t>4.4. De aquí a 2030, aumentar considerablemente el número de jóvenes y adultos que tienen las competencias necesarias, en particular técnicas y profesionales, para acceder al empleo, el trabajo decente y el emprendimiento.</t>
  </si>
  <si>
    <t>Apuesta por una educación media con calidad y pertinencia para los jóvenes colombianos</t>
  </si>
  <si>
    <t>Educación Media</t>
  </si>
  <si>
    <t>Estudiantes de educación media con doble titulación (T)</t>
  </si>
  <si>
    <t xml:space="preserve"> </t>
  </si>
  <si>
    <t>Anual</t>
  </si>
  <si>
    <t xml:space="preserve">Sumatoria de estudiantes de educación media que obtienen un certificado del Servicio Nacional de Aprendizaje - SENA- </t>
  </si>
  <si>
    <t>Listado de estudiantes con doble titulación</t>
  </si>
  <si>
    <t>Número de ecosistemas de innovación en Educación Media implementados</t>
  </si>
  <si>
    <t>Sumatoria de ecosistemas de innovación en Educación Media implementados</t>
  </si>
  <si>
    <t xml:space="preserve">Lanzamiento de los ecosistemas de innovación </t>
  </si>
  <si>
    <t>Establecimientos educativos dotados con material pedagógico para fortalecer los ambientes de ambientes de aprendizaje de media.</t>
  </si>
  <si>
    <t>Sumatortia de Establecimientos educativos dotados con material pedagogico para fortalecer los ambientes de ambientes de aprendizaje de media.</t>
  </si>
  <si>
    <t>Actas de entregas y listado de EE</t>
  </si>
  <si>
    <t>Secretarias de Educación acompañadas en procesos de Orientación Socio-ocupacional para la Educación Media</t>
  </si>
  <si>
    <t>sumatoria de Secretarias de Educación acompañadas en procesos de Orientación Socio-ocupacional para la Educación Media</t>
  </si>
  <si>
    <t>Actas de acompañamiento</t>
  </si>
  <si>
    <t>Establecimientos Educativos con Socialización de Orientaciones curriculares en Programación, desarrollo de Software, Turismo con énfasis en segunda lengua, artes e industrias culturales y creativas y agropecuario</t>
  </si>
  <si>
    <t>Sumatoria de Establecimientos Educativos con Socialización de Orientaciones curriculares en Programación, desarrollo de Software, Turismo con énfasis en segunda lengua, artes e industrias culturales y creativas y agropecuario</t>
  </si>
  <si>
    <t>Acta de acompañamiento
Listado de Establecimientos educativo benenficiados</t>
  </si>
  <si>
    <t>4.7. De aquí a 2030, asegurar que todos los alumnos adquieran los conocimientos teóricos y prácticos necesarios para promover el desarrollo sostenible, entre otras cosas mediante la educación para el desarrollo sostenible y los estilos de vida sostenibles, los derechos humanos, la igualdad de género, la promoción de una cultura de paz y no violencia, la ciudadanía mundial y la valoración de la diversidad cultural y la contribución de la cultura al desarrollo sostenible</t>
  </si>
  <si>
    <t>Entornos Escolares para la vida, convivencia y la ciudadanía</t>
  </si>
  <si>
    <r>
      <t xml:space="preserve">Establecimientos educativos fortalecidos como entornos escolares para </t>
    </r>
    <r>
      <rPr>
        <sz val="11"/>
        <color rgb="FFFF0000"/>
        <rFont val="Calibri"/>
        <family val="2"/>
        <scheme val="minor"/>
      </rPr>
      <t>la vida</t>
    </r>
    <r>
      <rPr>
        <sz val="11"/>
        <color theme="1"/>
        <rFont val="Calibri"/>
        <family val="2"/>
        <scheme val="minor"/>
      </rPr>
      <t xml:space="preserve">, Convivencia y la ciudadanía </t>
    </r>
  </si>
  <si>
    <t>Semestral</t>
  </si>
  <si>
    <t>Sumatoria de EE que  desarrollan acciones de formación y acompañamiento y reciben materiales para promover las competencias ciudadanas y socioemocionales,  conocen los protocolos de prevención promovidos por el Ministerio de Educación Nacional,  implementan estrategias para la promoción de la participación  y participan de procesos de capacitación para la actualización de sus manuales de convivencia escolar.</t>
  </si>
  <si>
    <t>Listado de Establecimientos educativos fortalecidos</t>
  </si>
  <si>
    <t>Numero de Entidades territoriales certificadas en educación con asistencia técnica para fortalecer sus comités territoriales</t>
  </si>
  <si>
    <t>Sumatoria de ETC certificadas en educación con asistencia técnica para fortalecer sus comités territoriales</t>
  </si>
  <si>
    <t>Listado de ETC
Actas de asistencias técnica</t>
  </si>
  <si>
    <t>Número de estudiantes que fortalecen sus competencias ciudadanas y socioemocionales</t>
  </si>
  <si>
    <t>Sumatoria de estudiantes que fortalecen sus competencias ciudadana y socioemocionales valoradas a través de herramientas tecnológicas y de la matricula de estudiantes beneficiados de los espacios de formación y acompañamiento  a docentes, que se implementan  en coordinación con las secretarías  de educación.</t>
  </si>
  <si>
    <t>Número de personas de la comunidad educativa que participan en entornos escolares para la convivencia</t>
  </si>
  <si>
    <t>Sumatoria de personas (familias, estudiantes educadores) que participan en los espacios de fortalecimiento de capacidades y formación de la línea de entornos para la vida la convivencia y la ciudadanía</t>
  </si>
  <si>
    <t>Listas de asistencia y listados en excel</t>
  </si>
  <si>
    <t>Diseño de política</t>
  </si>
  <si>
    <t>Gestión</t>
  </si>
  <si>
    <t>Porcentaje de avance de la puesta en marcha y funcionamiento del  Canal De radio</t>
  </si>
  <si>
    <t>Sumatoria de hitos: 
Hito 1: Creación de contenido 40%
Hito 2: 120 días de Emisión de Contenido 40%
Hito 3: Divulgación del Canal Radial 20%</t>
  </si>
  <si>
    <t>Hito 1: Guiones pedagógicos
Hito 2: Grabaciones de la emisión y link
Hito 3: Piezas graficas de divulgación y link</t>
  </si>
  <si>
    <t>No de Webinar  alrededor de los referentes de Calidad</t>
  </si>
  <si>
    <t>Mensual</t>
  </si>
  <si>
    <t>Sumatoria de Webinar  alrededor de los referentes de Calidad</t>
  </si>
  <si>
    <t>Link de Webinar grabados
Convacotoria
Listado de participantes</t>
  </si>
  <si>
    <t>Número de Entidades Territoriales Certificadas con acompañamiento pedagógico en temas de flexibilización curricular, referentes de calidad y prácticas pedagógicas.</t>
  </si>
  <si>
    <t>Sumatoria de Entidades Territoriales Certificadas con acompañamiento pedagógico (oferta y demanda) en temas de flexibilización curricular, referentes de calidad y prácticas pedagógicas.</t>
  </si>
  <si>
    <t>Acta de AT
Listado de asistencia</t>
  </si>
  <si>
    <t>Evaluación</t>
  </si>
  <si>
    <t>Brecha entre los porcentajes de establecimientos no oficiales y oficiales en niveles A+, A y B, en pruebas Saber 11</t>
  </si>
  <si>
    <t>Reducción</t>
  </si>
  <si>
    <t>Brecha por sector en pruebas Saber 11° = % de colegios no oficiales en niveles de desempeño A+, A y B -  % de colegios oficiales en niveles de desempeño A+, A y B</t>
  </si>
  <si>
    <t>Resultados ICFES</t>
  </si>
  <si>
    <t>4. Más y mejor Educación Rural</t>
  </si>
  <si>
    <t>Porcentaje de colegios oficiales rurales en las categorías A+ y A de la Prueba Saber 11 </t>
  </si>
  <si>
    <t>Porcentaje de colegios oficiales rurales en categorías superiores de Saber 11° = (colegios oficiales rurales en categorías A+ y A / total de colegios oficiales rurales) * 100</t>
  </si>
  <si>
    <t>Número de Establecimientos Educativos que participan de las estrategias desarrolladas para el fortalecimiento del Sistema Institucional de Evaluación de los estudiantes (SIEE)</t>
  </si>
  <si>
    <t>Sumatoria  de establecimientos educativos que participan de las estrategias desarrolladas para el fortalecimiento del Sistema Institucional de Evaluación de los estudiantes (SIEE)</t>
  </si>
  <si>
    <t>Listado de EE participantes
Material de las estrategias</t>
  </si>
  <si>
    <t>Estudiantes de Media que participen en la estrategia para el fortalecimiento de competencias básicas y socioemocionales.</t>
  </si>
  <si>
    <t>Sumatoria de Estudiantes de Media que participen en la estrategia para el fortalecimiento de competencias básicas y socioemocionales.</t>
  </si>
  <si>
    <t>Listado de estudiantes</t>
  </si>
  <si>
    <t>Número  de  EE priorizado en el acompañamiento para la interpretación y uso de resultados</t>
  </si>
  <si>
    <t>Sumatoria de de  EE priorizado en el acompañamiento para la interpretación y uso de resultados</t>
  </si>
  <si>
    <t>Listado de EE acompañados
Reportes de la ETC</t>
  </si>
  <si>
    <t>Número de estudiantes que participan de la estrategia Evaluar para avanzar</t>
  </si>
  <si>
    <t>Sumatoria de estudiantes que partipan de la estrategia Evaluar para avanzar</t>
  </si>
  <si>
    <t>Reporte de ICFES de Estudiantes participantes</t>
  </si>
  <si>
    <t xml:space="preserve">4.c. De aquí a 2030, aumentar considerablemente la oferta de docentes calificados, incluso mediante la cooperación internacional para la formación de docentes en los países en desarrollo, especialmente los países menos adelantados y los pequeños Estados insulares en desarrollo. </t>
  </si>
  <si>
    <t>Formación de Docentes</t>
  </si>
  <si>
    <t>Docentes y Directivos docentes que participan en procesos de formación para fortalecer sus capacidades profesionales</t>
  </si>
  <si>
    <t>Sumatoria de docentes y directivos docentes que participan en procesos de formación y en la escuela de liderazgo.</t>
  </si>
  <si>
    <t>Listado de educadores</t>
  </si>
  <si>
    <t>Número de directivos docentes que participan en la Escuela de Liderazgo</t>
  </si>
  <si>
    <t>Sumatoria de directivos docentes que participan en la Escuela de Liderazgo</t>
  </si>
  <si>
    <t>Docentes formados con programas de la promoción de la participación igualitaria de niños y niñas</t>
  </si>
  <si>
    <t>Docentes formados = Sumatoria de educadores formados en el período t en las diferentes ETC</t>
  </si>
  <si>
    <t>Listado de docentes formados</t>
  </si>
  <si>
    <t>Número de docentes que participan en programas de formación continua</t>
  </si>
  <si>
    <t>Sumatoria de docentes que participan en programas de formación continua y situada</t>
  </si>
  <si>
    <t>Listado de educadores
8000 ECDF 
2800 Fondo 1400
1200 Bilingüismo
2500 pnle
3000 Entornos</t>
  </si>
  <si>
    <t>Número de docentes en programas de formación posgradual y licenciaturas</t>
  </si>
  <si>
    <t>Sumatoria de docentes en programas de formación en pregrado y/o posgradual.</t>
  </si>
  <si>
    <t>Número de docentes acompañados en procesos de investigación e innovaciones en el aula</t>
  </si>
  <si>
    <t>Sumatoria de docentes acompañados en procesos de investigación e innovaciones en el aula</t>
  </si>
  <si>
    <t>010</t>
  </si>
  <si>
    <t>Calidad- PTA</t>
  </si>
  <si>
    <t xml:space="preserve">Número de docentes y directivos docentes acompañados con el Programa Todos a Aprender </t>
  </si>
  <si>
    <t>sumatoria de docentes y directivos docentes acompañados con el Programa Todos a Aprender</t>
  </si>
  <si>
    <t>Listado de docentes y directivos docentes (fuente  SIPTA)</t>
  </si>
  <si>
    <t>Número de establecimientos educativos acompañados por el Programa Todos a Aprender</t>
  </si>
  <si>
    <t>Sumatoria de establecimientos educativos acompañados con el Programa Todos a Aprender</t>
  </si>
  <si>
    <t>Listado de establecemiento educativos (Fuente de SIPTA)</t>
  </si>
  <si>
    <t>Número de directivos docentes formados en liderazgo pedagógico orientado a mejorar los aprendizajes de los estudiantes, particularmente de educación inicial y básica primaria.</t>
  </si>
  <si>
    <t>Sumatoria de directivos docentes formados en liderazgo pedagógico orientado a mejorar los aprendizajes de los estudiantes, particularmente de educación inicial y básica primaria.</t>
  </si>
  <si>
    <t>Listado de directivos docentes (fuente  SIPTA)</t>
  </si>
  <si>
    <t>Sedes dotadas con materiales pedagógicos entregados por el Programa Todos a Aprender</t>
  </si>
  <si>
    <t>Sumatoria de Sedes dotadas con materiales pedagógicos entregados por el Programa Todos a Aprender</t>
  </si>
  <si>
    <t>Listado de sedes que han recibido materiales pedagógicos</t>
  </si>
  <si>
    <t>Porcentaje de colegios oficiales en las categorías A+ y A de la Prueba Saber 11 </t>
  </si>
  <si>
    <t>Porcentaje de colegios oficiales en categorías superiores de Saber 11° = (colegios oficiales en categorías A+ y A / total de colegios oficiales) * 100</t>
  </si>
  <si>
    <t>PNLE</t>
  </si>
  <si>
    <t>Número de sedes educativas acompañadas en la renovación de las prácticas pedagógicas en el aula y generen el desarrollo de competencias comunicativas en los niños, niñas, adolescentes y jóvenes</t>
  </si>
  <si>
    <t>acumulado</t>
  </si>
  <si>
    <t>Sumatoria de sedes educativas acompañadas en la renovación de las prácticas pedagógicas en el aula y generen el desarrollo de competencias comunicativas en los niños, niñas, adolescentes y jóvenes</t>
  </si>
  <si>
    <t xml:space="preserve">Listado de asistencias 
Actas por de acompañamiento0 sedes
</t>
  </si>
  <si>
    <t>Número de Mediadores acompañados pedagógicamente para fortalecer procesos de lectura, escritura y oralidad.</t>
  </si>
  <si>
    <t xml:space="preserve">Sumatoria de mediadores que participan y cumplen todo el proceso de formación </t>
  </si>
  <si>
    <t>Lista de asistencias a eventos de formación</t>
  </si>
  <si>
    <t>Número de sedes educativas con colecciones bibliográficas entregadas para fortalecer procesos de lectura, escritura y oralidad.</t>
  </si>
  <si>
    <t>Sumatoria de sede con dotación de colecciones bibliográficas</t>
  </si>
  <si>
    <t>Actas de entrega de colecciones suscritas</t>
  </si>
  <si>
    <t xml:space="preserve">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t>
  </si>
  <si>
    <t>3. Educación Inclusiva e Intercultural</t>
  </si>
  <si>
    <t>Número de textos en lenguas indígenas y afro incorporados en las dotaciones del Plan Nacional de Lectura y Escritura</t>
  </si>
  <si>
    <t xml:space="preserve">Sumatoria de Libros en lenguas indígenas y afro incorporados en los listados de colecciones bibliográficas a entregar en las instituciones educativas  </t>
  </si>
  <si>
    <t>Listado de libros en lenguas étnicas incorporados en las dotaciones del PNLE</t>
  </si>
  <si>
    <t>Bilingüismo</t>
  </si>
  <si>
    <t xml:space="preserve">Número de EE fortalecidos en competencias comunicativas en  lengua extranjera </t>
  </si>
  <si>
    <t xml:space="preserve">Sumatoria de EE fortalecidos en competencias comunicativas en en lengua extranjera </t>
  </si>
  <si>
    <t>Listado de Establecmientos educativos  fortalecidos en competencias comunicativas en  lengua extranjera</t>
  </si>
  <si>
    <t xml:space="preserve">Número de estudiantes beneficiados con el APP B(The)1: Challenge </t>
  </si>
  <si>
    <t>Sumatoria de estudiantes nuevos de secundaria y media con ingreso al APP</t>
  </si>
  <si>
    <t>Reporte de estudiantes nuevos en la plataforma del APP B(The)1: Challenge</t>
  </si>
  <si>
    <t>Número de comunidades educativas étnicas fortalecidas en la recuperación de los relatos y saberes tradicionales  mediante la producción editorial con contenidos propios.</t>
  </si>
  <si>
    <t xml:space="preserve">Sumatoria de comunidades educativas étnicas con producción editorial con contenidos propios. </t>
  </si>
  <si>
    <t>Libros editados y publicados</t>
  </si>
  <si>
    <t>Más y mejor educación rural</t>
  </si>
  <si>
    <t>Porcentaje de municipios priorizados que cuentan con instituciones de educación media técnica que incorporan la formación técnica agropecuaria en la educación media (décimo y once) en municipios PDET</t>
  </si>
  <si>
    <t xml:space="preserve">Número de municipios PDET que cuentan con instituciones educativas oficiales acompañadas por el Ministerio de Educación Nacional  que en el nivel educativo de media tienen carácter técnico y especialidad agropecuaria / Total de municipios PDET con instituciones educativas oficiales que ofertan el  nivel educativo de media) * 100    </t>
  </si>
  <si>
    <t>Listado de municipios y establecmientos educativo acompañados</t>
  </si>
  <si>
    <t>Educación inicial de calidad para el desarrollo integral</t>
  </si>
  <si>
    <t>Número de  maestras y maestros de preescolar (grado transición) que reciben formación y acompañamiento situado a través del Programa Todos a Aprender</t>
  </si>
  <si>
    <t>Sumatoria de docentes de transición acompañados con el Programa Todos a Aprender</t>
  </si>
  <si>
    <t>Listado de docentes (fuente  SIPTA)</t>
  </si>
  <si>
    <t xml:space="preserve">Número de docentes de inglés formados en metodología, currículo, liderazgo y lenguas con objetivo específicos. </t>
  </si>
  <si>
    <t xml:space="preserve">Sumatoria de docentes de inglés formados en metodología, currículo, liderazgo y lenguas con objetivo específicos. </t>
  </si>
  <si>
    <t>Listado de docentes beneficiados</t>
  </si>
  <si>
    <t>Número de Escuelas Normales Superiores ENS participando en procesos de fortalecimiento.</t>
  </si>
  <si>
    <t>Sumatoria de ENS participando en procesos de fortalecimiento.</t>
  </si>
  <si>
    <t>Listado de Escuelas normales superiores</t>
  </si>
  <si>
    <t xml:space="preserve">Porcentaje de territorios definidos en el respectivo plan que cuentan con instituciones de educación media técnica que incorporan la formación técnica agropecuaria en la educación media (décimo y once) </t>
  </si>
  <si>
    <t xml:space="preserve">Número de Entidades territoriales certificadas que cuentan con instituciones educativas oficiales acompañadas por el Ministerio de Educación Nacional ubicadas en municipios PDET que en el nivel educativo de media, tienen carácter técnico y especialidad agropecuaria / Total de Entidades territoriales certificadas ubicadas en municipios PDET con instituciones educativas oficiales que imparten el  nivel educativo de media) * 100    </t>
  </si>
  <si>
    <t>Listado de municipios y establecimientos educativo acompañados</t>
  </si>
  <si>
    <t>Establecimientos Educativos que acceden al SIUCE en funcionamiento</t>
  </si>
  <si>
    <t>Número de establecimientos que asisten a los procesos de capacitación para el uso del SIUCE*100/ Total de Establecimientos oficiales y no oficiales del país</t>
  </si>
  <si>
    <t xml:space="preserve">Porcentaje de avance en el diseñados y/o actualizados Modelos Educativos Flexibles </t>
  </si>
  <si>
    <t xml:space="preserve">Sumatoria de hitos de avance en el diseñados y/o actualizados Modelos Educativos Flexibles 
Hito 1: Diagnostico (20%) 
Hito 2: Contruccción de la Propuesta (fundamentación, Proposito) (20%) 
Hito 3: Producción del material educativo (Mallas curriculares,  recursos edutivos y evaluación) (20%) 
Hiton 4: Validación. (20%) 
Hitoa 5: Publicación y socialización  (20%) </t>
  </si>
  <si>
    <t>Modelo educativo flexible de educación para jóvenes y adultos diseñado y desarrollado</t>
  </si>
  <si>
    <t xml:space="preserve">Sumatoria de las actividades previstas por el Ministerio de Educación para el desarrollo de un modelo educativo flexible en cada una de las vigencias.
</t>
  </si>
  <si>
    <t>Documento con Diseño de proyectos, mallas curriculares, ruta pedagógica para docentes y evaluación que tendrá el MEF</t>
  </si>
  <si>
    <t>Número de participantes del concurso del Cuento Nacional de Escritura</t>
  </si>
  <si>
    <t>Sumatoria de participantes del concurso del Cuento</t>
  </si>
  <si>
    <t>Listado de participantes</t>
  </si>
  <si>
    <t xml:space="preserve">Número de emisiones del programa Historias en altavoz </t>
  </si>
  <si>
    <t xml:space="preserve">Sumatoria de emisiones de Historias en altavoz </t>
  </si>
  <si>
    <t>Guiones pedagógicos
Grabaciones de la emisión y link</t>
  </si>
  <si>
    <t>Gestión Interna</t>
  </si>
  <si>
    <t>Lineamiento de reconocimiento del Decreto 2957 de 2010 expedido</t>
  </si>
  <si>
    <t xml:space="preserve">Porcentaje de avance en lineamiento de reconocimiento del Decreto 2957 de 2010  </t>
  </si>
  <si>
    <t xml:space="preserve">D. Capítulo de comunidades  negras, afrocolombianas, raizales y palenqueras </t>
  </si>
  <si>
    <t>Inclusión y Equidad</t>
  </si>
  <si>
    <t xml:space="preserve">Número de Entidades Territoriales certificadas con asistencia técnica para favorecer la atención educativa de estudiantes con discapacidad, capacidades y talentos excepcionales y trastornos específicos del aprendizaje y del comportamiento. </t>
  </si>
  <si>
    <t xml:space="preserve">Sumatoria de Entidades Territoriales certificadas con asistencia técnica para favorecer la atención educativa de estudiantes con discapacidad, capacidades y talentos excepcionales y trastornos específicos del aprendizaje y del comportamiento. </t>
  </si>
  <si>
    <t xml:space="preserve">4.a. Construir y adecuar instalaciones educativas que tengan en cuenta las necesidades de los niños y las personas con discapacidad y las diferencias de género, y que ofrezcan entornos de aprendizaje seguros, no violentos, inclusivos y eficaces para todos. </t>
  </si>
  <si>
    <t xml:space="preserve">B. Capítulo de grupos Indígenas </t>
  </si>
  <si>
    <t>Pueblos con Planes de fortalecimiento de sus proyectos educativos comunitarios - PEC- formulados e implementados de manera concertada en territorios indígenas y en contexto de ciudad.</t>
  </si>
  <si>
    <t>Sumatoria de los pueblos con planes de fortalecimiento PEC, formulados e implementados</t>
  </si>
  <si>
    <t xml:space="preserve"> Planes de fortalecimiento de sus proyectos educativos comunitarios - PEC- Formulados</t>
  </si>
  <si>
    <t>Mesas técnicas que lleven al ajuste concertado de las pruebas SABER a fin de hacerlas pertinentes para los estudiantes indígenas, en el marco de la CONTCEPI</t>
  </si>
  <si>
    <t>Sumatorias de mesas técnicas realizadas</t>
  </si>
  <si>
    <t>Actas de mesas
Listados de asistencia</t>
  </si>
  <si>
    <t>Porcentaje de maestros y maestras indígenas de la Amazonía Colombiana formados en el marco del programa de formación docente concertado con la OPIAC</t>
  </si>
  <si>
    <t xml:space="preserve">Porcentaje </t>
  </si>
  <si>
    <t>(Número de maestros y maestras indígenas de la Amazonía Colombiana formados en el marco del programa de formación docente concertado con la OPIAC/Número total de maestros y maestras indígenas de la Amazonía colombiana)*</t>
  </si>
  <si>
    <t xml:space="preserve">Informe ejecutivo Anexando el Listado de maestros y maestras indígenas de la Amazonía Colombiana. </t>
  </si>
  <si>
    <t>Número de docentes y directivos docentes de la comunidad negra afrocolombiana, raizal y palenquera formados en programas de formación continua con el enfoque étnico de educación para las comunidades negras afrocolombianas raizales y palenqueras</t>
  </si>
  <si>
    <t>Sumatoria de docentes y directivos docentes de la comunidad negra afrocolombiana, raizal y palenquera formados en programas de formación continua con el enfoque étnico de educación para las comunidades negras afrocolombianas raizales y palenqueras</t>
  </si>
  <si>
    <t xml:space="preserve">Listado docentes y directivos docentes de la comunidad negra afrocolombiana, raizal y palenquera formados en programas de formación continua </t>
  </si>
  <si>
    <t>Número de docentes  y directivos docentes de la comunidad negra afrocolombiana, raizal y palenquera  formados en programas de formación  inicial o avanzada</t>
  </si>
  <si>
    <t>Sumatoria de docentes y directivos docentes de la comunidad negra afrocolombiana, raizal y palenquera formados en programas de formación  inicial y avanzada</t>
  </si>
  <si>
    <t>Listado de docentes  y directivos docentes de la comunidad negra afrocolombiana, raizal y palenquera  formados en programas de formación  inicial y avanzada</t>
  </si>
  <si>
    <t xml:space="preserve">Documento de orientaciones y lineamientos  expedido  para el desarrollo de la etnoeducación, que permita su articulación curricular en los establecimientos educativos etnoeducadores </t>
  </si>
  <si>
    <t>Entidades territoriales asistidas en los procesos de resignificación de los Proyectos Educativos institucionales a Proyectos etnoeducativos Comunitarios en establecimientos etnoeducativos que atienden población con presencia de comunidades Negras, Afrocolombianas, raizal y palenqueras</t>
  </si>
  <si>
    <t>Sumatoria de entidades territoriales asistidas en los procesos de resignificación de los Proyectos Educativos institucionales a Proyectos etnoeducativos Comunitarios en establecimientos etnoeducativos que atienden población con presencia de comunidades Negras, Afrocolombianas, raizal y palenqueras</t>
  </si>
  <si>
    <t xml:space="preserve">Entidades territoriales certificadas acompañadas en el diseño e implementación de los modelos etnoeducativos e interculturales en los establecimientos educativos etnoeducadores que se ubiquen en comunidades negras afrocolombianos raizal y palenquera en concertación con las comunidades NARP </t>
  </si>
  <si>
    <t xml:space="preserve">Sumatoria del número de entidades territoriales certificadas acompañadas en el diseño e implementación de los modelos etnoeducativos e interculturales en los establecimientos educativos etnoeducadores que se ubiquen en comunidades negras afrocolombianos raizal y palenquera en concertación con las comunidades NARP </t>
  </si>
  <si>
    <t xml:space="preserve">Porcentaje de implementación del modelo educativo Nukak como educación itinerante,  en concertación con  la OPIAC </t>
  </si>
  <si>
    <t xml:space="preserve">Sumatoria del porcentaje de los docentes del pueblo Nukak formados </t>
  </si>
  <si>
    <t xml:space="preserve">Informe técnico anexando el Listado de docentes del pueblo Nukak formados </t>
  </si>
  <si>
    <t xml:space="preserve">Porcentaje de implementación del modelo educativo Jiw como educación itinerante,  en concertación con  la OPIAC </t>
  </si>
  <si>
    <t xml:space="preserve">Sumatoria del porcentaje de los docentes formados del pueblo Jiw </t>
  </si>
  <si>
    <t>Informe técnico anexando el Listado de docentes del pueblo.  pueblo Jiw formados</t>
  </si>
  <si>
    <t>Porcentaje de avance en el diseño, concertación e implementación  de un  modelo educativo flexible pertinente para la comunidad negra, afrocolombiana, raizal y palenquera</t>
  </si>
  <si>
    <t>Sumatoria de los siguientes hitos: (Modelo diseñado y concertado (20%)+ modelo en implementaicón (80%)</t>
  </si>
  <si>
    <t>Espacios para la reestructuración de las pruebas Saber con enfoque diferencial para las comunidades NARP.</t>
  </si>
  <si>
    <t>Sumatoria de Espacios para la reestructuración de las pruebas Saber con enfoque diferencial para las comunidades NARP.</t>
  </si>
  <si>
    <t>Porcentaje de avance en la implementación del plan para  promover el desarrollo de la cátedra de estudios afrocolombianos en establecimientos públicos y privados</t>
  </si>
  <si>
    <t>Sumatoria de los siguientes hitos: (Talleres de formación (20%)+ Plan diseñado y en implementación (80%)</t>
  </si>
  <si>
    <t>Hitos 1: Listados de asistencia y actas de reunión y presentaciones
Hitos 2: Documento del Plan diseñado  
Informes técnicos de la implementación</t>
  </si>
  <si>
    <t>Estrategia de formación a docentes y directivos docentes concertada con las comunidades  negras, afrocolombianas, raizales y palenqueras, para el fortalecimiento de las acciones y procesos de etnoeducación y educación intercultural implementada</t>
  </si>
  <si>
    <t xml:space="preserve">Estrategia de formación a docentes y directivos docentes concertada con las comunidades  negras, afrocolombianas, raizales y palenqueras ,  para el fortalecimiento de las acciones y procesos de etnoeducación y educación intercultural  implementada </t>
  </si>
  <si>
    <t xml:space="preserve">Documento de Estrategia de formación a docentes y directivos docentes concertada con las comunidades  negras, afrocolombianas, raizales y palenqueras ,  para el fortalecimiento de las acciones y procesos de etnoeducación y educación intercultural  implementada </t>
  </si>
  <si>
    <t>Etnoeducadores Negros, Afrocolombianos, Raizales y Palenqueros formados en el marco del Programa Todos a Aprender</t>
  </si>
  <si>
    <t>sumatoria de Etnoeducadores Negros, Afrocolombianos, Raizales y Palenqueros formados en el marco del Programa Todos a Aprender</t>
  </si>
  <si>
    <t xml:space="preserve">Listado de Etnoeducadores Negros, Afrocolombianos, Raizales y Palenqueros formados </t>
  </si>
  <si>
    <t xml:space="preserve">Lineamiento diseñado e implementado para la prevención del racismo y la discriminación en las instituciones educativas del territorio nacional </t>
  </si>
  <si>
    <t xml:space="preserve">lineamiento diseñado e implementado para la prevención del racismo y la discriminación en las instituciones educativas del territorio nacional </t>
  </si>
  <si>
    <t>Documento de lineamiento</t>
  </si>
  <si>
    <t>Porcentaje de avance en el diseño de textos educativos en lenguas nativas que recojan la identidad cultural y las historias de las comunidades</t>
  </si>
  <si>
    <t xml:space="preserve">sumatoria de los siguientes hitos: (etnoeducadores formados (30%)+Concertación con autoridades y comunidad educativa (30%)+ textos educativos diseñados (40%))
Para el 2020 el </t>
  </si>
  <si>
    <t>Libros diseñado, editados y publicados</t>
  </si>
  <si>
    <t>Porcentaje de avance en el fortalecimiento de la gestión del intercambio del conocimiento para la etnoeducación e interculturalidad  a través del trabajo en red</t>
  </si>
  <si>
    <t>Sumatoria de los siguientes hitos: (Talleres de formacióny consolidación de redes (25%)+ programa en implementación (35%) + programa en implementación (40%))</t>
  </si>
  <si>
    <t xml:space="preserve">hitos 1: Listados de asistencia y actas de reunión y presentaciones. Informe del estado de las redes
Hitos 2 y 3: Informes técnicos del programa implementado </t>
  </si>
  <si>
    <t>Entidades territoriales certificadas con programas de orientación vocacional a estudiantes de la educación media que hagan parte de comunidades NARP.</t>
  </si>
  <si>
    <t>Sumatoria de Entidades territoriales certificadas con programas de orientación socio ocupacional  a estudiantes de la educación media que hagan parte de comunidades NARP.</t>
  </si>
  <si>
    <t>Actas de acompañamiento en las ETC focalizadas</t>
  </si>
  <si>
    <t>Porcentaje de avance en la formulación, diseño e implementación de Proyectos etnoeducativos orientados al fortalecimiento de los saberes ancestrales raizales</t>
  </si>
  <si>
    <t>Sumatoria de los siguientes hitos: (Proyectos formulados y concertado (50%)+ proyectos en diseño (30%) + proyectos en implementación (20%))</t>
  </si>
  <si>
    <t>Proyectos en diseño</t>
  </si>
  <si>
    <t xml:space="preserve">Porcentaje de implementación del Programa de fortalecimiento de los saberes ancestrales en el marco de los proyectos educativos comunitarios </t>
  </si>
  <si>
    <t>Sumatoria de los siguientes hitos: (Programa formulado y concertado (25%)+ programa en implementación (35%) + programa en implementación (40%))</t>
  </si>
  <si>
    <t>Programa en implementación</t>
  </si>
  <si>
    <t>Porcentaje de Política nacional de Educación inclusiva, diferencial e intercultural concertada e implementada</t>
  </si>
  <si>
    <t>Sumatoria de los siguientes hitos: (Politica formulada (25%)+Politica concertada (25%)+ politica en implementación (50%))</t>
  </si>
  <si>
    <t>Politica concertada</t>
  </si>
  <si>
    <t>Porcentaje de política pública de etnoeducación y educación intercultural concertada e implementada para las comunidades negras afrocolombianas, raizales y palenqueras</t>
  </si>
  <si>
    <t xml:space="preserve">Sumatoria de los siguientes hitos: 50% Formulación y concertación (Formulación 25%  y concertación 25%)+ 50% implementación </t>
  </si>
  <si>
    <t>Politica concertación</t>
  </si>
  <si>
    <t xml:space="preserve">Porcentaje de avance del desarrollo de un programa de formación docentes y directivos docentes etnoeducadores  para el pueblo raizal </t>
  </si>
  <si>
    <t>Sumatoria de los siguientes hitos: (Programa formulado y concertado (30%)+ programa diseñado (40%) + programa en implementación (30%))</t>
  </si>
  <si>
    <t>2021: Documento del programa de formación docentes y directivos docentes etnoeducadores  para el pueblo raizal.
2022: Programa en implementación (actas de reuniones con la ETC para verificar la implemenación del programa)</t>
  </si>
  <si>
    <t>Docentes, directivos docentes y etnoeducadores formados en estrategias en contra de la discriminación y el racismo</t>
  </si>
  <si>
    <t>Sumatoria de Docentes, directivos docentes y etnoeducadores formados en estrategias en contra de la discriminación y el racismo</t>
  </si>
  <si>
    <t>Listado Docentes, directivos docentes y etnoeducadores formados en estrategias en contra de la discriminación y el racismo</t>
  </si>
  <si>
    <t>NA</t>
  </si>
  <si>
    <t>Programa para el Desarrollo de Competencias Básicas</t>
  </si>
  <si>
    <t>Docentes que divulgan sus experiencias significativas a través de encuentros de intercambio de saber y publicaciones</t>
  </si>
  <si>
    <t>Sumatoria de Docentes que divulgan sus experiencias significativas a través de encuentros de intercambio de saber y publicacione</t>
  </si>
  <si>
    <t>Publicaciones de experiencias significativas (link y pantallazo)</t>
  </si>
  <si>
    <t>Entidades territoriales certificadas con asistencia técnica en la divulgación del saber pedagógico</t>
  </si>
  <si>
    <t>Sumatoria de Entidades territoriales certificadas con asistencia técnica en la divulgación del saber pedagógico</t>
  </si>
  <si>
    <t>Actas y listados de asistencia</t>
  </si>
  <si>
    <t>Convalidaciones PBM</t>
  </si>
  <si>
    <t>Porcentaje de solicitudes de convalidaciones de básica primaria secundaria y media atendidas</t>
  </si>
  <si>
    <t>Número de convalidaciones atendidas en el periodo establecido (20 a 20)/ Total de convalidaciones radicadas en el periodo establecido (20 a 20)</t>
  </si>
  <si>
    <t>Reporte de solicitudes atendidas (sistema de convalidaciones)</t>
  </si>
  <si>
    <t>Docentes y directivos docentes acompañados en el fortalecimiento de sus experiencias significativas, las cuales fueron reconocidas en el FEN2021</t>
  </si>
  <si>
    <t>Sumatoria de docentes y directivos docentes acompañados en el fortalecimiento de sus experiencias significativas, las cuales fueron reconocidas en el FEN2021</t>
  </si>
  <si>
    <t>Número de emisiones de la estrategia Profe en tu Casa</t>
  </si>
  <si>
    <t>capacidad</t>
  </si>
  <si>
    <t xml:space="preserve">Sumatoria de emisiones de la estrategia Profe en tu Casa
</t>
  </si>
  <si>
    <t>Capitulos (link y Guiones pedagógicos)
Documento de Programación</t>
  </si>
  <si>
    <t>Sumatoria ETC  acompañadas para el fortalecimiento de los procesos evaluativos de los Establecimientos Educativos considerando las nuevas dinámicas para el retorno en pleno a la presencialidad.</t>
  </si>
  <si>
    <t>Convocatoria
Grabación de las sesiones 
Listado de Asistencia</t>
  </si>
  <si>
    <t>Número de Establecimientos Educativos que participan en la formación de la estrategia de Aulas sin Fronteras</t>
  </si>
  <si>
    <t>Sumatoria Número de Establecimientos Educativos que participan en la formación de la estrategia de Aulas sin Fronteras</t>
  </si>
  <si>
    <t>Listas de asistencia
Material utilizado en las formaciones
Actas</t>
  </si>
  <si>
    <t>despacho</t>
  </si>
  <si>
    <t>Proceso del SIG</t>
  </si>
  <si>
    <t>LISTA PROPUESTA</t>
  </si>
  <si>
    <t>TRANSVERSAL</t>
  </si>
  <si>
    <t>Control Interno</t>
  </si>
  <si>
    <t>Aumentar de manera sostenida el indice anual de desempeño institucional</t>
  </si>
  <si>
    <t>Contratación</t>
  </si>
  <si>
    <t>4. Educación de calidad</t>
  </si>
  <si>
    <t>1. Educación inicial de calidad para el desarrollo integral</t>
  </si>
  <si>
    <t>OFICINA ASESORA JURÍDICA</t>
  </si>
  <si>
    <t>Acta de entrega</t>
  </si>
  <si>
    <t>VES</t>
  </si>
  <si>
    <t>Aumentar la eficiencia del modelo operativo con el ahorro de recursos y la disminución de reprocesos</t>
  </si>
  <si>
    <t>Diseño de políticas e instrumentos</t>
  </si>
  <si>
    <t>Dirección de Calidad para la Educación Superior</t>
  </si>
  <si>
    <t>4.1. Asegurar que todas las niñas y todos los niños terminen la enseñanza primaria y secundaria, que ha de ser gratuita, equitativa y de calidad y producir resultados de aprendizaje pertinentes y efectivos.</t>
  </si>
  <si>
    <t>2. Brindar una educación con calidad y fomentar la permanencia en la educación inicial, preescolar, básica y media</t>
  </si>
  <si>
    <t>2. Apuesta para impulsar una Educación Superior incluyente y de calidad</t>
  </si>
  <si>
    <t>OFICINA DE CONTROL INTERNO</t>
  </si>
  <si>
    <t>Acta de reunión y/o listado de asistencia</t>
  </si>
  <si>
    <t xml:space="preserve">Evaluación de Resultados </t>
  </si>
  <si>
    <t>Evaluación de política</t>
  </si>
  <si>
    <t>Dirección de Cobertura y Equidad</t>
  </si>
  <si>
    <t>Dirección de Fomento de la Educación Superior</t>
  </si>
  <si>
    <t>3. Apuesta por una educación media con calidad y pertinencia para los jóvenes colombianos</t>
  </si>
  <si>
    <t xml:space="preserve">SUBDIRECCIÓN DE GESTIÓN ADMINISTRATIVA </t>
  </si>
  <si>
    <t>Base de datos</t>
  </si>
  <si>
    <t>Gestión con valores para Resultados</t>
  </si>
  <si>
    <t>Reducir el impacto de los riesgos estratégicos, tácticos y operativos, identificados en cada modelo referencial.</t>
  </si>
  <si>
    <t>Evaluación y asuntos disciplinarios</t>
  </si>
  <si>
    <t>Dirección de Fortalecimiento a la Gestión Territorial</t>
  </si>
  <si>
    <t>4.2. De aquí a 2030, asegurar que todas las niñas y todos los niños tengan acceso a servicios de atención y desarrollo en la primera infancia y educación preescolar de calidad, a fin de que estén preparados para la enseñanza primaria.</t>
  </si>
  <si>
    <t>4. Más y mejor educación rural</t>
  </si>
  <si>
    <t>ACOGIDA, BIENESTAR Y PERMANENCIA</t>
  </si>
  <si>
    <t>Contrato o convenio firmado</t>
  </si>
  <si>
    <t>Gestión del conocimiento y la Innovación</t>
  </si>
  <si>
    <t>Gestión administrativa</t>
  </si>
  <si>
    <t>Dirección de Primera Infancia</t>
  </si>
  <si>
    <t>4.3. Asegurar el acceso igualitario de todos los hombres y las mujeres a una formación técnica, profesional y superior de calidad, incluida la enseñanza universitaria.</t>
  </si>
  <si>
    <t>5. Apuesta para impulsar una educación superior incluyente y de calidad</t>
  </si>
  <si>
    <t>5. Alianza por la calidad y pertinencia de la educación y formación del talento humano</t>
  </si>
  <si>
    <t>APRENDIZAJE Y SINERGIA DEL CONOCIMIENTO</t>
  </si>
  <si>
    <t>Documento</t>
  </si>
  <si>
    <t xml:space="preserve">Información y Comunicación </t>
  </si>
  <si>
    <t>Gestión de alianzas</t>
  </si>
  <si>
    <t>Oficina Asesora de Comunicaciones</t>
  </si>
  <si>
    <t>6. Alianza por la calidad y pertinencia de la educación y formación del talento humano</t>
  </si>
  <si>
    <t>6. Desarrollo de capacidades para una gestión moderna del sector educativo</t>
  </si>
  <si>
    <t>ARQUITECTURA DEL SAC</t>
  </si>
  <si>
    <t>Informe</t>
  </si>
  <si>
    <t xml:space="preserve">Talento Humano </t>
  </si>
  <si>
    <t>Gestión de comunicaciones</t>
  </si>
  <si>
    <t>Oficina Asesora de Planeación y Finanzas</t>
  </si>
  <si>
    <t>7. Eficiencia y desarrollo de capacidades para una gestión moderna del sector educativo</t>
  </si>
  <si>
    <t>No Aplica</t>
  </si>
  <si>
    <t>BILINGÜISMO</t>
  </si>
  <si>
    <t>Orden de compra (Acuerdos Marco)</t>
  </si>
  <si>
    <t>Todas las dimensiones</t>
  </si>
  <si>
    <t>Gestión de procesos y mejora</t>
  </si>
  <si>
    <t>Oficina Asesora Jurídica</t>
  </si>
  <si>
    <t xml:space="preserve">4.6. Asegurar que todos los jóvenes y una proporción considerable de los adultos, tanto hombres como mujeres, estén alfabetizados y tengan nociones elementales de aritmética. </t>
  </si>
  <si>
    <t>CONVALIDACIONES</t>
  </si>
  <si>
    <t>Plan</t>
  </si>
  <si>
    <t>Gestión de servicios TIC</t>
  </si>
  <si>
    <t>Oficina de Control Interno</t>
  </si>
  <si>
    <t>CULTURA DE LA CALIDAD</t>
  </si>
  <si>
    <t>Reporte</t>
  </si>
  <si>
    <t>Gestión del conocimiento e innovación</t>
  </si>
  <si>
    <t>Oficina de Cooperación y Asuntos Internacionales</t>
  </si>
  <si>
    <t>EDUCACIÓN MEDIA</t>
  </si>
  <si>
    <t>Gestión del talento humano</t>
  </si>
  <si>
    <t>Oficina de Innovación Educativa con Uso de Nuevas Tecnologías</t>
  </si>
  <si>
    <t>EDUCACIÓN PRIVADA</t>
  </si>
  <si>
    <t>Gestión documental</t>
  </si>
  <si>
    <t>Oficina de Tecnología y Sistemas de Información</t>
  </si>
  <si>
    <t>ENTORNOS ESCOLARES PARA LA VIDA, CONVIVENCIA Y LA CIUDADANÍA</t>
  </si>
  <si>
    <t>Gestión financiera</t>
  </si>
  <si>
    <t>Secretaría General</t>
  </si>
  <si>
    <t>ODS 4. Educación de calidad</t>
  </si>
  <si>
    <t>EVALUACIÓN</t>
  </si>
  <si>
    <t>Gestión jurídica</t>
  </si>
  <si>
    <t>Subdirección de Acceso</t>
  </si>
  <si>
    <t>FINANCIAMIENTO DE LA EDUCACIÓN SUPERIOR</t>
  </si>
  <si>
    <t>Subdirección de Contratación</t>
  </si>
  <si>
    <t>Subdirección de Apoyo a la Gestión de las IES</t>
  </si>
  <si>
    <t>FORMACIÓN DE DOCENTES</t>
  </si>
  <si>
    <t>Planeación</t>
  </si>
  <si>
    <t>Subdirección de Desarrollo Organizacional</t>
  </si>
  <si>
    <t>Subdirección de Aseguramiento de la Calidad para la Educación Superior</t>
  </si>
  <si>
    <t>FORTALECIMIENTO DE LA EDUCACIÓN SUPERIOR PÚBLICA</t>
  </si>
  <si>
    <t>Servicio al ciudadano</t>
  </si>
  <si>
    <t>Subdirección de Gestión Administrativa</t>
  </si>
  <si>
    <t>Subdirección de Calidad</t>
  </si>
  <si>
    <t>GESTIÓN INSTITUCIONAL</t>
  </si>
  <si>
    <t>Subdirección de Gestión Financiera</t>
  </si>
  <si>
    <t>Subdirección de Cobertura</t>
  </si>
  <si>
    <t>GESTIÓN INTERNA</t>
  </si>
  <si>
    <t>Subdirección de Talento Humano</t>
  </si>
  <si>
    <t>GOBERNABILIDAD Y GOBERNANZA DEL SAC</t>
  </si>
  <si>
    <t>Unidad de Atención al Ciudadano</t>
  </si>
  <si>
    <t>INCLUSIÓN Y EQUIDAD</t>
  </si>
  <si>
    <t>Subdirección de Desarrollo Sectorial</t>
  </si>
  <si>
    <t>JORNADA ÚNICA</t>
  </si>
  <si>
    <t>MARCO NACIONAL DE CUALIFICACIONES</t>
  </si>
  <si>
    <t>Subdirección de Fortalecimiento Institucional</t>
  </si>
  <si>
    <t>REFERENTES DE CALIDAD EDUCATIVA</t>
  </si>
  <si>
    <t>FOMENTO A LA FORMACIÓN DE MAESTRÍAS Y DOCTORADOS</t>
  </si>
  <si>
    <t>Subdirección de Inspección y Vigilancia</t>
  </si>
  <si>
    <t>006</t>
  </si>
  <si>
    <t>FORTALECIMIENTO</t>
  </si>
  <si>
    <t>Subdirección de Monitoreo y Control</t>
  </si>
  <si>
    <t>007</t>
  </si>
  <si>
    <t>COBERTURA INFRAESTRUCTURA</t>
  </si>
  <si>
    <t>Subdirección de Permanencia</t>
  </si>
  <si>
    <t>009</t>
  </si>
  <si>
    <t>CALIDAD TRANSVERSAL</t>
  </si>
  <si>
    <t>Subdirección de Recursos Humanos del Sector Educativo</t>
  </si>
  <si>
    <t>CALIDAD PTA</t>
  </si>
  <si>
    <t>014</t>
  </si>
  <si>
    <t>PRIMERA INFANCIA</t>
  </si>
  <si>
    <t>015</t>
  </si>
  <si>
    <t>INNOVACION</t>
  </si>
  <si>
    <t>021</t>
  </si>
  <si>
    <t>FOMENTO - APOYO IES</t>
  </si>
  <si>
    <t>023</t>
  </si>
  <si>
    <t>GENERACIÓN E</t>
  </si>
  <si>
    <t>025</t>
  </si>
  <si>
    <t>OFICINA DE TECNOLOGÍA Y SISTEMAS DE INFORMACIÓN</t>
  </si>
  <si>
    <t>026</t>
  </si>
  <si>
    <t>UNIDAD DE ATENCIÓN AL CIUDADANO</t>
  </si>
  <si>
    <t>027</t>
  </si>
  <si>
    <t>SUBDIRECCIÓN DE DESARROLLO ORGANIZACIONAL</t>
  </si>
  <si>
    <t>028</t>
  </si>
  <si>
    <t>SUBDIRECCIÓN DE TALENTO HUMANO</t>
  </si>
  <si>
    <t>029</t>
  </si>
  <si>
    <t>OFICINA ASESORA DE COMUNICACIONES</t>
  </si>
  <si>
    <t>030</t>
  </si>
  <si>
    <t>OFICINA DE COOPERACIÓN Y ASUNTOS INTERNACIONALES</t>
  </si>
  <si>
    <t>031</t>
  </si>
  <si>
    <t>OFICINA ASESORA DE PLANEACIÓN Y FINANZAS</t>
  </si>
  <si>
    <t>Área líder</t>
  </si>
  <si>
    <t>Dependencia</t>
  </si>
  <si>
    <t>Nombre corto</t>
  </si>
  <si>
    <t>Objeto de gasto</t>
  </si>
  <si>
    <t>Código objeto de gasto</t>
  </si>
  <si>
    <t>recursos</t>
  </si>
  <si>
    <t>Concepto de gasto</t>
  </si>
  <si>
    <t>Mes de presentación de ofertas</t>
  </si>
  <si>
    <t>Duración</t>
  </si>
  <si>
    <t>MODALIDAD</t>
  </si>
  <si>
    <t>TIPO DE CONTRATO</t>
  </si>
  <si>
    <t>Fuente de los recursos</t>
  </si>
  <si>
    <t>Se requieren vigencias futuras</t>
  </si>
  <si>
    <t>Estado de solicitud de vigencias futuras</t>
  </si>
  <si>
    <t>Construcción de PAZ (Categoría)</t>
  </si>
  <si>
    <t>ID INDICADOR PMI</t>
  </si>
  <si>
    <t>Categorías Trazador Equidad de la Mujer</t>
  </si>
  <si>
    <t>Categorías Primera Infancia, Infancia y Adolescencia</t>
  </si>
  <si>
    <t>Categoria Participación Ciudadana</t>
  </si>
  <si>
    <t>DIRECCIÓN DE CALIDAD PARA LA EDUCACIÓN PREESCOLAR, BÁSICA Y MEDIA</t>
  </si>
  <si>
    <t>DESPACHO MINISTRO(A) DE EDUCACIÓN NACIONAL</t>
  </si>
  <si>
    <t>ATENCIÓN EDUCATIVA A GRUPOS ETNICOS</t>
  </si>
  <si>
    <t>CALIDAD ES</t>
  </si>
  <si>
    <t>GASTOS DE PERSONAL</t>
  </si>
  <si>
    <t>01</t>
  </si>
  <si>
    <t>Servicios profesionales</t>
  </si>
  <si>
    <t>ENERO</t>
  </si>
  <si>
    <t>DÍAS</t>
  </si>
  <si>
    <t>ACUERDO MARCO DE PRECIOS</t>
  </si>
  <si>
    <t>AGENCIA</t>
  </si>
  <si>
    <t>NO APLICA</t>
  </si>
  <si>
    <t xml:space="preserve">SI </t>
  </si>
  <si>
    <t>Pilar 1.4 Educación rural</t>
  </si>
  <si>
    <t>Autonomía económica y acceso a activos</t>
  </si>
  <si>
    <t>1. Primera infancia - 1.1. Salud</t>
  </si>
  <si>
    <t>Capacidad institucional para garantizar el derecho a la participación ciudadana- Fortalecimiento de la capacidad institucional para la promoción de la participación ciudadana</t>
  </si>
  <si>
    <t>DIRECCIÓN DE CALIDAD PARA LA EDUCACIÓN SUPERIOR</t>
  </si>
  <si>
    <t>ATENCIÓN EDUCATIVA A RURALIDAD Y ZONA FUTURO</t>
  </si>
  <si>
    <t>COLEGIO MAYOR DE CUNDINAMARCA</t>
  </si>
  <si>
    <t>ADQUISICIÓN DE BIENES  Y SERVICIOS</t>
  </si>
  <si>
    <t>02</t>
  </si>
  <si>
    <t>Tiquetes</t>
  </si>
  <si>
    <t>FEBRERO</t>
  </si>
  <si>
    <t>MES (S)</t>
  </si>
  <si>
    <t>BM-BIENES / LICITACIÓN PÚBLICA INTERNACIONAL</t>
  </si>
  <si>
    <t>ARRENDAMIENTO Y/O ADQUISICIÓN DE INMUEBL</t>
  </si>
  <si>
    <t>PRESUPUESTO DE ENTIDAD NACIONAL</t>
  </si>
  <si>
    <t>NO</t>
  </si>
  <si>
    <t>No solicitadas</t>
  </si>
  <si>
    <t>Pilar 1.8 Planes de acción para la transformación regional
PDET</t>
  </si>
  <si>
    <t>Educación y acceso a nuevas tecnologías</t>
  </si>
  <si>
    <t>1. Primera infancia - 1.2 Alimentación y nutrición</t>
  </si>
  <si>
    <t>Capacidad institucional para garantizar el derecho a la participación ciudadana- Difusión y publicidad para la participación</t>
  </si>
  <si>
    <t>DIRECCIÓN DE COBERTURA Y EQUIDAD</t>
  </si>
  <si>
    <t>COLEGIOS PRIVADOS</t>
  </si>
  <si>
    <t>FOMENTO</t>
  </si>
  <si>
    <t>TRANSFERENCIAS CORRIENTES</t>
  </si>
  <si>
    <t>03</t>
  </si>
  <si>
    <t>Papeleria y otros elementos de oficina</t>
  </si>
  <si>
    <t>MARZO</t>
  </si>
  <si>
    <t>AÑO (S)</t>
  </si>
  <si>
    <t>BM-BIENES / LICITACIÓN PÚBLICA NACIONAL</t>
  </si>
  <si>
    <t>CESIÓN DE CRÉDITOS</t>
  </si>
  <si>
    <t>RECURSOS DE CRÉDITO</t>
  </si>
  <si>
    <t>Solicitadas</t>
  </si>
  <si>
    <t xml:space="preserve">Pilar 2.2 Mecanismos demócraticos de participación ciudadana </t>
  </si>
  <si>
    <t>Salud y derechos sexuales y reproductivos</t>
  </si>
  <si>
    <t>1. Primera infancia - 1.3 Educación y formación integral</t>
  </si>
  <si>
    <t>Promoción de espacios para acción cívica y democrática- Instancias o espacios de participación</t>
  </si>
  <si>
    <t>DIRECCIÓN DE FOMENTO DE LA EDUCACIÓN SUPERIOR</t>
  </si>
  <si>
    <t>Logistica</t>
  </si>
  <si>
    <t>ABRIL</t>
  </si>
  <si>
    <t>BM-COMPARACION DE PRECIOS</t>
  </si>
  <si>
    <t>COMISIÓN</t>
  </si>
  <si>
    <t>RECURSOS PROPIOS</t>
  </si>
  <si>
    <r>
      <t>Pilar 4.1</t>
    </r>
    <r>
      <rPr>
        <b/>
        <sz val="11"/>
        <color rgb="FFCC00FF"/>
        <rFont val="Arial"/>
        <family val="2"/>
      </rPr>
      <t xml:space="preserve"> </t>
    </r>
    <r>
      <rPr>
        <b/>
        <sz val="11"/>
        <color rgb="FFFFFFFF"/>
        <rFont val="Arial"/>
        <family val="2"/>
      </rPr>
      <t>Programa Naciona Integral de Sustitución de Cultivos de uso ilícito (PNIS)</t>
    </r>
  </si>
  <si>
    <t>Mujer libre de violencias</t>
  </si>
  <si>
    <t>1. Primera infancia - 1.4 Ciudadanía y participación</t>
  </si>
  <si>
    <t>Fortalecimiento de procesos asociativos para organizaciones comunitarias y sociales- capacidades organizacionales</t>
  </si>
  <si>
    <t>DIRECCÍON DE FORTALECIMIENTO A LA GESTIÓN TERRITORIAL</t>
  </si>
  <si>
    <t>ICETEX</t>
  </si>
  <si>
    <t>Viáticos</t>
  </si>
  <si>
    <t>MAYO</t>
  </si>
  <si>
    <t>BM-CONSULT / SELECC BASADA EN CALID Y COSTOS</t>
  </si>
  <si>
    <t xml:space="preserve">COMODATO                                </t>
  </si>
  <si>
    <t>REGALÍAS</t>
  </si>
  <si>
    <t>Participación en los escenarios de poder y toma de decisiones</t>
  </si>
  <si>
    <t>1. Primera infancia - 1.5 Identidad y diversidad</t>
  </si>
  <si>
    <t>DIRECCIÓN DE LA CALIDAD PARA LA EDUCACIÓN SUPERIOR</t>
  </si>
  <si>
    <t>IES FORTALECIMIENTO</t>
  </si>
  <si>
    <t>Otro tipo de gasto</t>
  </si>
  <si>
    <t>JUNIO</t>
  </si>
  <si>
    <t>BM-CONSULT / SELECC CONSULTOR INDIV COMP 3HV</t>
  </si>
  <si>
    <t xml:space="preserve">COMPRAVENTA MERCANTIL               </t>
  </si>
  <si>
    <t>SGP</t>
  </si>
  <si>
    <t>Desarrollo institucional y transformación cultural</t>
  </si>
  <si>
    <t>1. Primera infancia - 1.6 Protección y prevención de vulnerabilidades</t>
  </si>
  <si>
    <t>DIRECCIÓN DE PRIMERA INFANCIA</t>
  </si>
  <si>
    <t>DIRECCION DE COBERTURA Y EQUIDAD</t>
  </si>
  <si>
    <t>INFRAESTRUCTURA</t>
  </si>
  <si>
    <t>JULIO</t>
  </si>
  <si>
    <t>BM-CONSULT / SELECC DE CONSULT INDIV CONT DIRECTA</t>
  </si>
  <si>
    <t xml:space="preserve">COMPRAVENTA Y/O SUMINISTRO </t>
  </si>
  <si>
    <t>1. Primera infancia - 1.7 Deporte, recreación, cultura juego, tecnología y medio ambiente</t>
  </si>
  <si>
    <t>RURAL</t>
  </si>
  <si>
    <t>AGOSTO</t>
  </si>
  <si>
    <t>BM-CONSULT/SELECCION FTE UNICA FIRMA</t>
  </si>
  <si>
    <t xml:space="preserve">CONCESIÓN                               </t>
  </si>
  <si>
    <t>2.  Infancia - 2.1. Salud</t>
  </si>
  <si>
    <t>SEPTIEMBRE</t>
  </si>
  <si>
    <t>BM-CONVENIOS DE COOPERACION</t>
  </si>
  <si>
    <t xml:space="preserve">CONSULTORÍA                             </t>
  </si>
  <si>
    <t>2.  Infancia - 2.2 Alimentación y nutrición</t>
  </si>
  <si>
    <t>DIRECCION DE FORTALECIMIENTO A LA GESTION TERRITORIAL</t>
  </si>
  <si>
    <t>TRAYECTORIAS</t>
  </si>
  <si>
    <t>OCTUBRE</t>
  </si>
  <si>
    <t>BM-CONVENIOS INTERADMINISTRATIVOS</t>
  </si>
  <si>
    <t>CONTRATACIÓN DIRECTA / EMPRÉSTITOS</t>
  </si>
  <si>
    <t>2.  Infancia - 2.3 Educación y formación integral</t>
  </si>
  <si>
    <t>UNIVERSIDAD DE CALDAS</t>
  </si>
  <si>
    <t>NOVIEMBRE</t>
  </si>
  <si>
    <t>BM-SELECCIÓN CALIFICACIÓN CONSULTORES</t>
  </si>
  <si>
    <t>CONTRATACIÓN DIRECTA / NO EXISTA PLURALIDAD DE OFERENTES</t>
  </si>
  <si>
    <t>2.  Infancia - 2.4 Ciudadanía y participación</t>
  </si>
  <si>
    <t>OFICINA DE COOPERACIÓN Y ASUNTOS INTERNACIONALES (OCAI)</t>
  </si>
  <si>
    <t>UNIVERSIDAD DE CÓRDOBA</t>
  </si>
  <si>
    <t>DICIEMBRE</t>
  </si>
  <si>
    <t>CONCURSO DE MÉRITOS / ABIERTO</t>
  </si>
  <si>
    <t>CONTRATACIÓN DIRECTA / SERVICIOS DE APOYO</t>
  </si>
  <si>
    <t>2.  Infancia - 2.5 Identidad y diversidad</t>
  </si>
  <si>
    <t>OFICINA DE INNOVACIÓN EDUCATIVA CON USO DE NUEVAS TECNOLOGÍAS</t>
  </si>
  <si>
    <t>DIRECCION DE PRIMERA INFANCIA</t>
  </si>
  <si>
    <t>UNIVERSIDAD DE LA AMAZONIA</t>
  </si>
  <si>
    <t>CONCURSO DE MÉRITOS / PTD</t>
  </si>
  <si>
    <t>CONTRATO DE APORTE</t>
  </si>
  <si>
    <t>2.  Infancia - 2.6 Protección y prevención de vulnerabilidades</t>
  </si>
  <si>
    <t>UNIVERSIDAD DE LOS LLANOS</t>
  </si>
  <si>
    <t>CONCURSO DE MÉRITOS / PTS</t>
  </si>
  <si>
    <t>CONTRATO INTERADMINISTRATIVO</t>
  </si>
  <si>
    <t>2.  Infancia - 2.7 Deporte, recreación, cultura juego, tecnología y medio ambiente</t>
  </si>
  <si>
    <t>PROGRAMA TODOS APRENDER</t>
  </si>
  <si>
    <t>UNIVERSIDAD DEL CAUCA</t>
  </si>
  <si>
    <t>CONTRATACIÓN DIRECTA / ARRENDAMIENTO DE INMUEBLES</t>
  </si>
  <si>
    <t>CONTRATOS DE ACTIVIDAD CIENTÍFICA Y TEC</t>
  </si>
  <si>
    <t>2.  Infancia - 2.8 Sexualidad autónoma y responsable</t>
  </si>
  <si>
    <t>PROGRAMA TRAYECTORIAS EDUCATIVAS EN ZONAS RURALES FOCALIZADAS</t>
  </si>
  <si>
    <t>GUAJIRA</t>
  </si>
  <si>
    <t>UNIVERSIDAD DEL PACÍFICO</t>
  </si>
  <si>
    <t>CONTRATACIÓN DIRECTA / COMPRAVENTA DE INMUEBLES</t>
  </si>
  <si>
    <t>CONTRATOS DE ESTABILIDAD JURÍDICA</t>
  </si>
  <si>
    <t>3.  Adolescencia - 3.1. Salud</t>
  </si>
  <si>
    <t>SECRETARÍA GENERAL</t>
  </si>
  <si>
    <t>SUBDIRECCIÓN DE CONTRATACIÓN</t>
  </si>
  <si>
    <t>JORNADA UNICA</t>
  </si>
  <si>
    <t>UNIVERSIDAD NACIONAL</t>
  </si>
  <si>
    <t>CONTRATACIÓN DIRECTA / CONTRATO DE APORTE</t>
  </si>
  <si>
    <t>CONVENIO DE ASOCIACIÓN</t>
  </si>
  <si>
    <t>3.  Adolescencia - 3.2 Alimentación y nutrición</t>
  </si>
  <si>
    <t>SUBDIRECCIÓN DE APOYO A LA GESTIÓN DE LAS IES</t>
  </si>
  <si>
    <t>UNIVERSIDAD NACIONAL ABIERTA Y A DISTANCIA UNAD</t>
  </si>
  <si>
    <t>CONTRATACIÓN DIRECTA / CONTRATOS INTERADMINISTRATIVOS</t>
  </si>
  <si>
    <t>CONVENIO DE COOPERACIÓN</t>
  </si>
  <si>
    <t>3.  Adolescencia - 3.3 Educación y formación integral</t>
  </si>
  <si>
    <t>SUBDIRECCIÓN DE ASEGURAMIENTO DE LA CALIDAD DE LA EDUCACIÓN SUPERIOR</t>
  </si>
  <si>
    <t>SUBDIRECCIÓN DE GESTIÓN ADMINISTRATIVA Y OPERACIONES</t>
  </si>
  <si>
    <t>UNIVERSIDAD PEDAGÓGICA NACIONAL</t>
  </si>
  <si>
    <t>CONTRATACIÓN DIRECTA / CONVENIO COOPERACIÓN</t>
  </si>
  <si>
    <t>CONVENIO INTERADMINISTRATIVO</t>
  </si>
  <si>
    <t>3.  Adolescencia - 3.4 Ciudadanía y participación</t>
  </si>
  <si>
    <t>SUBDIRECCIÓN DE GESTIÓN FINANCIERA</t>
  </si>
  <si>
    <t>UNIVERSIDAD PEDAGÓGICA Y TECNOLÓGICA DE COLOMBIA - UPTC</t>
  </si>
  <si>
    <t>CONTRATACIÓN DIRECTA / CONVENIO MARCO</t>
  </si>
  <si>
    <t xml:space="preserve">CORRETAJE                               </t>
  </si>
  <si>
    <t>3.  Adolescencia - 3.5 Identidad y diversidad</t>
  </si>
  <si>
    <t>SUBDIRECCIÓN DE DESARROLLO SECTORIAL</t>
  </si>
  <si>
    <t>UNIVERSIDAD POPULAR DEL CESAR</t>
  </si>
  <si>
    <t>CONTRATACIÓN DIRECTA / CONVENIOS INTERADMINISTRATIVOS</t>
  </si>
  <si>
    <t xml:space="preserve">DEPÓSITO                                </t>
  </si>
  <si>
    <t>3.  Adolescencia - 3.6 Protección y prevención de vulnerabilidades</t>
  </si>
  <si>
    <t>UNIVERSIDAD SURCOLOMBIANA</t>
  </si>
  <si>
    <t>CONTRATACIÓN DIRECTA / DESARROLLO DE ACTIVIDADES CIENTÍFICAS Y TECNOLÓGICAS</t>
  </si>
  <si>
    <t>FACTORING</t>
  </si>
  <si>
    <t>3.  Adolescencia - 3.7 Deporte, recreación, cultura juego, tecnología y medio ambiente</t>
  </si>
  <si>
    <t>VICEMINISTERIO DE EDUCACIÓN PREESCOLAR, BÁSICA Y MEDIA</t>
  </si>
  <si>
    <t>UNIVERSIDAD TECNOLÓGICA DE PEREIRA</t>
  </si>
  <si>
    <t xml:space="preserve">FIDUCIA Y/O ENCARGO FIDUCIARIO          </t>
  </si>
  <si>
    <t>3.  Adolescencia - 3.8 Sexualidad autónoma y responsable</t>
  </si>
  <si>
    <t>SUBDIRECCIÓN DE INSPECCIÓN Y VIGILANCIA</t>
  </si>
  <si>
    <t>UNIVERSIDAD TECNOLÓGICA DEL CHOCO-DIEGO LUIS CÓRDOBA</t>
  </si>
  <si>
    <t>FLETAMENTO</t>
  </si>
  <si>
    <t>3.  Adolescencia - 3.9 Oportunidades para la transición a la juventud</t>
  </si>
  <si>
    <t xml:space="preserve">PROGRAMA TODOS APRENDER </t>
  </si>
  <si>
    <t>UNIVERSIDADES</t>
  </si>
  <si>
    <t>FRANQUICIA</t>
  </si>
  <si>
    <t>4. Transversales - 4.1 Familia y cuidado</t>
  </si>
  <si>
    <t>4. Transversales - 4.2 Gobierno y capacidades fortalecidas</t>
  </si>
  <si>
    <t>SUBDIRECCIÓN ADMINISTRATIVA</t>
  </si>
  <si>
    <t>4. Transversales - 4.3 Superación de la pobreza</t>
  </si>
  <si>
    <t>MANTENIMIENTO Y/O REPARACIÓN</t>
  </si>
  <si>
    <t>SUBDIRECCION DE ACCESO</t>
  </si>
  <si>
    <t>Iniciativas PATR</t>
  </si>
  <si>
    <t>4. Transversales - 4.4 TICs y virtualización de las atenciones</t>
  </si>
  <si>
    <t xml:space="preserve">MEDIACIÓN O MANDATO                   </t>
  </si>
  <si>
    <t>SUBDIRECCIÓN DE ACCESO</t>
  </si>
  <si>
    <t>Otros</t>
  </si>
  <si>
    <t xml:space="preserve">OBRA PUBLICA                            </t>
  </si>
  <si>
    <t>ORDEN DE COMPRA</t>
  </si>
  <si>
    <t>ORDEN DE TRABAJO</t>
  </si>
  <si>
    <t>SUBDIRECCION DE CALIDAD</t>
  </si>
  <si>
    <t xml:space="preserve">OTROS          </t>
  </si>
  <si>
    <t>SUBDIRECCION DE CALIDAD DE PRIMERA INFANCIA</t>
  </si>
  <si>
    <t xml:space="preserve">PERMUTA                                 </t>
  </si>
  <si>
    <t>SUBDIRECCION DE COBERTURA</t>
  </si>
  <si>
    <t xml:space="preserve">PRESTACIÓN DE SERVICIOS                 </t>
  </si>
  <si>
    <t>SUBDIRECCIÓN DE COBERTURA DE PRIMERA INFANCIA</t>
  </si>
  <si>
    <t>PRESTACIÓN DE SERVICIOS APOYO</t>
  </si>
  <si>
    <t>PRESTACIÓN DE SERVICIOS DE SALUD</t>
  </si>
  <si>
    <t>PRESTACIÓN DE SERVICIOS PROFESIONALES</t>
  </si>
  <si>
    <t xml:space="preserve">PRÉSTAMO O MUTUO     </t>
  </si>
  <si>
    <t>SUBDIRECCION DE FOMENTO DE COMPETENCIAS</t>
  </si>
  <si>
    <t>PUBLICIDAD</t>
  </si>
  <si>
    <t>SUBDIRECCIÓN DE FOMENTO DE COMPETENCIAS</t>
  </si>
  <si>
    <t>RENTING</t>
  </si>
  <si>
    <t>SUBDIRECCION DE FORTALECIMIENTO INSTITUCIONAL</t>
  </si>
  <si>
    <t xml:space="preserve">SEGUROS             </t>
  </si>
  <si>
    <t>SUBDIRECCIÓN DE FORTALECIMIENTO INSTITUCIONAL</t>
  </si>
  <si>
    <t xml:space="preserve">TRANSPORTE                              </t>
  </si>
  <si>
    <t>SUBDIRECCION DE MONITOREO Y CONTROL</t>
  </si>
  <si>
    <t>SUBDIRECCIÓN DE MONITOREO Y CONTROL</t>
  </si>
  <si>
    <t>SUBDIRECCIÓN DE PERMANENCIA</t>
  </si>
  <si>
    <t>SUBDIRECCION DE RECURSOS HUMANOS DEL SECTOR EDUCATIVO</t>
  </si>
  <si>
    <t>SUBDIRECCIÓN DE RECURSOS HUMANOS DEL SECTOR EDUCATIVO</t>
  </si>
  <si>
    <t>SUBDIRECCION DE REFERENTES Y EVALUACION DE LA CALIDAD EDUCATIVA</t>
  </si>
  <si>
    <t>SUBDIRECCIÓN DE REFERENTES Y EVALUACIÓN DE LA CALIDAD EDUCATIVA</t>
  </si>
  <si>
    <t>Grupos étnicos</t>
  </si>
  <si>
    <t>Sedes Dotadas con mobiliario y elementos didácticos</t>
  </si>
  <si>
    <t>Porcentaje Instituciones educativas con dotación de  elementos didácticos, mobiliarios y demás herramientas que faciliten el ejercicio de la etnoeducación</t>
  </si>
  <si>
    <t>Tasa de cobertura bruta para la educación media</t>
  </si>
  <si>
    <t>Tasa de cobertura bruta para la educación media rural </t>
  </si>
  <si>
    <t>Tasa de deserción en la educación preescolar, básica y media del sector oficial </t>
  </si>
  <si>
    <t>Tasa de analfabetismo de la población de 15 años y más</t>
  </si>
  <si>
    <t>Porcentaje de residencias escolares fortalecidas y cualificadas en el servicio educativo</t>
  </si>
  <si>
    <t>Porcentaje de avance en la concertación e implementación del  Lineamiento para internados que atienden población indígena, en el marco de la CONTCEPI</t>
  </si>
  <si>
    <t>Estrategia de gratuidad, acceso y permanencia a la educación preescolar básica y media diseñada e implementada</t>
  </si>
  <si>
    <t>Número de ETC con acompañamiento para apoyo a la reorganización de plantas de cargos</t>
  </si>
  <si>
    <t>Porcentaje de avance en la realización de las actividades de bienestar programadas</t>
  </si>
  <si>
    <t>Numero de ETC con acompañamiento para la implementación de la estrategia de fortalecimiento a la gestión territorial</t>
  </si>
  <si>
    <t>No. de ETC que se encuentran en estado critico alto y critico medio en el indicador global de desempeño</t>
  </si>
  <si>
    <t xml:space="preserve">Numero de ETC acompañadas en aspectos conceptuales sobre el uso de los recursos del sector </t>
  </si>
  <si>
    <t>Norma concertada y expedida que regule el SEIP</t>
  </si>
  <si>
    <t xml:space="preserve">Diseñar, concertar y expedir el Lineamiento educativo para la preservación de la cultura indígena  en el marco del SEIP </t>
  </si>
  <si>
    <t xml:space="preserve">Porcentaje de implementación del plan de acción para la socialización y posicionamiento del proceso SEIP, concertado.  </t>
  </si>
  <si>
    <t xml:space="preserve">Norma concertada y expedida que regule el SEIP con la incorporación del capítulo amazónico </t>
  </si>
  <si>
    <t>Tasa de cobertura neta en educación para el grado transición</t>
  </si>
  <si>
    <t>Porcentaje de Niños y Niñas que transitan al sistema educativo</t>
  </si>
  <si>
    <t>Talento humano en procesos de formación inicial, en servicio y/o avanzada, que realiza acciones para la atención integral de la primera infancia.</t>
  </si>
  <si>
    <t>Porcentaje de niños y niñas en preescolar oficial, que acceden a dotaciones de aula y otros recursos pedagógicos que potencian su desarrollo y aprendizaje</t>
  </si>
  <si>
    <t>Aulas de preescolar con colecciones de libros especializados para primera infancia</t>
  </si>
  <si>
    <t>Niños y niñas con educación inicial en el marco de la atención integral (MEN+ICBF)-sinergia</t>
  </si>
  <si>
    <t>Niños y niñas en preescolar con educación inicial en el marco de la atención integral (MEN)-PAI</t>
  </si>
  <si>
    <t>Porcentaje de niños y niñas en primera infancia que cuentan con atención integral en zonas rurales</t>
  </si>
  <si>
    <t>Porcentaje de niños y niñas en primera infancia que cuentan con atención integral en zonas rurales en municipios PDET</t>
  </si>
  <si>
    <t>Cobertura universal de atención integral para niños y niñas en primera infancia en zonas rurales</t>
  </si>
  <si>
    <t>Porcentaje de niñas y niños en primera infancia que cuentan con atención integral en zonas rurales con acuerdos colectivos para la sustitución de cultivos de uso ilícito.</t>
  </si>
  <si>
    <t>Número de unidades o sedes de Educación Inicial públicos y privados registrados con procesos de acompañamiento técnico en Educación Inicial y Preescolar</t>
  </si>
  <si>
    <t>Estrategia para fomentar el acceso de las comunidades NARP a servicios de educación inicial diseñada e implementada</t>
  </si>
  <si>
    <t>Diseño e implementación del Modelo de monitoreo y evaluación y  del índice de Innovación Educativa</t>
  </si>
  <si>
    <t>Número de docentes, directivos docentes, y estudiantes beneficiados en el marco de las iniciativas y estrategias  para fomentar la Innovación Educativa de cara a promover transformación digital</t>
  </si>
  <si>
    <t>Estrategia de acompañamiento para el fortalecimiento de competencias pedagógicas y  tecnológicas de docentes del sector oficial de educación preescolar, básica y media, mediante la producción de Recursos Educativos Digitales -RED y Objetos Virtuales de Aprendizaje -OVA</t>
  </si>
  <si>
    <t>Porcentaje de avance en la ejecución de los Planes de Fomento a la Calidad</t>
  </si>
  <si>
    <t>Porcentaje de avance en el proceso de revisión integral de fuentes y usos de los recursos de las Instituciones de Educación Superior públicas</t>
  </si>
  <si>
    <t>Estudiantes beneficiados por el componente de equidad de Generación E</t>
  </si>
  <si>
    <t>Estudiantes de alto rendimiento académico y bajos ingresos beneficiados por el componente de excelencia de Generación E</t>
  </si>
  <si>
    <t>Nuevos cupos en educación técnica, tecnológica, y superior, habilitados en zonas rurales</t>
  </si>
  <si>
    <t>Nuevos cupos en educación técnica, tecnológica, y superior, habilitados en municipios del programa de desarrollo con Enfoque territorial PDET</t>
  </si>
  <si>
    <t>Número de beneficiarios de subsidios y condonaciones de créditos otorgados a través del Icetex</t>
  </si>
  <si>
    <t>Número de beneficiarios adjudicados en los fondos poblacionales</t>
  </si>
  <si>
    <t>Número de beneficiarios renovados en los fondos poblacionales</t>
  </si>
  <si>
    <t>Número de beneficiarios adjudicados en Fondos NO poblacionales determinados por Ley (excluye Generación E)</t>
  </si>
  <si>
    <t>Porcentaje de incremento anual de beneficiarios del Fondo especial para el pueblo Rrom (créditos educativos)</t>
  </si>
  <si>
    <t xml:space="preserve">Porcentaje de avance en el proceso de producción y publicación de la información estadística del sector </t>
  </si>
  <si>
    <t>Porcentaje de avance en el proceso de revisión conceptual, soporte, actualización y mejoramiento de los sistemas de información de educación superior y fortalecimiento de la analítica</t>
  </si>
  <si>
    <t>Porcentaje de avance de la estrategia para promover a Colombia como destino académico y científico</t>
  </si>
  <si>
    <t xml:space="preserve">Número de estudiantes en programas TyT en IES y Programas Acreditados 
</t>
  </si>
  <si>
    <t>Número de Instituciones de Educación Superior oficiales con énfasis rural en líneas de inversión de sus Planes de Fomento a la Calidad</t>
  </si>
  <si>
    <t>Número de proyectos con oferta de Educación Superior en nodos de desarrollo Rural (énfasis municipios PDET)</t>
  </si>
  <si>
    <t xml:space="preserve">Avance en la estrategia de promoción, acceso y permanencia para la formación profesional de las mujeres en disciplinas no tradicionales para ellas, formulada e implementada </t>
  </si>
  <si>
    <t>Número de Instituciones de Educación Superior con políticas de Educación Inclusiva e Intercultural definidas</t>
  </si>
  <si>
    <t>Instituciones de educación superior públicas con gestión en los Consejos Superiores para ampliación de cupos para la población Rrom</t>
  </si>
  <si>
    <t>Número de beneficiarios renovados en Fondos NO poblacionales (excluye Generación E)</t>
  </si>
  <si>
    <t>Número de estudiantes en programas virtuales y a distancia</t>
  </si>
  <si>
    <t>Porcentaje de avance del proyecto de Infraestructura para la Universidad Autónoma Indígena Intercultural</t>
  </si>
  <si>
    <t>Instituciones de Educación Superior públicas con proyectos destinados al mejoramiento de los factores de alta calidad</t>
  </si>
  <si>
    <t xml:space="preserve">Consejos Superiores de universidades públicas realizados en los que el MEN presenta propuesta de aumento de cupos para la población de comunidades NARP </t>
  </si>
  <si>
    <t xml:space="preserve">Consejos Superiores de universidades públicas realizados en los que el MEN presenta propuesta de creación del programa técnico de médicos tradicionales, parteros, sobanderos y demás sanadores de los territorios de comunidades NARP </t>
  </si>
  <si>
    <t>Porcentaje de avance en el diseño e implementación del programa especifico para la promoción, acceso, permanencia y graduación de estudiantes indígenas en la educación superior concertado</t>
  </si>
  <si>
    <t>Nuevos cupos otorgados para estudiantes indígenas en el Fondo Álvaro Ulcue Chocue abiertos</t>
  </si>
  <si>
    <t xml:space="preserve">Porcentaje de solicitudes de acompañamiento para el  diseño,  construcción  y dotación efectivamente realizados. </t>
  </si>
  <si>
    <t>Porcentaje de Instituciones de Educación Superior Indígenas con asignación de recursos suficientes para su funcionamiento</t>
  </si>
  <si>
    <t>Programa de acceso, permanencia y graduación a la educación superior del nivel profesional para las comunidades NARP implementado</t>
  </si>
  <si>
    <t>Estrategia para garantizar el acceso a educación de calidad de la comunidad NARP diseñada e implementada</t>
  </si>
  <si>
    <t>Porcentaje de acompañamiento técnico a las solicitudes de creación de instituciones de educación superior etnoeducativas y universidades étnicas propias de la comunidades NARP</t>
  </si>
  <si>
    <t>IES publicas con presencia en territorio mayoritariamente NARP con asignación de recursos adicionales en el marco del acuerdo de la mesa de dialogo para la construcción de acuerdos para  educación pública para fortalecimiento de su base presupuestal y para inversión</t>
  </si>
  <si>
    <t>Realizar acompañamiento técnico universidades públicas en  la formulación y ejecución de proyectos orientados al mejoramiento de infraestructura física y dotación.</t>
  </si>
  <si>
    <t>Estudiantes de Generación E con participación en actividades del eje de bienestar y permanencia</t>
  </si>
  <si>
    <t>Porcentaje de avance en el proceso de distribución y asignación de recursos adicionales para el fortalecimiento de los presupuestos de las IES públicas</t>
  </si>
  <si>
    <t>Porcentaje de avance en el proceso de seguimiento y actualización de los Planes de Fortalecimiento Institucional (PFI) formulados por las IES públicas</t>
  </si>
  <si>
    <t>Porcentaje de avance en la gestión y acompañamiento a los procesos y proyectos para el fortalecimiento de la infraestructura física y de las capacidades de investigación y formación de alto nivel de las IES públicas con recursos del SGR</t>
  </si>
  <si>
    <t>Porcentaje de avance en el proceso de distribución y asignación de recursos estructurales para las IES públicas</t>
  </si>
  <si>
    <t xml:space="preserve">Número de IES impactadas por las líneas del servicio del Laboratorio de Innovación Educativa para la Educación Superior Co-Lab
</t>
  </si>
  <si>
    <t>Reglamentación del sistema de aseguramiento de la calidad de la educación superior e implementación de una nueva plataforma tecnológica</t>
  </si>
  <si>
    <t xml:space="preserve">Porcentaje de avance en el diseño e implementación de una estrategia para la correcta conservacion y destinación de bienes y rentas de las IES </t>
  </si>
  <si>
    <t>TRANSVERSALES</t>
  </si>
  <si>
    <t xml:space="preserve">Recursos recaudados por gestión de cobro coactivo </t>
  </si>
  <si>
    <t>Porcentaje de conceptos externos expedidos en un término inferior a 2 dias respecto a lo establecido por norma</t>
  </si>
  <si>
    <t>Número de anuarios estadísticos sectoriales publicados (nacional, departamentales  y para las ETC)</t>
  </si>
  <si>
    <t>Informe de número de estudiantes impactados por establecimiento educativo que participa en procesos de formación y acompañamiento  para fortalecer competencias ciudadanas  y socioemocionales.</t>
  </si>
  <si>
    <t xml:space="preserve">Anual </t>
  </si>
  <si>
    <t xml:space="preserve">2021:
Modelo Educativo Guajira (hitos 2 y 3)
Estrategia Educativa para las Ruralidades ( Hito 4 y 5) 
2022:
Modelo Educativo Guajira (hitos 4 y 5)
</t>
  </si>
  <si>
    <t>anual</t>
  </si>
  <si>
    <t>Número de Entidades Territoriales acompañadas para el fortalecimiento de los procesos evaluativos de los Establecimientos Educativos considerando las nuevas dinámicas para el retorno en pleno a la presencialidad.</t>
  </si>
  <si>
    <t xml:space="preserve">Implementación de política </t>
  </si>
  <si>
    <t>Eficiencia y desarrollo de capacidades para una gestión moderna del sector educativo</t>
  </si>
  <si>
    <t xml:space="preserve">Fortalecimiento </t>
  </si>
  <si>
    <t xml:space="preserve">Porcentaje  de Entidades Territoriales Certificadas con acompañamiento para la atención educativa pertinente a grupos etnicos </t>
  </si>
  <si>
    <t>Cuatrimestral</t>
  </si>
  <si>
    <t>[No. de ETC acompañadas / No. De ETC focalizados)</t>
  </si>
  <si>
    <t>Listado de asistencia, informe cualitaivo</t>
  </si>
  <si>
    <t xml:space="preserve">Sumatoria de las ETC acompañadas por la estrategia de fortalecimiento </t>
  </si>
  <si>
    <t>Actas de asistencia tecnica</t>
  </si>
  <si>
    <t>semestral</t>
  </si>
  <si>
    <t>Sumatoria de las ETC que se encuentran en estado critico alto y critico medio en el indicador global de desempeño</t>
  </si>
  <si>
    <t>Informe anual de monitoreo</t>
  </si>
  <si>
    <t xml:space="preserve">Sumatoria de las ETC acompañadas en aspectos conceptuales sobre el uso de los recursos del sector </t>
  </si>
  <si>
    <t>Actas de visita, insumos de realización de los talleres</t>
  </si>
  <si>
    <t>Sumatoria de entidades acompañadas</t>
  </si>
  <si>
    <t xml:space="preserve">Porcentaje de vacantes con el proceso finalizado en el Sistema Maestro </t>
  </si>
  <si>
    <t>Número de vacante finalizadas en el sistema maestro/Número total de vacantes en el sistema maestro</t>
  </si>
  <si>
    <t>Informe Sistema Maestro</t>
  </si>
  <si>
    <t>88.15</t>
  </si>
  <si>
    <t xml:space="preserve">
Actividades de bienestar realizadas/ Actividades programadas</t>
  </si>
  <si>
    <t>Cronograma con los avances  de las actividades de Bienestar Laboral Docente (Juegos Nacionales, Encuentro folclorico, Mujer Maestra) ejecutados</t>
  </si>
  <si>
    <t xml:space="preserve"> norma expedida que regule el SEIP </t>
  </si>
  <si>
    <t>Norma expedida</t>
  </si>
  <si>
    <t xml:space="preserve">Sumatoria de los siguientes hitos: Lineamiento diseñado (30%) y concertado (50%)+lineamiento expedido en el marco del SEIP (20%)
</t>
  </si>
  <si>
    <t>Lineamiento educativo para la preservación de la cultura indígena expedido</t>
  </si>
  <si>
    <t>Lineamientos técnicos concertados y expedidos  en el marco de la CONTCEPI</t>
  </si>
  <si>
    <t xml:space="preserve">(Lineamientos técnicos expedidos/Número de necesidades técnicas requeridas por la CONTCEPI y que impliquen la construcción de un lineamiento)
</t>
  </si>
  <si>
    <t>Lineamientos técnicos expedidos</t>
  </si>
  <si>
    <t xml:space="preserve"> Entidades territoriales certificadas acompañadas técnicamente para la implementación de los lineamientos concertados </t>
  </si>
  <si>
    <t xml:space="preserve">(Número de Entidades territoriales certificadas acompañadas técnicamente para la implementación de los lineamientos concertados/Número Total de Entidades Territoriales certificadas)
</t>
  </si>
  <si>
    <t>Instrumento de evaluación inclusiva  para escalafón, calificación, nivelación salarial y certificación de docentes indígenas, concertado e implementado en el marco del SEIP.</t>
  </si>
  <si>
    <t>Instrumento de evaluación inclusiva  para escalafón, calificación, nivelación salarial y certificación de docentes indígenas, concertado e implementado en el marco del SEIP</t>
  </si>
  <si>
    <t>Instrumento de evaluación inclusiva  para escalafón, calificación, nivelación salarial y certificación de docentes indígenas implementado</t>
  </si>
  <si>
    <t>(Número de acciones ejecutadas/Número de acciones planeadas)</t>
  </si>
  <si>
    <t>Actas y listados de asistencia para la socialización y posicionamiento del SEIP</t>
  </si>
  <si>
    <t xml:space="preserve">normas  concertada y expedidas que regule el SEIP con la incorporación del capítulo amazónico </t>
  </si>
  <si>
    <t>Norma expedida con la incorporación del Capítulo Amazónico</t>
  </si>
  <si>
    <t>A.45 Porcentaje de provisión de vacantes definitivas ofertadas a través de concursos diseñados para territorios definidos en el respectivo plan</t>
  </si>
  <si>
    <t>IPE = (#Vacantes provistas)/(#Vacantes ofertadas-#Vacantes excluibles)*100</t>
  </si>
  <si>
    <t>Documento con el Reporte oficial de docentes y directivos activos del SINEB elegibles de los concursos de méritos.</t>
  </si>
  <si>
    <t>A.45P Porcentaje de provisión de vacantes definitivas ofertadas a través de concursos diseñados para municipios PDET</t>
  </si>
  <si>
    <t>Prodcuto</t>
  </si>
  <si>
    <t>IPEp=(#Vacantes provistas)/(#Vacantes ofertadas-#Vacantes excluibles)*100</t>
  </si>
  <si>
    <t>Documento con el Reporte oficial de docentes y directivos de municipios PDET activos del SINEB elegibles de los concursos de méritos.</t>
  </si>
  <si>
    <t xml:space="preserve">Estatuto de profesionalización docente y directivo docente de etnoeducadores de las comunidades negras, afrocolombianas, raizales y palenqueras  consultado,  protocolizado  y radicado </t>
  </si>
  <si>
    <t>Estatuto protocolizado y radicado</t>
  </si>
  <si>
    <t>Estatuto de profesionalización docente y directivo docente de etnoeducadores radicado</t>
  </si>
  <si>
    <t>Porcentaje de avance en el proceso de reglamentación del Capítulo VI de la Ley 70 de 1993.</t>
  </si>
  <si>
    <t xml:space="preserve">Sumatoria de los siguientes hitos: (proyecto de ley del estatuto radicado en el congreso (70%) +Implementación (30%)  </t>
  </si>
  <si>
    <t>Proyecto de Ley radicado 
Informe de gestión</t>
  </si>
  <si>
    <t>Porcentaje de Docentes y directivos docentes etnoeducadores vinculados y  cualificados en las Instituciones de Educación Oficial en los niveles de preescolar, básica y media, en el marco del estatuto de profesionalización docente</t>
  </si>
  <si>
    <t xml:space="preserve">Acumulado </t>
  </si>
  <si>
    <t>Número de Docentes y directivos docentes etnoeducadores  vinculados y cualificados / Número total de Docentes y directivos docentes etnoeducadores</t>
  </si>
  <si>
    <t>Base de datos de Docentes y directivos docentes etnoeducadores vinculados y  cualificados</t>
  </si>
  <si>
    <t>Porcentaje de la Ruta metodológica para la expedición del estatuto de profesionalización para docentes y directivos docentes etnoeducadores de las comunidades Negras, Afrocolombianas, Raizal y Palenquera financiada</t>
  </si>
  <si>
    <t xml:space="preserve">Ruta metodológica implementada / ruta programada diseñada </t>
  </si>
  <si>
    <t>Documento de avance de Ruta metodológica para la expedición del estatuto de profesionalización para docentes y directivos docentes etnoeducadores</t>
  </si>
  <si>
    <t xml:space="preserve">Porcentaje de vinculación de Perfiles de  docentes y directivos docentes etnoeducadores, incluidos los  de lenguas nativas de conformidad con el estatuto de etnoeducación de comunidades NARP. </t>
  </si>
  <si>
    <t xml:space="preserve">Número de perfiles vinculados / número de perfiles suceptibles a ser vinculados </t>
  </si>
  <si>
    <t xml:space="preserve">Base de datos de perfiles de Docentes y directivos docentes vinculados con el estatuto de etnoeducación de comunidades NARP. </t>
  </si>
  <si>
    <t>Porcentaje de personal auxiliar en lengua nativa palenquera y raizal al servicio educativo vinculado en el estatuto de profesionalización para docentes y directivos docentes etnoeducadores de las comunidades Negras, Afrocolombianas, Raizal y Palenquera</t>
  </si>
  <si>
    <t xml:space="preserve">Número de personal auxiliar en lengua nativa palenquera y raizal al servicio educativo vinculado en el estatuto de profesionalización para docentes y directivos docentes etnoeducadores / Número total de personal auxiliar en lengua nativa palenquera y raizal al servicio educativo </t>
  </si>
  <si>
    <t xml:space="preserve">Base de datos de personal auxiliar en lengua nativa palenquera y raizal  vinculados con el estatuto de etnoeducación de comunidades NARP. </t>
  </si>
  <si>
    <t>Porcentaje de Establecimientos educativos que se configuren y cumplan con los criterios establecidos en el estatuto etnoeducativo reconocidos</t>
  </si>
  <si>
    <t xml:space="preserve">Número de Establecimientos educativos  que se configuren  y cumplan con los criterios establecidos en el estatuto etnoeducativo  reconocidos/Número total de estableciemientos que adelanten el rpoceso para configurarse como establecimiento étnoeducativo </t>
  </si>
  <si>
    <t>Base de datos de establecimientos educativos</t>
  </si>
  <si>
    <t>Implementación de la politica</t>
  </si>
  <si>
    <t>Cobertura Infraestructura</t>
  </si>
  <si>
    <t>Sedes rurales construidas y/o mejoradas en municipios PDET</t>
  </si>
  <si>
    <t>Conteo semestral en la vigencia correspondiente del número de sedes intervenidas o beneficiadas en zona rural de municipios PDET
SrP =∑ S pit
Sr = sumatoria de sedes rurales del sector oficial en municipios PDET construidas y/o mejoradas para la prestación del servicio educativo. 
S =   sedes rurales en municipios PDET construidas y/o mejoradas
p=   municipios PDET
i =   Número de sedes rurales en municipios PDET intervenidas desde 1 hasta n.
t =   Año de observación</t>
  </si>
  <si>
    <t>1. Base de datos con la relación de las sedes educativas entregadas.
2. Acta de entrega del mobiliario escolar en las sedes educativas</t>
  </si>
  <si>
    <t>Sedes rurales construidas y/o mejoradas</t>
  </si>
  <si>
    <t>Conteo por anualidad en la vigencia correspondiente del número de sedes intervenidas o beneficiadas.
Sr =∑ S it
Sr = sumatoria de sedes rurales construidas y/o mejoradas del sector oficial para la prestación del servicio educativo. 
S =   sedes rurales construidas y/o mejoradas
i =   Número de sedes rurales intervenidas desde 1 hasta n.
t =   Año de observación</t>
  </si>
  <si>
    <t xml:space="preserve">Aulas terminadas y entregadas en educación preescolar, básica y media </t>
  </si>
  <si>
    <t>Sumatoria de aulas básicas terminadas y entregadas, tanto en zonas rurales como urbanas, bien sea por construcción o mejoramiento.
Sumatoria acumulada del total de aulas terminadas a la fecha de corte
Ar=∑ A it
Ar = sumatoria de aulas terminadas y entregadas prestación del servicio educativo, tanto en zonas rurales como urbanas. 
A = Aulas terminadas por construcción o mejoramiento
i = Número de sedes rurales intervenidas desde 1 hasta n.
t = Año de observación</t>
  </si>
  <si>
    <t>1. Acta de cierre, entrega y recibo final de la etapa 2   ó
2. Acta de cierre y recibo a satisfacción contrato de obra fase 2</t>
  </si>
  <si>
    <t xml:space="preserve">Aulas funcionales construidas en colegios oficiales </t>
  </si>
  <si>
    <t>SumAS5:BI6atoria acumulada del total de aulas funcionales terminadas a la fecha de corte.
Ar=∑ A it
Ar = sumatoria de AULAS FUNCIONALES terminadas y entregadas prestación del servicio educativo, tanto en zonas rurales como urbanas. 
A = AULAS FUNCIONALES intervenidas por construcción o mejoramiento
i = Número de sedes rurales intervenidas desde 1 hasta n.
t = Año de observación</t>
  </si>
  <si>
    <t>1.  Acta de cierre, entrega y recibo final de la etapa 2   ó
2. Acta de cierre y recibo a satisfacción contrato de obra fase 2</t>
  </si>
  <si>
    <t>Sedes dotadas con mobiliario escolar, menaje cocina - comedor y/o elementos para residencias escolares</t>
  </si>
  <si>
    <t>Sumatoria mensual del total de sedes dotadas a la fecha de corte.
Ar=∑ N t
Ar = sumatoria de SEDES DOTADAS
N = SEDES DOTADAS
t = Mes de observación</t>
  </si>
  <si>
    <t>1. Acta de entrega de la dotación de mobiliario escolar y/o base de datos con la relación de las entregas</t>
  </si>
  <si>
    <t>Porcentaje de implementación de la linea de financiación de proyectos de infraestructura</t>
  </si>
  <si>
    <t>Sumatoria de los siguientes hitos: (40% implementación de la linea de financiamiento + 35% implementación de la linea de financiamiento +25% implementación de la linea de financiamiento)</t>
  </si>
  <si>
    <t xml:space="preserve">Relación de proyectos de infraestructura financiados </t>
  </si>
  <si>
    <t xml:space="preserve">Base de datos de Instituciones educativas dotadas </t>
  </si>
  <si>
    <t>Porcentaje de colegios diseñados y construidos en  municipios con comunidades mayoritariamente negra, afrocolombiana, raizal y palenquera</t>
  </si>
  <si>
    <t>Número de colegios  diseñados, construidos  o mejorados / proyectos presentados y avalados  para diseño, construcción o mejora</t>
  </si>
  <si>
    <t xml:space="preserve">Base de datos de proyectos  construidos </t>
  </si>
  <si>
    <t>Número Instituciones educativas con dotación de  elementos didácticos, mobiliarios y demás herramientas que faciliten el ejercicio de la etnoeducación/Número total de instituciones  educativas viabilizados y priorizados para dotación de mobiliario</t>
  </si>
  <si>
    <t>Porcentaje de obras de infraestructura en municipios PDET, terminadas con recursos del PGN</t>
  </si>
  <si>
    <t>Número de obras terminadas / número de obras proyectadas</t>
  </si>
  <si>
    <t>Acta de entrega y/o base de datos con la relación de las sedes educativas intervenidas y entregadas</t>
  </si>
  <si>
    <t xml:space="preserve">Porcentaje de ETC que reciben asistencia técnica en temáticas de contratación del servicio educativo </t>
  </si>
  <si>
    <t>Número de ETC asistidas técnicamente en contratación servicio educativo / Número de ETC que solicitan asistencia técnica en contratación del servicio educativo</t>
  </si>
  <si>
    <t xml:space="preserve">Informes de actividades de Asistencia técnica </t>
  </si>
  <si>
    <t>Número de reportes de seguimiento a matrícula rezagada por ETCs</t>
  </si>
  <si>
    <t>Bimestral</t>
  </si>
  <si>
    <t>Sumatoria del reporte comparativo de matrícula actual frente al reporte de matrícula de la vigencia inmediatamente anterior, para identificar las ETC que vienen rezagadas</t>
  </si>
  <si>
    <t>Número de residencias escolares entregadas con obras de infrestructura y/o dotación de mobiliario</t>
  </si>
  <si>
    <t>Sumatoria de residencias escolares fortalecidas, bien sea con obras de mejoramiento o dotación de mobiliario (Ambientes escolares) en el periodo</t>
  </si>
  <si>
    <t xml:space="preserve">Listado de residencias escolares intervenidas </t>
  </si>
  <si>
    <t>TCB media = (Matriculados en educación media / Población con edades entre 15 y 16 años) x 100</t>
  </si>
  <si>
    <t>Reporte DANE - Reporte OAPF</t>
  </si>
  <si>
    <t>Número de ETC con asistencias técnicas realizadas en las SE en donde no se garantice la trayectoria educativa en la continuidad hacia los grados 10° y 11 para promover la inclusión educativa en esos grados.</t>
  </si>
  <si>
    <t xml:space="preserve">Sumatoria número de asistencias técnicas realizadas en las SE en donde no se garantice la trayectoría educativa
</t>
  </si>
  <si>
    <t xml:space="preserve">Listado de asistencia, grabación o acta de asistencias técnicas realizadas en SE donde no se garantice la trayectoria educativa </t>
  </si>
  <si>
    <t>Número de ETC con acompañamiento en la formulación e Implementación de planes de permanencia que incorporen el componente de educación media para promover la trayectoria completa.</t>
  </si>
  <si>
    <t xml:space="preserve">Numero de ETC con planes de permanencia formulados y que contengan componente de educación media </t>
  </si>
  <si>
    <t xml:space="preserve">Planes de permanencia formulados </t>
  </si>
  <si>
    <t>TCB media = (Matriculados en educación media en la zona rural/ Población con edades entre 15 y 16 años de la zona rural) x 100</t>
  </si>
  <si>
    <t>Reporte OAPF</t>
  </si>
  <si>
    <t xml:space="preserve">Número de docentes capacitados en Modelos Educativos Flexibles con focalización en Media Rural 
</t>
  </si>
  <si>
    <t>Sumatoria número de docentes capacitados en Modelos Educativos Flexibles</t>
  </si>
  <si>
    <t>Listado docentes capacitados en MEF</t>
  </si>
  <si>
    <t xml:space="preserve">Tasa de deserción = (Sumatoria de desertores en transición, básica y media del sector oficial / Sumatoria de aprobados, reprobados y desertores en transición, básica y media del sector oficial) * 100
</t>
  </si>
  <si>
    <t>Reporte de OAPF</t>
  </si>
  <si>
    <t xml:space="preserve">Número de asistencias técnicas a SE certificadas frente a estrategias de permanencia para prevenir la deserción escolar y promover las trayectorias educativas completas 
</t>
  </si>
  <si>
    <t>Sumatoria de ETC con asistencias técnicas realizadas</t>
  </si>
  <si>
    <t>Lista de asistencia, grabación, acta de reunión
(Focalizar las ETC objeto de este indicador)</t>
  </si>
  <si>
    <t xml:space="preserve">Número de SE certificadas acompañadas para la implementación de la estrategia de de búsqueda activa </t>
  </si>
  <si>
    <t>Sumatoria de búsquedas activas implementadas en el periodo</t>
  </si>
  <si>
    <t>Planes de permanencia implementados con el componente de busqueda activa
(Focalizar las ETC objeto de este indicador)</t>
  </si>
  <si>
    <t>Tasa de Analfabetismo = (población de 15 y más años que no sabe leer ni escribir / población total de 15 y más años) * 100</t>
  </si>
  <si>
    <t xml:space="preserve">SIMAT </t>
  </si>
  <si>
    <t xml:space="preserve">Número de acompañammiento a las ETC´s en la socialización de los procesos de modelos de alfabetización a través de medios alternativos digitales, radiales y de tv. 
</t>
  </si>
  <si>
    <t xml:space="preserve">Sumatoria número de ETC´s acompañadas para la socialización de modelos de alfabetización a traves de medios alternativos digitales, radiales y de tv. </t>
  </si>
  <si>
    <t>Listado de ETC con  modelos implementados
(Focalizar las ETC objeto de este indicador)</t>
  </si>
  <si>
    <t>Número de iniciativas de alfabetización financiadas del banco  de proyectos de la convocatoria de Alfabetización.</t>
  </si>
  <si>
    <t xml:space="preserve">Sumatoria número de iniciativas financiadas en el periodo
</t>
  </si>
  <si>
    <t>Listado de proyectos financiados</t>
  </si>
  <si>
    <t>Subdirección de permanencia</t>
  </si>
  <si>
    <t>Personas mayores de 15 años alfabetizadas en las zonas rurales</t>
  </si>
  <si>
    <t>Sumatoria de personas mayores de 15 años alfabetizadas en las zonas rurales</t>
  </si>
  <si>
    <t>Personas mayores de 15 años alfabetizadas en las zonas rurales de municipios PDET</t>
  </si>
  <si>
    <t>Sumatoria de personas mayores de 15 años alfabetizadas en las zonas rurales de municipios PDET</t>
  </si>
  <si>
    <t>Porcentaje de instituciones educativas rurales que requieren y cuentan con modelos educativos flexibles implementados</t>
  </si>
  <si>
    <t>(Sumatoria de sedes educativas rurales fortalecidas con modelos educativos flexibles / Número total de sedes educativas rurales)*100</t>
  </si>
  <si>
    <t xml:space="preserve">Contrato y focalización </t>
  </si>
  <si>
    <t>Porcentaje de instituciones educativas rurales  en municipios PDET que requieren y cuentan con modelos educativos flexibles implementados</t>
  </si>
  <si>
    <t>(Número de sedes educativas rurales en municipios PDET fortalecidas con modelos educativos flexibles/ Número total de sedes educativas rurales en municipios PDET)*100</t>
  </si>
  <si>
    <t>Porcentaje de residencias escolares fortalecidas y cualificadas en el servicio educativo = (Residencias escolares fortalecidas y cualificadas / Total de residencias escolares) * 100</t>
  </si>
  <si>
    <t>Número de reportes de monitoreo sobre la cualificación de residencias, identificando el fortalecimiento por componentes.</t>
  </si>
  <si>
    <t>Número de reportes generados en el periodo</t>
  </si>
  <si>
    <t>Matriz de seguimiento</t>
  </si>
  <si>
    <t>Porcentaje de Secretarías de Educación Certificadas con transporte escolar rural contratado que cumpla con la normatividad</t>
  </si>
  <si>
    <t>(Número de Secretarías de Educación Certificadas que reportan la efectiva contratación de transporte escolar (diferentes modalidades), bajo la normatividad vigente, en sedes educativas oficiales de la zona rural /Total de Secretarías de Educación Certificadas con sedes educativas oficiales en la zona rural)*100</t>
  </si>
  <si>
    <t xml:space="preserve">Registro de contratos suscritos por las secretarías </t>
  </si>
  <si>
    <t>Porcentaje de establecimientos educativos oficiales en zonas rurales con dotación gratuita de material pedagógico (útiles y textos) pertinente
A 42</t>
  </si>
  <si>
    <t>(Número de sedes educativas rurales fortalecidas y dotadas con material pedagógico/ Número total de sedes educativas rurales)*100</t>
  </si>
  <si>
    <t>Documento con la Relación de sedes educativas beneficiadas con dotación o material pedagógico durante la vigencia</t>
  </si>
  <si>
    <t>Porcentaje de establecimientos educativos oficiales en zonas rurales de municipios PDET con dotación gratuita de material pedagógico (útiles y textos) pertinente
A 42P</t>
  </si>
  <si>
    <t>(Número de sedes educativas rurales en municipios PDET fortalecidas y dotadas con material pedagógico/ Número total de sedes educativas rurales en municipios PDET)*100</t>
  </si>
  <si>
    <t>Documento con la relación de sedes  educativas en municipios PDET beneficiadas con dotación o material pedagógico durante la vigencia</t>
  </si>
  <si>
    <t xml:space="preserve">Sumatoria de los siguientes hitos: 30%  concertación del  documento  + 70% asistencia técnica para la implementación
</t>
  </si>
  <si>
    <t xml:space="preserve">2021:Documento concertado
2022. Asistencias técnicas para implementacón </t>
  </si>
  <si>
    <t xml:space="preserve"> Estrategia diseñada e implementada </t>
  </si>
  <si>
    <t>Documento de Estrategia gratuidad, acceso y permanencia</t>
  </si>
  <si>
    <t>Porcentaje de avance en la promoción del acceso y permanencia en la basica, media y superior de las comunidades NARP víctimas del conflicto</t>
  </si>
  <si>
    <t>Sumatoria del número de acciones de promoción para el acceso y permanencia en la basica, media y superior de las comunidades NARP víctimas del conflicto realizadas/Número de acciones de promoción para el acceso y permanencia en la basica, media y superior de las comunidades NARP víctimas del conflicto programadas</t>
  </si>
  <si>
    <t xml:space="preserve">Informes con reporte acciones </t>
  </si>
  <si>
    <t xml:space="preserve">Tasa de Analfabetismo Rural </t>
  </si>
  <si>
    <t>Tasa de Analfabetismo = (población de 15 y más años que no sabe leer ni escribir en los centros poblados y rural disperso / población total de 15 y más años que se encuentra ubicada en centros poblados y rural disperso) * 100</t>
  </si>
  <si>
    <t>Anexo estadístico que dispone el DANE  
Archivo en excel con  relación del número de beneficiarios en las zonas rurales del país para cada vigencia</t>
  </si>
  <si>
    <t>Erradicación del analfabetismo rural</t>
  </si>
  <si>
    <t>(Población de 15 y más años que no sabe leer ni escribir en los centros poblados y rural disperso / población total de 15 y más años que se encuentra ubicada en Centros poblados y rural disperso) * 100</t>
  </si>
  <si>
    <t>Porcentaje de avance en la implementación de programas de atención educativa de infancia y adolescencia para comunidades negras afrocolombianas raizal y palenquera</t>
  </si>
  <si>
    <t>Número de ETC beneficiadas de programas que contribuyen a la permanencia en la trayectoria educativa en los establecimientos educativos de las comunidades NARP / Número de ETC con población NARP superior al 10% frente al total de su matricula.</t>
  </si>
  <si>
    <t xml:space="preserve">Listado de ETC beneficiadas de programas que contribuyen a la permanencia en la trayectoria educativa en los establecimientos educativos de las comunidades NARP </t>
  </si>
  <si>
    <t>Primera Infancia</t>
  </si>
  <si>
    <t>TCN transición = (Matriculados en transición con 5 años / Población de 5 años) x 100</t>
  </si>
  <si>
    <t>Reporte OAFP</t>
  </si>
  <si>
    <t>Niños y niñas de 5 años que ingresan al sistema educativo/niños y niñas de 5 años identificados para ingreso al sistema educativo</t>
  </si>
  <si>
    <t>Resultados cruce con SIMAT</t>
  </si>
  <si>
    <t>Sumatoria de personas que trabajan con primera infancia que estan en proceso de formación y/o cualificación para la Atención Integral de los niños y niñas menores de seis años.</t>
  </si>
  <si>
    <t>Reporte SIPI</t>
  </si>
  <si>
    <t>NND  = NNDOT / NN
Dónde:
NND = Porcentaje de niños y niñas en preescolar cuyas sedes cuentan con fortaleciminento de ambientes pedagògicos.
NN = Niños y niñas en preescolar oficial.
NNDOT  = Niños y niñas en preescolar cuyas sedes cuentan con dotación para el fortaleciminento de ambientes pedagògicos.</t>
  </si>
  <si>
    <t>Reporte SSDIPI</t>
  </si>
  <si>
    <t>Sumatoria de aulas de preescolar con colecciones de libros especializados para primera infancia</t>
  </si>
  <si>
    <t>Reporte de entregas realizadas</t>
  </si>
  <si>
    <t>Sumatoria del número de niños y niñas en preescolar y servicios de atención del ICBF, cargados en el SSDIPI que están recibiendo a la fecha de corte educación inicial en el marco de la Atención Integral</t>
  </si>
  <si>
    <t>Sumatoria del número de niños y niñas en preescolar, cargados en el SSDIPI que están recibiendo a la fecha de corte educación inicial en el marco de la Atención Integral</t>
  </si>
  <si>
    <t>(Número de niños y niñas de 0 a 6 años  de zonas rurales de todos los municipios con 6 o atenciones priorizadas cumplidas / Total de niños de 0 a 6 años de las zonas rurales de todos los municipios; reportados al Sistema de Seguimiento al Desarrollo Integral a la Primera Infancia SSDIPI)*100</t>
  </si>
  <si>
    <t>(Número de niños y niñas de 0 a 6 años  de zonas rurales de municipios PDET con 6 o más atenciones priorizadas cumplidas / Total de niños de 0 a 6 años de las zonas rurales de los municipios PDET; reportados al Sistema de Seguimiento al Desarrollo Integral a la Primera Infancia SSDIPI)*100</t>
  </si>
  <si>
    <t>CUnzr= (Nair/Tnr)*100
Nair = Número de niños y niñas en primera infancia con educación inicial en el marco de la atención integral en zona rural
Tnr = Total de niños en primera infancia, en la zona rural del municipio según proyección DANE
CUnzr: Cobertura Universal niños y niñas en primera infancia en Zona Rural.</t>
  </si>
  <si>
    <t>(Número de niños y niñas de 0 a 6 años  de zonas rurales con acuerdos colectivos para la sustitución de cultivos de uso ilícito, con 6 o más atenciones priorizadas cumplidas /  Total de niños de 0 a 6 años de las zonas rurales con acuerdos colectivos para la sustitución de cultivos de uso ilícito, reportados al Sistema de Seguimiento al Desarrollo Integral a la Primera Infancia - SSDIPI) *100</t>
  </si>
  <si>
    <t>Secretarías de Educación con implemetación de la estrategia alianza familia - escuela</t>
  </si>
  <si>
    <t>Sumatoria de Secretarías de Educación con rerporte de implemetación de la alianza familia - escuela</t>
  </si>
  <si>
    <t>Reporte SIMAT</t>
  </si>
  <si>
    <t>educación inicial de calidad para el desarrollo integral</t>
  </si>
  <si>
    <t>Sumatoria de unidades o sedes de la educación inicial públicos y privados registrados con procesos de acompañamiento técnico en educación inicial y preescolar</t>
  </si>
  <si>
    <t>Estrategia para fomentar el acceso de las comunidades NARP a servicios de educación inicial diseñada y en fase de implementación</t>
  </si>
  <si>
    <t xml:space="preserve">Documento de estrategia </t>
  </si>
  <si>
    <t>Porcentaje de talento humano vinculado a los servicios de educación inicial que ha participado en procesos de formación inicial, en servicio o avanzada.</t>
  </si>
  <si>
    <t>No. total de talento humano vinculado a servicios de educación inicial, que ha participado de proceso de formación inicial, en servicio o avanzada / No. total de talento humano vinculado a servicios de educación inicial x 100</t>
  </si>
  <si>
    <t>Innovación</t>
  </si>
  <si>
    <t>Diseño e implementación de estrategias para sensibilizar y promover hábitos de uso responsable de las TIC y  propiedad intelectual</t>
  </si>
  <si>
    <t>SD 3995 (Seguridad Digital)</t>
  </si>
  <si>
    <t>Porcentaje de avance en el cumplimiento de la ejecución de la estrategia</t>
  </si>
  <si>
    <t>Informes trimestrales parciales de la implementación de  la estrategia</t>
  </si>
  <si>
    <t>Estrategia Nacional diseñada e implementada de Edutainment (entretenimiento educativo)  en metodologías activas, especialmente en las relacionadas con el enfoque educativo STEAM+A</t>
  </si>
  <si>
    <t>TD 3975 (Transformacion Digital)</t>
  </si>
  <si>
    <t>Informe de Plan de implementación de la estrategia</t>
  </si>
  <si>
    <t>TPA 3988 (Tecnologias para aprender)</t>
  </si>
  <si>
    <t>Porcentaje de avance en el cumplimiento del modelo 
2021 Diseño
2022 Implementación en ETC focalizadas</t>
  </si>
  <si>
    <t>Informe de implementación del Modelo de monitoreo y evaluación y del indice de innovación educativa (Documentos Técnicos)</t>
  </si>
  <si>
    <t xml:space="preserve">Diseño e implementación de la estrategia de uso, circulación y movilización de contenidos educativos por cánales análogos y digitales </t>
  </si>
  <si>
    <t xml:space="preserve">Informe del plan de la ejecución de la estrategia </t>
  </si>
  <si>
    <t>Sumatoria de docentes, directivos docentes, y estudiantes formados</t>
  </si>
  <si>
    <r>
      <t xml:space="preserve">Número de Secretarías de educación acompañadas en el marco de las iniciativas y estrategias  para </t>
    </r>
    <r>
      <rPr>
        <b/>
        <sz val="11"/>
        <color theme="1"/>
        <rFont val="Calibri"/>
        <family val="2"/>
        <scheme val="minor"/>
      </rPr>
      <t>fomentar la Innovación Educativa de cara a promover transformación digital</t>
    </r>
  </si>
  <si>
    <t>Sumatoria de  Secretarías de educación acompañadas</t>
  </si>
  <si>
    <t>Informe del avance en la estrategia de divulgación y socialización de los recursos digitales producidos</t>
  </si>
  <si>
    <t>Estrategia de acceso a medios digitales y tecnológicos diseñada e implementadas para niños, niñas y jóvenes de comunidades negras, afrocolombianas, raizal y palenqueras en condición de discapacidad y con talentos excepcionales</t>
  </si>
  <si>
    <t>Gestion</t>
  </si>
  <si>
    <t>2020:  Diseño de la estrategia (100%)
2021: Implementación estrategia (100%)
2022: Seguimiento a la estrategia  (100%)</t>
  </si>
  <si>
    <t xml:space="preserve">2020: Documento de la estrategia diseñada.
2021: Avance en Implementación de estrategía
2022: Seguimiento a la estrategia </t>
  </si>
  <si>
    <t>Porcentaje de avance en el acceso a nuevas tecnologías en las instituciones etnoeducativas oficiales en el territorio nacional que cuenten con viabilidad técnica</t>
  </si>
  <si>
    <t>Sumatoria de los siguientes hitos: 70%  Gestión  con los Aliados  del ecosistema de Innovación educativa para facilitar y promover el acceso a nuevas tecnologías + 30%  Gestión de una oferta de contenidos educativos</t>
  </si>
  <si>
    <t>* Relación de aliados del ecosistema de Innovación educativa para facilitar y promover el acceso a nuevas tecnologías
* Listado de oferta de contenidos educativos</t>
  </si>
  <si>
    <t>Implementación de la Estrategia  MEN TERRITORIO CREATIVO</t>
  </si>
  <si>
    <t>Informe de ejecución de la estrategia (Documento resúmen y matriz)</t>
  </si>
  <si>
    <t xml:space="preserve">Informe de ejecución de la estrategia </t>
  </si>
  <si>
    <t>Fortalecimiento del Ecosistema Digital Colombia Aprende, para la consolidación e integración de servicios de aprendizaje con perspectiva de trayectorias educativas</t>
  </si>
  <si>
    <t>Apuesta para impulsar una educación superior incluyente y de calidad</t>
  </si>
  <si>
    <t>Fortalecimiento de la Educación Superior Pública</t>
  </si>
  <si>
    <t>Sumatoria del ponderado de los hitos definidos</t>
  </si>
  <si>
    <t>De acuerdo a lo entregables definidos en los hitos</t>
  </si>
  <si>
    <t>Sumatoria de ponderados de hitos</t>
  </si>
  <si>
    <t>De acuerdo a los hitos definidos</t>
  </si>
  <si>
    <r>
      <t xml:space="preserve">Número de proyectos de infraestructura Física en IES publicas y privadas acompañados en su formulación y estructuración susceptibles de ser financiados con regalías, con tasa compensada FINDETER </t>
    </r>
    <r>
      <rPr>
        <sz val="11"/>
        <rFont val="Calibri"/>
        <family val="2"/>
        <scheme val="minor"/>
      </rPr>
      <t>o recursos de inversión del VES</t>
    </r>
  </si>
  <si>
    <t xml:space="preserve">Suma de proyectos de Infraestructura con acompañamiento.
</t>
  </si>
  <si>
    <t>Soportes de conceptos y pronunciamientos técnicos</t>
  </si>
  <si>
    <t>Fomento de la educación superior</t>
  </si>
  <si>
    <t>Tasa de cobertura en educación superior</t>
  </si>
  <si>
    <t>E27</t>
  </si>
  <si>
    <t>Tasa de Cobertura Bruta educación superior = (Matriculados en programas de pregrado / Población entre 17 y 21 años) x 100</t>
  </si>
  <si>
    <t>Reportes anuales Subdirección de Desarrollo Sectorial</t>
  </si>
  <si>
    <t>Tasa de deserción anual en programas universitarios</t>
  </si>
  <si>
    <t>TD período = (Desertores período t / matrícula período t-2) * 100</t>
  </si>
  <si>
    <t xml:space="preserve">Generación E </t>
  </si>
  <si>
    <t>E3-E4-E5</t>
  </si>
  <si>
    <t>Generación E (equidad) = Sumatoria de estudiantes de Generación E - Sumatoria de estudiantes beneficiarios del componente de excelencia de Generación E en el periodo t</t>
  </si>
  <si>
    <t>Reportes de seguimiento por el equipo de gestión de Generación E</t>
  </si>
  <si>
    <t>Generación E (excelencia) = Sumatoria de estudiantes matriculados en IES acreditadas en alta calidad en el período t - beneficiarios del componente de excelencia de Generación E</t>
  </si>
  <si>
    <t>Variable de medición
Número de nuevos cupos en educación superior para la zona rural:  Se entiende como nuevo cupo, la diferencia entre la matrícula atendida en el nivel técnico, tecnológico y universitario en la zona rural y  la matrícula proveniente de la zona rural atendida en municipios intermedios en el año de observación, menos la matrícula en el nivel técnico, tecnológico y universitario en la zona rural y  la matrícula proveniente de la zona rural atendida en municipios intermedios del año inmediatamente anterior al del período de observación. 
NcESr = Nuevos cupos en educación técnica, tecnológica, y universitario, habilitados en la zona rural
MESrt= Matrícula en educación superior en el nivel técnico, tecnológico, y universitario en la zona rural, más la matrícula proveniente de la zona rural atendida en municipios intermedios para el periodo en observación
MES rt-1 = Matrícula en educación superior en el nivel técnico, tecnológico, y universitario en la zona rural, más la matrícula proveniente de la zona rural atendida en municipios intermedios para el año inmediatamente anterior al del período de observación.
n = Cuenta desde el primer cupo hasta el último cupo generado en el año de observación.
t = año de observación
t-1= año inmediatamente anterior al del período de observación.</t>
  </si>
  <si>
    <t>Informes de estrategia de educación rural</t>
  </si>
  <si>
    <t>Variable de medición
Número de nuevos cupos en educación superior para municipios PDET:  Se entiende como nuevo cupo, la diferencia entre la matrícula atendida en el nivel técnico, tecnológico y universitario en municipios PDET para el año de observación y  la matrícula en el nivel técnico, tecnológico y universitario en municipios PDET del año inmediatamente anterior al del período de observación. 
NcESp = Nuevos cupos en educación técnica, tecnológica, y universitario, habilitados en municipios PDET
MESpt= Matrícula en educación superior en el nivel técnico, tecnológico, y universitario en municipios PDET en el año de observación.
MES pt-1 = Matrícula en educación superior en el nivel técnico, tecnológico, y universitario en municipios PDET para el año inmediatamente anterior al del período de observación.
n = Cuenta desde el primer cupo hasta el último cupo generado en el año de observación.
t = año de observación
t-1= año inmediatamente anterior al del período de observación.</t>
  </si>
  <si>
    <t>Becas con créditos condonables en educación técnica, tecnológica y universitaria otorgadas a la población rural más pobre, incluyendo personas con discapacidad</t>
  </si>
  <si>
    <t xml:space="preserve">Sumatoria de beneficiarios de créditos condonables en educación técnica profesional, tecnológica y universitaria otorgados a la población rural con condiciones socioeconómicas vulnerables, incluyendo personas con discapacidad.
Variable de medición:
Se hará medición al número de créditos condonables para la formación en programas del nivel técnico profesional, tecnológico y universitario otorgados (los cuales pueden ser condonables si el beneficiario cumple con los requisitos de condonación específicos) que sean asignados a la población proveniente de municipios rurales y rurales dispersos, y que cuente con condiciones socioeconómicas vulnerables reconocidas a través de la ficha SISBEN (incluyendo personas con discapacidad). 
La información para construir este indicador, será extraída de las bases de datos de créditos adjudicados del Instituto Colombiano de Crédito Educativo y Estudios Técnicos en el Exterior (ICETEX) quien es la institución encargada del manejo de los diferentes fondos para el apoyo a la demanda de programas de formación en los niveles de educación superior. </t>
  </si>
  <si>
    <t>Becas con créditos condonables en educación técnica, tecnológica y universitaria otorgadas a la población de municipios PDET, incluyendo personas con discapacidad</t>
  </si>
  <si>
    <t>Sumatoria de beneficiarios de créditos condonables en educación técnica profesional, tecnológica y universitaria otorgados a la población rural con condiciones socioeconómicas vulnerables de municipios PDET, incluyendo personas con discapacidad.</t>
  </si>
  <si>
    <t>Financiamiento de la Educación Superior</t>
  </si>
  <si>
    <t>Suma de los estudiantes con créditos Icetex que son beneficiarios de subsidios de tasa o sostenimiento o de condonaciones del 25%  o como mejores Saber PRO.</t>
  </si>
  <si>
    <t>Informes desde ICETEX</t>
  </si>
  <si>
    <t>F08</t>
  </si>
  <si>
    <t>E3-E5-E27</t>
  </si>
  <si>
    <t>Suma de los nuevos beneficiarios adjudicados en los fondos poblacionales (Indígenas, Comunidades Negras, Rrom, Víctimas y Discapacidad)</t>
  </si>
  <si>
    <t>Suma de los beneficiarios renovados en los fondos poblacionales (Indígenas, Comunidades Negras, Rrom, Víctimas y Discapacidad)</t>
  </si>
  <si>
    <t>Suma de los nuevos beneficiarios adjudicados en los fondos NO poblacionales (Mejores Bachilleres, Mejores Saber PRO, Omaira, DIH, Luis Robles, Ciudadanos de Paz, Hipólita, Fondo de Veteranos y el Fondo Lideres Afrodescendientes)</t>
  </si>
  <si>
    <t>Gestión con valores para resultados</t>
  </si>
  <si>
    <t>1.A.1</t>
  </si>
  <si>
    <t>Incremento porcentual anual = ((Beneficiarios año t - Beneficiarios año t-1) / Beneficiarios año t-1) * 100</t>
  </si>
  <si>
    <t>Suma de los beneficiarios renovados en los fondos NO poblacionales (Mejores Bachilleres, Mejores Saber PRO, Ser Pilo Paga, Omaira, DIH, Luis Robles, Ciudadanos de Paz, Hipólita)</t>
  </si>
  <si>
    <t>Número de documentos técnicos y de análisis sectorial de educación superior</t>
  </si>
  <si>
    <t>Sumatoria de documentos generados</t>
  </si>
  <si>
    <t>De acuerdo a la cantidad de documentos generados</t>
  </si>
  <si>
    <t>Sumatoria  de estudiantes en programas TyT en IES y Programas Acreditados</t>
  </si>
  <si>
    <t>Reporte Anual de la Subdirección de Desarrollo Sectorial</t>
  </si>
  <si>
    <t>Fomento a la Formación de maestrías y doctorados</t>
  </si>
  <si>
    <t>Estudiantes matriculados en programas de maestría y doctorado</t>
  </si>
  <si>
    <t>E34</t>
  </si>
  <si>
    <t>Estudiantes en programas de maestría y doctorado = Sumatoria de estudiantes matriculados en IES en programas de maestría y doctorado en el período t</t>
  </si>
  <si>
    <t>Tasa de tránsito inmediato a la educación superior en zonas rurales</t>
  </si>
  <si>
    <t>TTI  = (estudiantes de primer curso que provienen de zonas rurales matriculados en programas académicos de pregrado en el período t  / estudiantes matriculados en grado 11 en período t-1 que residen en zonas rurales) * 100</t>
  </si>
  <si>
    <t>Sumatoria de proyectos en los planes de fomento con énfasis de regionalización y rural en IES Publicas</t>
  </si>
  <si>
    <t>Planes de Fomento a la Calidad de las IES</t>
  </si>
  <si>
    <t>Sumatoria de proyectos con oferta de educación en nodos de desarrollo rural.</t>
  </si>
  <si>
    <t>Informes de avance de la implementación de la estrategia de Ruralidad</t>
  </si>
  <si>
    <t>Nuevos programas de educación técnica, tecnológica y universitaria en áreas relacionadas con el desarrollo rural</t>
  </si>
  <si>
    <t xml:space="preserve">Producto </t>
  </si>
  <si>
    <t xml:space="preserve">Sumatoria anual de programas nuevos, programas existentes con ampliación de cobertura o extensión en el nivel de formación técnico profesional, tecnológico y universitaria relacionados con el área de conocimiento de agronomía, veterinaria, zootecnia y  otras ciencias agrarias afines, así como los diferentes programas de formación ofertados en municipios rurales y rurales dispersos.   </t>
  </si>
  <si>
    <t xml:space="preserve">Reporte de programas diseñados, con ampliación de lugar de oferta en el marco de las acciones de fomento </t>
  </si>
  <si>
    <t>Porcentaje de avance en la implementación de la  estrategia de promoción, acceso y permanencia para la formación profesional de las mujeres en disciplinas no tradicionales para ellas formuladas e implementadas</t>
  </si>
  <si>
    <t>Documento de la estrategia de acceso y permanencia con enfoque de género</t>
  </si>
  <si>
    <t>F05</t>
  </si>
  <si>
    <t>E20</t>
  </si>
  <si>
    <t>Sumatoria de Instituciones de Educación Superior con políticas de Educación Inclusiva e Intercultural definidas</t>
  </si>
  <si>
    <t>Reporte de las IES, seguimiento por SAGIES</t>
  </si>
  <si>
    <t>1.A.15</t>
  </si>
  <si>
    <t>IES con gestión = Sumatoria de IES con gestión para la ampliación de cupos en el período t</t>
  </si>
  <si>
    <t>Reporte IES</t>
  </si>
  <si>
    <t xml:space="preserve">Número de IES que cuentan con acciones en la implementación de los lineamientos de prevención, detección y atención a las violencias basadas en género </t>
  </si>
  <si>
    <t>Suma de avances porcentuales según los hitos</t>
  </si>
  <si>
    <t>Documento de la estrategia y lineamientos</t>
  </si>
  <si>
    <t>Alianza por la calidad y pertinencia de la educación y formación del talento humano</t>
  </si>
  <si>
    <t>Marco Nacional de Cualificaciones</t>
  </si>
  <si>
    <t>Reglamentación e implementación del Marco Nacional de Cualificaciones (MNC)</t>
  </si>
  <si>
    <t>3866
3920</t>
  </si>
  <si>
    <t>% Avances MNC = (% de avance del Hito Diseño de la institucionalidad , gobernanza y sostenibilidad del MNC *13%)+(% de avance del Hito Unificación de la ruta metodológica para el diseño de cualificaciones*13%)+(% de avance de Hito Reglamentación del MNC *20%)+( % de avance Hito Implementación de la institucionalidad, gobernanza y sostenibilidad*  18%) + (% de avance de Hito Diseño de catálogos de cualificaciones en sectores priorizados *19%) +( % de avance hito Fomento de la oferta basada en Cualificaciones *17%)</t>
  </si>
  <si>
    <t>De acuerdo a los entregables definidos en los hitos</t>
  </si>
  <si>
    <t>Sumatoria de número de estudiantes que están matriculados en  programas de educación virtual  y a distancia.</t>
  </si>
  <si>
    <t>Reporte de matricula Subdirección de Desarrollo Sectorial</t>
  </si>
  <si>
    <t xml:space="preserve">Porcentaje de avance del proyecto de Infraestructura para la Universidad Autónoma Indígena Intercultural de acuerdo a los hitos:
(Estudios técnicos detallados. (30%)+ Avances de obra del proyecto. (70%)
</t>
  </si>
  <si>
    <t>Sumatoria de IES públicas que formulan o implementan Planes de Fomento a la Calidad</t>
  </si>
  <si>
    <t>Planes recibidos</t>
  </si>
  <si>
    <t>Número de IES acompañadas en el fortalecimiento de los sistemas internos de aseguramiento de la calidad</t>
  </si>
  <si>
    <t>Suma del número de IES acompañadas técnicamente para el fortalecimiento de los Sistemas Internos de Aseguramiento de la Calidad en el marco del Decreto 1330 de 2019.</t>
  </si>
  <si>
    <t>Reporte Seguimiento SAGIES</t>
  </si>
  <si>
    <t>Sumatoria de los siguientes hitos: (diseño del programa 25%+ programa concertado 25%+ Implementación del programa 50%)</t>
  </si>
  <si>
    <t>Informes del diseño e implementacion del programa de acceso y permanencia</t>
  </si>
  <si>
    <t>Sumatoria de nuevos cupos otorgados  para estudiantes indígenas en  convocatoria anual</t>
  </si>
  <si>
    <t>Acta de adjudicación de créditos condonables  de la Junta Administradora del Fondo Álvaro Ulcué Chocué</t>
  </si>
  <si>
    <t xml:space="preserve">Sumatoria de sesiones de Consejos Superiores de universidades públicas realizados en los que el MEN presenta propuesta de aumento de cupos para la población de comunidades NARP </t>
  </si>
  <si>
    <t>Actas consejos superiores</t>
  </si>
  <si>
    <t xml:space="preserve">Sumatoria de sesiones  de Consejos Superiores de universidades públicas realizados en los que el MEN presenta propuesta de creación del programa técnico de médicos tradicionales, parteros, sobanderos y demás sanadores de los territorios de comunidades NARP </t>
  </si>
  <si>
    <t>Propuestas de creación de programas de licenciatura en etnoeducación que enfatice en los procesos pedagógicos y de investigación en comunidades negras, afrocolombianas, raizal y palenqueras presentadas a Consejos superiores de IES públicas</t>
  </si>
  <si>
    <t xml:space="preserve">Sumatoria de consejos superiores de IES en los que presenta  la solicitud de creación de programas de licenciatura en etnoeducación </t>
  </si>
  <si>
    <t>Solicitudes elevadas a consejos superiores</t>
  </si>
  <si>
    <t xml:space="preserve">Propuestas presentadas a Consejos superiores de IES para la creación de oferta y acceso con criterios de  enfoque diferenciado y afirmativo para los  estudiantes de las comunidades negras, afrocolombianas, raizales y palenqueras </t>
  </si>
  <si>
    <t>Sumatoria de  Consejos superiores de IES en los que presenta  la solicitud de creación de oferta y acceso con criterios de  enfoque diferenciado y afirmativo para los  estudiantes de las comunidades negras, afrocolombianas, raizales y palenqueras</t>
  </si>
  <si>
    <t>Informes del diseño e implementacion de estrategia  de acceso</t>
  </si>
  <si>
    <t xml:space="preserve">Número de acompañamientos realizados/Número de acompañamientos solicitados </t>
  </si>
  <si>
    <t>Actas de asistencia técnica desarrolladas</t>
  </si>
  <si>
    <t>sumatoria de IES publicas con presencia en territorio mayoritariamente NARP con asignación de recursos adicionales en el marco del acuerdo de la mesa de dialogo para la construcción de acuerdos para  educación pública para fortalecimiento de su base presupuestal y para inversión</t>
  </si>
  <si>
    <t>Resoluciones de giro de recursos</t>
  </si>
  <si>
    <t>IES públicas y privadas y centros de Investigación, con acceso y uso de información científica</t>
  </si>
  <si>
    <t>Sumatoria de Instituciones, con acceso y uso de información científica</t>
  </si>
  <si>
    <t>De acuerdo a lo hitos definidos</t>
  </si>
  <si>
    <r>
      <t xml:space="preserve">Porcentaje de avance del proyecto de Infraestructura </t>
    </r>
    <r>
      <rPr>
        <strike/>
        <sz val="11"/>
        <rFont val="Calibri"/>
        <family val="2"/>
        <scheme val="minor"/>
      </rPr>
      <t>para la Universidad del Valle.</t>
    </r>
  </si>
  <si>
    <t>Informe de avance del proyecto de Infraestructura para la Universidad del Valle.</t>
  </si>
  <si>
    <t>Sumatoria de beneficiarios del programa de Generación E que participan de las actividades del eje de bienestar y permanencia / Total de beneficiarios del programa de Generación E</t>
  </si>
  <si>
    <t>Reporte semestral del equipo técnico de Generación E</t>
  </si>
  <si>
    <t xml:space="preserve">Sumatoria de los porcentajes asociados a los hitos </t>
  </si>
  <si>
    <t>porcentaje</t>
  </si>
  <si>
    <t xml:space="preserve">Informes de seguimiento MEN y entregables de las IES públicas (videos / infografías)
</t>
  </si>
  <si>
    <t xml:space="preserve">Sumatoria de los porcentajes asociados a los hitos 
</t>
  </si>
  <si>
    <t>Informes de seguimiento</t>
  </si>
  <si>
    <t>Número de IES públicas y privadas acompañadas para fomentar el diseño de  programas basados en los catálogos de cualificaciones</t>
  </si>
  <si>
    <t>Sumatoria de las IES públicas y privadas acompañadas para fomentar el diseño de  programas  basados en los catálogos de cualificaciones</t>
  </si>
  <si>
    <t xml:space="preserve">1. Documento que contiene la descripción de la estrategia y herramientas técnicas y metodológicas a utilizar en el  acompañamiento a las IES.
2. Informe de  resultados e impactos del acompañamiento realizado a las IES para  diseñar oferta basada en cualificaciones de los catálogos sectoriales.
</t>
  </si>
  <si>
    <t>Sumatoria de los porcentajes asociados a los hitos</t>
  </si>
  <si>
    <t>Numero</t>
  </si>
  <si>
    <t>Sumatoria de los hitos del desarrollo de las líneas de servicio del laboratorio de innovación educativa en E.S Co-Lab</t>
  </si>
  <si>
    <t>Número de IES Indígenas con asignación de recursos  para su funcionamiento /Número de IES indígenas en funcionamiento</t>
  </si>
  <si>
    <t>Porcentaje de nuevos estudiantes que acceden a educación superior a traves de del fondo condonable del ICETEX y otras estrategias que beneficien a las comunidades NARP</t>
  </si>
  <si>
    <t>Sumatoria de estudiantes NARP que acceden a educación superior a traves del fondo de comunidades negras y otras estrategias de acceso con relación al número de beneficiarios del Fondo de comunidades negras en el cuatrenio anterior/Total de estudiantes proyectados a 2022 (18.000)</t>
  </si>
  <si>
    <t>Acta de adjudicación de créditos condonables  de la Junta Administradora del Fondo Especial de Comunidades Negras</t>
  </si>
  <si>
    <t>Numero de acompañamientos efectivamente  realizados/ número de solicitudes de acompañamiento recibidas</t>
  </si>
  <si>
    <t>Reporte de asistencias técncias realizadas , actas de reunión</t>
  </si>
  <si>
    <t>Documento presentado ante el SUE y ASCUN resultado del acompañamiento del MEN a comunidades negras, afrocolombianas, raizales y palenqueras para la creación de un programa  de formación a docentes en estudios afrocolombianos</t>
  </si>
  <si>
    <t>Documento presentado ante el SUE y ASCUN resultado del acompañamiento  del MEN a comunidades negras, afrocolombianas, raizales y palenqueras para la creación de un programa  de formación a docentes en estudios afrocolombianos</t>
  </si>
  <si>
    <t>ND</t>
  </si>
  <si>
    <t>Otorgar el apoyo de sostenimiento al 70%de los beneficiarios aprobados en el componente de Equidad del programa de Generación E, en articulación con el programa Jóvenes en Acción</t>
  </si>
  <si>
    <t>(Sumatoria de beneficiarios del componente de equidad que cumplen requisitos para ser participante del programa JeA / Total de beneficiarios del componente de equidad aprobados a 2021</t>
  </si>
  <si>
    <t>Porcentaje de avance en la ejecución de las actividades definidas en la estrategia para el fomento de la educación en modalidad dual de acuerdo con el Conpes 4023 de 2021</t>
  </si>
  <si>
    <t>Porcentaje de avance de acuerdo con los Hitos</t>
  </si>
  <si>
    <t>Documentos de seguimiento de cada una de las etapas</t>
  </si>
  <si>
    <t>Apropiación del MNC y fortalecimiento de catálogos sectoriales</t>
  </si>
  <si>
    <t xml:space="preserve"> (% Avance en estrategia de apropiación de Áreas internas MEN (30%)+ % Avance gestión de apropiación MNC con actores externos (40%)+ % Avance en el fortalecimiento a catálogos sectoriales de cualificaciones (30%))</t>
  </si>
  <si>
    <t xml:space="preserve">1. Plan de apropiación del MNC en áreas internas del MEN
1. Informe de gestión sobre las acciones de socialización, apropiación y usabilidad del MNC con actores externos y áreas internas
1. Plan de fortalecimiento  y  actualización de cualificaciones de catálogos sectoriales de cualificaciones
2. Informe de catálogos fortalecidos
</t>
  </si>
  <si>
    <t>Arquitectura del SAC</t>
  </si>
  <si>
    <t>Indicador compuesto que mide el avance de acuerdo con: i) Reglamentación para el sistema de aseguramiento expedido (RE) , ii) avance en la implementación de la Red de Conocimiento - SACES (RC) y iii) avance en el diseño y desarrollo del Nuevo sistema de información (SI)
Metodología de Medición: Fórmula de
cálculo: SAC = (RE* 0,35) + (RC * 0,15) + (SI * 0,5)</t>
  </si>
  <si>
    <t>i) Informe de avance en el proceso de expedición de iniciativas reglamentarias y regulatorias y de documentos académicos para el sistema de aseguramiento de la calidad.
ii) Informe de avance en las actividades para la implentación de la Red de Conocimiento SACES realizadas durante la vigencia.
iii) Informe de avance en las actividades realizadas durante las fases del proyecto del nuevo sistema de información.</t>
  </si>
  <si>
    <t>Gobernabilidad y gobernanza del SAC</t>
  </si>
  <si>
    <t>Reglamentación para el sistema de aseguramiento expedido</t>
  </si>
  <si>
    <t xml:space="preserve">Sumatoria de iniciativas reglamentarias, iniciativas regulatorias y documentos académicos para la educación superior, construiridos conforme a parámetros normativos e internos del MEN.
</t>
  </si>
  <si>
    <t>Iniciativas reglamentarias, iniciativas regulatorias y documentos académicos construidos.</t>
  </si>
  <si>
    <t>Aprendizaje y sinergia del conocimiento</t>
  </si>
  <si>
    <t xml:space="preserve">Porcentaje de avance en el diseño e implementación de la red de conocimiento de SACES </t>
  </si>
  <si>
    <t>(A/B)*100
A = Número de actividades realizadas para la implementación de la Red SACES
B = Número de actividades planeadas para la implementación de la Red SACES</t>
  </si>
  <si>
    <t>Informe de avance de de las actividades realizadas para la implementación de la Red SACES en relación con las actividades planeadas para la vigencia</t>
  </si>
  <si>
    <t xml:space="preserve">Porcentaje de avance en el diseño y desarrollo del Nuevo sistema de información para el sistema de aseguramiento de la calidad </t>
  </si>
  <si>
    <t>A+B+C+D
A. Etapa SACES I (55%) (2019) 
B. Etapa SACES II (35%) (2020)
C. Etapa SACES III (5%) (2021)
D. Etapa SACES IV (5%) (2022)</t>
  </si>
  <si>
    <t>A. Etapa SACES I: (2019)
* Contrato de modelamiento y especificación 
* Documento de especifiación detallada BPMN de 13 trámites del Sistema de Aseguramiento de la Calidad 
* Aplicación Convalidaciones en producción 
* Aplicación Registro Calificadio en Certificación (Pre radicado) 
B. Etapa SACES II: (2020)
* Documento técnico de alto nivel del Proyecto de Gestión integral de pares 
* Especificación detallada de la fase I del proyecto de Gestión Integral de pares
* Fase I de la aplicación de gestión integral de apres en el ambiente de producción 
C. Etapa SACES III: (2021)
* Contrato(s) diseño y modelamiento del trámite de Acreditación en Alta Calidad y Fase II y III de Gestión integral de pares 
* Documento de especificación detallada BPMN del trámite de Acreditación en Alta Calidad; Fase II y III del Proyecto de Gestión Integral de pares; y Control de cambios de Registro Calificado
* Fases II y III de la aplicación de gestión integral de pares en el ambiente de producción 
* Aplicación del trámite de Registro calificado con ajustes de control de cambios implementados y en ambiente de producción 
* Adquisición de licencias de Bizagi 
D. Etapa SACES IV: (2022)
D. Etapa SACES IV: (2022)
* Contratación control de cambios Convalida Gestión de Pares (Horas Fabricante)
* Contratación controles de cambio Registro Calificado y Registros maestros bases de datos 
* Desarrollo de controles de cambio Registro calificado, Convalida y Gestión de Pares
* Adquisición de licencias Bizagi, renovación de licenias RPA
* Contrato de Soporte implementador 12 meses</t>
  </si>
  <si>
    <t>Porcentaje de avance en la definición del Subsistema de Movilidad Educativa y Formativa</t>
  </si>
  <si>
    <t>Fórmula= A+B+C
A: Desarrollo de 5 talleres de socialización 
B: Desarrollo de 5 talleres pedagógicos de transferencia 
C: Lineamientos para la implementación del esquema de movilidad educativa y formativa validados por el viceministerio de educación superior.</t>
  </si>
  <si>
    <t>Informe de desarrollo de los talleres.
Lineamientos validados por el viceministerio de educación superior.</t>
  </si>
  <si>
    <t>Porcentaje de avance en la estrategia de articulación de los actores del SAC y órganos de asesoría (CONACES-CESU-CNA-COMISIÓN PERMANENTE)</t>
  </si>
  <si>
    <t xml:space="preserve">
Número de actividades ejecutadas / Número de actividades   programadas  
</t>
  </si>
  <si>
    <t xml:space="preserve">Informe de las actividades ejecutadas.
</t>
  </si>
  <si>
    <t>Cultura de la Calidad</t>
  </si>
  <si>
    <t>Porcentaje de avance en la conformación del banco de pares</t>
  </si>
  <si>
    <t>trimestral</t>
  </si>
  <si>
    <t>A+B+C+D
A= Depuración de la Base de Datos de Pares contra la Base de Datos de la Registraduría Nacional del Estado Civil (20%)
B=Actualización de la Base de Datos del Banco de Pares en el SACES (20%)
C= Publicación del Acto Administrativo de Banco de Pares (30%)
D= Actualización y verificación de la información y Calidad de datos de los pares en la nueva base de datos (30%)</t>
  </si>
  <si>
    <t>A= Base de datos del Banco de Pares, consolidada y operando en el nuevo SACES (2020).
B= Documento de soporte de verificación de información y calidad de data de los pares académicos (2020).
C= Acto administrativo de pares publicado (2020).
D= Base de datos actualizada y verificada - (2021 - 2022).</t>
  </si>
  <si>
    <t>Porcentaje de solicitudes atendidas de registro calificado radicadas por las Instituciones de Educación Superior</t>
  </si>
  <si>
    <t>(A/B)*100
A= Número de solicitudes que cuentan con acto administrativo proyectado.
B= Número de solicitudes radicadas
Donde B incluye las solicitudes de la vigencia anterior + las solicitudes radicadas en la vigencia actual.
Nota: Se entiende como atendidas las solicitudes  que ya cuentan con acto administrativo proyectado, es decir remitido a numeración y notificación.</t>
  </si>
  <si>
    <t>Reporte de segumiento por etapas a las solicitudes de registro calificado radicadas por las IES en SACES</t>
  </si>
  <si>
    <t>Porcentaje de solicitudes de convalidaciones atendidas</t>
  </si>
  <si>
    <t>(A/B)*100
A= Número de solicitudes de convalidaciones atendidas
B= Número de solicitudes de convalidaciones radicadas
Donde B incluye el rezago de la vigencia anterior + las solicitudes radicadas en la vigencia actual</t>
  </si>
  <si>
    <t>Reporte de segumiento a las solicitudes de convalidaciones radicadas</t>
  </si>
  <si>
    <t>Porcentaje de medidas preventivas y/o de vigilancia especial en IES gestionadas.</t>
  </si>
  <si>
    <t>A/B * 100
A= Número Total de Medidas gestionadas con corte al periodo evaluado
B=Número Total de Medidas Vigentes al corte del periodo evaluado
Nota: Se entiende por gestionadas aquellas medidas que cumplen ciertas actividades de acuerdo a su naturaleza, que hacen que la medida este bajo control y seguimiento.</t>
  </si>
  <si>
    <t>Reporte  de seguimiento de indicador con las medidas impuestas frente a las gestionadas.</t>
  </si>
  <si>
    <t>Suma A+B+C+D+E
Hitos 2021
A. Modelo de operación del proceso preventivo: Organización (estructuración de capacitación a IES y cronograma de trabajo). para planificación y ejecución de la estrategia. (5%) 
B.Contratación Firma Financiera (8%)
C.Ejecución de acciones de seguimiento y prevención (capacitaciones, visitas, medidas adoptadas entre otras según aplique) para la vigencia (6%)
D.Generación segundo reporte de alertas tempranas a partir del Tablero Financiero (6%)
E.Análisis de la vigencia, acciones ejecutadas, resultados alcanzados, lecciones aprendidas y oportunidades de mejora (5%) 
Hitos 2022
A.Modelo de operación del proceso preventivo: Cronograma de trabajo, para planificación, ejecución y prueba de la estrategia Marzo (1%) 
B. Contratación Firma Financiera (4%)
C. Ejecución de acciones de seguimiento y prevención (capacitaciones, visitas, medidas adoptadas entre otras según aplique) para la vigencia (1%)
D.Generación de tercer reporte de alertas tempranas a partir del Tablero Financiero (2%)
E.Análisis de las acciones ejecutadas, resultados alcanzados cuatrienio y prueba de la estrategia (2%)</t>
  </si>
  <si>
    <t>MV 2021
1. Documento con modelo de operación para planificación y ejecución de la estrategia.
2.Acta de inicio de contratación de la firma para la vigencia
3. Reporte de seguimiento de acciones ejecutadas para la vigencia.
4. Segundo Reporte de Alertas tempranas
5. Informe de Gestión de resultados de la vigencia.
MV  2022
6.Documento con modelo de operación para planificación, ejecución y prueba de la estrategia
7.Acta de inicio de contratación de la firma para la vigencia
8.Reporte de seguimiento de acciones ejecutadas para la vigencia
9.Tercer Reporte de Alertas tempranas
10.Informe de Gestión de resultados cuatrienio con prueba de la estrategia.</t>
  </si>
  <si>
    <t>Porcentaje de avance en la implementación del Modelo integrado de formación, evaluación, retroalimentación y seguimiento al desempeño de los pares académicos de acreditación.</t>
  </si>
  <si>
    <t>Fórmula= Número de actividades ejecutadas / Número de actividades programadas</t>
  </si>
  <si>
    <t>Archivo de las actividades programadas con el respectivo avance.</t>
  </si>
  <si>
    <t>Porcentaje de avance en la estrategia de Internacionalización del Sistema Nacional de Acreditación SNA</t>
  </si>
  <si>
    <t xml:space="preserve">Fórmula= Número de actividades ejecutadas / Número de actividades programadas 
</t>
  </si>
  <si>
    <t>Porcentaje de avance en la implementación de Estrategias Pedagógicas de Apropiación del nuevo modelo de acreditación de Alta Calidad</t>
  </si>
  <si>
    <t xml:space="preserve">Fórmula=  Número de actividades ejecutadas / Número de actividades programadas  
</t>
  </si>
  <si>
    <t>Porcentaje de  investigaciones administrativas abiertas, gestionadas.</t>
  </si>
  <si>
    <t xml:space="preserve"> ((A / B)* 100
A=Sumatoria de actuaciones que avancen a la siguiente etapa procesal en el marco de las investigaciones.
B=Línea base de investigaciones en etapas posteriores a la investigación preliminar.</t>
  </si>
  <si>
    <t>Actos administrativos de las investigaciones en etapa preliminar que impulsen a la siguiente etapa del procedimiento, hasta la culminación del proceso.</t>
  </si>
  <si>
    <t>Cultura de la calidad</t>
  </si>
  <si>
    <t>Porcentaje de visitas administrativas realizadas a programas de derecho de IES no acreditadas</t>
  </si>
  <si>
    <t xml:space="preserve">Fórmula= (A/B)*100
A= Numero de visitas adelantadas a los programas de derecho ofertados y desarrollados por IES no acreditadas
B= Número de programas de derecho ofertados y desarrollados por IES no acreditadas </t>
  </si>
  <si>
    <t xml:space="preserve">Informes de visita de verificacion de las condiciones de calidad a los programas de derecho ofertados y desarrollados por IES no acreditadas .- Archivo de la Subdirección de Inspección y Vigilancia </t>
  </si>
  <si>
    <t>Porcentaje de trámites de RC atendidos en menor tiempo establecido en el Decreto 1330 de 2019</t>
  </si>
  <si>
    <t>(A/B)*100
A= Número de solicitudes de RC finalizadas en menor tiempo establecido en el Decreto 1330 de 2019
B= Número de  solicitudes de RC finalizadas
Nota: Se entiende por finalizadas las solicitudes que cuentan con acto administrativo remitido a numeración y notificación.</t>
  </si>
  <si>
    <t>Reporte de segumiento a las solicitudes de registro calificado radicadas por las IES</t>
  </si>
  <si>
    <t>Porcentaje de trámites de convalidaciones atendidos en menor tiempo al establecido en la Resolución 10687 de 2019</t>
  </si>
  <si>
    <t>(A/B)*100
A= Número de solicitudes de convalidaciones finalizadas en menor tiempo establecido en la Resolución 10687 de 2019
B= Número de  solicitudes de convalidaciones finalizadas</t>
  </si>
  <si>
    <t>Porcentaje de solicitudes de convalidación atendidas en instancia de recurso de reposición</t>
  </si>
  <si>
    <t>Formula de Cálculo: (A/B)*100
A= No. Solicitudes atendidas de recursos de reposición
B= No. Solicitudes radicadas de recursos de reposición</t>
  </si>
  <si>
    <t>Reporte de segumiento de recursos de resposición radicados y cerrados</t>
  </si>
  <si>
    <t>Gestión de recursos físicos</t>
  </si>
  <si>
    <t>Porcentaje de ejecución del plan de mantenimiento preventivo de los bienes inmuebles</t>
  </si>
  <si>
    <t>Actividades ejecutadas del Plan de Mantenimiento de Infraestructura/ Actividades definidas en el Plan de Mantenimiento de infraestructura</t>
  </si>
  <si>
    <t>Informe seguimiento plan de mantenimiento</t>
  </si>
  <si>
    <t>Porcentaje de Mesas de ayuda administrativas atendidas en los tiempos establecidos</t>
  </si>
  <si>
    <t>Mesa de ayuda administrativas atendidas en los tiempos establecidos / Total de mesas de ayuda administrativas recibidas
Nota: Incluye control ingreso y salida de bienes, mantenimiento y arreglos, registro movimientos en el inventario, solicitud de vehículos oficiales, suministros y operación servicios generales.</t>
  </si>
  <si>
    <t>Informe seguimiento mesas de ayuda</t>
  </si>
  <si>
    <t>Porcentaje de bienes en custodia de los colaboradores</t>
  </si>
  <si>
    <t>Bienes en custodia de los colaboradores / Bienes asignados y registrados en el Sistema</t>
  </si>
  <si>
    <t>Informe de  bienes en custodia de los colaboradores</t>
  </si>
  <si>
    <t>Porcentaje de avance de los programas ambientales de las sedes del MEN</t>
  </si>
  <si>
    <t>% promedio de ejecución de los programas ambientales / % promedio programado</t>
  </si>
  <si>
    <t xml:space="preserve">Informe seguimiento de los programas ambientales </t>
  </si>
  <si>
    <t>Porcentaje de ahorro programado en el consumo de combustible de los vehículos</t>
  </si>
  <si>
    <t>Consumo autorizado menos consumo mes / Ahorro del 35% programado para la vigencia
Notas: 
• Se programa un ahorro del 35%  para la vigencia a partir de los límites autorizados en Circular de Austeridad vigente. 
• Los ahorros se van acumulando de un mes a otro.</t>
  </si>
  <si>
    <t>Informe seguimiento consumo de combustible</t>
  </si>
  <si>
    <t>Porcentaje de seguimientos realizados a las legalizaciones de comisiones de servicio efectuadas por las dependencias</t>
  </si>
  <si>
    <t>Número de seguimientos realizados en el período/Número Comisiones gestionadas en el período</t>
  </si>
  <si>
    <t>Informe seguimiento realizado en el periodo a las comisiones de servicio</t>
  </si>
  <si>
    <t>Gestión de recursos</t>
  </si>
  <si>
    <t>Porcentaje de ejecución presupuestal de reservas</t>
  </si>
  <si>
    <t>(Reserva pagada+ Reserva liberada) / Reserva constituida</t>
  </si>
  <si>
    <t>Reporte de Ejecución Presupuestal  Reserva</t>
  </si>
  <si>
    <t>Porcentaje de ejecución presupuestal (obligado)</t>
  </si>
  <si>
    <t>Total obligado/ Apropiación vigente</t>
  </si>
  <si>
    <t>Reporte de Ejecución Presupuestal  Vigencia</t>
  </si>
  <si>
    <t>99,95</t>
  </si>
  <si>
    <t>Porcentaje de avance de informes de ejecución de recursos entregados en administración recibidos</t>
  </si>
  <si>
    <t>Informes de legalización recibidos / Cantidad de informes por legalizar a cierre de vigencia anterior
Notas: 
• Los resultados de diciembre, se reportarán el 15 de febrero de la siguiente vigencia (Rezago de 45 días).
• El numerador corresponde a los informes de los meses legalizados en el trimestre reportado.
• Los trimestres de reporte se basan en las fechas estipuladas por la Contaduría General de la Nación para la información contable.</t>
  </si>
  <si>
    <t>Reporte de informes recibidos</t>
  </si>
  <si>
    <t>Porcentaje de ejecución presupuestal (comprometido)</t>
  </si>
  <si>
    <t>Total comprometido/ Apropiación vigente</t>
  </si>
  <si>
    <t>99,99</t>
  </si>
  <si>
    <t>Porcentaje PAC Ejecutado</t>
  </si>
  <si>
    <t>PAC  Ejecutado/ PAC Programado
Nota: Este indicador no es acumulable de un periodo a otro dentro de la vigencia.</t>
  </si>
  <si>
    <t>Reporte Mensual INPANUT - SIIF MINHACIENDA</t>
  </si>
  <si>
    <t>Porcentaje de recaudo recursos Ley 21 de 1982</t>
  </si>
  <si>
    <t>Monto recaudado/ Monto proyectado de recaudo</t>
  </si>
  <si>
    <t>Informe de avance de recaudo</t>
  </si>
  <si>
    <t>Porcentaje de recaudo recursos Ley 1697 de 2013</t>
  </si>
  <si>
    <t>Monto recaudado / Monto proyectado de recaudo
Nota: El reporte semestral se determina de acuerdo con lo estipulado en el Decreto 1050 de 2014, el cual en su artículo 7 estipula: (…) Los recursos retenidos serán transferidos a la cuenta que para tal efecto se defina, así: con corte a junio 30, los primeros diez (10) días del mes de julio y con corte a diciembre 31, los primeros diez (10) días del mes de enero de cada año. (...)</t>
  </si>
  <si>
    <t xml:space="preserve">Porcentaje de procesos finalizados o con decisiones de fondo </t>
  </si>
  <si>
    <t>Número  de procesos  finalizados o con decisiones de fondo / Número de procesos iniciados
Nota:  Los  procesos iniciados corresponden a las vigencias 2017, 2018, 2019, 2020 y 2021</t>
  </si>
  <si>
    <t>Informe ejecutivo</t>
  </si>
  <si>
    <t>Número de actividades realizadas para la prevención de conductas que conlleven a faltas disciplinarias</t>
  </si>
  <si>
    <t>Sumatoria de actividades de prevención de realizadas</t>
  </si>
  <si>
    <t>Número de comités de la Secretaría General realizados</t>
  </si>
  <si>
    <t>Bimensual</t>
  </si>
  <si>
    <t>Sumatoria de comités de la Secretaría General realizados</t>
  </si>
  <si>
    <t>Actas de reunión</t>
  </si>
  <si>
    <t>Valor recaudado durante el periodo</t>
  </si>
  <si>
    <t>Base de datos de cobro coactivo</t>
  </si>
  <si>
    <t>#conceptos externos expedidos hasta con 2 días menos que lo establecido por norma /Total de conceptos externos expedidos por el area</t>
  </si>
  <si>
    <t>Base de conceptos</t>
  </si>
  <si>
    <t>Porcentaje de registro de demandas nuevas en Ekogui</t>
  </si>
  <si>
    <t xml:space="preserve"># de procesos nuevos registrados en ekogui./ # de procesos judiciales nuevos en el mes  </t>
  </si>
  <si>
    <t>Excel de observaciones a los informes mensuales de las firmas</t>
  </si>
  <si>
    <t>Número de Informes del Estado de la Gestión del Riesgo presentados</t>
  </si>
  <si>
    <t>Número de Informes del Estado de la Gestión del Riesgo presentados / Informes del Estado de la Gestión del Riesgo progrramados</t>
  </si>
  <si>
    <t>Número de estrategías de autocontrol implementadas</t>
  </si>
  <si>
    <t>Estrategias para fomentar la cultura de autocontrol   implementadas</t>
  </si>
  <si>
    <t>Informe de Resultado de la Estrategia</t>
  </si>
  <si>
    <t>Porcentaje de seguimiento a respuestas entes de control</t>
  </si>
  <si>
    <t>Numero de solicitudes a las que se realiza seguimiento/ Total de solicitudes recibidas</t>
  </si>
  <si>
    <t>Matriz de seguimiento a respuestas entes de control</t>
  </si>
  <si>
    <t>Porcentaje de seguimiento a las acciones de mejora</t>
  </si>
  <si>
    <t>Nùmero de seguimientos a las acciones de mejora realizados / Seguimientos a las acciones de mejora programados.</t>
  </si>
  <si>
    <t>Publicación Página web</t>
  </si>
  <si>
    <t>Porcentaje de auditorías realizadas</t>
  </si>
  <si>
    <t>Auditorías realizadas / auditorías programadas</t>
  </si>
  <si>
    <t>Informes de auditorías</t>
  </si>
  <si>
    <t>Gestión de Contratación</t>
  </si>
  <si>
    <t xml:space="preserve">Número de capacitaciones en gestión contractual realizadas </t>
  </si>
  <si>
    <t xml:space="preserve">Sumatoria de capacitaciones en gestión contractual realizadas </t>
  </si>
  <si>
    <t>Listas de asistencia</t>
  </si>
  <si>
    <t xml:space="preserve">Número de Boletines Informativos de actualización de la gestión contractual publicados y difundidos a través de comunicación interna del MEN </t>
  </si>
  <si>
    <t xml:space="preserve">Sumatoria de Boletines Informativos de actualización de la gestión contractual, pubicados y difundidos en comunicación interna del MEN
</t>
  </si>
  <si>
    <t>Boletín publicado en comunicación interna</t>
  </si>
  <si>
    <t>Porcentaje de actas de liquidación o de cierre contractual revisadas</t>
  </si>
  <si>
    <t>Acumiulado</t>
  </si>
  <si>
    <t>No. de actas de liquidación o de cierre revisadas  en el periodo / No. de actas de liquidación o cierre radicadas para revisar al inicio del periodo</t>
  </si>
  <si>
    <t>Base de datos liquidaciones</t>
  </si>
  <si>
    <t>Numero de mesas de seguimiento proceso de liquidación y cierre</t>
  </si>
  <si>
    <t>Sumatoria de mesas de trabajo realizadas</t>
  </si>
  <si>
    <t>Actas de mesas de acompañamiento</t>
  </si>
  <si>
    <t>Número de trámites contractuales apoyados en la etapa de planeación</t>
  </si>
  <si>
    <t>Sumatoria de trámites contractuales apoyados en la etapa de planeación. 
Nota: Los trámites contractuales están definidos como procesos de contratación con mesa de trabajo realizada y estudio previo aprobado en NEON.</t>
  </si>
  <si>
    <t>Informe de trámites contractuales con mesa de trabao realizada y estudio previo aprobado en NEON.</t>
  </si>
  <si>
    <t>Número de visitas de la Página Web del MEN</t>
  </si>
  <si>
    <t>Sumatoria de visitas a la página a web del MEN</t>
  </si>
  <si>
    <t>Informe de Google Analytic</t>
  </si>
  <si>
    <t>Número de cuentas alcanzadas a través de los contenidos divulgados en las redes sociales del  Ministerio</t>
  </si>
  <si>
    <t>Sumatoria de cuentas alcanzadas a través de los contenidos divulgados en las redes sociales del Ministerio
Nota: Alcance de facebook e instagram e impresiones de twitter</t>
  </si>
  <si>
    <t>Informe de Redes Sociales</t>
  </si>
  <si>
    <t>Número de contenidos comunicacionales internos divulgados</t>
  </si>
  <si>
    <t>Sumatoria de contenidos comunicacionales internos divulgados</t>
  </si>
  <si>
    <t>Informe de Comunicación Interna</t>
  </si>
  <si>
    <t xml:space="preserve">Número de asesorías, acompañamientos y eventos institucionales realizados </t>
  </si>
  <si>
    <t xml:space="preserve">Sumatoria de asesorías, acompañamientos y eventos institucionales realizados </t>
  </si>
  <si>
    <t>Informe mensual asesorías, acompañamientos y eventos</t>
  </si>
  <si>
    <t>Número de contenidos comunicacionales externos divulgados</t>
  </si>
  <si>
    <t>Sumatoria de contenidos comunicacionales externos  divulgados</t>
  </si>
  <si>
    <t>Informe de Comunicación Externa</t>
  </si>
  <si>
    <t xml:space="preserve">Número de boletines elaborados con información sobre desempeño sectorial según avances en Plan Nacional de Desarrollo y Plan de Acción Institucional (PAI) </t>
  </si>
  <si>
    <t>Sumatoria de los boletines publicados</t>
  </si>
  <si>
    <t>Boletines publicados</t>
  </si>
  <si>
    <t xml:space="preserve">Lineamiento técnico y financiero para canastas educativas construido y concertado </t>
  </si>
  <si>
    <t>Documento del lineamiento técnico y financiero</t>
  </si>
  <si>
    <t xml:space="preserve">Variable indígena dentro de la tipología de ETC con presencia de pueblos indígenas  construida, concertada e incorporada  en el marco de la CONTCEPI </t>
  </si>
  <si>
    <t>Documento de la variable indígena</t>
  </si>
  <si>
    <t xml:space="preserve">Lineamiento técnico de Canastas educativas construido y concertado </t>
  </si>
  <si>
    <t>Porcentaje de avance en el diseño e implementación del micrositio de información estadística sectorial</t>
  </si>
  <si>
    <t>Actividades ejecutadas / actividades programadas</t>
  </si>
  <si>
    <t>De acuerdo a los entregables definidos en el formato de hitos</t>
  </si>
  <si>
    <t>Sumatoria de los anuarios estadisticos publicados
*Nota:Comprende los anuarios nacional y para educación preescolar básica y media y educación superior</t>
  </si>
  <si>
    <t>Anuarios estadísticos publicados</t>
  </si>
  <si>
    <t>Número de documentos elaborados con temáticas relevantes de la política educativa</t>
  </si>
  <si>
    <t>Sumatoria de los documentos elaborados</t>
  </si>
  <si>
    <t>Documentos elaborados</t>
  </si>
  <si>
    <t xml:space="preserve">Recursos del Sistema General de Regalías (SGR) aprobados para el sector educativo </t>
  </si>
  <si>
    <t xml:space="preserve">Sumatoria de los recursos del Sistema General de Regalías (SGR) aprobados para el sector educativo </t>
  </si>
  <si>
    <t>Matriz de proyectos aprobados</t>
  </si>
  <si>
    <t>60.000.000.000</t>
  </si>
  <si>
    <t>120.000.000.000</t>
  </si>
  <si>
    <t>180.000.000.000</t>
  </si>
  <si>
    <t>240.000.000.000</t>
  </si>
  <si>
    <t>300.000.000.000</t>
  </si>
  <si>
    <t>400.000.000.000</t>
  </si>
  <si>
    <t>500.000.000.000</t>
  </si>
  <si>
    <t>600.000.000.000</t>
  </si>
  <si>
    <t>700.000.000.000</t>
  </si>
  <si>
    <t>800.000.000.000</t>
  </si>
  <si>
    <t>900.000.000.000</t>
  </si>
  <si>
    <t>Número de boletines elaborados con información sobre desempeño institucional según avances en los proyectos de inversión</t>
  </si>
  <si>
    <t>Número de piezas gráficas divulgadas con información sobre políticas transversales</t>
  </si>
  <si>
    <t>Sumatoria de piezas gráficas divulgadas
Notas:
• Las piezas se divulgarán a través de los canales internos con el apoyo de la Oficina Asesora de Comunicaciones.
• La divulgación de las piezas requerirá del visto bueno de los responsables de los contenidos incluidos.
• Entre los contenidos de las piezas se tienen los resultados y otros temas de interés en las diferentes políticas transversales.</t>
  </si>
  <si>
    <t>Piezas gráficas divulgadas</t>
  </si>
  <si>
    <t xml:space="preserve">Porcentaje de avance en la actualización de documentos asociados al proceso y a las actividades que desarrolla el grupo de Finanzas y Auditorías de la OAPF en el proceso de planeación. </t>
  </si>
  <si>
    <t xml:space="preserve">Número de documentos actualizados en el Sistema Integrado de Gestión / Número de documentos del Sistema Integrado de Gestión asociados al proceso y a las actividades que desarrolla el Grupo de Finanzas y Auditorías de la OAPF en el proceso de planeación.
Nota: La actualización comprende la revisión, ajuste y publicación en SIG de procedimientos, formatos y otros documentos asociados al Grupo de Finanzas y Auditorías en el proceso de planeación.
</t>
  </si>
  <si>
    <t>Documentos del SIG actualizados o formulados</t>
  </si>
  <si>
    <t>Número de boletines elaborados con información estadística</t>
  </si>
  <si>
    <t>Sumatoria de los boletines publicados
Nota: Los boletines mensuales tendrán información estadística de uno de los siguientes temas: matrícula, eficiencia o poblaciones.</t>
  </si>
  <si>
    <t>Boletines elaborados</t>
  </si>
  <si>
    <t>Recursos de cooperación gestionados con el apoyo y acompañamiento de la OCAI</t>
  </si>
  <si>
    <t>Sumatoria de los recursos de cooperación gestionados
Nota: Comprende recursos de cooperación técnica y financiera</t>
  </si>
  <si>
    <t>Documento soporte cooperación  y/o matriz de relación de cooperación</t>
  </si>
  <si>
    <t>Número de espacios de articulación con aliados internacionales y del sector privado realizados</t>
  </si>
  <si>
    <t>Sumatoria de espacios de articulación con aliados internacionales y del sector privado realizados</t>
  </si>
  <si>
    <t>Informe del espacio de articulación</t>
  </si>
  <si>
    <t>Número de acciones de promoción de la internacionalización de la educación superior de Colombia desarrolladas</t>
  </si>
  <si>
    <t xml:space="preserve">Sumatoria de acciones de promoción de la internacionalización de la educación superior desarrolladas </t>
  </si>
  <si>
    <t>Reporte de las acciones de promoción</t>
  </si>
  <si>
    <t xml:space="preserve">Nivel de percepción medido en la Encuesta sobre Ambiente y Desempeño Institucional Nacional EDI </t>
  </si>
  <si>
    <t xml:space="preserve">Promedio simple de los indicadores de cada componente medido en la encuesta sobre Ambiente y Desempeño Institucional Nacional (EDI) consolidado para el sector administrativo. 
• Nota: 
Los resultados de la vigencia a medir con corte 31 de diciembre, los calculará el DANE en el mes de octube de la siguiente vigencia (Rezago de 300 días)
</t>
  </si>
  <si>
    <t>Resultados Encuesta sobre Ambiente y Desempeño Institucional Nacional (EDI) publicados por el DANE</t>
  </si>
  <si>
    <t>Posición del Sector Educación acorde con el Índice de Gestión y Desempeño evaluado por Función Pública</t>
  </si>
  <si>
    <t xml:space="preserve">Posición del Sector Educación acorde con el Indice de Gestión y Desempeño Sectorial publicado por el Departamento Administrativo de la Función Pública acorde con lo diligenciado por las entidades en el FURAG.
• Nota: 
Los resultados de la vigencia a medir con corte 31 de diciembre, los calculará el DAFP en el mes de julio de la siguiente vigencia (Rezago de 210 días)
</t>
  </si>
  <si>
    <t>Resultados de Gestión y Desempeño Sectorial publicados por el DAFP</t>
  </si>
  <si>
    <t>1-3</t>
  </si>
  <si>
    <t>Índice de Gestión y Desempeño Institucional del Ministerio de Educación Nacional  evaluado por Función Pública</t>
  </si>
  <si>
    <t xml:space="preserve">Indice de Gestión y Desempeño Institucional publicado por el Departamento Administrativo de la Función Pública acorde con lo diligenciado en el FURAG. 
• Nota: 
Los resultados de la vigencia a medir con corte 31 de diciembre, los calculará el DAFP en el mes de julio de la siguiente vigencia (Rezago de 210 días)
</t>
  </si>
  <si>
    <t xml:space="preserve">Resultados de Gestión y Desempeño Institucional publicados por el DAFP </t>
  </si>
  <si>
    <t>Porcentaje de avance del plan de acompañamiento sectorial al cierre de brechas</t>
  </si>
  <si>
    <t>(Total de acciones ejecutadas dentro del período/Total de acciones del plan de acompañamiento)*100
• Nota:
Este indicador responde a la palanca: Implementar la mejora continua en las políticas y procesos sectoriales</t>
  </si>
  <si>
    <t>Informe de resultados</t>
  </si>
  <si>
    <t>Porcentaje de avance del plan de trabajo para los procesos y políticas priorizadas</t>
  </si>
  <si>
    <t xml:space="preserve">(Total  de acciones ejecutadas dentro del periodo /Total de acciones del plan de trabajo del periodo)*100
• Nota:
Este indicador responde a la palanca: Implementar la mejora continua en las políticas y procesos institucionales </t>
  </si>
  <si>
    <t>Plan de priorizaciòn de intervenciòn de procesos</t>
  </si>
  <si>
    <t>Porcentaje de oportunidad en la atención de requerimientos</t>
  </si>
  <si>
    <t>(Total  de acciones de intervención para la mejora de los procesos realizadas  /Total de intervenciones planeadas para el periodo)*100
• Nota:
Este indicador responde a la palanca: Dar cumplimiento a los requisitos del sistema integrado de gestión y sus modelos referenciales</t>
  </si>
  <si>
    <t>Informe de Resultados de la intervención de procesos</t>
  </si>
  <si>
    <t>Índice  de satisfacción de los grupos de valor (EAV) .</t>
  </si>
  <si>
    <t>Promedio ponderado del nivel de satisfacción de los servicios prestados.
• Nota:
Este indicador responde a la palanca: Aumentar la satisfacción de los grupos de valor</t>
  </si>
  <si>
    <t>Informe encuesta de satisfacción</t>
  </si>
  <si>
    <t>Grupo Interno de Trabajo creado para promover el desarrollo y fortalecimiento de  la educación para las  comunidades NARP  al interior del MEN</t>
  </si>
  <si>
    <t>Grupo interno creado</t>
  </si>
  <si>
    <t>Proyecto de acto administrativo</t>
  </si>
  <si>
    <t>Porcentaje de avance en la implementación de un nuevo Canal de Servicio</t>
  </si>
  <si>
    <t>Número de actividades ejecutadas / Número de actividades planeadas para la implementación del nuevo Canal de Servicio</t>
  </si>
  <si>
    <t>Informe de avance</t>
  </si>
  <si>
    <t xml:space="preserve">Porcentaje de asistencias técnicas a las Secretarías de Educaciín Certificadas con aplicativo SAC en el Modelo Integrado de Planeación y Gestión - Servicio al Ciudadano </t>
  </si>
  <si>
    <t>Número de asistencias técnicas realizadas en las Secretarías de Educación  / Total asistencias técnicas programadas 
Nota: Se programa 1 (una) asistencia técnica por Secretaría de Educación Certificada con el Aplicativo SAC (85 SEC)</t>
  </si>
  <si>
    <t>Informe ejecutivo de las asistencias técnicas</t>
  </si>
  <si>
    <t>Porcentaje de avance en la organización técnica de documentos</t>
  </si>
  <si>
    <t>Número de documentos organizados / total de documentos  por  organizar</t>
  </si>
  <si>
    <t>Informe de documentos organizados</t>
  </si>
  <si>
    <t>Porcentaje de avance en la digitalización de documentos</t>
  </si>
  <si>
    <t>Número de documentos digitalizados / total de documentos a  digitalizar</t>
  </si>
  <si>
    <t xml:space="preserve">Informe de  documentos digitalizados </t>
  </si>
  <si>
    <t xml:space="preserve">Porcentaje de avance en la implementación de la solución tecnológica (SGDEA) basada en el Modelo de Gestión Documental de la Entidad </t>
  </si>
  <si>
    <t>Número de actividades ejecutadas / Número de actividades planeadas para la implementación de la solución tecnológica (SGDEA) 
SGDEA: Sistema de Gestión de Documentos Electrónicos de Archivo</t>
  </si>
  <si>
    <t>Informe de  avance</t>
  </si>
  <si>
    <t>Porcentaje de avance de la actualización de información de los servidores y de la planta de personal en SIGEP ll</t>
  </si>
  <si>
    <t>Actividades ejecutadas para la actualización de información de los servidores y de la planta de personal en SIGEP ll / Actividades programadas para la actualización de información de los servidores y de la planta de personal en SIGEP ll</t>
  </si>
  <si>
    <t>Plan Operativo SIGEP</t>
  </si>
  <si>
    <t>Porcentaje de provisión de la planta de personal del Ministerio de Educación Nacional</t>
  </si>
  <si>
    <t>(Número de empleos provistos de la planta de personal del MEN / Número total de empleos de la planta de personal)*100
Notas: 
• Planta de personal incluye Carrera Administrativa y Libre Nombramiento y Remoción
•El indicador no será acumulable</t>
  </si>
  <si>
    <t>Plan Operativo Ingreso y retiro</t>
  </si>
  <si>
    <t xml:space="preserve">Porcentaje de competencias identificadas como críticas para el cumplimiento de las metas estratégicas del Ministerio </t>
  </si>
  <si>
    <t>Número de competencias laborales identificadas como críticas / Total de competencias laborales definidas en el Decreto 815 de 2018 y Resolución 3335 de 2015</t>
  </si>
  <si>
    <t>Documento Técnico Competencias identificadas</t>
  </si>
  <si>
    <t>Porcentaje de avance en la ejecución del Plan de Bienestar e Incentivos</t>
  </si>
  <si>
    <t>Actividades ejecutadas del Plan de Bienestar e Incentivos / Actividades programadas del Plan de Bienestar e Incentivos</t>
  </si>
  <si>
    <t>Plan Operativo Bienestar e Incentivos</t>
  </si>
  <si>
    <t>Porcentaje de la planta de personal del Ministerio en modalidad de teletrabajo suplementario</t>
  </si>
  <si>
    <t>Planta de personal del Ministerio en modalidad de teletrabajo suplementario / Planta total de personal del Ministerio</t>
  </si>
  <si>
    <t>Plan Operativo Teletrabajo</t>
  </si>
  <si>
    <t>Porcentaje de avance en la ejecución del Plan de Seguridad y Salud en el Trabajo</t>
  </si>
  <si>
    <t>Actividades ejecutadas del Plan de Seguridad y Salud en el Trabajo / Actividades programadas del Plan de Seguridad y Salud en el Trabajo</t>
  </si>
  <si>
    <t>Plan Operativo SGSST</t>
  </si>
  <si>
    <t>Porcentaje de avance en la ejecución del Plan de Capacitación del Ministerio</t>
  </si>
  <si>
    <t>Actividades ejecutadas del Plan de capacitación del Ministerio / Actividades programadas del Plan de capacitación del Ministerio</t>
  </si>
  <si>
    <t>Plan Operativo PIC</t>
  </si>
  <si>
    <t>Gestión de Servicios TIC</t>
  </si>
  <si>
    <t>Porcentaje de avance en la implementación del Plan de fortalecimiento de servicios tecnológicos</t>
  </si>
  <si>
    <t>Número de actividades ejecutadas del plan de fortalecimiento de servicios tecnológicos / Número total de actividades planeadas
ESTRATEGIAS PARA MOVILIZAR LA META
1. Migración servicios no críticos a la Nube.
2. Continuar la modernización de la red LAN del Ministerio.
3.  Modernización de la solución de control de acceso.
4. Reducción de riesgos de seguridad informática.
5.  Diseñar e implementar nuevas modalidades de suministro de equipos de cómputo para los colaboradores del Ministerio.</t>
  </si>
  <si>
    <t>Informe de avance  en la implementación del plan de fortalecimiento de servicios tecnológicos</t>
  </si>
  <si>
    <t>Porcentaje de avance en la implementación del plan integral de acompañamiento a las entidades adscritas y vinculadas en TI</t>
  </si>
  <si>
    <t>Número de actividades ejecutadas del plan integral de acompañamiento / Número total de actividades planeadas
ESTRATEGIAS PARA MOVILIZAR LA META
1. Acompañamiento en Gobierno Digital
2. Acompañamiento en Seguridad Digital
3. Apropiación de buenas prácticas de gestión</t>
  </si>
  <si>
    <t>Informe de avances en la implementación del plan integral de acompañamiento</t>
  </si>
  <si>
    <t>Porcentaje de avance en la implementación de la Política de Gobierno Digital</t>
  </si>
  <si>
    <t>Número de actividades ejecutadas del plan de implementación de la política de Gobierno Digital / Número de actividades planeadas
ESTRATEGIAS PARA MOVILIZAR LA META
Preparación para medición FURAG</t>
  </si>
  <si>
    <t>Informe de avance del plan de implementación de la Política de Gobierno Digital</t>
  </si>
  <si>
    <t>Porcentaje de avance en la implementación del Plan de Seguridad y Privacidad de la Información</t>
  </si>
  <si>
    <t xml:space="preserve">Número de actividades ejecutadas del plan de Seguridad y Privacidad de la Información / Número total de actividades planeadas
ESTRATEGIAS PARA MOVILIZAR LA META
1. Generación de protocolos de paso a producción incluyendo IPv6. 
2. Campaña de divulgación en Seguridad y Privacidad de la información </t>
  </si>
  <si>
    <t>Informe de avance del Plan de Seguridad y Privacidad de la Información</t>
  </si>
  <si>
    <t>Porcentaje de avance en la implementación de la Arquitectura Empresarial del Sector Educación</t>
  </si>
  <si>
    <t xml:space="preserve">Avance real ejecutado de las estrategias para movilizar la meta / Avance Planeado de las estrategias para movilizar la meta
ESTRATEGIAS PARA MOVILIZAR LA META
1. Acompañar la renovación de los servicios de información para que cumplan con la arquitectura objetivo 
2.  Servicios de datos implementados para los ocho (8) registros únicos. 
3. Calidad sobre los datos maestros, acciones e históricos  </t>
  </si>
  <si>
    <t>Informe de avance en la implementación de la Arquitectura Empresarial del Sector Educación</t>
  </si>
  <si>
    <t>Porcentaje de avance en el fortalecimiento de los servicios de información existentes y nuevos</t>
  </si>
  <si>
    <t>Sumatoria del avance real ejecutado de las fases de ingeniería de software de todos los proyectos / Sumatoria del avance planeado de las fases de ingeniería de software de todos los proyectos</t>
  </si>
  <si>
    <t>Informe de avance en el fortalecimiento de los servicios de información existentes y nuevos</t>
  </si>
  <si>
    <t>Número de proyectos de las Secretarías de Educación viabilizados para "Conectividad escolar en Instituciones Educativas Oficiales"</t>
  </si>
  <si>
    <t>Número de proyectos de las Secretarías de Educación viabilizados por la Estrategia de Conectividad Escolar en Instituciones Educativas Oficiales</t>
  </si>
  <si>
    <t>Informe de proyectos de conectividad escolar viabilizados</t>
  </si>
  <si>
    <t xml:space="preserve">Se ajusta periodicidad de medición del indicador, teniendo en cuenta que este se realiza de manera trimestral
no se puede proyectar la distribución de cumplimiento hasta tanto no se tenga la proyección uno a uno de los proyectos FFIE, que de acuerdo a la reunión realizada se espera contar con la información al finalizar el mes, lo anterior dado que ellos tienen incidencia directa en estos indicadores. </t>
  </si>
  <si>
    <t xml:space="preserve">No es posble ajustar la periodicidad ya que ello implica reconstruir reportes anteriores.  Se continua con la periodicidad Semestral.
Pendiente la programación de metas </t>
  </si>
  <si>
    <t>Se ajusta la evidencia FFIE;
La evidencia que demuestra la entrega es el recibo a satisfacción de las actividades de obra por la interventoría.</t>
  </si>
  <si>
    <t>Pendiente validar si es viable ajuste de MV. Pendiente propuesta de metas por aprte del FFIE</t>
  </si>
  <si>
    <t xml:space="preserve">El cumplimiento del indicador depende del FFIE toda vez que las aulas gestionadas directamente por el MEN ya se entregaron.
Se ajusta la evidencia proyectos FFIE;
La evidencia que demuestra la entrega es el recibo a satisfacción de las actividades de obra por la interventoría. </t>
  </si>
  <si>
    <t xml:space="preserve">Pendiente la programación de metas pro parte del FFIE y del cierre de convocatoria 2021 </t>
  </si>
  <si>
    <t xml:space="preserve">no se puede proyectar la distribución de cumplimiento hasta tanto no se tenga la proyección uno a uno de los proyectos FFIE, que de acuerdo a la reunión realizada se espera contar con la información al finalizar el mes, lo anterior dado que ellos tienen incidencia directa en estos indicadores. </t>
  </si>
  <si>
    <t>Pendiente la programación de metas de dotación de proyectos que termina el FFIE</t>
  </si>
  <si>
    <t>Revisar las cifras destinadas a proyectos de indigenas y establecer si en 2022 el procentaje es el 25% o es otra</t>
  </si>
  <si>
    <t xml:space="preserve">Este indicador no responde a ningún compromiso, por ser un indicador creado por presidencia en el marco de las gestiones PDET a nivel país. 
no se puede proyectar la distribución de cumplimiento hasta tanto no se tenga la proyección uno a uno de los proyectos FFIE, que de acuerdo a la reunión realizada se espera contar con la información al finalizar el mes, lo anterior dado que ellos tienen incidencia directa en estos indicadores. </t>
  </si>
  <si>
    <t>Se mantiene</t>
  </si>
  <si>
    <t>no se puede proyectar la distribución de cumplimiento hasta tanto no se tenga la proyección uno a uno de los proyectos FFIE, que de acuerdo a la reunión realizada se espera contar con la información al finalizar el mes, lo anterior dado que ellos tienen incidencia directa en estos indicadores.</t>
  </si>
  <si>
    <t>Pendiente la programación de metas de dotación de resiencias  que termina el FFIE</t>
  </si>
  <si>
    <t xml:space="preserve">El indicador se mantiene </t>
  </si>
  <si>
    <t xml:space="preserve">El indicador se mantiene 
</t>
  </si>
  <si>
    <t>OK</t>
  </si>
  <si>
    <r>
      <rPr>
        <b/>
        <sz val="11"/>
        <color rgb="FF444444"/>
        <rFont val="Helvetica Neue"/>
        <family val="2"/>
      </rPr>
      <t xml:space="preserve">Ajuste del indicador: </t>
    </r>
    <r>
      <rPr>
        <sz val="11"/>
        <color rgb="FF444444"/>
        <rFont val="Helvetica Neue"/>
        <family val="2"/>
      </rPr>
      <t xml:space="preserve">Número de ETC con acompañamiento en la formulación e Implementación de planes de permanencia que incorporen el componente de educación media para promover la trayectoria completa.
</t>
    </r>
    <r>
      <rPr>
        <b/>
        <sz val="11"/>
        <color rgb="FF444444"/>
        <rFont val="Helvetica Neue"/>
        <family val="2"/>
      </rPr>
      <t xml:space="preserve">Justificación: </t>
    </r>
    <r>
      <rPr>
        <sz val="11"/>
        <color rgb="FF444444"/>
        <rFont val="Helvetica Neue"/>
        <family val="2"/>
      </rPr>
      <t>Tal como está formulado implica la desagregación de planes de permanencia separados para educación media, lo que no es posible realizarse. En el l 2018 se realizaron planes de permanencia diferenciados para  este ciclo, frente a lo cual se encontraron inconvenientes con las SE, ya que no podían realizar  la formulación de estas acciones diferenciales.</t>
    </r>
  </si>
  <si>
    <t>Ok 
Se ajsuta el nombre del indicador, se precisa su alcance, se ajusta la fórmula y medio de verificación.</t>
  </si>
  <si>
    <t>Ok</t>
  </si>
  <si>
    <r>
      <rPr>
        <b/>
        <sz val="11"/>
        <color theme="1"/>
        <rFont val="Helvetica Neue"/>
        <family val="2"/>
      </rPr>
      <t>Ajuste del indicador:</t>
    </r>
    <r>
      <rPr>
        <sz val="11"/>
        <color theme="1"/>
        <rFont val="Helvetica Neue"/>
        <family val="2"/>
      </rPr>
      <t xml:space="preserve"> Número de docentes capacitados en Modelos Educativos Flexibles con focalización en Media Rural 
</t>
    </r>
    <r>
      <rPr>
        <b/>
        <sz val="11"/>
        <color theme="1"/>
        <rFont val="Helvetica Neue"/>
        <family val="2"/>
      </rPr>
      <t>Periodicidad</t>
    </r>
    <r>
      <rPr>
        <sz val="11"/>
        <color theme="1"/>
        <rFont val="Helvetica Neue"/>
        <family val="2"/>
      </rPr>
      <t xml:space="preserve">: Semestral  
</t>
    </r>
    <r>
      <rPr>
        <b/>
        <sz val="11"/>
        <color theme="1"/>
        <rFont val="Helvetica Neue"/>
        <family val="2"/>
      </rPr>
      <t>Justificación:</t>
    </r>
    <r>
      <rPr>
        <sz val="11"/>
        <color theme="1"/>
        <rFont val="Helvetica Neue"/>
        <family val="2"/>
      </rPr>
      <t xml:space="preserve"> Se solicita el ajuste ya que no se realiza atención directa en la implementación de Modelos Educativos Flexibles, sino a través de procesos que tienen incidencia en  su desarrollo dentro de las IE. Es preciso aclarar que la meta se establece focalizando la capacitación por SE en Media Rural pero la Subdirección aborda otros Modelos Educativos dirigidos a ciclos de primaria y básica. 
</t>
    </r>
  </si>
  <si>
    <t>OK
Se ajusta el nombre del indicador ya que la gestión del MEN es directa sobre el docente capacitado.
La periodicidad se mentiene trimestral</t>
  </si>
  <si>
    <r>
      <rPr>
        <b/>
        <sz val="11"/>
        <color theme="1"/>
        <rFont val="Helvetica Neue"/>
        <family val="2"/>
      </rPr>
      <t>Ajuste del indicador:</t>
    </r>
    <r>
      <rPr>
        <sz val="11"/>
        <color theme="1"/>
        <rFont val="Helvetica Neue"/>
        <family val="2"/>
      </rPr>
      <t xml:space="preserve"> Número de asistencias técnicas a SE certificadas frente a estrategias de permanencia para prevenir la deserción escolar y promover las trayectorias educativas completas 
</t>
    </r>
    <r>
      <rPr>
        <b/>
        <sz val="11"/>
        <color theme="1"/>
        <rFont val="Helvetica Neue"/>
        <family val="2"/>
      </rPr>
      <t>Periodicidad:</t>
    </r>
    <r>
      <rPr>
        <sz val="11"/>
        <color theme="1"/>
        <rFont val="Helvetica Neue"/>
        <family val="2"/>
      </rPr>
      <t xml:space="preserve"> Bimestral
</t>
    </r>
    <r>
      <rPr>
        <b/>
        <sz val="11"/>
        <color theme="1"/>
        <rFont val="Helvetica Neue"/>
        <family val="2"/>
      </rPr>
      <t xml:space="preserve">Justificación: </t>
    </r>
    <r>
      <rPr>
        <sz val="11"/>
        <color theme="1"/>
        <rFont val="Helvetica Neue"/>
        <family val="2"/>
      </rPr>
      <t xml:space="preserve">Se solicita ajustar, ya que recoge todas las acciones de acompañamiento adelantadas en el componente de permanencia y no sólo centrado en los reportes, los cuales son una actividad realizada en las asistencias pero no se reducen a ello. </t>
    </r>
  </si>
  <si>
    <t>OK
Se ajusta el nombre del indicador , la periodicidad se cambia a bimestral y se precisa el medio de verificación</t>
  </si>
  <si>
    <r>
      <rPr>
        <b/>
        <sz val="11"/>
        <color theme="1"/>
        <rFont val="Helvetica Neue"/>
        <family val="2"/>
      </rPr>
      <t xml:space="preserve">Ajuste de indicador: </t>
    </r>
    <r>
      <rPr>
        <sz val="11"/>
        <color theme="1"/>
        <rFont val="Helvetica Neue"/>
        <family val="2"/>
      </rPr>
      <t xml:space="preserve">Número de SE certificadas acompañadas para la implementación de la estrategia de de búsqueda activa 
</t>
    </r>
    <r>
      <rPr>
        <b/>
        <sz val="11"/>
        <color theme="1"/>
        <rFont val="Helvetica Neue"/>
        <family val="2"/>
      </rPr>
      <t>Justificación</t>
    </r>
    <r>
      <rPr>
        <sz val="11"/>
        <color theme="1"/>
        <rFont val="Helvetica Neue"/>
        <family val="2"/>
      </rPr>
      <t xml:space="preserve">:  Tal como se presenta el indicador se sugiere que el MEN tiene en cabeza de la Subdirección la implementación del componente de búsqueda activa; no obstante la gestión realizada por el equipo es el proceso de acompañamiento y gestión con las SE, quienes toman la decisión de implementar la estrategia. Así, algunas SE no cuenta con esta oferta por lo que el reporte del indicador no puede realizarse, tal como está, desde la Subdirección. </t>
    </r>
  </si>
  <si>
    <t>OK
Se ajusta el nombre del indicador, se precisa el medio de verificación</t>
  </si>
  <si>
    <r>
      <rPr>
        <b/>
        <sz val="11"/>
        <color theme="1"/>
        <rFont val="Helvetica Neue"/>
        <family val="2"/>
      </rPr>
      <t>Ajuste del indicador:</t>
    </r>
    <r>
      <rPr>
        <sz val="11"/>
        <color theme="1"/>
        <rFont val="Helvetica Neue"/>
        <family val="2"/>
      </rPr>
      <t xml:space="preserve"> Número de acompañammiento a las ETC´s en la socialización de los procesos de modelos de alfabetización a través de medios alternativos digitales, radiales y de tv. 
</t>
    </r>
    <r>
      <rPr>
        <b/>
        <sz val="11"/>
        <color theme="1"/>
        <rFont val="Helvetica Neue"/>
        <family val="2"/>
      </rPr>
      <t>Periodicidad:</t>
    </r>
    <r>
      <rPr>
        <sz val="11"/>
        <color theme="1"/>
        <rFont val="Helvetica Neue"/>
        <family val="2"/>
      </rPr>
      <t xml:space="preserve"> Semestral 
</t>
    </r>
    <r>
      <rPr>
        <b/>
        <sz val="11"/>
        <color theme="1"/>
        <rFont val="Helvetica Neue"/>
        <family val="2"/>
      </rPr>
      <t xml:space="preserve">Justificación: </t>
    </r>
    <r>
      <rPr>
        <sz val="11"/>
        <color theme="1"/>
        <rFont val="Helvetica Neue"/>
        <family val="2"/>
      </rPr>
      <t xml:space="preserve">Se ajusta el indicador ya que el equipo se encarga de apoyar los procesos de socialización de los modelos de alfababetización, cuya implementación podrá ser diferencial en cada ETC por lo que depende del fortalecimiento al interior de las entidades más que la gestión del equipo desde el Ministerio de Educación </t>
    </r>
  </si>
  <si>
    <t>OK
Se ajusta nombre del indicador precisando su alcance y el medio de verificación</t>
  </si>
  <si>
    <t>El indicador se mantiene</t>
  </si>
  <si>
    <t xml:space="preserve">El indicador de mantiene 
</t>
  </si>
  <si>
    <r>
      <rPr>
        <b/>
        <sz val="11"/>
        <color theme="1"/>
        <rFont val="Helvetica Neue"/>
        <family val="2"/>
      </rPr>
      <t xml:space="preserve">Ajuste del indicador: </t>
    </r>
    <r>
      <rPr>
        <sz val="11"/>
        <color theme="1"/>
        <rFont val="Helvetica Neue"/>
        <family val="2"/>
      </rPr>
      <t xml:space="preserve">Número de reportes de monitoreo sobre la cualificación de residencias, identificando el fortalecimiento por componentes
</t>
    </r>
    <r>
      <rPr>
        <b/>
        <sz val="11"/>
        <color theme="1"/>
        <rFont val="Helvetica Neue"/>
        <family val="2"/>
      </rPr>
      <t xml:space="preserve">
Justificación: </t>
    </r>
    <r>
      <rPr>
        <sz val="11"/>
        <color theme="1"/>
        <rFont val="Helvetica Neue"/>
        <family val="2"/>
      </rPr>
      <t xml:space="preserve">No es posible identificar directamente las fuentes de financiación, por lo que en el seguimiento que se realiza a las residencia se incluye un componente que permite acercarse a este monitoreo de forma más general. Asimismo, el indicador debe centrarse en la cualificación de las residencias en todos sus componentes y no sólo en la focalización sobre el origen de los recursos </t>
    </r>
  </si>
  <si>
    <t xml:space="preserve">Se encuentra en proceso de ajuste por la Oficina de planeación según solicitud de la Subdirección </t>
  </si>
  <si>
    <t xml:space="preserve">Se sugiere ajustar tal como aparece la denominación en el PND, centrado en: "Concertar en el marco de la CONTCEPI, un lineamiento para los internados que atienden población indígena”.
 En este sentido, el MEN, en cabeza de la Subdirrección, realizará, solamente, el reporte al seguimiento del proceso de concertación  y no la implementación del mismo, ya que ésta es responsabilidad de los grupos indígenas en sus territorios  </t>
  </si>
  <si>
    <t>Se mantiene el nombre del indicador tal como aparece en SINERGIA</t>
  </si>
  <si>
    <t>Se solicita modificar el medio de verificación puesto que en el año 2021 se adelantó el documento con el diseño de la estrategia, para 2022 se quiere mostrar la implementación de la estrategia</t>
  </si>
  <si>
    <t>Pendiente revisar el porcentaje de avance trmestral para verificar las metas
OAPF Se ajustó programación trimestral del metas OK</t>
  </si>
  <si>
    <t>Se solicita modificar el medio de verificación puesto que el documento de la estrategia ya fue desarrollada, para el año 2022 seria el documento del plan de la implementación de la estrategia</t>
  </si>
  <si>
    <t>Se solicita modificar el medio de verificación del indicador puesto que para el 2022 se iniciaría la  implementación del Modelo de monitoreo y evaluación y del indice de innovación educativa, ya que en el 2021 se definió el diseño del modelo de Monitoreo y Evaluación</t>
  </si>
  <si>
    <t xml:space="preserve">
OK
Se valida el ajuste realizado </t>
  </si>
  <si>
    <t>Pendiente definir o confirmar la periodicidad del indicador
OAPF Se mantuvo la periodicidad OK</t>
  </si>
  <si>
    <t>En razón a la natualeza de la actividad a medir, se ajustó el tipo de acumulación y meta del cuatrienio.
OAPF Se mantuvo la periodicidad anual OK</t>
  </si>
  <si>
    <t>OK
Se valida el indicador</t>
  </si>
  <si>
    <t>Pendiente incorporar hito relacionado con la oferta de contenidos educcativos
OAPF Se mantuvo la periodicidad OK</t>
  </si>
  <si>
    <t>OK Indicador
Pendiente definición de hitos
OAPF Se ajustó programación trimestral del metas OK</t>
  </si>
  <si>
    <t xml:space="preserve">OK
Reemplaza el 331
se amplia espectro de estrategias . Pendiente ajustar programación de metas
</t>
  </si>
  <si>
    <t>Apuesta por el desarrollo integral desde la educación inicial y hasta la educación media</t>
  </si>
  <si>
    <t>Apuesta por el desarrollo integral desde la Educación Inicial y hasta la Educación Media</t>
  </si>
  <si>
    <t>Educación inclusiva e intercultural</t>
  </si>
  <si>
    <t>Educación Inclusiva e Intercultural</t>
  </si>
  <si>
    <t>Más y mejor Educación Rural</t>
  </si>
  <si>
    <t>Desarrollo de capacidades para una gestión moderna del sector educativo</t>
  </si>
  <si>
    <t>Capítulo del Plan Sectorial</t>
  </si>
  <si>
    <t>Historial de Cambios</t>
  </si>
  <si>
    <t>Versión</t>
  </si>
  <si>
    <t>Fecha</t>
  </si>
  <si>
    <t>Observaciones</t>
  </si>
  <si>
    <t>Se crea el documento de conformidad con los lineamientos institucionales establecidos y la normatividad vigente.</t>
  </si>
  <si>
    <t>Versión aprobada por el Comité Institucional de Gestión y Desempeño.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</si>
</sst>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 #,##0_-;_-* &quot;-&quot;_-;_-@_-"/>
    <numFmt numFmtId="43" formatCode="_-* #,##0.00_-;\-* #,##0.00_-;_-* &quot;-&quot;??_-;_-@_-"/>
    <numFmt numFmtId="164" formatCode="#,##0.0"/>
    <numFmt numFmtId="165" formatCode="_-* #,##0_-;\-* #,##0_-;_-* &quot;-&quot;??_-;_-@_-"/>
    <numFmt numFmtId="166" formatCode="&quot;$&quot;\ #,##0"/>
    <numFmt numFmtId="167" formatCode="0.0"/>
  </numFmts>
  <fonts count="31">
    <font>
      <sz val="11"/>
      <color theme="1"/>
      <name val="Calibri"/>
      <family val="2"/>
      <scheme val="minor"/>
    </font>
    <font>
      <sz val="11"/>
      <color theme="1"/>
      <name val="Calibri"/>
      <family val="2"/>
      <scheme val="minor"/>
    </font>
    <font>
      <sz val="11"/>
      <color rgb="FFFF0000"/>
      <name val="Calibri"/>
      <family val="2"/>
      <scheme val="minor"/>
    </font>
    <font>
      <sz val="12"/>
      <color theme="0"/>
      <name val="Calibri"/>
      <family val="2"/>
      <scheme val="minor"/>
    </font>
    <font>
      <b/>
      <sz val="12"/>
      <color theme="0"/>
      <name val="Calibri"/>
      <family val="2"/>
      <scheme val="minor"/>
    </font>
    <font>
      <sz val="12"/>
      <color theme="1"/>
      <name val="Calibri"/>
      <family val="2"/>
      <scheme val="minor"/>
    </font>
    <font>
      <sz val="10"/>
      <color theme="1"/>
      <name val="Calibri"/>
      <family val="2"/>
      <scheme val="minor"/>
    </font>
    <font>
      <sz val="11"/>
      <name val="Calibri"/>
      <family val="2"/>
      <scheme val="minor"/>
    </font>
    <font>
      <b/>
      <sz val="11"/>
      <color theme="0"/>
      <name val="Calibri"/>
      <family val="2"/>
      <scheme val="minor"/>
    </font>
    <font>
      <sz val="11"/>
      <color rgb="FF000000"/>
      <name val="Calibri"/>
      <family val="2"/>
      <scheme val="minor"/>
    </font>
    <font>
      <sz val="10"/>
      <name val="Arial"/>
      <family val="2"/>
    </font>
    <font>
      <sz val="14"/>
      <color theme="1"/>
      <name val="Calibri"/>
      <family val="2"/>
      <scheme val="minor"/>
    </font>
    <font>
      <b/>
      <sz val="11"/>
      <color theme="1"/>
      <name val="Calibri"/>
      <family val="2"/>
      <scheme val="minor"/>
    </font>
    <font>
      <b/>
      <sz val="12"/>
      <color rgb="FF009999"/>
      <name val="Calibri"/>
      <family val="2"/>
      <scheme val="minor"/>
    </font>
    <font>
      <b/>
      <sz val="11"/>
      <color rgb="FFCC00FF"/>
      <name val="Arial"/>
      <family val="2"/>
    </font>
    <font>
      <b/>
      <sz val="11"/>
      <color rgb="FFFFFFFF"/>
      <name val="Arial"/>
      <family val="2"/>
    </font>
    <font>
      <sz val="11"/>
      <name val="Arial"/>
      <family val="2"/>
    </font>
    <font>
      <sz val="10"/>
      <name val="Arial Narrow"/>
      <family val="2"/>
    </font>
    <font>
      <sz val="11"/>
      <color theme="2"/>
      <name val="Calibri"/>
      <family val="2"/>
      <scheme val="minor"/>
    </font>
    <font>
      <sz val="11"/>
      <color theme="1"/>
      <name val="Helvetica Neue"/>
      <family val="2"/>
    </font>
    <font>
      <sz val="11"/>
      <name val="Helvetica Neue"/>
      <family val="2"/>
    </font>
    <font>
      <sz val="11"/>
      <name val="Helvetica Neue"/>
    </font>
    <font>
      <strike/>
      <sz val="11"/>
      <name val="Calibri"/>
      <family val="2"/>
      <scheme val="minor"/>
    </font>
    <font>
      <sz val="11"/>
      <color theme="0" tint="-0.34998626667073579"/>
      <name val="Calibri"/>
      <family val="2"/>
      <scheme val="minor"/>
    </font>
    <font>
      <sz val="11"/>
      <color theme="0" tint="-0.249977111117893"/>
      <name val="Calibri"/>
      <family val="2"/>
      <scheme val="minor"/>
    </font>
    <font>
      <sz val="11"/>
      <color theme="1"/>
      <name val="Helvetica Neue"/>
    </font>
    <font>
      <sz val="11"/>
      <color rgb="FF444444"/>
      <name val="Helvetica Neue"/>
      <family val="2"/>
    </font>
    <font>
      <b/>
      <sz val="11"/>
      <color rgb="FF444444"/>
      <name val="Helvetica Neue"/>
      <family val="2"/>
    </font>
    <font>
      <b/>
      <sz val="11"/>
      <color theme="1"/>
      <name val="Helvetica Neue"/>
      <family val="2"/>
    </font>
    <font>
      <b/>
      <sz val="11"/>
      <color theme="1"/>
      <name val="Arial"/>
      <family val="2"/>
    </font>
    <font>
      <sz val="12"/>
      <color theme="1"/>
      <name val="Arial"/>
      <family val="2"/>
    </font>
  </fonts>
  <fills count="15">
    <fill>
      <patternFill patternType="none"/>
    </fill>
    <fill>
      <patternFill patternType="gray125"/>
    </fill>
    <fill>
      <patternFill patternType="solid">
        <fgColor rgb="FF0066CC"/>
        <bgColor indexed="64"/>
      </patternFill>
    </fill>
    <fill>
      <patternFill patternType="solid">
        <fgColor theme="4" tint="-0.249977111117893"/>
        <bgColor indexed="64"/>
      </patternFill>
    </fill>
    <fill>
      <patternFill patternType="solid">
        <fgColor rgb="FF00B050"/>
        <bgColor indexed="64"/>
      </patternFill>
    </fill>
    <fill>
      <patternFill patternType="solid">
        <fgColor theme="4"/>
        <bgColor theme="4"/>
      </patternFill>
    </fill>
    <fill>
      <patternFill patternType="solid">
        <fgColor theme="9" tint="0.39997558519241921"/>
        <bgColor indexed="64"/>
      </patternFill>
    </fill>
    <fill>
      <patternFill patternType="solid">
        <fgColor theme="4" tint="0.39997558519241921"/>
        <bgColor theme="4"/>
      </patternFill>
    </fill>
    <fill>
      <patternFill patternType="solid">
        <fgColor rgb="FF00B050"/>
        <bgColor theme="4"/>
      </patternFill>
    </fill>
    <fill>
      <patternFill patternType="solid">
        <fgColor theme="4" tint="0.79998168889431442"/>
        <bgColor theme="4" tint="0.79998168889431442"/>
      </patternFill>
    </fill>
    <fill>
      <patternFill patternType="solid">
        <fgColor rgb="FF75B24C"/>
        <bgColor indexed="64"/>
      </patternFill>
    </fill>
    <fill>
      <patternFill patternType="solid">
        <fgColor theme="7" tint="0.79998168889431442"/>
        <bgColor indexed="64"/>
      </patternFill>
    </fill>
    <fill>
      <patternFill patternType="solid">
        <fgColor rgb="FFFFFF00"/>
        <bgColor indexed="64"/>
      </patternFill>
    </fill>
    <fill>
      <patternFill patternType="solid">
        <fgColor rgb="FFECF5E7"/>
        <bgColor indexed="64"/>
      </patternFill>
    </fill>
    <fill>
      <patternFill patternType="solid">
        <fgColor theme="0"/>
        <bgColor indexed="64"/>
      </patternFill>
    </fill>
  </fills>
  <borders count="29">
    <border>
      <left/>
      <right/>
      <top/>
      <bottom/>
      <diagonal/>
    </border>
    <border>
      <left style="thin">
        <color theme="0"/>
      </left>
      <right/>
      <top style="thin">
        <color theme="0"/>
      </top>
      <bottom/>
      <diagonal/>
    </border>
    <border>
      <left style="thin">
        <color rgb="FF002060"/>
      </left>
      <right style="thin">
        <color rgb="FF002060"/>
      </right>
      <top style="thin">
        <color rgb="FF002060"/>
      </top>
      <bottom style="thin">
        <color rgb="FF002060"/>
      </bottom>
      <diagonal/>
    </border>
    <border>
      <left style="thin">
        <color rgb="FF002060"/>
      </left>
      <right/>
      <top style="thin">
        <color rgb="FF002060"/>
      </top>
      <bottom style="thin">
        <color rgb="FF002060"/>
      </bottom>
      <diagonal/>
    </border>
    <border>
      <left style="thin">
        <color indexed="64"/>
      </left>
      <right style="thin">
        <color indexed="64"/>
      </right>
      <top style="thin">
        <color indexed="64"/>
      </top>
      <bottom style="thin">
        <color indexed="64"/>
      </bottom>
      <diagonal/>
    </border>
    <border>
      <left/>
      <right style="thin">
        <color rgb="FF002060"/>
      </right>
      <top style="thin">
        <color rgb="FF002060"/>
      </top>
      <bottom style="thin">
        <color rgb="FF002060"/>
      </bottom>
      <diagonal/>
    </border>
    <border>
      <left style="thin">
        <color rgb="FF002060"/>
      </left>
      <right style="thin">
        <color rgb="FF002060"/>
      </right>
      <top style="thin">
        <color rgb="FF002060"/>
      </top>
      <bottom/>
      <diagonal/>
    </border>
    <border>
      <left style="thin">
        <color rgb="FF002060"/>
      </left>
      <right style="thin">
        <color rgb="FF002060"/>
      </right>
      <top/>
      <bottom style="thin">
        <color rgb="FF002060"/>
      </bottom>
      <diagonal/>
    </border>
    <border>
      <left style="thin">
        <color rgb="FF002060"/>
      </left>
      <right style="thin">
        <color indexed="64"/>
      </right>
      <top style="thin">
        <color rgb="FF002060"/>
      </top>
      <bottom style="thin">
        <color rgb="FF002060"/>
      </bottom>
      <diagonal/>
    </border>
    <border>
      <left/>
      <right/>
      <top/>
      <bottom style="thin">
        <color theme="4" tint="0.39997558519241921"/>
      </bottom>
      <diagonal/>
    </border>
    <border>
      <left/>
      <right/>
      <top style="thin">
        <color theme="4" tint="0.39997558519241921"/>
      </top>
      <bottom/>
      <diagonal/>
    </border>
    <border>
      <left style="thin">
        <color theme="0"/>
      </left>
      <right style="thin">
        <color theme="0"/>
      </right>
      <top style="thin">
        <color theme="0"/>
      </top>
      <bottom style="thin">
        <color theme="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9999"/>
      </left>
      <right style="thin">
        <color rgb="FF009999"/>
      </right>
      <top style="thin">
        <color rgb="FF009999"/>
      </top>
      <bottom style="thin">
        <color rgb="FF009999"/>
      </bottom>
      <diagonal/>
    </border>
    <border>
      <left style="medium">
        <color theme="0"/>
      </left>
      <right/>
      <top style="medium">
        <color theme="0"/>
      </top>
      <bottom style="thin">
        <color theme="4" tint="0.39997558519241921"/>
      </bottom>
      <diagonal/>
    </border>
    <border>
      <left style="thin">
        <color theme="0"/>
      </left>
      <right/>
      <top style="thin">
        <color theme="0"/>
      </top>
      <bottom style="thin">
        <color theme="4" tint="0.39997558519241921"/>
      </bottom>
      <diagonal/>
    </border>
    <border>
      <left style="thin">
        <color rgb="FF002060"/>
      </left>
      <right style="thin">
        <color rgb="FF002060"/>
      </right>
      <top style="thin">
        <color rgb="FF002060"/>
      </top>
      <bottom style="thin">
        <color theme="4" tint="0.39997558519241921"/>
      </bottom>
      <diagonal/>
    </border>
    <border>
      <left style="thin">
        <color rgb="FF002060"/>
      </left>
      <right/>
      <top style="thin">
        <color rgb="FF002060"/>
      </top>
      <bottom/>
      <diagonal/>
    </border>
    <border>
      <left style="thin">
        <color rgb="FF002060"/>
      </left>
      <right style="thin">
        <color indexed="64"/>
      </right>
      <top style="thin">
        <color rgb="FF002060"/>
      </top>
      <bottom/>
      <diagonal/>
    </border>
    <border>
      <left style="thin">
        <color indexed="64"/>
      </left>
      <right/>
      <top style="thin">
        <color indexed="64"/>
      </top>
      <bottom style="thin">
        <color indexed="64"/>
      </bottom>
      <diagonal/>
    </border>
    <border>
      <left/>
      <right/>
      <top style="thin">
        <color rgb="FF002060"/>
      </top>
      <bottom style="thin">
        <color rgb="FF00206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diagonal/>
    </border>
  </borders>
  <cellStyleXfs count="9">
    <xf numFmtId="0" fontId="0" fillId="0" borderId="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0" fillId="0" borderId="0"/>
    <xf numFmtId="0" fontId="1" fillId="0" borderId="0"/>
    <xf numFmtId="0" fontId="9" fillId="0" borderId="0"/>
    <xf numFmtId="9" fontId="1" fillId="0" borderId="0" applyFont="0" applyFill="0" applyBorder="0" applyAlignment="0" applyProtection="0"/>
  </cellStyleXfs>
  <cellXfs count="280">
    <xf numFmtId="0" fontId="0" fillId="0" borderId="0" xfId="0"/>
    <xf numFmtId="0" fontId="5" fillId="0" borderId="0" xfId="0" applyFont="1" applyAlignment="1" applyProtection="1">
      <alignment horizontal="center" vertical="center" wrapText="1"/>
      <protection locked="0"/>
    </xf>
    <xf numFmtId="2" fontId="0" fillId="0" borderId="2" xfId="1" applyNumberFormat="1" applyFont="1" applyFill="1" applyBorder="1" applyAlignment="1" applyProtection="1">
      <alignment horizontal="center" vertical="center" wrapText="1"/>
    </xf>
    <xf numFmtId="2" fontId="0" fillId="0" borderId="2" xfId="1" applyNumberFormat="1" applyFont="1" applyFill="1" applyBorder="1" applyAlignment="1" applyProtection="1">
      <alignment horizontal="center" vertical="center" wrapText="1"/>
      <protection locked="0"/>
    </xf>
    <xf numFmtId="4" fontId="0" fillId="0" borderId="2" xfId="1" applyNumberFormat="1" applyFont="1" applyFill="1" applyBorder="1" applyAlignment="1" applyProtection="1">
      <alignment horizontal="center" vertical="center" wrapText="1"/>
    </xf>
    <xf numFmtId="3" fontId="0" fillId="0" borderId="2" xfId="1" applyNumberFormat="1" applyFont="1" applyFill="1" applyBorder="1" applyAlignment="1" applyProtection="1">
      <alignment horizontal="center" vertical="center" wrapText="1"/>
    </xf>
    <xf numFmtId="0" fontId="0" fillId="0" borderId="0" xfId="0" applyProtection="1">
      <protection locked="0"/>
    </xf>
    <xf numFmtId="0" fontId="0" fillId="0" borderId="0" xfId="0" applyAlignment="1" applyProtection="1">
      <alignment wrapText="1"/>
      <protection locked="0"/>
    </xf>
    <xf numFmtId="4" fontId="0" fillId="0" borderId="2" xfId="2" applyNumberFormat="1" applyFont="1" applyFill="1" applyBorder="1" applyAlignment="1" applyProtection="1">
      <alignment horizontal="center" vertical="center" wrapText="1"/>
    </xf>
    <xf numFmtId="3" fontId="0" fillId="0" borderId="2" xfId="1" applyNumberFormat="1" applyFont="1" applyFill="1" applyBorder="1" applyAlignment="1" applyProtection="1">
      <alignment horizontal="center" vertical="center" wrapText="1"/>
      <protection locked="0"/>
    </xf>
    <xf numFmtId="4" fontId="0" fillId="0" borderId="2" xfId="1" applyNumberFormat="1" applyFont="1" applyFill="1"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0" xfId="0" applyAlignment="1" applyProtection="1">
      <alignment horizontal="center"/>
      <protection locked="0"/>
    </xf>
    <xf numFmtId="0" fontId="3"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0" fillId="0" borderId="0" xfId="0" applyAlignment="1">
      <alignment horizontal="center"/>
    </xf>
    <xf numFmtId="164" fontId="0" fillId="0" borderId="2" xfId="1" applyNumberFormat="1" applyFont="1" applyFill="1" applyBorder="1" applyAlignment="1" applyProtection="1">
      <alignment horizontal="center" vertical="center" wrapText="1"/>
    </xf>
    <xf numFmtId="0" fontId="8" fillId="3" borderId="10" xfId="0" applyFont="1" applyFill="1" applyBorder="1" applyAlignment="1">
      <alignment horizontal="center" vertical="center" wrapText="1"/>
    </xf>
    <xf numFmtId="0" fontId="8" fillId="6" borderId="10" xfId="0" applyFont="1" applyFill="1" applyBorder="1" applyAlignment="1">
      <alignment horizontal="center" vertical="center" wrapText="1"/>
    </xf>
    <xf numFmtId="166" fontId="8" fillId="7" borderId="10" xfId="0" applyNumberFormat="1" applyFont="1" applyFill="1" applyBorder="1" applyAlignment="1" applyProtection="1">
      <alignment horizontal="center" vertical="center" wrapText="1"/>
      <protection locked="0"/>
    </xf>
    <xf numFmtId="0" fontId="0" fillId="0" borderId="0" xfId="0" applyAlignment="1">
      <alignment horizontal="left"/>
    </xf>
    <xf numFmtId="166" fontId="8" fillId="8" borderId="10" xfId="0" applyNumberFormat="1" applyFont="1" applyFill="1" applyBorder="1" applyAlignment="1" applyProtection="1">
      <alignment horizontal="center" vertical="center" wrapText="1"/>
      <protection locked="0"/>
    </xf>
    <xf numFmtId="0" fontId="0" fillId="0" borderId="0" xfId="0" applyAlignment="1" applyProtection="1">
      <alignment vertical="center"/>
      <protection locked="0"/>
    </xf>
    <xf numFmtId="0" fontId="11" fillId="0" borderId="0" xfId="0" applyFont="1"/>
    <xf numFmtId="0" fontId="11" fillId="0" borderId="0" xfId="0" applyFont="1" applyAlignment="1">
      <alignment vertical="center"/>
    </xf>
    <xf numFmtId="0" fontId="0" fillId="0" borderId="4" xfId="0" applyBorder="1" applyAlignment="1" applyProtection="1">
      <alignment vertical="center" wrapText="1"/>
      <protection locked="0"/>
    </xf>
    <xf numFmtId="0" fontId="12" fillId="9" borderId="9" xfId="0" applyFont="1" applyFill="1" applyBorder="1"/>
    <xf numFmtId="0" fontId="8" fillId="6" borderId="0" xfId="0" applyFont="1" applyFill="1" applyAlignment="1">
      <alignment horizontal="center" vertical="center" wrapText="1"/>
    </xf>
    <xf numFmtId="0" fontId="0" fillId="0" borderId="0" xfId="0" pivotButton="1"/>
    <xf numFmtId="0" fontId="13" fillId="0" borderId="14" xfId="0" applyFont="1" applyBorder="1" applyAlignment="1">
      <alignment horizontal="center"/>
    </xf>
    <xf numFmtId="0" fontId="0" fillId="0" borderId="14" xfId="0" applyBorder="1"/>
    <xf numFmtId="0" fontId="4" fillId="2" borderId="15"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6" borderId="16" xfId="0" applyFont="1" applyFill="1" applyBorder="1" applyAlignment="1">
      <alignment horizontal="center" vertical="center" wrapText="1"/>
    </xf>
    <xf numFmtId="0" fontId="4" fillId="10" borderId="16" xfId="0" applyFont="1" applyFill="1" applyBorder="1" applyAlignment="1">
      <alignment horizontal="center" vertical="center" wrapText="1"/>
    </xf>
    <xf numFmtId="0" fontId="0" fillId="0" borderId="0" xfId="0" applyAlignment="1">
      <alignment horizontal="center" vertical="center"/>
    </xf>
    <xf numFmtId="0" fontId="4" fillId="5" borderId="15" xfId="0" applyFont="1" applyFill="1" applyBorder="1" applyAlignment="1">
      <alignment horizontal="center" vertical="top" wrapText="1"/>
    </xf>
    <xf numFmtId="0" fontId="9" fillId="0" borderId="0" xfId="0" applyFont="1" applyAlignment="1">
      <alignment vertical="center"/>
    </xf>
    <xf numFmtId="0" fontId="0" fillId="0" borderId="0" xfId="0" applyAlignment="1">
      <alignment vertical="center"/>
    </xf>
    <xf numFmtId="49" fontId="0" fillId="0" borderId="0" xfId="0" applyNumberFormat="1" applyAlignment="1">
      <alignment horizontal="center" vertical="center"/>
    </xf>
    <xf numFmtId="0" fontId="16" fillId="0" borderId="0" xfId="5" applyFont="1"/>
    <xf numFmtId="0" fontId="7" fillId="0" borderId="0" xfId="0" applyFont="1" applyAlignment="1">
      <alignment horizontal="left" vertical="center" readingOrder="1"/>
    </xf>
    <xf numFmtId="0" fontId="0" fillId="0" borderId="0" xfId="0" applyAlignment="1">
      <alignment horizontal="center" vertical="center" wrapText="1"/>
    </xf>
    <xf numFmtId="0" fontId="0" fillId="0" borderId="0" xfId="0" applyAlignment="1">
      <alignment horizontal="left" vertical="center" indent="1"/>
    </xf>
    <xf numFmtId="0" fontId="8" fillId="2" borderId="11" xfId="0" applyFont="1" applyFill="1" applyBorder="1" applyAlignment="1">
      <alignment horizontal="center" vertical="center"/>
    </xf>
    <xf numFmtId="0" fontId="0" fillId="0" borderId="12" xfId="0" applyBorder="1" applyAlignment="1">
      <alignment horizontal="left" vertical="center"/>
    </xf>
    <xf numFmtId="0" fontId="0" fillId="0" borderId="13" xfId="0" applyBorder="1" applyAlignment="1">
      <alignment horizontal="left" vertical="center"/>
    </xf>
    <xf numFmtId="49" fontId="0" fillId="0" borderId="0" xfId="0" applyNumberFormat="1" applyAlignment="1">
      <alignment horizontal="center"/>
    </xf>
    <xf numFmtId="0" fontId="0" fillId="0" borderId="0" xfId="0" applyAlignment="1">
      <alignment horizontal="justify" vertical="center"/>
    </xf>
    <xf numFmtId="0" fontId="0" fillId="11" borderId="0" xfId="0" applyFill="1"/>
    <xf numFmtId="0" fontId="0" fillId="11" borderId="0" xfId="0" applyFill="1" applyAlignment="1">
      <alignment horizontal="center"/>
    </xf>
    <xf numFmtId="0" fontId="0" fillId="11" borderId="0" xfId="0" applyFill="1" applyAlignment="1">
      <alignment vertical="center"/>
    </xf>
    <xf numFmtId="0" fontId="0" fillId="11" borderId="0" xfId="0" applyFill="1" applyAlignment="1">
      <alignment horizontal="center" vertical="center"/>
    </xf>
    <xf numFmtId="0" fontId="0" fillId="0" borderId="4" xfId="0" applyBorder="1" applyAlignment="1" applyProtection="1">
      <alignment horizontal="left" vertical="center" wrapText="1"/>
      <protection locked="0"/>
    </xf>
    <xf numFmtId="1" fontId="0" fillId="0" borderId="4" xfId="0" applyNumberFormat="1" applyBorder="1" applyAlignment="1" applyProtection="1">
      <alignment horizontal="center" vertical="center" wrapText="1"/>
      <protection locked="0"/>
    </xf>
    <xf numFmtId="0" fontId="7" fillId="0" borderId="2" xfId="0" applyFont="1" applyFill="1" applyBorder="1" applyAlignment="1">
      <alignment horizontal="left" vertical="center" wrapText="1"/>
    </xf>
    <xf numFmtId="0" fontId="0" fillId="0" borderId="2" xfId="0" applyFill="1" applyBorder="1" applyAlignment="1">
      <alignment horizontal="center" vertical="center" wrapText="1"/>
    </xf>
    <xf numFmtId="0" fontId="0" fillId="0" borderId="2" xfId="0" applyFill="1" applyBorder="1" applyAlignment="1">
      <alignment horizontal="left" vertical="center" wrapText="1"/>
    </xf>
    <xf numFmtId="0" fontId="0" fillId="0" borderId="2" xfId="0" applyFill="1" applyBorder="1" applyAlignment="1">
      <alignment horizontal="left" vertical="top" wrapText="1"/>
    </xf>
    <xf numFmtId="0" fontId="0" fillId="0" borderId="2" xfId="0" applyFill="1" applyBorder="1" applyAlignment="1" applyProtection="1">
      <alignment horizontal="center" vertical="center" wrapText="1"/>
      <protection locked="0"/>
    </xf>
    <xf numFmtId="2" fontId="0" fillId="0" borderId="3" xfId="0" applyNumberFormat="1" applyFill="1" applyBorder="1" applyAlignment="1">
      <alignment horizontal="center" vertical="center" wrapText="1"/>
    </xf>
    <xf numFmtId="2" fontId="0" fillId="0" borderId="8" xfId="0" applyNumberFormat="1" applyFill="1" applyBorder="1" applyAlignment="1">
      <alignment horizontal="center" vertical="center" wrapText="1"/>
    </xf>
    <xf numFmtId="0" fontId="0" fillId="0" borderId="4" xfId="0" applyFill="1" applyBorder="1" applyAlignment="1" applyProtection="1">
      <alignment horizontal="left" wrapText="1"/>
      <protection locked="0"/>
    </xf>
    <xf numFmtId="0" fontId="0" fillId="0" borderId="0" xfId="0" applyFill="1" applyAlignment="1" applyProtection="1">
      <alignment horizontal="left" wrapText="1"/>
      <protection locked="0"/>
    </xf>
    <xf numFmtId="2" fontId="0" fillId="0" borderId="3" xfId="0" applyNumberFormat="1" applyFill="1" applyBorder="1" applyAlignment="1" applyProtection="1">
      <alignment horizontal="center" vertical="center" wrapText="1"/>
      <protection locked="0"/>
    </xf>
    <xf numFmtId="0" fontId="0" fillId="0" borderId="0" xfId="0" applyFill="1" applyProtection="1">
      <protection locked="0"/>
    </xf>
    <xf numFmtId="43" fontId="0" fillId="0" borderId="2" xfId="1" applyFont="1" applyFill="1" applyBorder="1" applyAlignment="1" applyProtection="1">
      <alignment horizontal="center" vertical="center" wrapText="1"/>
      <protection locked="0"/>
    </xf>
    <xf numFmtId="0" fontId="7" fillId="0" borderId="2" xfId="0" applyFont="1" applyFill="1" applyBorder="1" applyAlignment="1">
      <alignment horizontal="center" vertical="center" wrapText="1"/>
    </xf>
    <xf numFmtId="0" fontId="7"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2" xfId="0" applyBorder="1" applyAlignment="1">
      <alignment horizontal="center" vertical="center" wrapText="1"/>
    </xf>
    <xf numFmtId="0" fontId="0" fillId="0" borderId="2" xfId="0" applyBorder="1" applyAlignment="1">
      <alignment horizontal="left" vertical="top" wrapText="1"/>
    </xf>
    <xf numFmtId="0" fontId="0" fillId="0" borderId="2" xfId="0" applyBorder="1" applyAlignment="1" applyProtection="1">
      <alignment horizontal="center" vertical="center" wrapText="1"/>
      <protection locked="0"/>
    </xf>
    <xf numFmtId="3" fontId="0" fillId="0" borderId="2" xfId="2" applyNumberFormat="1" applyFont="1" applyFill="1" applyBorder="1" applyAlignment="1" applyProtection="1">
      <alignment horizontal="center" vertical="center" wrapText="1"/>
    </xf>
    <xf numFmtId="2" fontId="0" fillId="0" borderId="3" xfId="0" applyNumberFormat="1" applyBorder="1" applyAlignment="1">
      <alignment horizontal="center" vertical="center" wrapText="1"/>
    </xf>
    <xf numFmtId="2" fontId="0" fillId="0" borderId="3" xfId="0" applyNumberFormat="1" applyBorder="1" applyAlignment="1" applyProtection="1">
      <alignment horizontal="center" vertical="center" wrapText="1"/>
      <protection locked="0"/>
    </xf>
    <xf numFmtId="2" fontId="0" fillId="0" borderId="8" xfId="0" applyNumberFormat="1" applyBorder="1" applyAlignment="1">
      <alignment horizontal="center" vertical="center" wrapText="1"/>
    </xf>
    <xf numFmtId="0" fontId="0" fillId="0" borderId="0" xfId="0" applyAlignment="1" applyProtection="1">
      <alignment horizontal="left" wrapText="1"/>
      <protection locked="0"/>
    </xf>
    <xf numFmtId="0" fontId="0" fillId="0" borderId="2" xfId="0" quotePrefix="1" applyBorder="1" applyAlignment="1">
      <alignment horizontal="center" vertical="center" wrapText="1"/>
    </xf>
    <xf numFmtId="0" fontId="0" fillId="0" borderId="4" xfId="0" applyBorder="1" applyAlignment="1">
      <alignment vertical="center" wrapText="1"/>
    </xf>
    <xf numFmtId="0" fontId="0" fillId="0" borderId="0" xfId="0" applyAlignment="1">
      <alignment vertical="center" wrapText="1"/>
    </xf>
    <xf numFmtId="0" fontId="17" fillId="0" borderId="4" xfId="0" applyFont="1" applyBorder="1" applyAlignment="1">
      <alignment horizontal="left" vertical="center"/>
    </xf>
    <xf numFmtId="0" fontId="0" fillId="0" borderId="0" xfId="0" applyAlignment="1">
      <alignment horizontal="left" vertical="center" wrapText="1"/>
    </xf>
    <xf numFmtId="0" fontId="0" fillId="0" borderId="17" xfId="0" applyBorder="1" applyAlignment="1">
      <alignment horizontal="left" vertical="center" wrapText="1"/>
    </xf>
    <xf numFmtId="0" fontId="17" fillId="0" borderId="4" xfId="0" applyFont="1" applyBorder="1" applyAlignment="1">
      <alignment horizontal="left" vertical="center" wrapText="1"/>
    </xf>
    <xf numFmtId="0" fontId="9" fillId="0" borderId="2" xfId="0" applyFont="1" applyBorder="1" applyAlignment="1">
      <alignment horizontal="center" vertical="center" wrapText="1"/>
    </xf>
    <xf numFmtId="164" fontId="0" fillId="0" borderId="2" xfId="4" applyNumberFormat="1" applyFont="1" applyFill="1" applyBorder="1" applyAlignment="1" applyProtection="1">
      <alignment horizontal="center" vertical="center" wrapText="1"/>
    </xf>
    <xf numFmtId="0" fontId="0" fillId="0" borderId="0" xfId="0" applyAlignment="1" applyProtection="1">
      <alignment horizontal="left" vertical="center" wrapText="1"/>
      <protection locked="0"/>
    </xf>
    <xf numFmtId="2" fontId="0" fillId="0" borderId="2" xfId="1" applyNumberFormat="1" applyFont="1" applyFill="1" applyBorder="1" applyAlignment="1">
      <alignment horizontal="center" vertical="center" wrapText="1"/>
    </xf>
    <xf numFmtId="4" fontId="0" fillId="0" borderId="3" xfId="0" applyNumberFormat="1" applyBorder="1" applyAlignment="1" applyProtection="1">
      <alignment horizontal="center" vertical="center" wrapText="1"/>
      <protection locked="0"/>
    </xf>
    <xf numFmtId="0" fontId="18" fillId="0" borderId="2" xfId="0" applyFont="1" applyBorder="1" applyAlignment="1" applyProtection="1">
      <alignment horizontal="center" vertical="center" wrapText="1"/>
      <protection locked="0"/>
    </xf>
    <xf numFmtId="0" fontId="19" fillId="0" borderId="4" xfId="0" applyFont="1" applyBorder="1" applyAlignment="1">
      <alignment horizontal="left" vertical="center" wrapText="1" indent="1"/>
    </xf>
    <xf numFmtId="4" fontId="0" fillId="0" borderId="2" xfId="4" applyNumberFormat="1" applyFont="1" applyFill="1" applyBorder="1" applyAlignment="1" applyProtection="1">
      <alignment horizontal="center" vertical="center" wrapText="1"/>
    </xf>
    <xf numFmtId="0" fontId="2" fillId="0" borderId="2" xfId="0" applyFont="1" applyBorder="1" applyAlignment="1" applyProtection="1">
      <alignment horizontal="center" vertical="center" wrapText="1"/>
      <protection locked="0"/>
    </xf>
    <xf numFmtId="0" fontId="20" fillId="0" borderId="4" xfId="0" applyFont="1" applyBorder="1" applyAlignment="1">
      <alignment horizontal="left" vertical="center" wrapText="1"/>
    </xf>
    <xf numFmtId="0" fontId="19" fillId="0" borderId="4" xfId="0" applyFont="1" applyBorder="1" applyAlignment="1">
      <alignment horizontal="justify" vertical="center" wrapText="1"/>
    </xf>
    <xf numFmtId="0" fontId="19" fillId="0" borderId="4" xfId="0" applyFont="1" applyBorder="1" applyAlignment="1">
      <alignment horizontal="left" vertical="center" wrapText="1"/>
    </xf>
    <xf numFmtId="0" fontId="19" fillId="0" borderId="4" xfId="0" applyFont="1" applyBorder="1" applyAlignment="1">
      <alignment horizontal="center" vertical="center" wrapText="1"/>
    </xf>
    <xf numFmtId="0" fontId="19" fillId="0" borderId="4" xfId="0" applyFont="1" applyBorder="1" applyAlignment="1" applyProtection="1">
      <alignment horizontal="center" vertical="center" wrapText="1"/>
      <protection locked="0"/>
    </xf>
    <xf numFmtId="2" fontId="19" fillId="0" borderId="4" xfId="1" applyNumberFormat="1" applyFont="1" applyFill="1" applyBorder="1" applyAlignment="1" applyProtection="1">
      <alignment horizontal="center" vertical="center" wrapText="1"/>
    </xf>
    <xf numFmtId="2" fontId="19" fillId="0" borderId="4" xfId="1" applyNumberFormat="1" applyFont="1" applyFill="1" applyBorder="1" applyAlignment="1" applyProtection="1">
      <alignment horizontal="center" vertical="center" wrapText="1"/>
      <protection locked="0"/>
    </xf>
    <xf numFmtId="164" fontId="19" fillId="0" borderId="4" xfId="1" applyNumberFormat="1" applyFont="1" applyFill="1" applyBorder="1" applyAlignment="1" applyProtection="1">
      <alignment horizontal="center" vertical="center" wrapText="1"/>
    </xf>
    <xf numFmtId="2" fontId="19" fillId="0" borderId="4" xfId="0" applyNumberFormat="1" applyFont="1" applyBorder="1" applyAlignment="1">
      <alignment horizontal="center" vertical="center" wrapText="1"/>
    </xf>
    <xf numFmtId="2" fontId="19" fillId="0" borderId="4" xfId="0" applyNumberFormat="1" applyFont="1" applyBorder="1" applyAlignment="1" applyProtection="1">
      <alignment horizontal="center" vertical="center" wrapText="1"/>
      <protection locked="0"/>
    </xf>
    <xf numFmtId="0" fontId="19" fillId="0" borderId="4" xfId="0" applyFont="1" applyBorder="1" applyAlignment="1">
      <alignment horizontal="left" vertical="center"/>
    </xf>
    <xf numFmtId="0" fontId="21" fillId="0" borderId="4" xfId="0" applyFont="1" applyBorder="1" applyAlignment="1" applyProtection="1">
      <alignment horizontal="center" vertical="center" wrapText="1"/>
      <protection locked="0"/>
    </xf>
    <xf numFmtId="3" fontId="19" fillId="0" borderId="4" xfId="2" applyNumberFormat="1" applyFont="1" applyFill="1" applyBorder="1" applyAlignment="1" applyProtection="1">
      <alignment horizontal="center" vertical="center" wrapText="1"/>
    </xf>
    <xf numFmtId="3" fontId="19" fillId="0" borderId="4" xfId="2" applyNumberFormat="1" applyFont="1" applyFill="1" applyBorder="1" applyAlignment="1" applyProtection="1">
      <alignment horizontal="center" vertical="center" wrapText="1"/>
      <protection locked="0"/>
    </xf>
    <xf numFmtId="4" fontId="19" fillId="0" borderId="4" xfId="2" applyNumberFormat="1" applyFont="1" applyFill="1" applyBorder="1" applyAlignment="1" applyProtection="1">
      <alignment horizontal="center" vertical="center" wrapText="1"/>
    </xf>
    <xf numFmtId="164" fontId="19" fillId="0" borderId="4" xfId="2" applyNumberFormat="1" applyFont="1" applyFill="1" applyBorder="1" applyAlignment="1" applyProtection="1">
      <alignment horizontal="center" vertical="center" wrapText="1"/>
    </xf>
    <xf numFmtId="0" fontId="19" fillId="0" borderId="4" xfId="0" applyFont="1" applyBorder="1" applyAlignment="1">
      <alignment horizontal="left" vertical="top" wrapText="1"/>
    </xf>
    <xf numFmtId="0" fontId="21" fillId="0" borderId="4" xfId="0" applyFont="1" applyBorder="1" applyAlignment="1">
      <alignment horizontal="left" vertical="center" wrapText="1" indent="1"/>
    </xf>
    <xf numFmtId="0" fontId="19" fillId="0" borderId="4" xfId="0" applyFont="1" applyBorder="1" applyAlignment="1" applyProtection="1">
      <alignment horizontal="center" wrapText="1"/>
      <protection locked="0"/>
    </xf>
    <xf numFmtId="0" fontId="19" fillId="0" borderId="4" xfId="0" applyFont="1" applyBorder="1" applyAlignment="1">
      <alignment vertical="center" wrapText="1"/>
    </xf>
    <xf numFmtId="3" fontId="0" fillId="0" borderId="2" xfId="2" applyNumberFormat="1" applyFont="1" applyFill="1" applyBorder="1" applyAlignment="1">
      <alignment horizontal="center" vertical="center" wrapText="1"/>
    </xf>
    <xf numFmtId="3" fontId="0" fillId="0" borderId="3" xfId="2" applyNumberFormat="1" applyFont="1" applyBorder="1" applyAlignment="1" applyProtection="1">
      <alignment horizontal="center" vertical="center" wrapText="1"/>
      <protection locked="0"/>
    </xf>
    <xf numFmtId="3" fontId="0" fillId="0" borderId="3" xfId="2" applyNumberFormat="1" applyFont="1" applyBorder="1" applyAlignment="1">
      <alignment horizontal="center" vertical="center" wrapText="1"/>
    </xf>
    <xf numFmtId="3" fontId="0" fillId="0" borderId="8" xfId="2" applyNumberFormat="1" applyFont="1" applyBorder="1" applyAlignment="1">
      <alignment horizontal="center" vertical="center" wrapText="1"/>
    </xf>
    <xf numFmtId="3" fontId="0" fillId="0" borderId="3" xfId="0" applyNumberFormat="1" applyBorder="1" applyAlignment="1" applyProtection="1">
      <alignment horizontal="center" vertical="center" wrapText="1"/>
      <protection locked="0"/>
    </xf>
    <xf numFmtId="3" fontId="0" fillId="0" borderId="3" xfId="0" applyNumberFormat="1" applyBorder="1" applyAlignment="1">
      <alignment horizontal="center" vertical="center" wrapText="1"/>
    </xf>
    <xf numFmtId="3" fontId="0" fillId="0" borderId="8" xfId="0" applyNumberFormat="1" applyBorder="1" applyAlignment="1">
      <alignment horizontal="center" vertical="center" wrapText="1"/>
    </xf>
    <xf numFmtId="0" fontId="0" fillId="0" borderId="6" xfId="0" applyBorder="1" applyAlignment="1" applyProtection="1">
      <alignment horizontal="center" vertical="center" wrapText="1"/>
      <protection locked="0"/>
    </xf>
    <xf numFmtId="0" fontId="0" fillId="0" borderId="6" xfId="0" applyBorder="1" applyAlignment="1">
      <alignment horizontal="center" vertical="center" wrapText="1"/>
    </xf>
    <xf numFmtId="0" fontId="0" fillId="0" borderId="6" xfId="0" applyBorder="1" applyAlignment="1">
      <alignment horizontal="left" vertical="center" wrapText="1"/>
    </xf>
    <xf numFmtId="2" fontId="0" fillId="0" borderId="6" xfId="1" applyNumberFormat="1" applyFont="1" applyFill="1" applyBorder="1" applyAlignment="1" applyProtection="1">
      <alignment horizontal="center" vertical="center" wrapText="1"/>
    </xf>
    <xf numFmtId="2" fontId="0" fillId="0" borderId="6" xfId="1" applyNumberFormat="1" applyFont="1" applyFill="1" applyBorder="1" applyAlignment="1" applyProtection="1">
      <alignment horizontal="center" vertical="center" wrapText="1"/>
      <protection locked="0"/>
    </xf>
    <xf numFmtId="164" fontId="0" fillId="0" borderId="6" xfId="1" applyNumberFormat="1" applyFont="1" applyFill="1" applyBorder="1" applyAlignment="1" applyProtection="1">
      <alignment horizontal="center" vertical="center" wrapText="1"/>
    </xf>
    <xf numFmtId="2" fontId="0" fillId="0" borderId="18" xfId="0" applyNumberFormat="1" applyBorder="1" applyAlignment="1">
      <alignment horizontal="center" vertical="center" wrapText="1"/>
    </xf>
    <xf numFmtId="2" fontId="0" fillId="0" borderId="19" xfId="0" applyNumberFormat="1" applyBorder="1" applyAlignment="1">
      <alignment horizontal="center" vertical="center" wrapText="1"/>
    </xf>
    <xf numFmtId="0" fontId="0" fillId="0" borderId="3" xfId="0" applyBorder="1" applyAlignment="1" applyProtection="1">
      <alignment horizontal="center" vertical="center" wrapText="1"/>
      <protection locked="0"/>
    </xf>
    <xf numFmtId="0" fontId="0" fillId="0" borderId="4" xfId="0" applyBorder="1" applyAlignment="1">
      <alignment horizontal="center" vertical="center" wrapText="1"/>
    </xf>
    <xf numFmtId="0" fontId="0" fillId="0" borderId="4" xfId="0" applyBorder="1" applyAlignment="1">
      <alignment horizontal="left" vertical="center" wrapText="1"/>
    </xf>
    <xf numFmtId="2" fontId="0" fillId="0" borderId="4" xfId="1" applyNumberFormat="1" applyFont="1" applyFill="1" applyBorder="1" applyAlignment="1" applyProtection="1">
      <alignment horizontal="center" vertical="center" wrapText="1"/>
    </xf>
    <xf numFmtId="0" fontId="7" fillId="0" borderId="2" xfId="0" applyFont="1" applyBorder="1" applyAlignment="1">
      <alignment horizontal="center" vertical="center" wrapText="1"/>
    </xf>
    <xf numFmtId="2" fontId="7" fillId="0" borderId="2" xfId="1" applyNumberFormat="1" applyFont="1" applyFill="1" applyBorder="1" applyAlignment="1" applyProtection="1">
      <alignment horizontal="center" vertical="center" wrapText="1"/>
      <protection locked="0"/>
    </xf>
    <xf numFmtId="0" fontId="17" fillId="0" borderId="20" xfId="0" applyFont="1" applyBorder="1" applyAlignment="1">
      <alignment vertical="center" wrapText="1"/>
    </xf>
    <xf numFmtId="0" fontId="0" fillId="0" borderId="12" xfId="0" applyBorder="1" applyAlignment="1">
      <alignment vertical="center" wrapText="1"/>
    </xf>
    <xf numFmtId="2" fontId="0" fillId="0" borderId="5" xfId="1" applyNumberFormat="1" applyFont="1" applyFill="1" applyBorder="1" applyAlignment="1" applyProtection="1">
      <alignment horizontal="center" vertical="center" wrapText="1"/>
    </xf>
    <xf numFmtId="0" fontId="0" fillId="0" borderId="7" xfId="0" applyBorder="1" applyAlignment="1">
      <alignment horizontal="left" vertical="center" wrapText="1"/>
    </xf>
    <xf numFmtId="0" fontId="7" fillId="0" borderId="4" xfId="0" applyFont="1" applyBorder="1" applyAlignment="1">
      <alignment horizontal="left" vertical="center" wrapText="1"/>
    </xf>
    <xf numFmtId="0" fontId="0" fillId="0" borderId="4" xfId="0" applyBorder="1" applyAlignment="1">
      <alignment horizontal="left" vertical="top" wrapText="1"/>
    </xf>
    <xf numFmtId="2" fontId="0" fillId="0" borderId="4" xfId="1" applyNumberFormat="1" applyFont="1" applyFill="1" applyBorder="1" applyAlignment="1" applyProtection="1">
      <alignment horizontal="center" vertical="center" wrapText="1"/>
      <protection locked="0"/>
    </xf>
    <xf numFmtId="3" fontId="0" fillId="0" borderId="4" xfId="2" applyNumberFormat="1" applyFont="1" applyFill="1" applyBorder="1" applyAlignment="1" applyProtection="1">
      <alignment horizontal="center" vertical="center" wrapText="1"/>
    </xf>
    <xf numFmtId="164" fontId="0" fillId="0" borderId="4" xfId="1" applyNumberFormat="1" applyFont="1" applyFill="1" applyBorder="1" applyAlignment="1" applyProtection="1">
      <alignment horizontal="center" vertical="center" wrapText="1"/>
    </xf>
    <xf numFmtId="2" fontId="0" fillId="0" borderId="4" xfId="0" applyNumberFormat="1" applyBorder="1" applyAlignment="1">
      <alignment horizontal="center" vertical="center" wrapText="1"/>
    </xf>
    <xf numFmtId="2" fontId="0" fillId="0" borderId="4" xfId="0" applyNumberFormat="1" applyBorder="1" applyAlignment="1" applyProtection="1">
      <alignment horizontal="center" vertical="center" wrapText="1"/>
      <protection locked="0"/>
    </xf>
    <xf numFmtId="2" fontId="7" fillId="0" borderId="4" xfId="1" applyNumberFormat="1" applyFont="1" applyFill="1" applyBorder="1" applyAlignment="1" applyProtection="1">
      <alignment horizontal="center" vertical="center" wrapText="1"/>
    </xf>
    <xf numFmtId="2" fontId="7" fillId="0" borderId="4" xfId="1" applyNumberFormat="1" applyFont="1" applyFill="1" applyBorder="1" applyAlignment="1" applyProtection="1">
      <alignment horizontal="center" vertical="center" wrapText="1"/>
      <protection locked="0"/>
    </xf>
    <xf numFmtId="2" fontId="7" fillId="0" borderId="4" xfId="0" applyNumberFormat="1" applyFont="1" applyBorder="1" applyAlignment="1" applyProtection="1">
      <alignment horizontal="center" vertical="center" wrapText="1"/>
      <protection locked="0"/>
    </xf>
    <xf numFmtId="49" fontId="0" fillId="0" borderId="4" xfId="0" applyNumberFormat="1" applyBorder="1" applyAlignment="1">
      <alignment horizontal="center" vertical="center" wrapText="1"/>
    </xf>
    <xf numFmtId="4" fontId="0" fillId="0" borderId="4" xfId="2" applyNumberFormat="1" applyFont="1" applyFill="1" applyBorder="1" applyAlignment="1" applyProtection="1">
      <alignment horizontal="center" vertical="center" wrapText="1"/>
    </xf>
    <xf numFmtId="3" fontId="0" fillId="0" borderId="4" xfId="1" applyNumberFormat="1" applyFont="1" applyFill="1" applyBorder="1" applyAlignment="1" applyProtection="1">
      <alignment horizontal="center" vertical="center" wrapText="1"/>
    </xf>
    <xf numFmtId="3" fontId="0" fillId="0" borderId="4" xfId="1" applyNumberFormat="1" applyFont="1" applyFill="1" applyBorder="1" applyAlignment="1" applyProtection="1">
      <alignment horizontal="center" vertical="center" wrapText="1"/>
      <protection locked="0"/>
    </xf>
    <xf numFmtId="2" fontId="7" fillId="0" borderId="4" xfId="0" applyNumberFormat="1" applyFont="1" applyBorder="1" applyAlignment="1">
      <alignment horizontal="center" vertical="center" wrapText="1"/>
    </xf>
    <xf numFmtId="41" fontId="0" fillId="0" borderId="4" xfId="2" applyFont="1" applyFill="1" applyBorder="1" applyAlignment="1" applyProtection="1">
      <alignment horizontal="center" vertical="center" wrapText="1"/>
    </xf>
    <xf numFmtId="41" fontId="0" fillId="0" borderId="4" xfId="2" applyFont="1" applyFill="1" applyBorder="1" applyAlignment="1" applyProtection="1">
      <alignment horizontal="center" vertical="center" wrapText="1"/>
      <protection locked="0"/>
    </xf>
    <xf numFmtId="1" fontId="0" fillId="0" borderId="4" xfId="1" applyNumberFormat="1" applyFont="1" applyFill="1" applyBorder="1" applyAlignment="1" applyProtection="1">
      <alignment horizontal="center" vertical="center" wrapText="1"/>
    </xf>
    <xf numFmtId="1" fontId="0" fillId="0" borderId="4" xfId="1" applyNumberFormat="1" applyFont="1" applyFill="1" applyBorder="1" applyAlignment="1" applyProtection="1">
      <alignment horizontal="center" vertical="center" wrapText="1"/>
      <protection locked="0"/>
    </xf>
    <xf numFmtId="164" fontId="0" fillId="0" borderId="4" xfId="2" applyNumberFormat="1" applyFont="1" applyFill="1" applyBorder="1" applyAlignment="1" applyProtection="1">
      <alignment horizontal="center" vertical="center" wrapText="1"/>
    </xf>
    <xf numFmtId="3" fontId="0" fillId="0" borderId="4" xfId="2" applyNumberFormat="1" applyFont="1" applyFill="1" applyBorder="1" applyAlignment="1" applyProtection="1">
      <alignment horizontal="center" vertical="center" wrapText="1"/>
      <protection locked="0"/>
    </xf>
    <xf numFmtId="0" fontId="7" fillId="0" borderId="4" xfId="0" applyFont="1" applyBorder="1" applyAlignment="1">
      <alignment horizontal="left" vertical="top" wrapText="1"/>
    </xf>
    <xf numFmtId="0" fontId="7" fillId="0" borderId="4" xfId="0" applyFont="1" applyBorder="1" applyAlignment="1" applyProtection="1">
      <alignment horizontal="center" vertical="center" wrapText="1"/>
      <protection locked="0"/>
    </xf>
    <xf numFmtId="0" fontId="7" fillId="0" borderId="4" xfId="0" applyFont="1" applyBorder="1" applyAlignment="1">
      <alignment horizontal="center" vertical="center" wrapText="1"/>
    </xf>
    <xf numFmtId="4" fontId="7" fillId="0" borderId="4" xfId="1" applyNumberFormat="1" applyFont="1" applyFill="1" applyBorder="1" applyAlignment="1" applyProtection="1">
      <alignment horizontal="center" vertical="center" wrapText="1"/>
    </xf>
    <xf numFmtId="164" fontId="7" fillId="0" borderId="4" xfId="1" applyNumberFormat="1" applyFont="1" applyFill="1" applyBorder="1" applyAlignment="1" applyProtection="1">
      <alignment horizontal="center" vertical="center" wrapText="1"/>
    </xf>
    <xf numFmtId="2" fontId="0" fillId="0" borderId="2" xfId="3" applyNumberFormat="1" applyFont="1" applyFill="1" applyBorder="1" applyAlignment="1" applyProtection="1">
      <alignment horizontal="center" vertical="center" wrapText="1"/>
    </xf>
    <xf numFmtId="2" fontId="0" fillId="12" borderId="2" xfId="1" applyNumberFormat="1" applyFont="1" applyFill="1" applyBorder="1" applyAlignment="1" applyProtection="1">
      <alignment horizontal="center" vertical="center" wrapText="1"/>
    </xf>
    <xf numFmtId="0" fontId="7" fillId="0" borderId="2" xfId="0" applyFont="1" applyBorder="1" applyAlignment="1" applyProtection="1">
      <alignment horizontal="left" vertical="center" wrapText="1"/>
      <protection locked="0"/>
    </xf>
    <xf numFmtId="0" fontId="0" fillId="0" borderId="4" xfId="0" applyBorder="1" applyProtection="1">
      <protection locked="0"/>
    </xf>
    <xf numFmtId="0" fontId="0" fillId="0" borderId="5" xfId="0" applyBorder="1" applyAlignment="1" applyProtection="1">
      <alignment horizontal="center" vertical="center" wrapText="1"/>
      <protection locked="0"/>
    </xf>
    <xf numFmtId="2" fontId="0" fillId="0" borderId="2" xfId="3" applyNumberFormat="1" applyFont="1" applyFill="1" applyBorder="1" applyAlignment="1" applyProtection="1">
      <alignment horizontal="center" vertical="center" wrapText="1"/>
      <protection locked="0"/>
    </xf>
    <xf numFmtId="164" fontId="0" fillId="0" borderId="2" xfId="4" applyNumberFormat="1" applyFont="1" applyFill="1" applyBorder="1" applyAlignment="1" applyProtection="1">
      <alignment horizontal="center" vertical="center" wrapText="1"/>
      <protection locked="0"/>
    </xf>
    <xf numFmtId="0" fontId="0" fillId="0" borderId="2" xfId="0" applyBorder="1" applyAlignment="1" applyProtection="1">
      <alignment horizontal="left" vertical="center" wrapText="1"/>
      <protection locked="0"/>
    </xf>
    <xf numFmtId="0" fontId="0" fillId="0" borderId="2" xfId="0" applyBorder="1" applyAlignment="1" applyProtection="1">
      <alignment horizontal="left" vertical="top" wrapText="1"/>
      <protection locked="0"/>
    </xf>
    <xf numFmtId="1" fontId="0" fillId="0" borderId="2" xfId="1" applyNumberFormat="1" applyFont="1" applyFill="1" applyBorder="1" applyAlignment="1" applyProtection="1">
      <alignment horizontal="center" vertical="center" wrapText="1"/>
      <protection locked="0"/>
    </xf>
    <xf numFmtId="3" fontId="0" fillId="0" borderId="2" xfId="2" applyNumberFormat="1" applyFont="1" applyFill="1" applyBorder="1" applyAlignment="1" applyProtection="1">
      <alignment horizontal="center" vertical="center" wrapText="1"/>
      <protection locked="0"/>
    </xf>
    <xf numFmtId="2" fontId="0" fillId="13" borderId="2" xfId="8" applyNumberFormat="1" applyFont="1" applyFill="1" applyBorder="1" applyAlignment="1" applyProtection="1">
      <alignment horizontal="center" vertical="center" wrapText="1"/>
      <protection locked="0"/>
    </xf>
    <xf numFmtId="164" fontId="0" fillId="0" borderId="2" xfId="1" applyNumberFormat="1" applyFont="1" applyFill="1" applyBorder="1" applyAlignment="1" applyProtection="1">
      <alignment horizontal="center" vertical="center" wrapText="1"/>
      <protection locked="0"/>
    </xf>
    <xf numFmtId="2" fontId="0" fillId="0" borderId="8" xfId="0" applyNumberFormat="1" applyBorder="1" applyAlignment="1" applyProtection="1">
      <alignment horizontal="center" vertical="center" wrapText="1"/>
      <protection locked="0"/>
    </xf>
    <xf numFmtId="2" fontId="0" fillId="13" borderId="2" xfId="0" applyNumberFormat="1" applyFill="1" applyBorder="1" applyAlignment="1" applyProtection="1">
      <alignment horizontal="center" vertical="center" wrapText="1"/>
      <protection locked="0"/>
    </xf>
    <xf numFmtId="2" fontId="0" fillId="14" borderId="2" xfId="8" applyNumberFormat="1" applyFont="1" applyFill="1" applyBorder="1" applyAlignment="1" applyProtection="1">
      <alignment horizontal="center" vertical="center" wrapText="1"/>
      <protection locked="0"/>
    </xf>
    <xf numFmtId="1" fontId="0" fillId="0" borderId="3" xfId="0" applyNumberFormat="1" applyBorder="1" applyAlignment="1" applyProtection="1">
      <alignment horizontal="center" vertical="center" wrapText="1"/>
      <protection locked="0"/>
    </xf>
    <xf numFmtId="1" fontId="0" fillId="0" borderId="8" xfId="0" applyNumberFormat="1" applyBorder="1" applyAlignment="1">
      <alignment horizontal="center" vertical="center" wrapText="1"/>
    </xf>
    <xf numFmtId="41" fontId="0" fillId="0" borderId="2" xfId="2" applyFont="1" applyFill="1" applyBorder="1" applyAlignment="1" applyProtection="1">
      <alignment horizontal="center" vertical="center" wrapText="1"/>
    </xf>
    <xf numFmtId="41" fontId="0" fillId="0" borderId="3" xfId="2" applyFont="1" applyFill="1" applyBorder="1" applyAlignment="1">
      <alignment horizontal="center" vertical="center" wrapText="1"/>
    </xf>
    <xf numFmtId="41" fontId="0" fillId="0" borderId="3" xfId="2" applyFont="1" applyFill="1" applyBorder="1" applyAlignment="1" applyProtection="1">
      <alignment horizontal="center" vertical="center" wrapText="1"/>
      <protection locked="0"/>
    </xf>
    <xf numFmtId="41" fontId="0" fillId="0" borderId="8" xfId="2" applyFont="1" applyFill="1" applyBorder="1" applyAlignment="1">
      <alignment horizontal="center" vertical="center" wrapText="1"/>
    </xf>
    <xf numFmtId="0" fontId="0" fillId="0" borderId="3" xfId="0" applyBorder="1" applyAlignment="1">
      <alignment horizontal="left" vertical="center" wrapText="1"/>
    </xf>
    <xf numFmtId="0" fontId="0" fillId="0" borderId="4" xfId="0" applyBorder="1" applyAlignment="1" applyProtection="1">
      <alignment horizontal="center"/>
      <protection locked="0"/>
    </xf>
    <xf numFmtId="0" fontId="0" fillId="0" borderId="21" xfId="0" applyBorder="1" applyAlignment="1">
      <alignment horizontal="center" vertical="center" wrapText="1"/>
    </xf>
    <xf numFmtId="0" fontId="0" fillId="0" borderId="4" xfId="0" applyBorder="1" applyAlignment="1" applyProtection="1">
      <alignment horizontal="center" vertical="center"/>
      <protection locked="0"/>
    </xf>
    <xf numFmtId="2" fontId="0" fillId="0" borderId="3" xfId="1" applyNumberFormat="1" applyFont="1" applyFill="1" applyBorder="1" applyAlignment="1" applyProtection="1">
      <alignment horizontal="center" vertical="center" wrapText="1"/>
      <protection locked="0"/>
    </xf>
    <xf numFmtId="2" fontId="0" fillId="0" borderId="4" xfId="0" applyNumberFormat="1" applyBorder="1" applyAlignment="1" applyProtection="1">
      <alignment horizontal="center" vertical="center"/>
      <protection locked="0"/>
    </xf>
    <xf numFmtId="3" fontId="0" fillId="0" borderId="2" xfId="2" applyNumberFormat="1" applyFont="1" applyBorder="1" applyAlignment="1">
      <alignment horizontal="center" vertical="center" wrapText="1"/>
    </xf>
    <xf numFmtId="1" fontId="0" fillId="0" borderId="2" xfId="1" applyNumberFormat="1" applyFont="1" applyFill="1" applyBorder="1" applyAlignment="1" applyProtection="1">
      <alignment horizontal="center" vertical="center" wrapText="1"/>
    </xf>
    <xf numFmtId="1" fontId="0" fillId="0" borderId="2" xfId="2" applyNumberFormat="1" applyFont="1" applyFill="1" applyBorder="1" applyAlignment="1" applyProtection="1">
      <alignment horizontal="center" vertical="center" wrapText="1"/>
    </xf>
    <xf numFmtId="1" fontId="0" fillId="0" borderId="3" xfId="0" applyNumberFormat="1" applyBorder="1" applyAlignment="1">
      <alignment horizontal="center" vertical="center" wrapText="1"/>
    </xf>
    <xf numFmtId="0" fontId="7" fillId="14" borderId="2" xfId="0" applyFont="1" applyFill="1" applyBorder="1" applyAlignment="1">
      <alignment horizontal="left" vertical="center" wrapText="1"/>
    </xf>
    <xf numFmtId="0" fontId="0" fillId="14" borderId="2" xfId="0" applyFill="1" applyBorder="1" applyAlignment="1">
      <alignment horizontal="left" vertical="center" wrapText="1"/>
    </xf>
    <xf numFmtId="0" fontId="0" fillId="14" borderId="2" xfId="0" applyFill="1" applyBorder="1" applyAlignment="1">
      <alignment horizontal="center" vertical="center" wrapText="1"/>
    </xf>
    <xf numFmtId="2" fontId="0" fillId="14" borderId="2" xfId="1" applyNumberFormat="1" applyFont="1" applyFill="1" applyBorder="1" applyAlignment="1" applyProtection="1">
      <alignment horizontal="center" vertical="center" wrapText="1"/>
    </xf>
    <xf numFmtId="4" fontId="0" fillId="14" borderId="2" xfId="1" applyNumberFormat="1" applyFont="1" applyFill="1" applyBorder="1" applyAlignment="1" applyProtection="1">
      <alignment horizontal="center" vertical="center" wrapText="1"/>
    </xf>
    <xf numFmtId="3" fontId="0" fillId="14" borderId="2" xfId="1" applyNumberFormat="1" applyFont="1" applyFill="1" applyBorder="1" applyAlignment="1" applyProtection="1">
      <alignment horizontal="center" vertical="center" wrapText="1"/>
    </xf>
    <xf numFmtId="3" fontId="0" fillId="14" borderId="2" xfId="2" applyNumberFormat="1" applyFont="1" applyFill="1" applyBorder="1" applyAlignment="1" applyProtection="1">
      <alignment horizontal="center" vertical="center" wrapText="1"/>
    </xf>
    <xf numFmtId="3" fontId="0" fillId="14" borderId="4" xfId="1" applyNumberFormat="1" applyFont="1" applyFill="1" applyBorder="1" applyAlignment="1" applyProtection="1">
      <alignment horizontal="center" vertical="center" wrapText="1"/>
      <protection locked="0"/>
    </xf>
    <xf numFmtId="164" fontId="0" fillId="14" borderId="2" xfId="1" applyNumberFormat="1" applyFont="1" applyFill="1" applyBorder="1" applyAlignment="1" applyProtection="1">
      <alignment horizontal="center" vertical="center" wrapText="1"/>
    </xf>
    <xf numFmtId="3" fontId="0" fillId="14" borderId="3" xfId="0" applyNumberFormat="1" applyFill="1" applyBorder="1" applyAlignment="1">
      <alignment horizontal="center" vertical="center" wrapText="1"/>
    </xf>
    <xf numFmtId="3" fontId="0" fillId="14" borderId="4" xfId="0" applyNumberFormat="1" applyFill="1" applyBorder="1" applyAlignment="1">
      <alignment horizontal="center" vertical="center" wrapText="1"/>
    </xf>
    <xf numFmtId="165" fontId="0" fillId="14" borderId="0" xfId="0" applyNumberFormat="1" applyFill="1" applyAlignment="1">
      <alignment wrapText="1"/>
    </xf>
    <xf numFmtId="0" fontId="0" fillId="14" borderId="0" xfId="0" applyFill="1" applyAlignment="1">
      <alignment wrapText="1"/>
    </xf>
    <xf numFmtId="0" fontId="0" fillId="14" borderId="2" xfId="0" applyFill="1" applyBorder="1" applyAlignment="1">
      <alignment horizontal="left" vertical="top" wrapText="1"/>
    </xf>
    <xf numFmtId="3" fontId="0" fillId="14" borderId="4" xfId="1" applyNumberFormat="1" applyFont="1" applyFill="1" applyBorder="1" applyAlignment="1" applyProtection="1">
      <alignment horizontal="center" vertical="center" wrapText="1"/>
    </xf>
    <xf numFmtId="0" fontId="0" fillId="0" borderId="0" xfId="0" applyAlignment="1">
      <alignment wrapText="1"/>
    </xf>
    <xf numFmtId="1" fontId="0" fillId="14" borderId="2" xfId="1" applyNumberFormat="1" applyFont="1" applyFill="1" applyBorder="1" applyAlignment="1" applyProtection="1">
      <alignment horizontal="center" vertical="center" wrapText="1"/>
    </xf>
    <xf numFmtId="1" fontId="0" fillId="14" borderId="3" xfId="0" applyNumberFormat="1" applyFill="1" applyBorder="1" applyAlignment="1">
      <alignment horizontal="center" vertical="center" wrapText="1"/>
    </xf>
    <xf numFmtId="1" fontId="0" fillId="14" borderId="4" xfId="0" applyNumberFormat="1" applyFill="1" applyBorder="1" applyAlignment="1">
      <alignment horizontal="center" vertical="center" wrapText="1"/>
    </xf>
    <xf numFmtId="1" fontId="0" fillId="0" borderId="3" xfId="1" applyNumberFormat="1" applyFont="1" applyFill="1" applyBorder="1" applyAlignment="1" applyProtection="1">
      <alignment horizontal="center" vertical="center" wrapText="1"/>
    </xf>
    <xf numFmtId="0" fontId="0" fillId="14" borderId="2" xfId="0" quotePrefix="1" applyFill="1" applyBorder="1" applyAlignment="1">
      <alignment horizontal="center" vertical="center" wrapText="1"/>
    </xf>
    <xf numFmtId="165" fontId="6" fillId="14" borderId="2" xfId="1" applyNumberFormat="1" applyFont="1" applyFill="1" applyBorder="1" applyAlignment="1" applyProtection="1">
      <alignment horizontal="center" vertical="center" wrapText="1"/>
    </xf>
    <xf numFmtId="41" fontId="6" fillId="14" borderId="2" xfId="2" applyFont="1" applyFill="1" applyBorder="1" applyAlignment="1" applyProtection="1">
      <alignment horizontal="center" vertical="center" wrapText="1"/>
    </xf>
    <xf numFmtId="43" fontId="6" fillId="14" borderId="2" xfId="1" applyFont="1" applyFill="1" applyBorder="1" applyAlignment="1" applyProtection="1">
      <alignment horizontal="center" vertical="center" wrapText="1"/>
    </xf>
    <xf numFmtId="2" fontId="6" fillId="14" borderId="2" xfId="1" applyNumberFormat="1" applyFont="1" applyFill="1" applyBorder="1" applyAlignment="1" applyProtection="1">
      <alignment horizontal="center" vertical="center" wrapText="1"/>
    </xf>
    <xf numFmtId="3" fontId="6" fillId="14" borderId="2" xfId="1" applyNumberFormat="1" applyFont="1" applyFill="1" applyBorder="1" applyAlignment="1" applyProtection="1">
      <alignment horizontal="center" vertical="center" wrapText="1"/>
    </xf>
    <xf numFmtId="2" fontId="6" fillId="14" borderId="3" xfId="0" applyNumberFormat="1" applyFont="1" applyFill="1" applyBorder="1" applyAlignment="1">
      <alignment horizontal="center" vertical="center" wrapText="1"/>
    </xf>
    <xf numFmtId="4" fontId="6" fillId="14" borderId="3" xfId="0" applyNumberFormat="1" applyFont="1" applyFill="1" applyBorder="1" applyAlignment="1">
      <alignment horizontal="center" vertical="center" wrapText="1"/>
    </xf>
    <xf numFmtId="3" fontId="6" fillId="14" borderId="3" xfId="0" applyNumberFormat="1" applyFont="1" applyFill="1" applyBorder="1" applyAlignment="1">
      <alignment horizontal="center" vertical="center" wrapText="1"/>
    </xf>
    <xf numFmtId="165" fontId="6" fillId="14" borderId="4" xfId="1" applyNumberFormat="1" applyFont="1" applyFill="1" applyBorder="1" applyAlignment="1" applyProtection="1">
      <alignment horizontal="center" vertical="center" wrapText="1"/>
    </xf>
    <xf numFmtId="4" fontId="0" fillId="14" borderId="2" xfId="2" applyNumberFormat="1" applyFont="1" applyFill="1" applyBorder="1" applyAlignment="1" applyProtection="1">
      <alignment horizontal="center" vertical="center" wrapText="1"/>
    </xf>
    <xf numFmtId="165" fontId="0" fillId="0" borderId="3" xfId="1" applyNumberFormat="1" applyFont="1" applyBorder="1" applyAlignment="1" applyProtection="1">
      <alignment vertical="center" wrapText="1"/>
    </xf>
    <xf numFmtId="165" fontId="0" fillId="0" borderId="19" xfId="1" applyNumberFormat="1" applyFont="1" applyBorder="1" applyAlignment="1" applyProtection="1">
      <alignment horizontal="center" vertical="center" wrapText="1"/>
    </xf>
    <xf numFmtId="1" fontId="0" fillId="0" borderId="4" xfId="0" applyNumberFormat="1" applyBorder="1" applyAlignment="1">
      <alignment horizontal="center" vertical="center" wrapText="1"/>
    </xf>
    <xf numFmtId="0" fontId="0" fillId="12" borderId="2" xfId="0" applyFill="1" applyBorder="1" applyAlignment="1">
      <alignment horizontal="center" vertical="center" wrapText="1"/>
    </xf>
    <xf numFmtId="1" fontId="0" fillId="14" borderId="4" xfId="0" applyNumberFormat="1" applyFill="1" applyBorder="1" applyAlignment="1" applyProtection="1">
      <alignment horizontal="center" vertical="center" wrapText="1"/>
      <protection locked="0"/>
    </xf>
    <xf numFmtId="49" fontId="0" fillId="14" borderId="2" xfId="1" applyNumberFormat="1" applyFont="1" applyFill="1" applyBorder="1" applyAlignment="1" applyProtection="1">
      <alignment horizontal="center" vertical="center" wrapText="1"/>
    </xf>
    <xf numFmtId="165" fontId="0" fillId="14" borderId="4" xfId="1" applyNumberFormat="1" applyFont="1" applyFill="1" applyBorder="1" applyAlignment="1" applyProtection="1">
      <alignment horizontal="center" vertical="center" wrapText="1"/>
    </xf>
    <xf numFmtId="1" fontId="0" fillId="14" borderId="2" xfId="1" applyNumberFormat="1" applyFont="1" applyFill="1" applyBorder="1" applyAlignment="1" applyProtection="1">
      <alignment horizontal="center" vertical="center" wrapText="1"/>
      <protection locked="0"/>
    </xf>
    <xf numFmtId="1" fontId="0" fillId="14" borderId="3" xfId="0" applyNumberFormat="1" applyFill="1" applyBorder="1" applyAlignment="1" applyProtection="1">
      <alignment horizontal="center" vertical="center" wrapText="1"/>
      <protection locked="0"/>
    </xf>
    <xf numFmtId="2" fontId="0" fillId="14" borderId="2" xfId="1" applyNumberFormat="1" applyFont="1" applyFill="1" applyBorder="1" applyAlignment="1" applyProtection="1">
      <alignment horizontal="center" vertical="center" wrapText="1"/>
      <protection locked="0"/>
    </xf>
    <xf numFmtId="167" fontId="0" fillId="14" borderId="2" xfId="1" applyNumberFormat="1" applyFont="1" applyFill="1" applyBorder="1" applyAlignment="1" applyProtection="1">
      <alignment horizontal="center" vertical="center" wrapText="1"/>
      <protection locked="0"/>
    </xf>
    <xf numFmtId="167" fontId="0" fillId="14" borderId="7" xfId="1" applyNumberFormat="1" applyFont="1" applyFill="1" applyBorder="1" applyAlignment="1" applyProtection="1">
      <alignment horizontal="center" vertical="center" wrapText="1"/>
      <protection locked="0"/>
    </xf>
    <xf numFmtId="0" fontId="7" fillId="14" borderId="2" xfId="0" applyFont="1" applyFill="1" applyBorder="1" applyAlignment="1">
      <alignment horizontal="center" vertical="center" wrapText="1"/>
    </xf>
    <xf numFmtId="0" fontId="7" fillId="14" borderId="2" xfId="0" applyFont="1" applyFill="1" applyBorder="1" applyAlignment="1">
      <alignment horizontal="left" vertical="top" wrapText="1"/>
    </xf>
    <xf numFmtId="0" fontId="7" fillId="12" borderId="2" xfId="0" applyFont="1" applyFill="1" applyBorder="1" applyAlignment="1">
      <alignment horizontal="center" vertical="center" wrapText="1"/>
    </xf>
    <xf numFmtId="2" fontId="7" fillId="14" borderId="2" xfId="1" applyNumberFormat="1" applyFont="1" applyFill="1" applyBorder="1" applyAlignment="1" applyProtection="1">
      <alignment horizontal="center" vertical="center" wrapText="1"/>
    </xf>
    <xf numFmtId="2" fontId="7" fillId="14" borderId="2" xfId="1" applyNumberFormat="1" applyFont="1" applyFill="1" applyBorder="1" applyAlignment="1" applyProtection="1">
      <alignment horizontal="center" vertical="center" wrapText="1"/>
      <protection locked="0"/>
    </xf>
    <xf numFmtId="1" fontId="0" fillId="14" borderId="7" xfId="1" applyNumberFormat="1" applyFont="1" applyFill="1" applyBorder="1" applyAlignment="1" applyProtection="1">
      <alignment horizontal="center" vertical="center" wrapText="1"/>
      <protection locked="0"/>
    </xf>
    <xf numFmtId="1" fontId="0" fillId="14" borderId="2" xfId="8" applyNumberFormat="1" applyFont="1" applyFill="1" applyBorder="1" applyAlignment="1" applyProtection="1">
      <alignment horizontal="center" vertical="center" wrapText="1"/>
    </xf>
    <xf numFmtId="2" fontId="0" fillId="14" borderId="2" xfId="8" applyNumberFormat="1" applyFont="1" applyFill="1" applyBorder="1" applyAlignment="1" applyProtection="1">
      <alignment horizontal="center" vertical="center" wrapText="1"/>
    </xf>
    <xf numFmtId="2" fontId="0" fillId="14" borderId="3" xfId="0" applyNumberFormat="1" applyFill="1" applyBorder="1" applyAlignment="1">
      <alignment horizontal="center" vertical="center" wrapText="1"/>
    </xf>
    <xf numFmtId="2" fontId="0" fillId="14" borderId="4" xfId="0" applyNumberFormat="1" applyFill="1" applyBorder="1" applyAlignment="1">
      <alignment horizontal="center" vertical="center" wrapText="1"/>
    </xf>
    <xf numFmtId="2" fontId="0" fillId="14" borderId="2" xfId="0" applyNumberFormat="1" applyFill="1" applyBorder="1" applyAlignment="1">
      <alignment horizontal="center" vertical="center" wrapText="1"/>
    </xf>
    <xf numFmtId="2" fontId="23" fillId="12" borderId="2" xfId="1" applyNumberFormat="1" applyFont="1" applyFill="1" applyBorder="1" applyAlignment="1" applyProtection="1">
      <alignment horizontal="center" vertical="center" wrapText="1"/>
      <protection locked="0"/>
    </xf>
    <xf numFmtId="2" fontId="23" fillId="12" borderId="3" xfId="0" applyNumberFormat="1" applyFont="1" applyFill="1" applyBorder="1" applyAlignment="1" applyProtection="1">
      <alignment horizontal="center" vertical="center" wrapText="1"/>
      <protection locked="0"/>
    </xf>
    <xf numFmtId="2" fontId="24" fillId="12" borderId="2" xfId="1" applyNumberFormat="1" applyFont="1" applyFill="1" applyBorder="1" applyAlignment="1" applyProtection="1">
      <alignment horizontal="center" vertical="center" wrapText="1"/>
      <protection locked="0"/>
    </xf>
    <xf numFmtId="0" fontId="0" fillId="14" borderId="2" xfId="0" applyFill="1" applyBorder="1" applyAlignment="1" applyProtection="1">
      <alignment horizontal="center" vertical="center" wrapText="1"/>
      <protection locked="0"/>
    </xf>
    <xf numFmtId="164" fontId="0" fillId="14" borderId="2" xfId="1" applyNumberFormat="1" applyFont="1" applyFill="1" applyBorder="1" applyAlignment="1" applyProtection="1">
      <alignment horizontal="center" vertical="center" wrapText="1"/>
      <protection locked="0"/>
    </xf>
    <xf numFmtId="2" fontId="0" fillId="14" borderId="3" xfId="0" applyNumberFormat="1" applyFill="1" applyBorder="1" applyAlignment="1" applyProtection="1">
      <alignment horizontal="center" vertical="center" wrapText="1"/>
      <protection locked="0"/>
    </xf>
    <xf numFmtId="2" fontId="0" fillId="14" borderId="8" xfId="0" applyNumberFormat="1" applyFill="1" applyBorder="1" applyAlignment="1" applyProtection="1">
      <alignment horizontal="center" vertical="center" wrapText="1"/>
      <protection locked="0"/>
    </xf>
    <xf numFmtId="0" fontId="0" fillId="0" borderId="4" xfId="0" applyBorder="1" applyAlignment="1" applyProtection="1">
      <alignment horizontal="left" vertical="top" wrapText="1"/>
      <protection locked="0"/>
    </xf>
    <xf numFmtId="0" fontId="25" fillId="0" borderId="4" xfId="0" applyFont="1" applyBorder="1" applyAlignment="1" applyProtection="1">
      <alignment horizontal="center" vertical="center" wrapText="1"/>
      <protection locked="0"/>
    </xf>
    <xf numFmtId="0" fontId="26" fillId="0" borderId="4" xfId="0" applyFont="1" applyBorder="1" applyAlignment="1" applyProtection="1">
      <alignment horizontal="center" vertical="center" wrapText="1"/>
      <protection locked="0"/>
    </xf>
    <xf numFmtId="0" fontId="19" fillId="0" borderId="4" xfId="0" applyFont="1" applyBorder="1" applyAlignment="1" applyProtection="1">
      <alignment horizontal="left" vertical="center" wrapText="1"/>
      <protection locked="0"/>
    </xf>
    <xf numFmtId="0" fontId="0" fillId="0" borderId="4" xfId="0" applyBorder="1" applyAlignment="1" applyProtection="1">
      <alignment horizontal="left" wrapText="1"/>
      <protection locked="0"/>
    </xf>
    <xf numFmtId="0" fontId="0" fillId="0" borderId="2" xfId="0" applyFont="1" applyFill="1" applyBorder="1" applyAlignment="1">
      <alignment horizontal="center" vertical="center" wrapText="1"/>
    </xf>
    <xf numFmtId="0" fontId="0" fillId="0" borderId="3" xfId="0" applyFont="1" applyFill="1" applyBorder="1" applyAlignment="1" applyProtection="1">
      <alignment horizontal="center" vertical="center" wrapText="1"/>
      <protection locked="0"/>
    </xf>
    <xf numFmtId="0" fontId="0" fillId="0" borderId="4" xfId="0" applyFont="1" applyFill="1" applyBorder="1" applyAlignment="1" applyProtection="1">
      <alignment horizontal="center" vertical="center"/>
      <protection locked="0"/>
    </xf>
    <xf numFmtId="0" fontId="30" fillId="0" borderId="26" xfId="0" applyFont="1" applyBorder="1" applyAlignment="1">
      <alignment horizontal="center" vertical="center" wrapText="1"/>
    </xf>
    <xf numFmtId="0" fontId="30" fillId="0" borderId="25" xfId="0" applyFont="1" applyBorder="1" applyAlignment="1">
      <alignment vertical="center" wrapText="1"/>
    </xf>
    <xf numFmtId="0" fontId="29" fillId="0" borderId="27" xfId="0" applyFont="1" applyBorder="1" applyAlignment="1">
      <alignment horizontal="justify" vertical="center" wrapText="1"/>
    </xf>
    <xf numFmtId="0" fontId="29" fillId="0" borderId="28" xfId="0" applyFont="1" applyBorder="1" applyAlignment="1">
      <alignment horizontal="justify" vertical="center" wrapText="1"/>
    </xf>
    <xf numFmtId="0" fontId="29" fillId="0" borderId="28" xfId="0" applyFont="1" applyBorder="1" applyAlignment="1">
      <alignment horizontal="center" vertical="center" wrapText="1"/>
    </xf>
    <xf numFmtId="0" fontId="30" fillId="0" borderId="4" xfId="0" applyFont="1" applyBorder="1" applyAlignment="1">
      <alignment vertical="center" wrapText="1"/>
    </xf>
    <xf numFmtId="14" fontId="30" fillId="0" borderId="4" xfId="0" applyNumberFormat="1"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4" xfId="0" applyFont="1" applyBorder="1" applyAlignment="1">
      <alignment horizontal="center" vertical="center" wrapText="1"/>
    </xf>
  </cellXfs>
  <cellStyles count="9">
    <cellStyle name="Millares" xfId="1" builtinId="3"/>
    <cellStyle name="Millares [0]" xfId="2" builtinId="6"/>
    <cellStyle name="Millares [0] 2" xfId="4" xr:uid="{48D88395-EE8C-49F8-A3E6-F7A94E0829D5}"/>
    <cellStyle name="Millares 4" xfId="3" xr:uid="{CF862DEF-5183-4133-B7B2-6A1A1F333781}"/>
    <cellStyle name="Normal" xfId="0" builtinId="0"/>
    <cellStyle name="Normal 2" xfId="5" xr:uid="{10C691AB-ECD3-4541-9AEF-DAD2076AEFE9}"/>
    <cellStyle name="Normal 2 2" xfId="7" xr:uid="{E47CF378-AD42-46BD-9011-F820F589EE8F}"/>
    <cellStyle name="Normal 3" xfId="6" xr:uid="{E4619C43-C2CE-4091-BA3B-0F83B6092713}"/>
    <cellStyle name="Porcentaje" xfId="8" builtinId="5"/>
  </cellStyles>
  <dxfs count="0"/>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microsoft.com/office/2017/10/relationships/person" Target="persons/perso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mineducaciongovco-my.sharepoint.com/personal/clindo_mineducacion_gov_co/Documents/DISCO%20D/PRESUPUESTO%202021/PAA/Plantilla%20PLC%202021%20Cargue%20NEON-Direcci&#243;n%20de%20Fomento%20de%20la%20Educaci&#243;n%20Superio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ineducaciongovco-my.sharepoint.com/Users/User/OneDrive%20-%20mineducacion.gov.co/Planeaci&#243;n%20MEN/2020/OAPF/PAI/Anexo%20presupuestal%20final%20OAPF.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Matriz%20de%20Eventos%20TEQUENDAMA.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hvarela/AppData/Local/Microsoft/Windows/INetCache/Content.Outlook/4I4F1TCJ/Copia%20de%20PAI%20SGF%202022%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C 2021"/>
      <sheetName val="Hoja2"/>
      <sheetName val="PLC 2021 (2)"/>
      <sheetName val="PROGRAMABLE EN PLC"/>
      <sheetName val="OPS"/>
      <sheetName val="Hoja1"/>
      <sheetName val="Listas"/>
    </sheetNames>
    <sheetDataSet>
      <sheetData sheetId="0"/>
      <sheetData sheetId="1"/>
      <sheetData sheetId="2"/>
      <sheetData sheetId="3"/>
      <sheetData sheetId="4"/>
      <sheetData sheetId="5"/>
      <sheetData sheetId="6">
        <row r="2">
          <cell r="A2">
            <v>2021</v>
          </cell>
          <cell r="B2" t="str">
            <v>DÍAS CALENDARIO</v>
          </cell>
          <cell r="D2" t="str">
            <v>ACUERDO MARCO DE PRECIOS</v>
          </cell>
          <cell r="F2" t="str">
            <v>AGENCIA</v>
          </cell>
          <cell r="H2" t="str">
            <v>NO APLICA</v>
          </cell>
          <cell r="J2" t="str">
            <v>ALFABETIZAR JÓVENES Y ADULTOS</v>
          </cell>
        </row>
        <row r="3">
          <cell r="D3" t="str">
            <v>BM-SELECCIÓN CALIFICACIÓN CONSULTORES</v>
          </cell>
          <cell r="F3" t="str">
            <v>ARRENDAMIENTO Y/O ADQUISICIÓN DE INMUEBL</v>
          </cell>
          <cell r="H3" t="str">
            <v>PRESUPUESTO DE ENTIDAD NACIONAL</v>
          </cell>
          <cell r="J3" t="str">
            <v>DESPACHO MINISTRO(A) DE EDUCACIÓN NACIONAL</v>
          </cell>
        </row>
        <row r="4">
          <cell r="D4" t="str">
            <v>BM-BIENES / LICITACIÓN PÚBLICA INTERNACIONAL</v>
          </cell>
          <cell r="F4" t="str">
            <v>CESIÓN DE CRÉDITOS</v>
          </cell>
          <cell r="H4" t="str">
            <v>RECURSOS DE CRÉDITO</v>
          </cell>
          <cell r="J4" t="str">
            <v>DIRECCIÓN DE CALIDAD PARA LA EDUCACIÓN PREESCOLAR, BÁSICA Y MEDIA</v>
          </cell>
        </row>
        <row r="5">
          <cell r="D5" t="str">
            <v>BM-BIENES / LICITACIÓN PÚBLICA NACIONAL</v>
          </cell>
          <cell r="F5" t="str">
            <v>COMISIÓN</v>
          </cell>
          <cell r="H5" t="str">
            <v>RECURSOS PROPIOS</v>
          </cell>
          <cell r="J5" t="str">
            <v>DIRECCIÓN DE COBERTURA Y EQUIDAD</v>
          </cell>
        </row>
        <row r="6">
          <cell r="D6" t="str">
            <v>BM-CONSULT / SELECC BASADA EN CALID Y COSTOS</v>
          </cell>
          <cell r="F6" t="str">
            <v xml:space="preserve">COMODATO                                </v>
          </cell>
          <cell r="H6" t="str">
            <v>REGALÍAS</v>
          </cell>
          <cell r="J6" t="str">
            <v>DIRECCIÓN DE FOMENTO DE LA EDUCACIÓN SUPERIOR</v>
          </cell>
        </row>
        <row r="7">
          <cell r="D7" t="str">
            <v>BM-CONSULT / SELECC DE CONSULT INDIV CONT DIRECTA</v>
          </cell>
          <cell r="F7" t="str">
            <v xml:space="preserve">COMPRAVENTA MERCANTIL               </v>
          </cell>
          <cell r="H7" t="str">
            <v>SGP</v>
          </cell>
          <cell r="J7" t="str">
            <v>DIRECCIÓN DE LA CALIDAD PARA LA EDUCACIÓN SUPERIOR</v>
          </cell>
        </row>
        <row r="8">
          <cell r="D8" t="str">
            <v>BM-CONSULT / SELECC CONSULTOR INDIV COMP 3HV</v>
          </cell>
          <cell r="F8" t="str">
            <v xml:space="preserve">COMPRAVENTA Y/O SUMINISTRO </v>
          </cell>
          <cell r="J8" t="str">
            <v>DIRECCIÓN DE PRIMERA INFANCIA</v>
          </cell>
        </row>
        <row r="9">
          <cell r="D9" t="str">
            <v>BM-CONSULT/SELECCION FTE UNICA FIRMA</v>
          </cell>
          <cell r="F9" t="str">
            <v xml:space="preserve">CONCESIÓN                               </v>
          </cell>
          <cell r="J9" t="str">
            <v>DIRECCÍON DE FORTALECIMIENTO A LA GESTIÓN TERRITORIAL</v>
          </cell>
        </row>
        <row r="10">
          <cell r="D10" t="str">
            <v>BM-COMPARACION DE PRECIOS</v>
          </cell>
          <cell r="F10" t="str">
            <v xml:space="preserve">CONSULTORÍA                             </v>
          </cell>
          <cell r="J10" t="str">
            <v>FORTALECIMIENTO DEL DESARROLLO DE COMPETENCIAS EN LENGUA EXTRANJERA</v>
          </cell>
        </row>
        <row r="11">
          <cell r="D11" t="str">
            <v>BM-CONVENIOS INTERADMINISTRATIVOS</v>
          </cell>
          <cell r="F11" t="str">
            <v>CONTRATO DE APORTE</v>
          </cell>
          <cell r="J11" t="str">
            <v>JORNADA UNICA</v>
          </cell>
        </row>
        <row r="12">
          <cell r="D12" t="str">
            <v>BM-CONVENIOS DE COOPERACION</v>
          </cell>
          <cell r="F12" t="str">
            <v>CONTRATO INTERADMINISTRATIVO</v>
          </cell>
          <cell r="J12" t="str">
            <v>MODERNIZACIÓN DE LA EDUCACIÓN MEDIA</v>
          </cell>
        </row>
        <row r="13">
          <cell r="D13" t="str">
            <v>CONCURSO DE MÉRITOS / ABIERTO</v>
          </cell>
          <cell r="F13" t="str">
            <v>CONTRATOS DE ACTIVIDAD CIENTÍFICA Y TEC</v>
          </cell>
          <cell r="J13" t="str">
            <v>OFICINA ASESORA DE COMUNICACIONES</v>
          </cell>
        </row>
        <row r="14">
          <cell r="D14" t="str">
            <v>CONCURSO DE MÉRITOS / PTD</v>
          </cell>
          <cell r="F14" t="str">
            <v>CONTRATOS DE ESTABILIDAD JURÍDICA</v>
          </cell>
          <cell r="J14" t="str">
            <v>OFICINA ASESORA DE PLANEACIÓN Y FINANZAS</v>
          </cell>
        </row>
        <row r="15">
          <cell r="D15" t="str">
            <v>CONCURSO DE MÉRITOS / PTS</v>
          </cell>
          <cell r="F15" t="str">
            <v>CONVENIO DE ASOCIACIÓN</v>
          </cell>
          <cell r="J15" t="str">
            <v>OFICINA ASESORA JURÍDICA</v>
          </cell>
        </row>
        <row r="16">
          <cell r="D16" t="str">
            <v>CONTRATACIÓN DIRECTA / ARRENDAMIENTO DE INMUEBLES</v>
          </cell>
          <cell r="F16" t="str">
            <v>CONVENIO DE COOPERACIÓN</v>
          </cell>
          <cell r="J16" t="str">
            <v>OFICINA DE CONTROL INTERNO</v>
          </cell>
        </row>
        <row r="17">
          <cell r="D17" t="str">
            <v>CONTRATACIÓN DIRECTA / COMPRAVENTA DE INMUEBLES</v>
          </cell>
          <cell r="F17" t="str">
            <v>CONVENIO INTERADMINISTRATIVO</v>
          </cell>
          <cell r="J17" t="str">
            <v>OFICINA DE COOPERACIÓN Y ASUNTOS INTERNACIONALES</v>
          </cell>
        </row>
        <row r="18">
          <cell r="D18" t="str">
            <v>CONTRATACIÓN DIRECTA / CONTRATO DE APORTE</v>
          </cell>
          <cell r="F18" t="str">
            <v xml:space="preserve">CORRETAJE                               </v>
          </cell>
          <cell r="J18" t="str">
            <v>OFICINA DE INNOVACIÓN EDUCATIVA CON USO DE NUEVAS TECNOLOGÍAS</v>
          </cell>
        </row>
        <row r="19">
          <cell r="D19" t="str">
            <v>CONTRATACIÓN DIRECTA / CONTRATOS INTERADMINISTRATIVOS</v>
          </cell>
          <cell r="F19" t="str">
            <v xml:space="preserve">DEPÓSITO                                </v>
          </cell>
          <cell r="J19" t="str">
            <v>OFICINA DE TECNOLOGÍA Y SISTEMAS DE INFORMACIÓN</v>
          </cell>
        </row>
        <row r="20">
          <cell r="D20" t="str">
            <v>CONTRATACIÓN DIRECTA / CONVENIO COOPERACIÓN</v>
          </cell>
          <cell r="F20" t="str">
            <v>FACTORING</v>
          </cell>
          <cell r="J20" t="str">
            <v>PLAN NACIONAL DE LECTURA</v>
          </cell>
        </row>
        <row r="21">
          <cell r="D21" t="str">
            <v>CONTRATACIÓN DIRECTA / CONVENIO MARCO</v>
          </cell>
          <cell r="F21" t="str">
            <v xml:space="preserve">FIDUCIA Y/O ENCARGO FIDUCIARIO          </v>
          </cell>
          <cell r="J21" t="str">
            <v>PROGRAMA DE APOYO EN GESTIÓN AL PLAN DE EDUCACIÓN DE CALIDAD</v>
          </cell>
        </row>
        <row r="22">
          <cell r="D22" t="str">
            <v>CONTRATACIÓN DIRECTA / CONVENIOS INTERADMINISTRATIVOS</v>
          </cell>
          <cell r="F22" t="str">
            <v>FLETAMENTO</v>
          </cell>
          <cell r="J22" t="str">
            <v>PROGRAMA TODOS A APRENDER</v>
          </cell>
        </row>
        <row r="23">
          <cell r="D23" t="str">
            <v>CONTRATACIÓN DIRECTA / DESARROLLO DE ACTIVIDADES CIENTÍFICAS Y TECNOLÓGICAS</v>
          </cell>
          <cell r="F23" t="str">
            <v>FRANQUICIA</v>
          </cell>
          <cell r="J23" t="str">
            <v>PROYECTO DE EDUCACIÓN RURAL PER II</v>
          </cell>
        </row>
        <row r="24">
          <cell r="D24" t="str">
            <v>CONTRATACIÓN DIRECTA / EMPRÉSTITOS</v>
          </cell>
          <cell r="F24" t="str">
            <v>INTERMEDIACIÓN DE SEGUROS</v>
          </cell>
          <cell r="J24" t="str">
            <v>PROYECTO DE MODERNIZACIÓN</v>
          </cell>
        </row>
        <row r="25">
          <cell r="D25" t="str">
            <v>CONTRATACIÓN DIRECTA / NO EXISTA PLURALIDAD DE OFERENTES</v>
          </cell>
          <cell r="F25" t="str">
            <v>INTERVENTORÍA</v>
          </cell>
          <cell r="J25" t="str">
            <v>SECRETARÍA GENERAL</v>
          </cell>
        </row>
        <row r="26">
          <cell r="D26" t="str">
            <v>CONTRATACIÓN DIRECTA / SERVICIOS DE APOYO</v>
          </cell>
          <cell r="F26" t="str">
            <v xml:space="preserve">LEASING                                 </v>
          </cell>
          <cell r="J26" t="str">
            <v>SUBDIRECCION DE CALIDAD DE PRIMERA INFANCIA</v>
          </cell>
        </row>
        <row r="27">
          <cell r="D27" t="str">
            <v>CONTRATACIÓN DIRECTA / SERVICIOS PROFESIONALES</v>
          </cell>
          <cell r="F27" t="str">
            <v>MANTENIMIENTO Y/O REPARACIÓN</v>
          </cell>
          <cell r="J27" t="str">
            <v>SUBDIRECCIÓN DE ACCESO</v>
          </cell>
        </row>
        <row r="28">
          <cell r="D28" t="str">
            <v>CONTRATACIÓN DIRECTA / URGENCIA MANIFIESTA</v>
          </cell>
          <cell r="F28" t="str">
            <v xml:space="preserve">MEDIACIÓN O MANDATO                   </v>
          </cell>
          <cell r="J28" t="str">
            <v>SUBDIRECCIÓN DE APOYO A LA GESTIÓN DE LAS INST. DE EDU. SUPERIOR</v>
          </cell>
        </row>
        <row r="29">
          <cell r="D29" t="str">
            <v>CONVENIO COMISIÓN DE ESTUDIOS</v>
          </cell>
          <cell r="F29" t="str">
            <v xml:space="preserve">OBRA PUBLICA                            </v>
          </cell>
          <cell r="J29" t="str">
            <v>SUBDIRECCIÓN DE ASEGURAMIENTO DE LA CALIDAD DE LA EDUCACIÓN SUPERIOR</v>
          </cell>
        </row>
        <row r="30">
          <cell r="D30" t="str">
            <v>INSTRUMENTO DE AGREGACIÓN A LA DEMANDA</v>
          </cell>
          <cell r="F30" t="str">
            <v>ORDEN DE COMPRA</v>
          </cell>
          <cell r="J30" t="str">
            <v>SUBDIRECCIÓN DE COBERTURA DE PRIMERA INFANCIA</v>
          </cell>
        </row>
        <row r="31">
          <cell r="D31" t="str">
            <v>LICITACIÓN / ENCARGO FIDUCIARIO</v>
          </cell>
          <cell r="F31" t="str">
            <v>ORDEN DE TRABAJO</v>
          </cell>
          <cell r="J31" t="str">
            <v>SUBDIRECCIÓN DE CONTRATACIÓN</v>
          </cell>
        </row>
        <row r="32">
          <cell r="D32" t="str">
            <v>LICITACIÓN / OBRA PÚBLICA</v>
          </cell>
          <cell r="F32" t="str">
            <v xml:space="preserve">OTROS          </v>
          </cell>
          <cell r="J32" t="str">
            <v>SUBDIRECCIÓN DE DESARROLLO ORGANIZACIONAL</v>
          </cell>
        </row>
        <row r="33">
          <cell r="D33" t="str">
            <v>LICITACIÓN PÚBLICA</v>
          </cell>
          <cell r="F33" t="str">
            <v xml:space="preserve">PERMUTA                                 </v>
          </cell>
          <cell r="J33" t="str">
            <v>SUBDIRECCIÓN DE DESARROLLO SECTORIAL DE LA EDUCACIÓN SUPERIOR</v>
          </cell>
        </row>
        <row r="34">
          <cell r="D34" t="str">
            <v>MINIMA CUANTIA</v>
          </cell>
          <cell r="F34" t="str">
            <v xml:space="preserve">PRESTACIÓN DE SERVICIOS                 </v>
          </cell>
          <cell r="J34" t="str">
            <v>SUBDIRECCIÓN DE FOMENTO DE COMPETENCIAS</v>
          </cell>
        </row>
        <row r="35">
          <cell r="D35" t="str">
            <v>MODIFICATORIOS (ADICIONES, PRÓRROGAS Y MODIFICACIONES)</v>
          </cell>
          <cell r="F35" t="str">
            <v>PRESTACIÓN DE SERVICIOS APOYO</v>
          </cell>
          <cell r="J35" t="str">
            <v>SUBDIRECCIÓN DE FORTALECIMIENTO INSTITUCIONAL</v>
          </cell>
        </row>
        <row r="36">
          <cell r="D36" t="str">
            <v>REDUCCIONES</v>
          </cell>
          <cell r="F36" t="str">
            <v>PRESTACIÓN DE SERVICIOS DE SALUD</v>
          </cell>
          <cell r="J36" t="str">
            <v>SUBDIRECCIÓN DE GESTIÓN ADMINISTRATIVA Y OPERACIONES</v>
          </cell>
        </row>
        <row r="37">
          <cell r="D37" t="str">
            <v>REGÍMEN ESPECIAL / CONVENIO ASOCIACIÓN</v>
          </cell>
          <cell r="F37" t="str">
            <v>PRESTACIÓN DE SERVICIOS PROFESIONALES</v>
          </cell>
          <cell r="J37" t="str">
            <v>SUBDIRECCIÓN DE GESTIÓN FINANCIERA</v>
          </cell>
        </row>
        <row r="38">
          <cell r="D38" t="str">
            <v>SELECCIÓN ABREVIADA / BOLSA DE PRODUCTOS</v>
          </cell>
          <cell r="F38" t="str">
            <v xml:space="preserve">PRÉSTAMO O MUTUO     </v>
          </cell>
          <cell r="J38" t="str">
            <v>SUBDIRECCIÓN DE INSPECCIÓN Y VIGILANCIA</v>
          </cell>
        </row>
        <row r="39">
          <cell r="D39" t="str">
            <v>SELECCIÓN ABREVIADA / LICITACIÓN DECLARADA DESIERTA</v>
          </cell>
          <cell r="F39" t="str">
            <v>PUBLICIDAD</v>
          </cell>
          <cell r="J39" t="str">
            <v>SUBDIRECCIÓN DE MONITOREO Y CONTROL</v>
          </cell>
        </row>
        <row r="40">
          <cell r="D40" t="str">
            <v>SELECCIÓN ABREVIADA / MENOR CUANTÍA</v>
          </cell>
          <cell r="F40" t="str">
            <v>RENTING</v>
          </cell>
          <cell r="J40" t="str">
            <v>SUBDIRECCIÓN DE PERMANENCIA</v>
          </cell>
        </row>
        <row r="41">
          <cell r="D41" t="str">
            <v>SELECCIÓN ABREVIADA / SUBASTA INVERSA ELECTRÓNICA</v>
          </cell>
          <cell r="F41" t="str">
            <v xml:space="preserve">SEGUROS             </v>
          </cell>
          <cell r="J41" t="str">
            <v>SUBDIRECCIÓN DE RECURSOS HUMANOS DEL SECTOR EDUCATIVO</v>
          </cell>
        </row>
        <row r="42">
          <cell r="D42" t="str">
            <v>SELECCIÓN ABREVIADA / SUBASTA INVERSA PRESENCIAL</v>
          </cell>
          <cell r="F42" t="str">
            <v xml:space="preserve">TRANSPORTE                              </v>
          </cell>
          <cell r="J42" t="str">
            <v>SUBDIRECCIÓN DE REFERENTES Y EVALUACIÓN DE LA CALIDAD EDUCATIVA</v>
          </cell>
        </row>
        <row r="43">
          <cell r="J43" t="str">
            <v>SUBDIRECCIÓN DE TALENTO HUMANO</v>
          </cell>
        </row>
        <row r="44">
          <cell r="J44" t="str">
            <v>UNIDAD DE ATENCIÓN AL CIUDADANO</v>
          </cell>
        </row>
        <row r="45">
          <cell r="J45" t="str">
            <v>VICEMINISTERIO DE EDUCACIÓN PREESCOLAR, BÁSICA Y MEDIA</v>
          </cell>
        </row>
        <row r="46">
          <cell r="J46" t="str">
            <v>VICEMINISTRO DE EDUCACIÓN SUPERIOR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_Desp3 Proyectos"/>
      <sheetName val="Listas_Desp2"/>
      <sheetName val="Hoja1"/>
      <sheetName val="Instructivo"/>
      <sheetName val="Hoja4"/>
      <sheetName val="Anexo presupuestal PAI 2020"/>
      <sheetName val="Listas_Desp3"/>
      <sheetName val="Hoja2"/>
      <sheetName val="Listas_Desp1"/>
      <sheetName val="Datos"/>
    </sheetNames>
    <sheetDataSet>
      <sheetData sheetId="0" refreshError="1"/>
      <sheetData sheetId="1" refreshError="1"/>
      <sheetData sheetId="2" refreshError="1"/>
      <sheetData sheetId="3"/>
      <sheetData sheetId="4">
        <row r="1">
          <cell r="A1" t="str">
            <v>PROYECTO</v>
          </cell>
        </row>
      </sheetData>
      <sheetData sheetId="5"/>
      <sheetData sheetId="6">
        <row r="1">
          <cell r="A1" t="str">
            <v>PROYECTO</v>
          </cell>
          <cell r="B1" t="str">
            <v>IMPLEMENTACIÓN DEL PROGRAMA DE ALIMENTACIÓN ESCOLAR EN COLOMBIA NACIONAL</v>
          </cell>
          <cell r="C1" t="str">
            <v>CONSTRUCCIÓN , MEJORAMIENTO Y DOTACIÓN DE ESPACIOS DE APRENDIZAJE PARA PRESTACIÓN DEL SERVICIO EDUCATIVO E IMPLEMENTACIÓN DE ESTRATEGIAS DE CALIDAD Y COBERTURA   NACIONAL</v>
          </cell>
          <cell r="D1" t="str">
            <v>FORTALECIMIENTO DE LAS CONDICIONES PARA EL LOGRO DE TRAYECTORIAS EDUCATIVAS COMPLETAS QUE CONTRIBUYAN AL DESARROLLO INTEGRAL EN LA EDUCACIÓN INICIAL, PREESCOLAR, BÁSICA Y MEDIA. NACIONAL</v>
          </cell>
          <cell r="E1" t="str">
            <v>IMPLEMENTACIÓN DE ESTRATEGIAS EDUCATIVAS INTEGRALES, PERTINENTES Y DE CALIDAD EN ZONAS RURALES. NACIONAL</v>
          </cell>
          <cell r="F1" t="str">
            <v>FORTALECIMIENTO A LA GESTIÓN TERRITORIAL DE LA EDUCACIÓN INICIAL, PREESCOLAR, BÁSICA Y MEDIA. NACIONAL</v>
          </cell>
          <cell r="G1" t="str">
            <v>AMPLIACIÓN DE MECANISMOS DE FOMENTO DE LA EDUCACIÓN SUPERIOR NACIONAL SUPERIOR EN COLOMBIA NACIONAL</v>
          </cell>
          <cell r="H1" t="str">
            <v>APOYO PARA FOMENTAR EL ACCESO CON CALIDAD A LA EDUCACIÓN SUPERIOR A TRAVÉS DE INCENTIVOS A LA DEMANDA EN COLOMBIA NACIONAL</v>
          </cell>
          <cell r="I1" t="str">
            <v>DESARROLLO DE LAS CAPACIDADES DE PLANEACIÓN Y GESTIÓN INSTITUCIONALES Y SECTORIALES</v>
          </cell>
          <cell r="J1" t="str">
            <v>INCREMENTO DE LA CALIDAD EN LA PRESTACIÓN DEL SERVICIO PÚBLICO DE EDUCACIÓN SUPERIOR EN COLOMBIA. NACIONAL</v>
          </cell>
        </row>
        <row r="2">
          <cell r="A2" t="str">
            <v>BPIN</v>
          </cell>
          <cell r="B2" t="str">
            <v>2017011000288</v>
          </cell>
          <cell r="C2" t="str">
            <v>2018011001145</v>
          </cell>
          <cell r="D2" t="str">
            <v>2019011000178</v>
          </cell>
          <cell r="E2" t="str">
            <v>2019011000157</v>
          </cell>
          <cell r="F2" t="str">
            <v>2018011001030</v>
          </cell>
          <cell r="G2" t="str">
            <v>2018011001024</v>
          </cell>
          <cell r="H2" t="str">
            <v xml:space="preserve">2018011001144  </v>
          </cell>
          <cell r="I2" t="str">
            <v>2019011000177</v>
          </cell>
          <cell r="J2" t="str">
            <v>2018011001032</v>
          </cell>
        </row>
        <row r="3">
          <cell r="A3" t="str">
            <v>COD_PPTAL</v>
          </cell>
          <cell r="B3" t="str">
            <v>C-2201-0700-9</v>
          </cell>
          <cell r="C3" t="str">
            <v>C-2201-0700-16</v>
          </cell>
          <cell r="D3" t="str">
            <v>C-2201-0700-18</v>
          </cell>
          <cell r="E3" t="str">
            <v>C-2201-0700-19</v>
          </cell>
          <cell r="F3" t="str">
            <v>C-2201-0700-12</v>
          </cell>
          <cell r="G3" t="str">
            <v>C-2202-0700-45</v>
          </cell>
          <cell r="H3" t="str">
            <v>C-2202-0700-47</v>
          </cell>
          <cell r="I3" t="str">
            <v>C-2299-0700-10</v>
          </cell>
          <cell r="J3" t="str">
            <v>C-2202-0700-32</v>
          </cell>
        </row>
        <row r="4">
          <cell r="A4" t="str">
            <v>APROPIACION</v>
          </cell>
          <cell r="B4">
            <v>1058000000000</v>
          </cell>
          <cell r="C4">
            <v>343056686667</v>
          </cell>
          <cell r="D4">
            <v>230000000000</v>
          </cell>
          <cell r="E4">
            <v>56942931336</v>
          </cell>
          <cell r="F4">
            <v>17910639331</v>
          </cell>
          <cell r="G4">
            <v>37816890860</v>
          </cell>
          <cell r="H4">
            <v>1636827297483</v>
          </cell>
          <cell r="I4">
            <v>34635038585</v>
          </cell>
          <cell r="J4">
            <v>25205825200</v>
          </cell>
        </row>
        <row r="5">
          <cell r="B5" t="str">
            <v>PUNO</v>
          </cell>
          <cell r="C5" t="str">
            <v>PDOS</v>
          </cell>
          <cell r="D5" t="str">
            <v>PTRES</v>
          </cell>
          <cell r="E5" t="str">
            <v>PCUATRO</v>
          </cell>
          <cell r="F5" t="str">
            <v>PCINCO</v>
          </cell>
          <cell r="G5" t="str">
            <v>PSEIS</v>
          </cell>
          <cell r="H5" t="str">
            <v>PSIETE</v>
          </cell>
          <cell r="I5" t="str">
            <v>POCHO</v>
          </cell>
          <cell r="J5" t="str">
            <v>PNUEVE</v>
          </cell>
        </row>
      </sheetData>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MATRIZ"/>
      <sheetName val="SEMÁFORO"/>
      <sheetName val="INFORME"/>
      <sheetName val="CONTROL SALDOS"/>
      <sheetName val="Saldos y adicion"/>
      <sheetName val="RUBROS Y CDP"/>
      <sheetName val="Indicadores TC"/>
      <sheetName val="PLANTILLA"/>
    </sheetNames>
    <sheetDataSet>
      <sheetData sheetId="0">
        <row r="3">
          <cell r="L3" t="str">
            <v>Alimentación</v>
          </cell>
        </row>
        <row r="4">
          <cell r="L4" t="str">
            <v>Salón Dotado</v>
          </cell>
        </row>
        <row r="5">
          <cell r="L5" t="str">
            <v>Alojamiento</v>
          </cell>
        </row>
        <row r="6">
          <cell r="L6" t="str">
            <v>Movilización y/o Convocatoria</v>
          </cell>
        </row>
        <row r="7">
          <cell r="L7" t="str">
            <v>Montaje de Escenario</v>
          </cell>
        </row>
        <row r="8">
          <cell r="L8" t="str">
            <v>Eventos Ministerio</v>
          </cell>
        </row>
        <row r="18">
          <cell r="Q18" t="str">
            <v>Si</v>
          </cell>
        </row>
        <row r="19">
          <cell r="Q19" t="str">
            <v>No</v>
          </cell>
        </row>
      </sheetData>
      <sheetData sheetId="1"/>
      <sheetData sheetId="2"/>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3"/>
      <sheetName val="INDICADORES"/>
      <sheetName val="deplegables indi hitos"/>
      <sheetName val="desplegables"/>
      <sheetName val="HITOS "/>
      <sheetName val="Anexo pptal inversión"/>
      <sheetName val="Anexo pptal funcionamiento"/>
    </sheetNames>
    <sheetDataSet>
      <sheetData sheetId="0" refreshError="1"/>
      <sheetData sheetId="1" refreshError="1">
        <row r="6">
          <cell r="BF6">
            <v>31.626000000000001</v>
          </cell>
          <cell r="BG6">
            <v>38.289999999999992</v>
          </cell>
          <cell r="BH6">
            <v>43.693999999999996</v>
          </cell>
          <cell r="BI6">
            <v>48.649999999999991</v>
          </cell>
          <cell r="BJ6">
            <v>54.641999999999989</v>
          </cell>
          <cell r="BK6">
            <v>60.465999999999994</v>
          </cell>
          <cell r="BL6">
            <v>67.213999999999999</v>
          </cell>
          <cell r="BM6">
            <v>72.575999999999993</v>
          </cell>
          <cell r="BN6">
            <v>77.867999999999995</v>
          </cell>
          <cell r="BO6">
            <v>82.753999999999991</v>
          </cell>
          <cell r="BP6">
            <v>89.417999999999992</v>
          </cell>
        </row>
      </sheetData>
      <sheetData sheetId="2" refreshError="1"/>
      <sheetData sheetId="3" refreshError="1"/>
      <sheetData sheetId="4" refreshError="1"/>
      <sheetData sheetId="5" refreshError="1"/>
      <sheetData sheetId="6" refreshError="1"/>
    </sheetDataSet>
  </externalBook>
</externalLink>
</file>

<file path=xl/persons/person.xml><?xml version="1.0" encoding="utf-8"?>
<personList xmlns="http://schemas.microsoft.com/office/spreadsheetml/2018/threadedcomments" xmlns:x="http://schemas.openxmlformats.org/spreadsheetml/2006/main">
  <person displayName="Beatriz Mercedes Leal Hernandez" id="{5257187A-9995-46CA-9C2E-BE9E4B494081}" userId="S::bleal@mineducacion.gov.co::88b013a2-9d54-44f1-a6ca-bb51534abdab" providerId="AD"/>
  <person displayName="David Leonardo Avendano Tellez" id="{D79A97D7-DA32-401D-A62B-2A883E65DCE5}" userId="S::davendano@mineducacion.gov.co::e39971b2-0901-457b-8aba-a38d37e84ba8" providerId="AD"/>
  <person displayName="Alberto  Zambrano Guerrero" id="{F9ED3670-1054-48B2-8A22-1355018114EC}" userId="S::alzambrano@mineducacion.gov.co::4df478af-7f6e-438e-b15c-183ab53a2cda" providerId="AD"/>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rcela Tamayo Rincon" refreshedDate="44460.455174305556" createdVersion="7" refreshedVersion="7" minRefreshableVersion="3" recordCount="371" xr:uid="{BA246F87-B01C-4E13-85FA-2A7251DE67DE}">
  <cacheSource type="worksheet">
    <worksheetSource ref="A1:BO83" sheet="INDICADORES"/>
  </cacheSource>
  <cacheFields count="69">
    <cacheField name="Despacho" numFmtId="0">
      <sharedItems/>
    </cacheField>
    <cacheField name="Dimensión MIPG" numFmtId="0">
      <sharedItems/>
    </cacheField>
    <cacheField name="Objetivo del SIG" numFmtId="0">
      <sharedItems/>
    </cacheField>
    <cacheField name="Proceso del SIG" numFmtId="0">
      <sharedItems containsBlank="1"/>
    </cacheField>
    <cacheField name="Dirección" numFmtId="0">
      <sharedItems/>
    </cacheField>
    <cacheField name="Subdirección" numFmtId="0">
      <sharedItems/>
    </cacheField>
    <cacheField name="Meta Objetivos de Desarrollo Sostenible - ODS" numFmtId="0">
      <sharedItems containsBlank="1" longText="1"/>
    </cacheField>
    <cacheField name="Objetivo del PND" numFmtId="0">
      <sharedItems containsBlank="1"/>
    </cacheField>
    <cacheField name="Objetivo del Plan Sectorial" numFmtId="0">
      <sharedItems containsBlank="1"/>
    </cacheField>
    <cacheField name="Asociación con PND" numFmtId="0">
      <sharedItems containsBlank="1"/>
    </cacheField>
    <cacheField name="ID Dependencia de afectación" numFmtId="0">
      <sharedItems containsMixedTypes="1" containsNumber="1" containsInteger="1" minValue="45" maxValue="65"/>
    </cacheField>
    <cacheField name="Tema estratégico" numFmtId="0">
      <sharedItems/>
    </cacheField>
    <cacheField name="ID Indicador" numFmtId="0">
      <sharedItems containsSemiMixedTypes="0" containsString="0" containsNumber="1" containsInteger="1" minValue="2" maxValue="508"/>
    </cacheField>
    <cacheField name="Indicador" numFmtId="0">
      <sharedItems longText="1"/>
    </cacheField>
    <cacheField name="Origen" numFmtId="0">
      <sharedItems count="9">
        <s v="Plan Sectorial"/>
        <s v="PND"/>
        <s v="PAI"/>
        <s v="Trazadora 2021"/>
        <s v="PMI"/>
        <s v="PND-Rrom"/>
        <s v="PND-Indígenas "/>
        <s v="PND-NARP"/>
        <s v="PND-NARP " u="1"/>
      </sharedItems>
    </cacheField>
    <cacheField name="Plan Sectorial" numFmtId="0">
      <sharedItems containsBlank="1"/>
    </cacheField>
    <cacheField name="CONPES" numFmtId="0">
      <sharedItems containsBlank="1" containsMixedTypes="1" containsNumber="1" containsInteger="1" minValue="3866" maxValue="3950"/>
    </cacheField>
    <cacheField name="Indígenas" numFmtId="0">
      <sharedItems containsBlank="1"/>
    </cacheField>
    <cacheField name="NARP" numFmtId="0">
      <sharedItems containsBlank="1" containsMixedTypes="1" containsNumber="1" containsInteger="1" minValue="2730" maxValue="2730"/>
    </cacheField>
    <cacheField name="Rrom" numFmtId="0">
      <sharedItems containsBlank="1"/>
    </cacheField>
    <cacheField name="Equidad de la Mujer" numFmtId="0">
      <sharedItems containsBlank="1"/>
    </cacheField>
    <cacheField name="Primera Infancia, Infancia y Adolescencia" numFmtId="0">
      <sharedItems containsBlank="1"/>
    </cacheField>
    <cacheField name="Víctimas" numFmtId="0">
      <sharedItems containsBlank="1"/>
    </cacheField>
    <cacheField name="Participacion Ciudadana" numFmtId="0">
      <sharedItems containsNonDate="0" containsString="0" containsBlank="1"/>
    </cacheField>
    <cacheField name="Zonas futuro" numFmtId="0">
      <sharedItems containsNonDate="0" containsString="0" containsBlank="1"/>
    </cacheField>
    <cacheField name="Discapacidad" numFmtId="0">
      <sharedItems containsBlank="1"/>
    </cacheField>
    <cacheField name="TIC" numFmtId="0">
      <sharedItems containsBlank="1"/>
    </cacheField>
    <cacheField name="CTeI" numFmtId="0">
      <sharedItems containsNonDate="0" containsString="0" containsBlank="1"/>
    </cacheField>
    <cacheField name="Pactos Territoriales " numFmtId="0">
      <sharedItems containsBlank="1"/>
    </cacheField>
    <cacheField name="Construyendo País" numFmtId="0">
      <sharedItems containsBlank="1"/>
    </cacheField>
    <cacheField name="Acuerdos Sindicales" numFmtId="0">
      <sharedItems containsBlank="1"/>
    </cacheField>
    <cacheField name="Acuerdos con estudiantes ES" numFmtId="0">
      <sharedItems containsBlank="1"/>
    </cacheField>
    <cacheField name="Paro Buenaventura" numFmtId="0">
      <sharedItems containsBlank="1"/>
    </cacheField>
    <cacheField name="Paro Chocó" numFmtId="0">
      <sharedItems containsNonDate="0" containsString="0" containsBlank="1"/>
    </cacheField>
    <cacheField name="Compromisos CRIDE" numFmtId="0">
      <sharedItems containsNonDate="0" containsString="0" containsBlank="1"/>
    </cacheField>
    <cacheField name="Compromisos CRIHU" numFmtId="0">
      <sharedItems containsNonDate="0" containsString="0" containsBlank="1"/>
    </cacheField>
    <cacheField name="Compromisos CRIC" numFmtId="0">
      <sharedItems containsNonDate="0" containsString="0" containsBlank="1"/>
    </cacheField>
    <cacheField name="Tipo" numFmtId="0">
      <sharedItems/>
    </cacheField>
    <cacheField name="Periodicidad" numFmtId="0">
      <sharedItems/>
    </cacheField>
    <cacheField name="Tipo de acumulación" numFmtId="0">
      <sharedItems/>
    </cacheField>
    <cacheField name="Unidad de medida" numFmtId="0">
      <sharedItems/>
    </cacheField>
    <cacheField name="Días de rezago" numFmtId="0">
      <sharedItems containsSemiMixedTypes="0" containsString="0" containsNumber="1" containsInteger="1" minValue="0" maxValue="270"/>
    </cacheField>
    <cacheField name="Fórmula de cálculo" numFmtId="0">
      <sharedItems longText="1"/>
    </cacheField>
    <cacheField name="Medio de verificación" numFmtId="0">
      <sharedItems containsBlank="1" longText="1"/>
    </cacheField>
    <cacheField name="Línea Base 2018" numFmtId="0">
      <sharedItems containsMixedTypes="1" containsNumber="1" minValue="0" maxValue="529946929958"/>
    </cacheField>
    <cacheField name="Meta 2019" numFmtId="0">
      <sharedItems containsSemiMixedTypes="0" containsString="0" containsNumber="1" minValue="0" maxValue="1000000000000"/>
    </cacheField>
    <cacheField name="Meta 2020" numFmtId="0">
      <sharedItems containsSemiMixedTypes="0" containsString="0" containsNumber="1" minValue="0" maxValue="500000000000"/>
    </cacheField>
    <cacheField name="Meta 2021" numFmtId="0">
      <sharedItems containsSemiMixedTypes="0" containsString="0" containsNumber="1" minValue="0" maxValue="500000000000"/>
    </cacheField>
    <cacheField name="Meta 2022" numFmtId="0">
      <sharedItems containsSemiMixedTypes="0" containsString="0" containsNumber="1" minValue="0" maxValue="1200000000000"/>
    </cacheField>
    <cacheField name="Meta cuatrienio" numFmtId="0">
      <sharedItems containsSemiMixedTypes="0" containsString="0" containsNumber="1" minValue="0" maxValue="3200000000000"/>
    </cacheField>
    <cacheField name="Avance 2019" numFmtId="0">
      <sharedItems containsString="0" containsBlank="1" containsNumber="1" minValue="0" maxValue="1000000000000"/>
    </cacheField>
    <cacheField name="Avance 2020" numFmtId="0">
      <sharedItems containsSemiMixedTypes="0" containsString="0" containsNumber="1" minValue="0" maxValue="593575422930.88"/>
    </cacheField>
    <cacheField name="Avance 2021" numFmtId="2">
      <sharedItems containsBlank="1" containsMixedTypes="1" containsNumber="1" minValue="0" maxValue="27197760222.279999"/>
    </cacheField>
    <cacheField name="Rezago meta 2021" numFmtId="2">
      <sharedItems containsMixedTypes="1" containsNumber="1" minValue="-96" maxValue="500000000000"/>
    </cacheField>
    <cacheField name="Meta 2022 Total" numFmtId="164">
      <sharedItems containsSemiMixedTypes="0" containsString="0" containsNumber="1" minValue="0" maxValue="1200000000000"/>
    </cacheField>
    <cacheField name="Meta enero" numFmtId="0">
      <sharedItems containsString="0" containsBlank="1" containsNumber="1" minValue="0" maxValue="295769"/>
    </cacheField>
    <cacheField name="Meta febrero" numFmtId="0">
      <sharedItems containsString="0" containsBlank="1" containsNumber="1" minValue="0" maxValue="1061"/>
    </cacheField>
    <cacheField name="Meta marzo" numFmtId="0">
      <sharedItems containsString="0" containsBlank="1" containsNumber="1" minValue="0" maxValue="1061"/>
    </cacheField>
    <cacheField name="Meta abril" numFmtId="0">
      <sharedItems containsString="0" containsBlank="1" containsNumber="1" minValue="0" maxValue="1061"/>
    </cacheField>
    <cacheField name="Meta mayo" numFmtId="0">
      <sharedItems containsString="0" containsBlank="1" containsNumber="1" minValue="0" maxValue="1061"/>
    </cacheField>
    <cacheField name="Meta junio" numFmtId="0">
      <sharedItems containsString="0" containsBlank="1" containsNumber="1" minValue="0" maxValue="1061"/>
    </cacheField>
    <cacheField name="Meta julio" numFmtId="0">
      <sharedItems containsString="0" containsBlank="1" containsNumber="1" minValue="0" maxValue="1061"/>
    </cacheField>
    <cacheField name="Meta agosto" numFmtId="0">
      <sharedItems containsString="0" containsBlank="1" containsNumber="1" minValue="0" maxValue="1061"/>
    </cacheField>
    <cacheField name="Meta septiembre" numFmtId="0">
      <sharedItems containsString="0" containsBlank="1" containsNumber="1" minValue="0" maxValue="1061"/>
    </cacheField>
    <cacheField name="Meta octubre" numFmtId="0">
      <sharedItems containsString="0" containsBlank="1" containsNumber="1" minValue="0" maxValue="1061"/>
    </cacheField>
    <cacheField name="Meta noviembre" numFmtId="0">
      <sharedItems containsString="0" containsBlank="1" containsNumber="1" minValue="0" maxValue="1061"/>
    </cacheField>
    <cacheField name="Meta diciembre" numFmtId="2">
      <sharedItems containsSemiMixedTypes="0" containsString="0" containsNumber="1" minValue="0" maxValue="1200000000000"/>
    </cacheField>
    <cacheField name="Justificación del ajuste " numFmtId="0">
      <sharedItems containsNonDate="0" containsString="0" containsBlank="1"/>
    </cacheField>
    <cacheField name="Observaciones OAPF _x000a_mesa técnica 1" numFmtId="0">
      <sharedItems containsString="0" containsBlank="1" containsNumber="1" minValue="0.76178800000000002" maxValue="0.7617880000000000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71">
  <r>
    <s v="VPBM"/>
    <s v="Direccionamiento estratégico y planeación "/>
    <s v="Aumentar los niveles de satisfacción del cliente y de los grupos de valor"/>
    <s v="Diseño de instrumentos de política"/>
    <s v="Dirección de Calidad para la Educación Preescolar, Básica y Media"/>
    <s v="Subdirección de Referentes y Evaluación de la Calidad Educativa"/>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s v="competencias para la vida"/>
    <n v="64"/>
    <s v="Referentes de Calidad Educativa"/>
    <n v="328"/>
    <s v="Porcentaje de avance en el diseño o actualización de lineamientos  u orientaciones curriculares"/>
    <x v="0"/>
    <s v="X"/>
    <s v="X"/>
    <m/>
    <m/>
    <m/>
    <m/>
    <m/>
    <m/>
    <m/>
    <m/>
    <m/>
    <m/>
    <m/>
    <m/>
    <m/>
    <m/>
    <m/>
    <m/>
    <m/>
    <m/>
    <m/>
    <m/>
    <s v="Producto"/>
    <s v="Trimestral"/>
    <s v="Capacidad"/>
    <s v="Porcentaje"/>
    <n v="0"/>
    <s v="Sumatoria de hitos del Porcentaje de avance en el diseño o actualización de lineamientos  u orientaciones curriculares:_x000a__x000a_Hito 1: Diseño o actualización de lineamientos  u orientaciones curriculares. (50 %)_x000a_Hito 2: Validación  Interna y Externa del documento (30 %)_x000a_Hito 3: Publicación y  Socicalización de los lineamientos  u orientaciones curriculares ( 20%)"/>
    <s v="2021_x000a_* orientaciones curriculares para el área de técnología e informatica (hito 1 y 2 80%)_x000a_* Orientaciones para el diseño, implementación y evaluación de Modelos Educativos Flexibles. (Hito 2 y 3, 50%)_x000a_* Orientaciones para la atención educativa a estudiantes en condición de enfermedad. (Hito 2 y 3, 50%)_x000a__x000a_2022_x000a_* orientaciones curriculares para el área de técnología e informatica (hito 3, 20%)_x000a_* Lineamiento Sociales (Hito 1 y 2, 80%)_x000a_* Lineamientos Ciencias (hitoi 1, 50%)"/>
    <n v="0"/>
    <n v="0"/>
    <n v="0"/>
    <n v="52.5"/>
    <n v="100"/>
    <n v="100"/>
    <n v="0"/>
    <n v="0"/>
    <n v="21.9"/>
    <n v="30.6"/>
    <n v="100"/>
    <n v="21.9"/>
    <n v="0"/>
    <m/>
    <n v="0"/>
    <n v="0"/>
    <m/>
    <n v="0"/>
    <n v="0"/>
    <m/>
    <n v="0"/>
    <n v="0"/>
    <n v="100"/>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s v="Más tiempo para aprender, compartir y disfrutar"/>
    <n v="61"/>
    <s v="Jornada Única"/>
    <n v="2"/>
    <s v="Porcentaje de estudiantes en establecimientos educativos oficiales con jornada única "/>
    <x v="1"/>
    <s v="X"/>
    <m/>
    <m/>
    <m/>
    <m/>
    <m/>
    <m/>
    <m/>
    <m/>
    <m/>
    <m/>
    <m/>
    <m/>
    <m/>
    <m/>
    <m/>
    <m/>
    <m/>
    <m/>
    <m/>
    <m/>
    <m/>
    <s v="Resultado"/>
    <s v="Trimestral"/>
    <s v="Capacidad"/>
    <s v="Porcentaje"/>
    <n v="15"/>
    <s v="(Número de estudiantes del sector oficial en Jornada Única/Total de estudiantes del sector oficial educación regular (grados 0 a 11) reportados en el SIMAT )* 100"/>
    <s v="Reporte Simat "/>
    <n v="12"/>
    <n v="15"/>
    <n v="18"/>
    <n v="21"/>
    <n v="24"/>
    <n v="24"/>
    <n v="15.22"/>
    <n v="16"/>
    <n v="17.100000000000001"/>
    <n v="3.8999999999999986"/>
    <n v="24"/>
    <n v="17.100000000000001"/>
    <n v="0"/>
    <m/>
    <n v="0"/>
    <n v="0"/>
    <m/>
    <n v="0"/>
    <n v="0"/>
    <m/>
    <n v="0"/>
    <n v="0"/>
    <n v="24"/>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s v="Más tiempo para aprender, compartir y disfrutar"/>
    <n v="61"/>
    <s v="Jornada Única"/>
    <n v="22"/>
    <s v="Número de Entidades territoriales certificadas  acompañadas en la formulación y actualización de planes de implementación y mejoramiento de las condiciones que favorezcan el desarrollo integral de niños, niñas y adolescentes en Jornada Única."/>
    <x v="2"/>
    <m/>
    <m/>
    <m/>
    <m/>
    <m/>
    <m/>
    <m/>
    <m/>
    <m/>
    <m/>
    <m/>
    <m/>
    <m/>
    <m/>
    <m/>
    <m/>
    <m/>
    <m/>
    <m/>
    <m/>
    <m/>
    <m/>
    <s v="Gestión "/>
    <s v="Trimestral"/>
    <s v="Mantenimiento"/>
    <s v="Número"/>
    <n v="0"/>
    <s v="Sumatoria de Entidades territoriales certificadas  con Planes  de implementación de la Jornada Única actualizados."/>
    <s v="Piju Actualizado_x000a_Acta de asistencia tecnica"/>
    <n v="93"/>
    <n v="0"/>
    <n v="95"/>
    <n v="96"/>
    <n v="96"/>
    <n v="96"/>
    <n v="94"/>
    <n v="95"/>
    <n v="79"/>
    <n v="17"/>
    <n v="96"/>
    <n v="0"/>
    <n v="0"/>
    <m/>
    <n v="0"/>
    <n v="0"/>
    <m/>
    <n v="0"/>
    <n v="0"/>
    <m/>
    <n v="0"/>
    <n v="0"/>
    <n v="96"/>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s v="Más tiempo para aprender, compartir y disfrutar"/>
    <n v="61"/>
    <s v="Jornada Única"/>
    <n v="4"/>
    <s v="Número de establecimientos educativos de Jornada Única acompañadas para la promoción del desarrollo integral y trayectorias educativas completas a partir de procesos de innovación pedagógica y curricular  "/>
    <x v="2"/>
    <s v="X"/>
    <m/>
    <m/>
    <m/>
    <m/>
    <m/>
    <m/>
    <m/>
    <m/>
    <m/>
    <m/>
    <m/>
    <m/>
    <m/>
    <m/>
    <m/>
    <m/>
    <m/>
    <m/>
    <m/>
    <m/>
    <m/>
    <s v="Gestión "/>
    <s v="Trimestral"/>
    <s v="Capacidad"/>
    <s v="Número"/>
    <n v="15"/>
    <s v="_x000a_Sumatoria de estableciemientos educativos de Jornada Única acompañadas para la promoción del desarrollo integral y trayectorias educativas completas a partir de procesos de innovación pedagógica ycurricular   Se inicia el reporte con la sesión 1 y se cumple con los EE que completan las sesiones planeadas"/>
    <s v="Actas de reuniones y listas de asistencia._x000a_Listado de EE acompañados"/>
    <n v="0"/>
    <n v="330"/>
    <n v="380"/>
    <n v="977"/>
    <n v="1477"/>
    <n v="1477"/>
    <n v="330"/>
    <n v="440"/>
    <n v="493"/>
    <n v="484"/>
    <n v="1477"/>
    <n v="493"/>
    <n v="0"/>
    <m/>
    <n v="0"/>
    <n v="0"/>
    <m/>
    <n v="0"/>
    <n v="0"/>
    <m/>
    <n v="0"/>
    <n v="0"/>
    <n v="1477"/>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s v="Más tiempo para aprender, compartir y disfrutar"/>
    <n v="61"/>
    <s v="Jornada Única"/>
    <n v="54"/>
    <s v="Número de  educadores docentes con procesos de cualificación y actualización pedagógica en el marco de la Jornada Única"/>
    <x v="2"/>
    <m/>
    <m/>
    <m/>
    <m/>
    <m/>
    <m/>
    <m/>
    <m/>
    <m/>
    <m/>
    <m/>
    <m/>
    <m/>
    <m/>
    <m/>
    <m/>
    <m/>
    <m/>
    <m/>
    <m/>
    <m/>
    <m/>
    <s v="Gestión "/>
    <s v="Trimestral"/>
    <s v="Flujo"/>
    <s v="Número"/>
    <n v="5"/>
    <s v="Sumatoria de Docentes y/o directivos docentes con procesos de cualificación y actualización pedagógica en el marco de la Jornada Única"/>
    <s v="Listado de Docentes formados"/>
    <n v="0"/>
    <n v="0"/>
    <n v="0"/>
    <n v="1000"/>
    <n v="1000"/>
    <n v="2000"/>
    <n v="0"/>
    <n v="0"/>
    <n v="0"/>
    <n v="1000"/>
    <n v="1000"/>
    <n v="0"/>
    <n v="0"/>
    <m/>
    <n v="0"/>
    <n v="0"/>
    <m/>
    <n v="0"/>
    <n v="0"/>
    <m/>
    <n v="0"/>
    <n v="0"/>
    <n v="1000"/>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s v="Más tiempo para aprender, compartir y disfrutar"/>
    <n v="61"/>
    <s v="Jornada Única"/>
    <n v="59"/>
    <s v="Número de sedes educativas con dotaciones pedagógicas de JU para fortalecer su PEI"/>
    <x v="2"/>
    <m/>
    <m/>
    <m/>
    <m/>
    <m/>
    <m/>
    <m/>
    <m/>
    <m/>
    <m/>
    <m/>
    <m/>
    <m/>
    <m/>
    <m/>
    <m/>
    <m/>
    <m/>
    <m/>
    <m/>
    <m/>
    <m/>
    <s v="Producto"/>
    <s v="Trimestral"/>
    <s v="Acumulado"/>
    <s v="Número"/>
    <n v="30"/>
    <s v="Sumatoria de sedes educativas con dotaciones pedagógicas de JU para fortalecer su PEI"/>
    <s v="Actas de entrega del material"/>
    <n v="0"/>
    <n v="0"/>
    <n v="451"/>
    <n v="500"/>
    <n v="500"/>
    <n v="1451"/>
    <n v="0"/>
    <n v="451"/>
    <n v="0"/>
    <n v="500"/>
    <n v="500"/>
    <n v="0"/>
    <n v="0"/>
    <m/>
    <n v="0"/>
    <n v="0"/>
    <m/>
    <n v="0"/>
    <n v="0"/>
    <m/>
    <n v="0"/>
    <n v="0"/>
    <n v="500"/>
    <m/>
    <m/>
  </r>
  <r>
    <s v="VPBM"/>
    <s v="Direccionamiento estratégico y planeación "/>
    <s v="Aumentar los niveles de satisfacción del cliente y de los grupos de valor"/>
    <s v="Implementación de política"/>
    <s v="Dirección de Calidad para la Educación Preescolar, Básica y Media"/>
    <s v="Dirección de Calidad para la Educación Preescolar, Básica y Media"/>
    <s v="4.4. De aquí a 2030, aumentar considerablemente el número de jóvenes y adultos que tienen las competencias necesarias, en particular técnicas y profesionales, para acceder al empleo, el trabajo decente y el emprendimiento."/>
    <s v="Apuesta por una educación media con calidad y pertinencia para los jóvenes colombianos"/>
    <s v="1. Apuesta por el desarrollo integral desde la Educación Inicial y hasta la Educación Media"/>
    <s v="Fortalecimiento de trayectorias previas"/>
    <n v="51"/>
    <s v="Educación Media"/>
    <n v="5"/>
    <s v="Estudiantes de educación media con doble titulación (T)"/>
    <x v="1"/>
    <s v=" "/>
    <m/>
    <m/>
    <s v="x"/>
    <m/>
    <m/>
    <m/>
    <m/>
    <m/>
    <m/>
    <m/>
    <m/>
    <m/>
    <m/>
    <m/>
    <m/>
    <m/>
    <m/>
    <m/>
    <m/>
    <m/>
    <m/>
    <s v="Producto"/>
    <s v="Anual"/>
    <s v="Acumulado"/>
    <s v="Número"/>
    <n v="90"/>
    <s v="Sumatoria de estudiantes de educación media que obtienen un certificado del Servicio Nacional de Aprendizaje - SENA- "/>
    <s v="Listado de estudiantes con doble titulación"/>
    <n v="530000"/>
    <n v="142930"/>
    <n v="164051"/>
    <n v="168973"/>
    <n v="174046"/>
    <n v="650000"/>
    <n v="142157"/>
    <n v="134609"/>
    <n v="0"/>
    <n v="168973"/>
    <n v="174046"/>
    <n v="0"/>
    <n v="0"/>
    <n v="0"/>
    <n v="0"/>
    <n v="0"/>
    <n v="0"/>
    <n v="0"/>
    <n v="0"/>
    <n v="0"/>
    <n v="0"/>
    <n v="0"/>
    <n v="174046"/>
    <m/>
    <m/>
  </r>
  <r>
    <s v="VPBM"/>
    <s v="Direccionamiento estratégico y planeación "/>
    <s v="Aumentar los niveles de satisfacción del cliente y de los grupos de valor"/>
    <s v="Implementación de política"/>
    <s v="Dirección de Calidad para la Educación Preescolar, Básica y Media"/>
    <s v="Dirección de Calidad para la Educación Preescolar, Básica y Media"/>
    <s v="4.4. De aquí a 2030, aumentar considerablemente el número de jóvenes y adultos que tienen las competencias necesarias, en particular técnicas y profesionales, para acceder al empleo, el trabajo decente y el emprendimiento."/>
    <s v="Apuesta por una educación media con calidad y pertinencia para los jóvenes colombianos"/>
    <s v="1. Apuesta por el desarrollo integral desde la Educación Inicial y hasta la Educación Media"/>
    <s v="Consolidación de competencias"/>
    <n v="51"/>
    <s v="Educación Media"/>
    <n v="28"/>
    <s v="Número de ecosistemas de innovación en Educación Media implementados"/>
    <x v="2"/>
    <m/>
    <s v="X"/>
    <m/>
    <m/>
    <m/>
    <m/>
    <m/>
    <m/>
    <m/>
    <m/>
    <m/>
    <m/>
    <m/>
    <m/>
    <m/>
    <m/>
    <m/>
    <m/>
    <m/>
    <m/>
    <m/>
    <m/>
    <s v="Producto"/>
    <s v="Anual"/>
    <s v="Acumulado"/>
    <s v="Número"/>
    <n v="10"/>
    <s v="Sumatoria de ecosistemas de innovación en Educación Media implementados"/>
    <s v="Lanzamiento de los ecosistemas de innovación "/>
    <n v="0"/>
    <n v="0"/>
    <n v="2"/>
    <n v="4"/>
    <n v="4"/>
    <n v="10"/>
    <n v="0"/>
    <n v="4"/>
    <n v="0"/>
    <n v="4"/>
    <n v="4"/>
    <n v="0"/>
    <n v="0"/>
    <n v="0"/>
    <n v="0"/>
    <n v="0"/>
    <n v="0"/>
    <n v="0"/>
    <n v="0"/>
    <n v="0"/>
    <n v="0"/>
    <n v="0"/>
    <n v="4"/>
    <m/>
    <m/>
  </r>
  <r>
    <s v="VPBM"/>
    <s v="Direccionamiento estratégico y planeación "/>
    <s v="Aumentar los niveles de satisfacción del cliente y de los grupos de valor"/>
    <s v="Implementación de política"/>
    <s v="Dirección de Calidad para la Educación Preescolar, Básica y Media"/>
    <s v="Dirección de Calidad para la Educación Preescolar, Básica y Media"/>
    <s v="4.4. De aquí a 2030, aumentar considerablemente el número de jóvenes y adultos que tienen las competencias necesarias, en particular técnicas y profesionales, para acceder al empleo, el trabajo decente y el emprendimiento."/>
    <s v="Apuesta por una educación media con calidad y pertinencia para los jóvenes colombianos"/>
    <s v="1. Apuesta por el desarrollo integral desde la Educación Inicial y hasta la Educación Media"/>
    <s v="Consolidación de competencias"/>
    <n v="51"/>
    <s v="Educación Media"/>
    <n v="60"/>
    <s v="Establecimientos educativos dotados con material pedagógico para fortalecer los ambientes de ambientes de aprendizaje de media."/>
    <x v="2"/>
    <m/>
    <s v="X"/>
    <m/>
    <m/>
    <m/>
    <m/>
    <m/>
    <m/>
    <m/>
    <m/>
    <m/>
    <m/>
    <m/>
    <m/>
    <m/>
    <m/>
    <m/>
    <m/>
    <m/>
    <m/>
    <m/>
    <m/>
    <s v="Producto"/>
    <s v="Anual"/>
    <s v="Acumulado"/>
    <s v="Número"/>
    <n v="30"/>
    <s v="Sumatortia de Establecimientos educativos dotados con material pedagogico para fortalecer los ambientes de ambientes de aprendizaje de media."/>
    <s v="Actas de entregas y listado de EE"/>
    <n v="0"/>
    <n v="0"/>
    <n v="65"/>
    <n v="100"/>
    <n v="120"/>
    <n v="285"/>
    <n v="0"/>
    <n v="0"/>
    <n v="0"/>
    <n v="100"/>
    <n v="120"/>
    <n v="0"/>
    <n v="0"/>
    <n v="0"/>
    <n v="0"/>
    <n v="0"/>
    <n v="0"/>
    <n v="0"/>
    <n v="0"/>
    <n v="0"/>
    <n v="0"/>
    <n v="0"/>
    <n v="120"/>
    <m/>
    <m/>
  </r>
  <r>
    <s v="VPBM"/>
    <s v="Direccionamiento estratégico y planeación "/>
    <s v="Aumentar los niveles de satisfacción del cliente y de los grupos de valor"/>
    <s v="Implementación de política"/>
    <s v="Dirección de Calidad para la Educación Preescolar, Básica y Media"/>
    <s v="Dirección de Calidad para la Educación Preescolar, Básica y Media"/>
    <s v="4.4. De aquí a 2030, aumentar considerablemente el número de jóvenes y adultos que tienen las competencias necesarias, en particular técnicas y profesionales, para acceder al empleo, el trabajo decente y el emprendimiento."/>
    <s v="Apuesta por una educación media con calidad y pertinencia para los jóvenes colombianos"/>
    <s v="1. Apuesta por el desarrollo integral desde la Educación Inicial y hasta la Educación Media"/>
    <s v="Creación de un sistema de orientación socio-ocupacional"/>
    <n v="51"/>
    <s v="Educación Media"/>
    <n v="23"/>
    <s v="Secretarias de Educación acompañadas en procesos de Orientación Socio-ocupacional para la Educación Media"/>
    <x v="2"/>
    <s v="X"/>
    <s v="X"/>
    <m/>
    <s v="x"/>
    <m/>
    <m/>
    <m/>
    <m/>
    <m/>
    <m/>
    <m/>
    <m/>
    <m/>
    <m/>
    <m/>
    <m/>
    <m/>
    <m/>
    <m/>
    <m/>
    <m/>
    <m/>
    <s v="Gestión "/>
    <s v="Anual"/>
    <s v="Acumulado"/>
    <s v="Número"/>
    <n v="5"/>
    <s v="sumatoria de Secretarias de Educación acompañadas en procesos de Orientación Socio-ocupacional para la Educación Media"/>
    <s v="Actas de acompañamiento"/>
    <n v="0"/>
    <n v="30"/>
    <n v="22"/>
    <n v="22"/>
    <n v="22"/>
    <n v="96"/>
    <n v="30"/>
    <n v="22"/>
    <n v="0"/>
    <n v="22"/>
    <n v="22"/>
    <n v="0"/>
    <n v="0"/>
    <n v="0"/>
    <n v="0"/>
    <n v="0"/>
    <n v="0"/>
    <n v="0"/>
    <n v="0"/>
    <n v="0"/>
    <n v="0"/>
    <n v="0"/>
    <n v="22"/>
    <m/>
    <m/>
  </r>
  <r>
    <s v="VPBM"/>
    <s v="Direccionamiento estratégico y planeación "/>
    <s v="Aumentar los niveles de satisfacción del cliente y de los grupos de valor"/>
    <s v="Implementación de política"/>
    <s v="Dirección de Calidad para la Educación Preescolar, Básica y Media"/>
    <s v="Dirección de Calidad para la Educación Preescolar, Básica y Media"/>
    <s v="4.4. De aquí a 2030, aumentar considerablemente el número de jóvenes y adultos que tienen las competencias necesarias, en particular técnicas y profesionales, para acceder al empleo, el trabajo decente y el emprendimiento."/>
    <s v="Apuesta por una educación media con calidad y pertinencia para los jóvenes colombianos"/>
    <s v="1. Apuesta por el desarrollo integral desde la Educación Inicial y hasta la Educación Media"/>
    <s v="Consolidación de competencias"/>
    <n v="51"/>
    <s v="Educación Media"/>
    <n v="61"/>
    <s v="Establecimientos Educativos con Socialización de Orientaciones curriculares en Programación, desarrollo de Software, Turismo con énfasis en segunda lengua, artes e industrias culturales y creativas y agropecuario"/>
    <x v="2"/>
    <m/>
    <s v="X"/>
    <m/>
    <m/>
    <m/>
    <m/>
    <m/>
    <m/>
    <m/>
    <m/>
    <m/>
    <m/>
    <m/>
    <m/>
    <m/>
    <m/>
    <m/>
    <m/>
    <m/>
    <m/>
    <m/>
    <m/>
    <s v="Producto"/>
    <s v="Anual"/>
    <s v="Mantenimiento"/>
    <s v="Número"/>
    <n v="5"/>
    <s v="Sumatoria de Establecimientos Educativos con Socialización de Orientaciones curriculares en Programación, desarrollo de Software, Turismo con énfasis en segunda lengua, artes e industrias culturales y creativas y agropecuario"/>
    <s v="Acta de acompañamiento_x000a_Listado de Establecimientos educativo benenficiados"/>
    <n v="0"/>
    <n v="0"/>
    <n v="240"/>
    <n v="240"/>
    <n v="240"/>
    <n v="240"/>
    <n v="0"/>
    <n v="0"/>
    <n v="0"/>
    <n v="240"/>
    <n v="240"/>
    <n v="0"/>
    <n v="0"/>
    <n v="0"/>
    <n v="0"/>
    <n v="0"/>
    <n v="0"/>
    <n v="0"/>
    <n v="0"/>
    <n v="0"/>
    <n v="0"/>
    <n v="0"/>
    <n v="240"/>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7. De aquí a 2030, asegurar que todos los alumnos adquieran los conocimientos teóricos y prácticos necesarios para promover el desarrollo sostenible, entre otras cosas mediante la educación para el desarrollo sostenible y los estilos de vida sostenibles, los derechos humanos, la igualdad de género, la promoción de una cultura de paz y no violencia, la ciudadanía mundial y la valoración de la diversidad cultural y la contribución de la cultura al desarrollo sostenible"/>
    <s v="Brindar una educación con calidad y fomentar la permanencia en la educación inicial, preescolar, básica y media"/>
    <s v="1. Apuesta por el desarrollo integral desde la Educación Inicial y hasta la Educación Media"/>
    <s v="Convivencia Escolar "/>
    <n v="53"/>
    <s v="Entornos Escolares para la vida, convivencia y la ciudadanía"/>
    <n v="9"/>
    <s v="Establecimientos educativos fortalecidos como entornos escolares para la vida, Convivencia y la ciudadanía "/>
    <x v="3"/>
    <s v="X"/>
    <m/>
    <m/>
    <m/>
    <m/>
    <m/>
    <m/>
    <m/>
    <m/>
    <m/>
    <m/>
    <m/>
    <m/>
    <s v="X"/>
    <s v="X"/>
    <m/>
    <m/>
    <m/>
    <m/>
    <m/>
    <m/>
    <m/>
    <s v="Resultado"/>
    <s v="Semestral"/>
    <s v="Acumulado"/>
    <s v="Número"/>
    <n v="15"/>
    <s v="Sumatoria de EE que  desarrollan acciones de formación y acompañamiento y reciben materiales para promover las competencias ciudadanas y socioemocionales,  conocen los protocolos de prevención promovidos por el Ministerio de Educación Nacional,  implementan estrategias para la promoción de la participación  y participan de procesos de capacitación para la actualización de sus manuales de convivencia escolar."/>
    <s v="Listado de Establecimientos educativos fortalecidos"/>
    <n v="0"/>
    <n v="300"/>
    <n v="1500"/>
    <n v="2200"/>
    <n v="0"/>
    <n v="4000"/>
    <n v="256"/>
    <n v="2185"/>
    <n v="0"/>
    <n v="2200"/>
    <n v="0"/>
    <n v="0"/>
    <n v="0"/>
    <n v="0"/>
    <n v="0"/>
    <n v="0"/>
    <m/>
    <n v="0"/>
    <n v="0"/>
    <n v="0"/>
    <n v="0"/>
    <n v="0"/>
    <n v="0"/>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7. De aquí a 2030, asegurar que todos los alumnos adquieran los conocimientos teóricos y prácticos necesarios para promover el desarrollo sostenible, entre otras cosas mediante la educación para el desarrollo sostenible y los estilos de vida sostenibles, los derechos humanos, la igualdad de género, la promoción de una cultura de paz y no violencia, la ciudadanía mundial y la valoración de la diversidad cultural y la contribución de la cultura al desarrollo sostenible"/>
    <s v="Brindar una educación con calidad y fomentar la permanencia en la educación inicial, preescolar, básica y media"/>
    <s v="1. Apuesta por el desarrollo integral desde la Educación Inicial y hasta la Educación Media"/>
    <s v="Entornos escolares para la vida, la convivencia y la ciudadanía."/>
    <n v="53"/>
    <s v="Entornos Escolares para la vida, convivencia y la ciudadanía"/>
    <n v="6"/>
    <s v="Numero de Entidades territoriales certificadas en educación con asistencia técnica para fortalecer sus comités territoriales"/>
    <x v="2"/>
    <s v="X"/>
    <s v="X"/>
    <m/>
    <m/>
    <m/>
    <m/>
    <m/>
    <m/>
    <m/>
    <m/>
    <m/>
    <m/>
    <m/>
    <m/>
    <s v="X"/>
    <m/>
    <m/>
    <m/>
    <m/>
    <m/>
    <m/>
    <m/>
    <s v="Gestión "/>
    <s v="Trimestral"/>
    <s v="Mantenimiento"/>
    <s v="Número"/>
    <n v="0"/>
    <s v="Sumatoria de ETC certificadas en educación con asistencia técnica para fortalecer sus comités territoriales"/>
    <s v="Listado de ETC_x000a_Actas de asistencias técnica"/>
    <n v="95"/>
    <n v="96"/>
    <n v="96"/>
    <n v="96"/>
    <n v="96"/>
    <n v="96"/>
    <n v="96"/>
    <n v="96"/>
    <n v="4"/>
    <n v="92"/>
    <n v="96"/>
    <n v="0"/>
    <n v="0"/>
    <m/>
    <n v="0"/>
    <n v="0"/>
    <m/>
    <n v="0"/>
    <n v="0"/>
    <m/>
    <n v="0"/>
    <n v="0"/>
    <n v="96"/>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7. De aquí a 2030, asegurar que todos los alumnos adquieran los conocimientos teóricos y prácticos necesarios para promover el desarrollo sostenible, entre otras cosas mediante la educación para el desarrollo sostenible y los estilos de vida sostenibles, los derechos humanos, la igualdad de género, la promoción de una cultura de paz y no violencia, la ciudadanía mundial y la valoración de la diversidad cultural y la contribución de la cultura al desarrollo sostenible"/>
    <s v="Brindar una educación con calidad y fomentar la permanencia en la educación inicial, preescolar, básica y media"/>
    <s v="1. Apuesta por el desarrollo integral desde la Educación Inicial y hasta la Educación Media"/>
    <s v="Entornos escolares para la vida, la convivencia y la ciudadanía."/>
    <n v="53"/>
    <s v="Entornos Escolares para la vida, convivencia y la ciudadanía"/>
    <n v="7"/>
    <s v="Número de estudiantes que fortalecen sus competencias ciudadanas y socioemocionales"/>
    <x v="2"/>
    <s v="X"/>
    <m/>
    <m/>
    <m/>
    <m/>
    <s v="X"/>
    <m/>
    <m/>
    <m/>
    <m/>
    <m/>
    <m/>
    <m/>
    <m/>
    <s v="X"/>
    <m/>
    <m/>
    <m/>
    <m/>
    <m/>
    <m/>
    <m/>
    <s v="Resultado"/>
    <s v="Semestral"/>
    <s v="Acumulado"/>
    <s v="Número"/>
    <n v="15"/>
    <s v="Sumatoria de estudiantes que fortalecen sus competencias ciudadana y socioemocionales valoradas a través de herramientas tecnológicas y de la matricula de estudiantes beneficiados de los espacios de formación y acompañamiento  a docentes, que se implementan  en coordinación con las secretarías  de educación."/>
    <s v="Informe técnico de estudiantes que fortalecen sus competencias ciudadanas y socioemocionales"/>
    <n v="0"/>
    <n v="15000"/>
    <n v="285000"/>
    <n v="400000"/>
    <n v="300000"/>
    <n v="1000000"/>
    <n v="159332"/>
    <n v="647498"/>
    <n v="0"/>
    <n v="400000"/>
    <n v="300000"/>
    <n v="0"/>
    <n v="0"/>
    <n v="0"/>
    <n v="0"/>
    <n v="0"/>
    <m/>
    <n v="0"/>
    <n v="0"/>
    <n v="0"/>
    <n v="0"/>
    <n v="0"/>
    <n v="300000"/>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7. De aquí a 2030, asegurar que todos los alumnos adquieran los conocimientos teóricos y prácticos necesarios para promover el desarrollo sostenible, entre otras cosas mediante la educación para el desarrollo sostenible y los estilos de vida sostenibles, los derechos humanos, la igualdad de género, la promoción de una cultura de paz y no violencia, la ciudadanía mundial y la valoración de la diversidad cultural y la contribución de la cultura al desarrollo sostenible"/>
    <s v="Brindar una educación con calidad y fomentar la permanencia en la educación inicial, preescolar, básica y media"/>
    <s v="1. Apuesta por el desarrollo integral desde la Educación Inicial y hasta la Educación Media"/>
    <s v="Convivencia Escolar "/>
    <n v="53"/>
    <s v="Entornos Escolares para la vida, convivencia y la ciudadanía"/>
    <n v="8"/>
    <s v="Número de personas de la comunidad educativa que participan en entornos escolares para la convivencia"/>
    <x v="2"/>
    <s v="X"/>
    <m/>
    <m/>
    <m/>
    <m/>
    <s v="X"/>
    <m/>
    <m/>
    <m/>
    <m/>
    <m/>
    <m/>
    <m/>
    <s v="X"/>
    <s v="X"/>
    <s v="X"/>
    <m/>
    <m/>
    <m/>
    <m/>
    <m/>
    <m/>
    <s v="Producto"/>
    <s v="Trimestral"/>
    <s v="Acumulado"/>
    <s v="Número"/>
    <n v="0"/>
    <s v="Sumatoria de personas (familias, estudiantes educadores) que participan en los espacios de fortalecimiento de capacidades y formación de la línea de entornos para la vida la convivencia y la ciudadanía"/>
    <s v="Listas de asistencia y listados en excel"/>
    <n v="0"/>
    <n v="2000"/>
    <n v="2000"/>
    <n v="2500"/>
    <n v="1500"/>
    <n v="8000"/>
    <n v="4566"/>
    <n v="2848"/>
    <n v="317"/>
    <n v="2183"/>
    <n v="1500"/>
    <n v="0"/>
    <n v="0"/>
    <m/>
    <n v="0"/>
    <n v="0"/>
    <m/>
    <n v="0"/>
    <n v="0"/>
    <m/>
    <n v="0"/>
    <n v="0"/>
    <n v="1500"/>
    <m/>
    <m/>
  </r>
  <r>
    <s v="VPBM"/>
    <s v="Direccionamiento estratégico y planeación "/>
    <s v="Aumentar los niveles de satisfacción del cliente y de los grupos de valor"/>
    <s v="Implementación de política"/>
    <s v="Dirección de Calidad para la Educación Preescolar, Básica y Media"/>
    <s v="Subdirección de Referentes y Evaluación de la Calidad Educativa"/>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s v="competencias para la vida"/>
    <n v="64"/>
    <s v="Referentes de Calidad Educativa"/>
    <n v="62"/>
    <s v="Número de Materiales y recursos educativos de Calidad dispuesto para prestación del servicio en alternancia"/>
    <x v="3"/>
    <m/>
    <m/>
    <m/>
    <m/>
    <m/>
    <m/>
    <m/>
    <m/>
    <m/>
    <m/>
    <m/>
    <m/>
    <m/>
    <m/>
    <m/>
    <m/>
    <m/>
    <m/>
    <m/>
    <m/>
    <m/>
    <m/>
    <s v="Producto"/>
    <s v="Trimestral"/>
    <s v="Acumulado"/>
    <s v="Número"/>
    <n v="5"/>
    <s v="Sumatoria de Materiales y recursos educativos de Calidad dispuesto para prestación del servicio en alternancia"/>
    <s v="Materiales y recursos educativas publicados"/>
    <n v="0"/>
    <n v="0"/>
    <n v="0"/>
    <n v="7"/>
    <n v="0"/>
    <n v="7"/>
    <n v="0"/>
    <n v="0"/>
    <n v="4"/>
    <n v="3"/>
    <n v="0"/>
    <n v="0"/>
    <n v="0"/>
    <m/>
    <n v="0"/>
    <n v="0"/>
    <m/>
    <n v="0"/>
    <n v="0"/>
    <m/>
    <n v="0"/>
    <n v="0"/>
    <n v="0"/>
    <m/>
    <m/>
  </r>
  <r>
    <s v="VPBM"/>
    <s v="Direccionamiento estratégico y planeación "/>
    <s v="Aumentar los niveles de satisfacción del cliente y de los grupos de valor"/>
    <s v="Diseño de política"/>
    <s v="Dirección de Calidad para la Educación Preescolar, Básica y Media"/>
    <s v="Subdirección de Referentes y Evaluación de la Calidad Educativa"/>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s v="competencias para la vida"/>
    <n v="64"/>
    <s v="Referentes de Calidad Educativa"/>
    <n v="65"/>
    <s v="Porcentaje de avance en socialización  del documento de la política de Recursos Educativos"/>
    <x v="2"/>
    <m/>
    <m/>
    <m/>
    <m/>
    <m/>
    <m/>
    <m/>
    <m/>
    <m/>
    <m/>
    <m/>
    <m/>
    <m/>
    <m/>
    <m/>
    <m/>
    <m/>
    <m/>
    <m/>
    <m/>
    <m/>
    <m/>
    <s v="Producto"/>
    <s v="Trimestral"/>
    <s v="Acumulado"/>
    <s v="Porcentaje"/>
    <n v="0"/>
    <s v="Sumatoria de hitos _x000a__x000a_Hito 1: Finalización Proceso Validación y Ajuste del documento final de política 50%_x000a_Hito 2: Diseño de la estrategia de la socialización de la Política. 10%_x000a_Hito 3: Desarrollo de Acciones de socialización para Divulgación de la política: 30%_x000a_Hito 4: Avance Propuesta de sistema de información que Soporte la política 10%"/>
    <s v="_x000a_Hito 1: Documento de política Ajustado_x000a_Hito 2: Documento estrategia de la socialización de la Política._x000a_Hito 3: Invitaciones, listados de asitencia y PPT_x000a_Hito 4:Documentos de Avance Propuesta de sistema de información que Soporte la política "/>
    <n v="0"/>
    <n v="0"/>
    <n v="0"/>
    <n v="100"/>
    <n v="0"/>
    <n v="100"/>
    <n v="0"/>
    <n v="20"/>
    <n v="30"/>
    <n v="70"/>
    <n v="0"/>
    <n v="0"/>
    <n v="0"/>
    <m/>
    <n v="0"/>
    <n v="0"/>
    <m/>
    <n v="0"/>
    <n v="0"/>
    <m/>
    <n v="0"/>
    <n v="0"/>
    <n v="0"/>
    <m/>
    <m/>
  </r>
  <r>
    <s v="VPBM"/>
    <s v="Direccionamiento estratégico y planeación "/>
    <s v="Aumentar los niveles de satisfacción del cliente y de los grupos de valor"/>
    <s v="Implementación de política"/>
    <s v="Dirección de Calidad para la Educación Preescolar, Básica y Media"/>
    <s v="Subdirección de Referentes y Evaluación de la Calidad Educativa"/>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s v="competencias para la vida"/>
    <n v="64"/>
    <s v="Referentes de Calidad Educativa"/>
    <n v="66"/>
    <s v="Número de Estrategias de aprendizaje de competencias básicas Matemáticas, Steam e historia diseñadas e Implementadas en la comunidad educativa"/>
    <x v="2"/>
    <m/>
    <m/>
    <m/>
    <m/>
    <m/>
    <m/>
    <m/>
    <m/>
    <m/>
    <m/>
    <m/>
    <m/>
    <m/>
    <m/>
    <m/>
    <m/>
    <m/>
    <m/>
    <m/>
    <m/>
    <m/>
    <m/>
    <s v="Gestión"/>
    <s v="Trimestral"/>
    <s v="Acumulado"/>
    <s v="Número"/>
    <n v="0"/>
    <s v="Sumatoria de Estrategias de aprendizaje de competencias básicas Matemáticas, Steam e historia diseñadas e Implementadas en la comunidad educativa"/>
    <s v="Estrategia en funcionamiento LINK"/>
    <n v="0"/>
    <n v="0"/>
    <n v="0"/>
    <n v="3"/>
    <n v="0"/>
    <n v="3"/>
    <n v="0"/>
    <n v="2"/>
    <n v="2"/>
    <n v="1"/>
    <n v="0"/>
    <n v="0"/>
    <n v="0"/>
    <m/>
    <n v="0"/>
    <n v="0"/>
    <m/>
    <n v="0"/>
    <n v="0"/>
    <m/>
    <n v="0"/>
    <n v="0"/>
    <n v="0"/>
    <m/>
    <m/>
  </r>
  <r>
    <s v="VPBM"/>
    <s v="Direccionamiento estratégico y planeación "/>
    <s v="Aumentar los niveles de satisfacción del cliente y de los grupos de valor"/>
    <s v="Implementación de política"/>
    <s v="Dirección de Calidad para la Educación Preescolar, Básica y Media"/>
    <s v="Subdirección de Referentes y Evaluación de la Calidad Educativa"/>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s v="competencias para la vida"/>
    <n v="64"/>
    <s v="Referentes de Calidad Educativa"/>
    <n v="77"/>
    <s v="Porcentaje de avance en la Validación, Divulgación y socialización de estrategias educativas rurales"/>
    <x v="2"/>
    <m/>
    <m/>
    <m/>
    <m/>
    <m/>
    <m/>
    <m/>
    <m/>
    <m/>
    <m/>
    <m/>
    <m/>
    <m/>
    <m/>
    <m/>
    <m/>
    <m/>
    <m/>
    <m/>
    <m/>
    <m/>
    <m/>
    <s v="Gestión "/>
    <s v="Trimestral"/>
    <s v="Acumulado"/>
    <s v="Porcentaje"/>
    <n v="5"/>
    <s v="Sumatoria de hitos del avance en la Validación, Divulgación y socialización de estrategias educativas rurales_x000a__x000a_Hito 1: Proceso Validación y Ajuste 40%_x000a_Hito 2: Acciones de Divulgación: 30%_x000a_Hito 3: Acciones de Socialización 30%"/>
    <s v="Hito 1: Documentos de lineamiento y recursos educativo ajustado_x000a_Hito 2: Documento de Estrategia de difución consolida _x000a_Hito 3: Invitaciones, listas de asistencias y PPT"/>
    <n v="0"/>
    <n v="0"/>
    <n v="0"/>
    <n v="100"/>
    <n v="0"/>
    <n v="100"/>
    <n v="0"/>
    <n v="0"/>
    <n v="0.1"/>
    <n v="99.9"/>
    <n v="0"/>
    <n v="0"/>
    <n v="0"/>
    <m/>
    <n v="0"/>
    <n v="0"/>
    <m/>
    <n v="0"/>
    <n v="0"/>
    <m/>
    <n v="0"/>
    <n v="0"/>
    <n v="0"/>
    <m/>
    <m/>
  </r>
  <r>
    <s v="VPBM"/>
    <s v="Direccionamiento estratégico y planeación "/>
    <s v="Aumentar los niveles de satisfacción del cliente y de los grupos de valor"/>
    <s v="Implementación de política"/>
    <s v="Dirección de Calidad para la Educación Preescolar, Básica y Media"/>
    <s v="Subdirección de Referentes y Evaluación de la Calidad Educativa"/>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s v="competencias para la vida"/>
    <n v="64"/>
    <s v="Referentes de Calidad Educativa"/>
    <n v="92"/>
    <s v="Porcentaje de avance de la puesta en marcha y funcionamiento del  Canal De radio"/>
    <x v="2"/>
    <m/>
    <m/>
    <m/>
    <m/>
    <m/>
    <m/>
    <m/>
    <m/>
    <m/>
    <m/>
    <m/>
    <m/>
    <m/>
    <m/>
    <m/>
    <m/>
    <m/>
    <m/>
    <m/>
    <m/>
    <m/>
    <m/>
    <s v="Gestión"/>
    <s v="Trimestral"/>
    <s v="Acumulado"/>
    <s v="Porcentaje"/>
    <n v="5"/>
    <s v="Sumatoria de hitos: _x000a__x000a_Hito 1: Creación de contenido 40%_x000a_Hito 2: 120 días de Emisión de Contenido 40%_x000a_Hito 3: Divulgación del Canal Radial 20%"/>
    <s v="Hito 1: Guiones pedagógicos_x000a_Hito 2: Grabaciones de la emisión y link_x000a_Hito 3: Piezas graficas de divulgación y link"/>
    <n v="0"/>
    <n v="0"/>
    <n v="0"/>
    <n v="100"/>
    <n v="0"/>
    <n v="100"/>
    <n v="0"/>
    <n v="0"/>
    <n v="60"/>
    <n v="40"/>
    <n v="0"/>
    <n v="0"/>
    <n v="0"/>
    <m/>
    <n v="0"/>
    <n v="0"/>
    <m/>
    <n v="0"/>
    <n v="0"/>
    <m/>
    <n v="0"/>
    <n v="0"/>
    <n v="0"/>
    <m/>
    <m/>
  </r>
  <r>
    <s v="VPBM"/>
    <s v="Direccionamiento estratégico y planeación "/>
    <s v="Aumentar los niveles de satisfacción del cliente y de los grupos de valor"/>
    <s v="Implementación de política"/>
    <s v="Dirección de Calidad para la Educación Preescolar, Básica y Media"/>
    <s v="Subdirección de Referentes y Evaluación de la Calidad Educativa"/>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s v="competencias para la vida"/>
    <n v="64"/>
    <s v="Referentes de Calidad Educativa"/>
    <n v="97"/>
    <s v="Porcentaje de avance en el diseño y puesta en marcha de la multiplataforma Profe en tu casa  y el diseño de materiales"/>
    <x v="2"/>
    <m/>
    <m/>
    <m/>
    <m/>
    <m/>
    <m/>
    <m/>
    <m/>
    <m/>
    <m/>
    <m/>
    <m/>
    <m/>
    <m/>
    <m/>
    <m/>
    <m/>
    <m/>
    <m/>
    <m/>
    <m/>
    <m/>
    <s v="Gestión"/>
    <s v="Trimestral"/>
    <s v="Acumulado"/>
    <s v="Porcentaje"/>
    <n v="5"/>
    <s v="Sumatoria de hitos _x000a__x000a_Hito 1: 150 Capitulos de profe en tu casa 30%_x000a_Hito 2: Programaciones mensual: 10%_x000a_Hito 3: Diseño de la Estrategia multiplataforma 20%_x000a_Hito 4: Puesta en marcha  multiplataforma 40%"/>
    <s v="Hito 1: Capitulos (link y Guiones pedagógicos)_x000a_Hito 2: Documento de Programación_x000a_Hito 3: Documento de la Estrategia Multiplataforma_x000a_Hito 4: Contenido remitidos a traves de la multiplataforma"/>
    <n v="0"/>
    <n v="0"/>
    <n v="0"/>
    <n v="100"/>
    <n v="0"/>
    <n v="100"/>
    <n v="0"/>
    <n v="0"/>
    <n v="30"/>
    <n v="70"/>
    <n v="0"/>
    <n v="0"/>
    <n v="0"/>
    <m/>
    <n v="0"/>
    <n v="0"/>
    <m/>
    <n v="0"/>
    <n v="0"/>
    <m/>
    <n v="0"/>
    <n v="0"/>
    <n v="0"/>
    <m/>
    <m/>
  </r>
  <r>
    <s v="VPBM"/>
    <s v="Direccionamiento estratégico y planeación "/>
    <s v="Aumentar los niveles de satisfacción del cliente y de los grupos de valor"/>
    <s v="Implementación de política"/>
    <s v="Dirección de Calidad para la Educación Preescolar, Básica y Media"/>
    <s v="Subdirección de Referentes y Evaluación de la Calidad Educativa"/>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s v="competencias para la vida"/>
    <n v="64"/>
    <s v="Referentes de Calidad Educativa"/>
    <n v="98"/>
    <s v="No de Webinar  alrededor de los referentes de Calidad"/>
    <x v="2"/>
    <m/>
    <m/>
    <m/>
    <m/>
    <m/>
    <m/>
    <m/>
    <m/>
    <m/>
    <m/>
    <m/>
    <m/>
    <m/>
    <m/>
    <m/>
    <m/>
    <m/>
    <m/>
    <m/>
    <m/>
    <m/>
    <m/>
    <s v="Gestión"/>
    <s v="Mensual"/>
    <s v="Acumulado"/>
    <s v="Número"/>
    <n v="10"/>
    <s v="Sumatoria de Webinar  alrededor de los referentes de Calidad"/>
    <s v="Link de Webinar grabados_x000a_Convacotoria_x000a_Listado de participantes"/>
    <n v="0"/>
    <n v="0"/>
    <n v="0"/>
    <n v="9"/>
    <n v="9"/>
    <n v="18"/>
    <n v="0"/>
    <n v="0"/>
    <m/>
    <n v="9"/>
    <n v="9"/>
    <m/>
    <m/>
    <m/>
    <m/>
    <m/>
    <m/>
    <m/>
    <m/>
    <m/>
    <m/>
    <m/>
    <n v="9"/>
    <m/>
    <m/>
  </r>
  <r>
    <s v="VPBM"/>
    <s v="Direccionamiento estratégico y planeación "/>
    <s v="Aumentar los niveles de satisfacción del cliente y de los grupos de valor"/>
    <s v="Implementación de política"/>
    <s v="Dirección de Calidad para la Educación Preescolar, Básica y Media"/>
    <s v="Subdirección de Referentes y Evaluación de la Calidad Educativa"/>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s v="competencias para la vida"/>
    <n v="64"/>
    <s v="Referentes de Calidad Educativa"/>
    <n v="110"/>
    <s v="Porcentaje de avance de desarrollo de Laboratorios pedagógico"/>
    <x v="2"/>
    <m/>
    <m/>
    <m/>
    <m/>
    <m/>
    <m/>
    <m/>
    <m/>
    <m/>
    <m/>
    <m/>
    <m/>
    <m/>
    <m/>
    <m/>
    <m/>
    <m/>
    <m/>
    <m/>
    <m/>
    <m/>
    <m/>
    <s v="Gestión"/>
    <s v="Trimestral"/>
    <s v="Acumulado"/>
    <s v="Porcentaje"/>
    <n v="5"/>
    <s v="Sumatoria de hito_x000a_Hito: Seciones con Funcionarios de la ETC en flexibilización curricular, referentes de calidad y prácticas pedagógicas 50%_x000a_Hito 2: Secciones con educadores en flexibilización curricular, referentes de calidad y prácticas pedagógicas 50%"/>
    <s v="Convocatoria_x000a_Grabación de Seciones _x000a_Listado de Asistencia"/>
    <n v="0"/>
    <n v="0"/>
    <n v="0"/>
    <n v="100"/>
    <n v="0"/>
    <n v="100"/>
    <n v="0"/>
    <n v="0"/>
    <n v="50"/>
    <n v="50"/>
    <n v="0"/>
    <n v="0"/>
    <n v="0"/>
    <m/>
    <n v="0"/>
    <n v="0"/>
    <m/>
    <n v="0"/>
    <n v="0"/>
    <m/>
    <n v="0"/>
    <n v="0"/>
    <n v="0"/>
    <m/>
    <m/>
  </r>
  <r>
    <s v="VPBM"/>
    <s v="Direccionamiento estratégico y planeación "/>
    <s v="Aumentar los niveles de satisfacción del cliente y de los grupos de valor"/>
    <s v="Implementación de política"/>
    <s v="Dirección de Calidad para la Educación Preescolar, Básica y Media"/>
    <s v="Subdirección de Referentes y Evaluación de la Calidad Educativa"/>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s v="competencias para la vida"/>
    <n v="64"/>
    <s v="Referentes de Calidad Educativa"/>
    <n v="128"/>
    <s v="Número de Entidades Territoriales Certificadas con acompañamiento pedagógico en temas de flexibilización curricular, referentes de calidad y prácticas pedagógicas."/>
    <x v="3"/>
    <m/>
    <m/>
    <m/>
    <m/>
    <m/>
    <m/>
    <m/>
    <m/>
    <m/>
    <m/>
    <m/>
    <m/>
    <m/>
    <m/>
    <m/>
    <m/>
    <m/>
    <m/>
    <m/>
    <m/>
    <m/>
    <m/>
    <s v="Gestión "/>
    <s v="Trimestral"/>
    <s v="Mantenimiento"/>
    <s v="Número"/>
    <n v="5"/>
    <s v="Sumatoria de Entidades Territoriales Certificadas con acompañamiento pedagógico (oferta y demanda) en temas de flexibilización curricular, referentes de calidad y prácticas pedagógicas."/>
    <s v="Acta de AT_x000a_Listado de asistencia"/>
    <n v="0"/>
    <n v="0"/>
    <n v="0"/>
    <n v="96"/>
    <n v="96"/>
    <n v="96"/>
    <n v="0"/>
    <n v="0"/>
    <n v="92"/>
    <n v="4"/>
    <n v="96"/>
    <n v="0"/>
    <n v="0"/>
    <m/>
    <n v="0"/>
    <n v="0"/>
    <m/>
    <n v="0"/>
    <n v="0"/>
    <m/>
    <n v="0"/>
    <n v="0"/>
    <n v="96"/>
    <m/>
    <m/>
  </r>
  <r>
    <s v="VPBM"/>
    <s v="Direccionamiento estratégico y planeación "/>
    <s v="Aumentar los niveles de satisfacción del cliente y de los grupos de valor"/>
    <s v="Implementación de política"/>
    <s v="Dirección de Calidad para la Educación Preescolar, Básica y Media"/>
    <s v="Subdirección de Referentes y Evaluación de la Calidad Educativa"/>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s v="evaluación para aprendizajes de calidad"/>
    <n v="54"/>
    <s v="Evaluación"/>
    <n v="19"/>
    <s v="Brecha entre los porcentajes de establecimientos no oficiales y oficiales en niveles A+, A y B, en pruebas Saber 11"/>
    <x v="1"/>
    <s v="X"/>
    <m/>
    <m/>
    <m/>
    <m/>
    <m/>
    <m/>
    <m/>
    <m/>
    <m/>
    <m/>
    <m/>
    <m/>
    <m/>
    <m/>
    <m/>
    <m/>
    <s v=" "/>
    <m/>
    <m/>
    <m/>
    <m/>
    <s v="Resultado"/>
    <s v="Anual"/>
    <s v="Reducción"/>
    <s v="Porcentaje"/>
    <n v="90"/>
    <s v="Brecha por sector en pruebas Saber 11° = % de colegios no oficiales en niveles de desempeño A+, A y B -  % de colegios oficiales en niveles de desempeño A+, A y B"/>
    <s v="Resultados ICFES"/>
    <n v="35.4"/>
    <n v="34.9"/>
    <n v="34.4"/>
    <n v="33.9"/>
    <n v="33.4"/>
    <n v="33.4"/>
    <n v="38.79"/>
    <n v="50.8"/>
    <n v="0"/>
    <n v="33.9"/>
    <n v="33.4"/>
    <n v="0"/>
    <n v="0"/>
    <n v="0"/>
    <n v="0"/>
    <n v="0"/>
    <n v="0"/>
    <n v="0"/>
    <n v="0"/>
    <n v="0"/>
    <n v="0"/>
    <n v="0"/>
    <n v="33.4"/>
    <m/>
    <m/>
  </r>
  <r>
    <s v="VPBM"/>
    <s v="Direccionamiento estratégico y planeación "/>
    <s v="Aumentar los niveles de satisfacción del cliente y de los grupos de valor"/>
    <s v="Implementación de política"/>
    <s v="Dirección de Calidad para la Educación Preescolar, Básica y Media"/>
    <s v="Subdirección de Referentes y Evaluación de la Calidad Educativa"/>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4. Más y mejor Educación Rural"/>
    <s v="evaluación para aprendizajes de calidad"/>
    <n v="54"/>
    <s v="Evaluación"/>
    <n v="38"/>
    <s v="Porcentaje de colegios oficiales rurales en las categorías A+ y A de la Prueba Saber 11 "/>
    <x v="1"/>
    <s v="X"/>
    <m/>
    <m/>
    <m/>
    <m/>
    <m/>
    <m/>
    <m/>
    <m/>
    <m/>
    <m/>
    <m/>
    <m/>
    <m/>
    <m/>
    <m/>
    <m/>
    <m/>
    <m/>
    <m/>
    <m/>
    <m/>
    <s v="Resultado"/>
    <s v="Anual"/>
    <s v="Flujo"/>
    <s v="Porcentaje"/>
    <n v="90"/>
    <s v="Porcentaje de colegios oficiales rurales en categorías superiores de Saber 11° = (colegios oficiales rurales en categorías A+ y A / total de colegios oficiales rurales) * 100"/>
    <s v="Resultados ICFES"/>
    <n v="4.0999999999999996"/>
    <n v="4.75"/>
    <n v="6.25"/>
    <n v="8.5"/>
    <n v="10"/>
    <n v="10"/>
    <n v="2.94"/>
    <n v="0"/>
    <n v="0"/>
    <n v="8.5"/>
    <n v="10"/>
    <n v="0"/>
    <n v="0"/>
    <n v="0"/>
    <n v="0"/>
    <n v="0"/>
    <n v="0"/>
    <n v="0"/>
    <n v="0"/>
    <n v="0"/>
    <n v="0"/>
    <n v="0"/>
    <n v="10"/>
    <m/>
    <m/>
  </r>
  <r>
    <s v="VPBM"/>
    <s v="Direccionamiento estratégico y planeación "/>
    <s v="Aumentar los niveles de satisfacción del cliente y de los grupos de valor"/>
    <s v="Implementación de política"/>
    <s v="Dirección de Calidad para la Educación Preescolar, Básica y Media"/>
    <s v="Subdirección de Referentes y Evaluación de la Calidad Educativa"/>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s v="evaluación para aprendizajes de calidad"/>
    <n v="54"/>
    <s v="Evaluación"/>
    <n v="11"/>
    <s v="Número de Establecimientos Educativos que participan de las estrategias desarrolladas para el fortalecimiento del Sistema Institucional de Evaluación de los estudiantes (SIEE)"/>
    <x v="2"/>
    <s v="X"/>
    <m/>
    <m/>
    <m/>
    <m/>
    <m/>
    <m/>
    <m/>
    <m/>
    <m/>
    <m/>
    <m/>
    <m/>
    <m/>
    <m/>
    <m/>
    <m/>
    <m/>
    <m/>
    <m/>
    <m/>
    <m/>
    <s v="Gestión "/>
    <s v="Trimestral"/>
    <s v="Acumulado"/>
    <s v="Número"/>
    <n v="10"/>
    <s v="Sumatoria  de establecimientos educativos que participan de las estrategias desarrolladas para el fortalecimiento del Sistema Institucional de Evaluación de los estudiantes (SIEE)"/>
    <s v="Listado de EE participantes_x000a_Material de las estrategias"/>
    <n v="0"/>
    <n v="0"/>
    <n v="400"/>
    <n v="500"/>
    <n v="750"/>
    <n v="1650"/>
    <n v="0"/>
    <n v="872"/>
    <n v="0"/>
    <n v="500"/>
    <n v="750"/>
    <n v="0"/>
    <n v="0"/>
    <m/>
    <n v="0"/>
    <n v="0"/>
    <m/>
    <n v="0"/>
    <n v="0"/>
    <m/>
    <n v="0"/>
    <n v="0"/>
    <n v="750"/>
    <m/>
    <m/>
  </r>
  <r>
    <s v="VPBM"/>
    <s v="Direccionamiento estratégico y planeación "/>
    <s v="Aumentar los niveles de satisfacción del cliente y de los grupos de valor"/>
    <s v="Implementación de política"/>
    <s v="Dirección de Calidad para la Educación Preescolar, Básica y Media"/>
    <s v="Subdirección de Referentes y Evaluación de la Calidad Educativa"/>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s v="evaluación para aprendizajes de calidad"/>
    <n v="54"/>
    <s v="Evaluación"/>
    <n v="12"/>
    <s v="Número de estudiantes participantes de la estrategia supérate con el saber"/>
    <x v="2"/>
    <s v="X"/>
    <m/>
    <m/>
    <m/>
    <m/>
    <m/>
    <m/>
    <m/>
    <m/>
    <m/>
    <m/>
    <m/>
    <m/>
    <m/>
    <m/>
    <m/>
    <m/>
    <m/>
    <m/>
    <m/>
    <m/>
    <m/>
    <s v="Producto"/>
    <s v="Anual"/>
    <s v="Flujo"/>
    <s v="Número"/>
    <n v="15"/>
    <s v="Número de estudiantes participantes de la estrategia supérate con el saber"/>
    <s v="Listado de estudiantes participantes"/>
    <n v="2100000"/>
    <n v="700000"/>
    <n v="350000"/>
    <n v="350000"/>
    <n v="700000"/>
    <n v="700000"/>
    <n v="159000"/>
    <n v="0"/>
    <n v="0"/>
    <n v="350000"/>
    <n v="700000"/>
    <n v="0"/>
    <n v="0"/>
    <n v="0"/>
    <n v="0"/>
    <n v="0"/>
    <n v="0"/>
    <n v="0"/>
    <n v="0"/>
    <n v="0"/>
    <n v="0"/>
    <n v="0"/>
    <n v="700000"/>
    <m/>
    <m/>
  </r>
  <r>
    <s v="VPBM"/>
    <s v="Direccionamiento estratégico y planeación "/>
    <s v="Aumentar los niveles de satisfacción del cliente y de los grupos de valor"/>
    <s v="Implementación de política"/>
    <s v="Dirección de Calidad para la Educación Preescolar, Básica y Media"/>
    <s v="Dirección de Calidad para la Educación Preescolar, Básica y Media"/>
    <s v="4.4. De aquí a 2030, aumentar considerablemente el número de jóvenes y adultos que tienen las competencias necesarias, en particular técnicas y profesionales, para acceder al empleo, el trabajo decente y el emprendimiento."/>
    <s v="Apuesta por una educación media con calidad y pertinencia para los jóvenes colombianos"/>
    <s v="1. Apuesta por el desarrollo integral desde la Educación Inicial y hasta la Educación Media"/>
    <s v="evaluación para aprendizajes de calidad"/>
    <n v="51"/>
    <s v="Educación Media"/>
    <n v="36"/>
    <s v="Estudiantes de Media que participen en la estrategia para el fortalecimiento de competencias básicas y socioemocionales."/>
    <x v="2"/>
    <m/>
    <m/>
    <m/>
    <m/>
    <m/>
    <m/>
    <m/>
    <m/>
    <m/>
    <m/>
    <m/>
    <m/>
    <m/>
    <m/>
    <m/>
    <m/>
    <m/>
    <m/>
    <m/>
    <m/>
    <m/>
    <m/>
    <s v="Producto"/>
    <s v="Anual"/>
    <s v="Acumulado"/>
    <s v="Número"/>
    <n v="15"/>
    <s v="Sumatoria de Estudiantes de Media que participen en la estrategia para el fortalecimiento de competencias básicas y socioemocionales."/>
    <s v="Listado de estudiantes"/>
    <n v="0"/>
    <n v="2800"/>
    <n v="0"/>
    <n v="5000"/>
    <n v="2800"/>
    <n v="10600"/>
    <n v="4444"/>
    <n v="0"/>
    <n v="0"/>
    <n v="5000"/>
    <n v="2800"/>
    <n v="0"/>
    <n v="0"/>
    <n v="0"/>
    <n v="0"/>
    <n v="0"/>
    <n v="0"/>
    <n v="0"/>
    <n v="0"/>
    <n v="0"/>
    <n v="0"/>
    <n v="0"/>
    <n v="2800"/>
    <m/>
    <m/>
  </r>
  <r>
    <s v="VPBM"/>
    <s v="Direccionamiento estratégico y planeación "/>
    <s v="Aumentar los niveles de satisfacción del cliente y de los grupos de valor"/>
    <s v="Implementación de política"/>
    <s v="Dirección de Calidad para la Educación Preescolar, Básica y Media"/>
    <s v="Subdirección de Referentes y Evaluación de la Calidad Educativa"/>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s v="evaluación para aprendizajes de calidad"/>
    <n v="54"/>
    <s v="Evaluación"/>
    <n v="129"/>
    <s v="Número  de  EE priorizado en el acompañamiento para la interpretación y uso de resultados"/>
    <x v="2"/>
    <m/>
    <m/>
    <m/>
    <m/>
    <m/>
    <m/>
    <m/>
    <m/>
    <m/>
    <m/>
    <m/>
    <m/>
    <m/>
    <m/>
    <m/>
    <m/>
    <m/>
    <m/>
    <m/>
    <m/>
    <m/>
    <m/>
    <s v="Gestión"/>
    <s v="Semestral"/>
    <s v="Acumulado"/>
    <s v="Número"/>
    <n v="0"/>
    <s v="Sumatoria de de  EE priorizado en el acompañamiento para la interpretación y uso de resultados"/>
    <s v="Listado de EE acompañados_x000a_Reportes de la ETC"/>
    <n v="0"/>
    <n v="0"/>
    <n v="0"/>
    <n v="536"/>
    <n v="536"/>
    <n v="1072"/>
    <n v="0"/>
    <n v="0"/>
    <n v="124"/>
    <n v="412"/>
    <n v="536"/>
    <n v="0"/>
    <n v="0"/>
    <n v="0"/>
    <n v="0"/>
    <n v="0"/>
    <m/>
    <n v="0"/>
    <n v="0"/>
    <n v="0"/>
    <n v="0"/>
    <n v="0"/>
    <n v="536"/>
    <m/>
    <m/>
  </r>
  <r>
    <s v="VPBM"/>
    <s v="Direccionamiento estratégico y planeación "/>
    <s v="Aumentar los niveles de satisfacción del cliente y de los grupos de valor"/>
    <s v="Implementación de política"/>
    <s v="Dirección de Calidad para la Educación Preescolar, Básica y Media"/>
    <s v="Subdirección de Referentes y Evaluación de la Calidad Educativa"/>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s v="evaluación para aprendizajes de calidad"/>
    <n v="54"/>
    <s v="Evaluación"/>
    <n v="130"/>
    <s v="Número de estudiantes que participan de la estrategia Evaluar para avanzar"/>
    <x v="2"/>
    <m/>
    <m/>
    <m/>
    <m/>
    <m/>
    <m/>
    <m/>
    <m/>
    <m/>
    <m/>
    <m/>
    <m/>
    <m/>
    <m/>
    <m/>
    <m/>
    <m/>
    <m/>
    <m/>
    <m/>
    <m/>
    <m/>
    <s v="Producto"/>
    <s v="Semestral"/>
    <s v="Flujo"/>
    <s v="Número"/>
    <n v="15"/>
    <s v="Sumatoria de estudiantes que partipan de la estrategia Evaluar para avanzar"/>
    <s v="Reporte de ICFES de Estudiantes participantes"/>
    <n v="0"/>
    <n v="0"/>
    <n v="727965"/>
    <n v="900000"/>
    <n v="0"/>
    <n v="900000"/>
    <n v="0"/>
    <n v="0"/>
    <n v="0"/>
    <n v="900000"/>
    <n v="0"/>
    <n v="0"/>
    <n v="0"/>
    <n v="0"/>
    <n v="0"/>
    <n v="0"/>
    <m/>
    <n v="0"/>
    <n v="0"/>
    <n v="0"/>
    <n v="0"/>
    <n v="0"/>
    <n v="0"/>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c. De aquí a 2030, aumentar considerablemente la oferta de docentes calificados, incluso mediante la cooperación internacional para la formación de docentes en los países en desarrollo, especialmente los países menos adelantados y los pequeños Estados insulares en desarrollo. "/>
    <s v="Brindar una educación con calidad y fomentar la permanencia en la educación inicial, preescolar, básica y media"/>
    <s v="1. Apuesta por el desarrollo integral desde la Educación Inicial y hasta la Educación Media"/>
    <s v="Directivos lideres y docentes que transforman"/>
    <n v="56"/>
    <s v="Formación de Docentes"/>
    <n v="131"/>
    <s v="Docentes y Directivos docentes que participan en procesos de formación para fortalecer sus capacidades profesionales"/>
    <x v="3"/>
    <s v="X"/>
    <m/>
    <s v="Trazadora 2021"/>
    <m/>
    <m/>
    <m/>
    <m/>
    <m/>
    <m/>
    <m/>
    <m/>
    <m/>
    <m/>
    <m/>
    <m/>
    <m/>
    <m/>
    <m/>
    <m/>
    <m/>
    <m/>
    <m/>
    <s v="Producto"/>
    <s v="Anual"/>
    <s v="Acumulado"/>
    <s v="Número"/>
    <n v="30"/>
    <s v="Sumatoria de docentes y directivos docentes que participan en procesos de formación y en la escuela de liderazgo."/>
    <s v="Listado de educadores"/>
    <n v="0"/>
    <n v="0"/>
    <n v="0"/>
    <n v="17726"/>
    <n v="0"/>
    <n v="0"/>
    <n v="0"/>
    <n v="0"/>
    <n v="0"/>
    <n v="17726"/>
    <n v="0"/>
    <n v="0"/>
    <n v="0"/>
    <n v="0"/>
    <n v="0"/>
    <n v="0"/>
    <n v="0"/>
    <n v="0"/>
    <n v="0"/>
    <n v="0"/>
    <n v="0"/>
    <n v="0"/>
    <n v="0"/>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c. De aquí a 2030, aumentar considerablemente la oferta de docentes calificados, incluso mediante la cooperación internacional para la formación de docentes en los países en desarrollo, especialmente los países menos adelantados y los pequeños Estados insulares en desarrollo. "/>
    <s v="Brindar una educación con calidad y fomentar la permanencia en la educación inicial, preescolar, básica y media"/>
    <s v="1. Apuesta por el desarrollo integral desde la Educación Inicial y hasta la Educación Media"/>
    <s v="Directivos lideres y docentes que transforman"/>
    <n v="56"/>
    <s v="Formación de Docentes"/>
    <n v="13"/>
    <s v="Número de directivos docentes que participan en la Escuela de Liderazgo"/>
    <x v="2"/>
    <s v="X"/>
    <m/>
    <m/>
    <m/>
    <m/>
    <m/>
    <m/>
    <m/>
    <m/>
    <m/>
    <m/>
    <m/>
    <m/>
    <m/>
    <m/>
    <m/>
    <m/>
    <m/>
    <m/>
    <m/>
    <m/>
    <m/>
    <s v="Producto"/>
    <s v="Anual"/>
    <s v="Acumulado"/>
    <s v="Número"/>
    <n v="15"/>
    <s v="Sumatoria de directivos docentes que participan en la Escuela de Liderazgo"/>
    <s v="Listado de educadores"/>
    <n v="0"/>
    <n v="0"/>
    <n v="1400"/>
    <n v="3000"/>
    <n v="5600"/>
    <n v="10000"/>
    <n v="0"/>
    <n v="1412"/>
    <n v="0"/>
    <n v="3000"/>
    <n v="5600"/>
    <n v="0"/>
    <n v="0"/>
    <n v="0"/>
    <n v="0"/>
    <n v="0"/>
    <n v="0"/>
    <n v="0"/>
    <n v="0"/>
    <n v="0"/>
    <n v="0"/>
    <n v="0"/>
    <n v="5600"/>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c. De aquí a 2030, aumentar considerablemente la oferta de docentes calificados, incluso mediante la cooperación internacional para la formación de docentes en los países en desarrollo, especialmente los países menos adelantados y los pequeños Estados insulares en desarrollo. "/>
    <s v="Brindar una educación con calidad y fomentar la permanencia en la educación inicial, preescolar, básica y media"/>
    <s v="1. Apuesta por el desarrollo integral desde la Educación Inicial y hasta la Educación Media"/>
    <s v="Directivos lideres y docentes que transforman"/>
    <n v="53"/>
    <s v="Entornos Escolares para la vida, convivencia y la ciudadanía"/>
    <n v="14"/>
    <s v="Docentes formados con programas de la promoción de la participación igualitaria de niños y niñas"/>
    <x v="1"/>
    <s v="X"/>
    <m/>
    <m/>
    <m/>
    <m/>
    <s v="X"/>
    <m/>
    <m/>
    <m/>
    <m/>
    <m/>
    <m/>
    <m/>
    <m/>
    <m/>
    <m/>
    <m/>
    <m/>
    <m/>
    <m/>
    <m/>
    <m/>
    <s v="Producto"/>
    <s v="Semestral"/>
    <s v="Acumulado"/>
    <s v="Número"/>
    <n v="30"/>
    <s v="Docentes formados = Sumatoria de educadores formados en el período t en las diferentes ETC"/>
    <s v="Listado de docentes formados"/>
    <n v="0"/>
    <n v="2000"/>
    <n v="2000"/>
    <n v="3000"/>
    <n v="1000"/>
    <n v="8000"/>
    <n v="2690"/>
    <n v="3010"/>
    <n v="0"/>
    <n v="3000"/>
    <n v="1000"/>
    <n v="0"/>
    <n v="0"/>
    <n v="0"/>
    <n v="0"/>
    <n v="0"/>
    <m/>
    <n v="0"/>
    <n v="0"/>
    <n v="0"/>
    <n v="0"/>
    <n v="0"/>
    <n v="1000"/>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c. De aquí a 2030, aumentar considerablemente la oferta de docentes calificados, incluso mediante la cooperación internacional para la formación de docentes en los países en desarrollo, especialmente los países menos adelantados y los pequeños Estados insulares en desarrollo. "/>
    <s v="Brindar una educación con calidad y fomentar la permanencia en la educación inicial, preescolar, básica y media"/>
    <s v="1. Apuesta por el desarrollo integral desde la Educación Inicial y hasta la Educación Media"/>
    <s v="Directivos lideres y docentes que transforman"/>
    <n v="56"/>
    <s v="Formación de Docentes"/>
    <n v="15"/>
    <s v="Número de docentes que participan en programas de formación continua"/>
    <x v="2"/>
    <s v="X"/>
    <m/>
    <s v="X"/>
    <s v="x"/>
    <m/>
    <m/>
    <m/>
    <m/>
    <m/>
    <m/>
    <m/>
    <m/>
    <m/>
    <m/>
    <m/>
    <m/>
    <m/>
    <m/>
    <m/>
    <m/>
    <m/>
    <m/>
    <s v="Producto"/>
    <s v="Anual"/>
    <s v="Acumulado"/>
    <s v="Número"/>
    <n v="15"/>
    <s v="Sumatoria de docentes que participan en programas de formación continua y situada"/>
    <s v="Listado de educadores_x000a_8000 ECDF _x000a_2800 Fondo 1400_x000a_1200 Bilingüismo_x000a_2500 pnle_x000a_3000 Entornos"/>
    <n v="0"/>
    <n v="6901"/>
    <n v="9000"/>
    <n v="17000"/>
    <n v="6100"/>
    <n v="39001"/>
    <n v="6451"/>
    <n v="9349"/>
    <n v="0"/>
    <n v="17000"/>
    <n v="6100"/>
    <n v="0"/>
    <n v="0"/>
    <n v="0"/>
    <n v="0"/>
    <n v="0"/>
    <n v="0"/>
    <n v="0"/>
    <n v="0"/>
    <n v="0"/>
    <n v="0"/>
    <n v="0"/>
    <n v="6100"/>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c. De aquí a 2030, aumentar considerablemente la oferta de docentes calificados, incluso mediante la cooperación internacional para la formación de docentes en los países en desarrollo, especialmente los países menos adelantados y los pequeños Estados insulares en desarrollo. "/>
    <s v="Brindar una educación con calidad y fomentar la permanencia en la educación inicial, preescolar, básica y media"/>
    <s v="1. Apuesta por el desarrollo integral desde la Educación Inicial y hasta la Educación Media"/>
    <s v="Directivos lideres y docentes que transforman"/>
    <n v="56"/>
    <s v="Formación de Docentes"/>
    <n v="16"/>
    <s v="Número de docentes en programas de formación posgradual y licenciaturas"/>
    <x v="2"/>
    <s v="X"/>
    <m/>
    <s v="X"/>
    <s v="x"/>
    <m/>
    <m/>
    <m/>
    <m/>
    <m/>
    <m/>
    <m/>
    <m/>
    <m/>
    <m/>
    <m/>
    <m/>
    <m/>
    <m/>
    <m/>
    <m/>
    <m/>
    <m/>
    <s v="Producto"/>
    <s v="Anual"/>
    <s v="Acumulado"/>
    <s v="Número"/>
    <n v="15"/>
    <s v="Sumatoria de docentes en programas de formación en pregrado y/o posgradual."/>
    <s v="Listado de educadores"/>
    <n v="0"/>
    <n v="539"/>
    <n v="1822"/>
    <n v="726"/>
    <n v="3904"/>
    <n v="6991"/>
    <n v="194"/>
    <n v="1203"/>
    <n v="0"/>
    <n v="726"/>
    <n v="3904"/>
    <n v="0"/>
    <n v="0"/>
    <n v="0"/>
    <n v="0"/>
    <n v="0"/>
    <n v="0"/>
    <n v="0"/>
    <n v="0"/>
    <n v="0"/>
    <n v="0"/>
    <n v="0"/>
    <n v="3904"/>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c. De aquí a 2030, aumentar considerablemente la oferta de docentes calificados, incluso mediante la cooperación internacional para la formación de docentes en los países en desarrollo, especialmente los países menos adelantados y los pequeños Estados insulares en desarrollo. "/>
    <s v="Brindar una educación con calidad y fomentar la permanencia en la educación inicial, preescolar, básica y media"/>
    <s v="1. Apuesta por el desarrollo integral desde la Educación Inicial y hasta la Educación Media"/>
    <s v="Directivos lideres y docentes que transforman"/>
    <n v="56"/>
    <s v="Formación de Docentes"/>
    <n v="17"/>
    <s v="Número de docentes acompañados en procesos de investigación e innovaciones en el aula"/>
    <x v="2"/>
    <s v="X"/>
    <m/>
    <m/>
    <m/>
    <m/>
    <m/>
    <m/>
    <m/>
    <m/>
    <m/>
    <m/>
    <m/>
    <m/>
    <m/>
    <m/>
    <m/>
    <m/>
    <m/>
    <m/>
    <m/>
    <m/>
    <m/>
    <s v="Producto"/>
    <s v="Anual"/>
    <s v="Acumulado"/>
    <s v="Número"/>
    <n v="15"/>
    <s v="Sumatoria de docentes acompañados en procesos de investigación e innovaciones en el aula"/>
    <s v="Listado de educadores"/>
    <n v="0"/>
    <n v="0"/>
    <n v="700"/>
    <n v="0"/>
    <n v="0"/>
    <n v="700"/>
    <n v="0"/>
    <n v="0"/>
    <n v="0"/>
    <n v="0"/>
    <n v="0"/>
    <n v="0"/>
    <n v="0"/>
    <n v="0"/>
    <n v="0"/>
    <n v="0"/>
    <n v="0"/>
    <n v="0"/>
    <n v="0"/>
    <n v="0"/>
    <n v="0"/>
    <n v="0"/>
    <n v="0"/>
    <m/>
    <m/>
  </r>
  <r>
    <s v="VPBM"/>
    <s v="Direccionamiento estratégico y planeación "/>
    <s v="Aumentar los niveles de satisfacción del cliente y de los grupos de valor"/>
    <s v="Implementación de política"/>
    <s v="Dirección de Calidad para la Educación Preescolar, Básica y Media"/>
    <s v="Dirección de Calidad para la Educación Preescolar, Básica y Media"/>
    <s v="4.c. De aquí a 2030, aumentar considerablemente la oferta de docentes calificados, incluso mediante la cooperación internacional para la formación de docentes en los países en desarrollo, especialmente los países menos adelantados y los pequeños Estados insulares en desarrollo. "/>
    <s v="Brindar una educación con calidad y fomentar la permanencia en la educación inicial, preescolar, básica y media"/>
    <s v="1. Apuesta por el desarrollo integral desde la Educación Inicial y hasta la Educación Media"/>
    <s v="competencias para la vida"/>
    <s v="010"/>
    <s v="Calidad- PTA"/>
    <n v="18"/>
    <s v="Número de docentes y directivos docentes acompañados con el Programa Todos a Aprender "/>
    <x v="3"/>
    <s v="X"/>
    <m/>
    <s v="X"/>
    <s v="x"/>
    <m/>
    <m/>
    <m/>
    <m/>
    <m/>
    <m/>
    <m/>
    <m/>
    <m/>
    <m/>
    <s v="X"/>
    <m/>
    <m/>
    <m/>
    <m/>
    <m/>
    <m/>
    <m/>
    <s v="Producto"/>
    <s v="Trimestral"/>
    <s v="Capacidad"/>
    <s v="Número"/>
    <n v="15"/>
    <s v="sumatoria de docentes y directivos docentes acompañados con el Programa Todos a Aprender"/>
    <s v="Listado de docentes y directivos docentes (fuente  SIPTA)"/>
    <n v="0"/>
    <n v="73000"/>
    <n v="84100"/>
    <n v="92000"/>
    <n v="112500"/>
    <n v="112500"/>
    <n v="83648"/>
    <n v="83304"/>
    <n v="91638"/>
    <n v="362"/>
    <n v="112500"/>
    <n v="91638"/>
    <n v="0"/>
    <m/>
    <n v="0"/>
    <n v="0"/>
    <m/>
    <n v="0"/>
    <n v="0"/>
    <m/>
    <n v="0"/>
    <n v="0"/>
    <n v="112500"/>
    <m/>
    <m/>
  </r>
  <r>
    <s v="VPBM"/>
    <s v="Direccionamiento estratégico y planeación "/>
    <s v="Aumentar los niveles de satisfacción del cliente y de los grupos de valor"/>
    <s v="Implementación de política"/>
    <s v="Dirección de Calidad para la Educación Preescolar, Básica y Media"/>
    <s v="Dirección de Calidad para la Educación Preescolar, Básica y Media"/>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s v="competencias para la vida"/>
    <s v="010"/>
    <s v="Calidad- PTA"/>
    <n v="10"/>
    <s v="Número de establecimientos educativos acompañados por el Programa Todos a Aprender"/>
    <x v="2"/>
    <s v="X"/>
    <m/>
    <m/>
    <m/>
    <m/>
    <m/>
    <m/>
    <m/>
    <m/>
    <m/>
    <m/>
    <m/>
    <m/>
    <m/>
    <s v="X"/>
    <m/>
    <m/>
    <m/>
    <m/>
    <m/>
    <m/>
    <m/>
    <s v="Producto"/>
    <s v="Trimestral"/>
    <s v="Mantenimiento"/>
    <s v="Número"/>
    <n v="15"/>
    <s v="Sumatoria de establecimientos educativos acompañados con el Programa Todos a Aprender"/>
    <s v="Listado de establecemiento educativos (Fuente de SIPTA)"/>
    <n v="0"/>
    <n v="4500"/>
    <n v="4500"/>
    <n v="4500"/>
    <n v="4500"/>
    <n v="4500"/>
    <n v="4112"/>
    <n v="4418"/>
    <n v="3646"/>
    <n v="854"/>
    <n v="4500"/>
    <n v="0"/>
    <n v="0"/>
    <m/>
    <n v="0"/>
    <n v="0"/>
    <m/>
    <n v="0"/>
    <n v="0"/>
    <m/>
    <n v="0"/>
    <n v="0"/>
    <n v="4500"/>
    <m/>
    <m/>
  </r>
  <r>
    <s v="VPBM"/>
    <s v="Direccionamiento estratégico y planeación "/>
    <s v="Aumentar los niveles de satisfacción del cliente y de los grupos de valor"/>
    <s v="Implementación de política"/>
    <s v="Dirección de Calidad para la Educación Preescolar, Básica y Media"/>
    <s v="Dirección de Calidad para la Educación Preescolar, Básica y Media"/>
    <s v="4.c. De aquí a 2030, aumentar considerablemente la oferta de docentes calificados, incluso mediante la cooperación internacional para la formación de docentes en los países en desarrollo, especialmente los países menos adelantados y los pequeños Estados insulares en desarrollo. "/>
    <s v="Brindar una educación con calidad y fomentar la permanencia en la educación inicial, preescolar, básica y media"/>
    <s v="1. Apuesta por el desarrollo integral desde la Educación Inicial y hasta la Educación Media"/>
    <s v="competencias para la vida"/>
    <s v="010"/>
    <s v="Calidad- PTA"/>
    <n v="132"/>
    <s v="Número de directivos docentes formados en liderazgo pedagógico orientado a mejorar los aprendizajes de los estudiantes, particularmente de educación inicial y básica primaria."/>
    <x v="2"/>
    <m/>
    <m/>
    <m/>
    <m/>
    <m/>
    <m/>
    <m/>
    <m/>
    <m/>
    <m/>
    <m/>
    <m/>
    <m/>
    <m/>
    <m/>
    <m/>
    <m/>
    <m/>
    <m/>
    <m/>
    <m/>
    <m/>
    <s v="Producto"/>
    <s v="Trimestral"/>
    <s v="Flujo"/>
    <s v="Número"/>
    <n v="15"/>
    <s v="Sumatoria de directivos docentes formados en liderazgo pedagógico orientado a mejorar los aprendizajes de los estudiantes, particularmente de educación inicial y básica primaria."/>
    <s v="Listado de directivos docentes (fuente  SIPTA)"/>
    <n v="0"/>
    <n v="0"/>
    <n v="272"/>
    <n v="300"/>
    <n v="300"/>
    <n v="300"/>
    <n v="0"/>
    <n v="272"/>
    <n v="272"/>
    <n v="28"/>
    <n v="300"/>
    <n v="0"/>
    <n v="0"/>
    <m/>
    <n v="0"/>
    <n v="0"/>
    <m/>
    <n v="0"/>
    <n v="0"/>
    <m/>
    <n v="0"/>
    <n v="0"/>
    <n v="300"/>
    <m/>
    <m/>
  </r>
  <r>
    <s v="VPBM"/>
    <s v="Direccionamiento estratégico y planeación "/>
    <s v="Aumentar los niveles de satisfacción del cliente y de los grupos de valor"/>
    <s v="Implementación de política"/>
    <s v="Dirección de Calidad para la Educación Preescolar, Básica y Media"/>
    <s v="Dirección de Calidad para la Educación Preescolar, Básica y Media"/>
    <s v="4.c. De aquí a 2030, aumentar considerablemente la oferta de docentes calificados, incluso mediante la cooperación internacional para la formación de docentes en los países en desarrollo, especialmente los países menos adelantados y los pequeños Estados insulares en desarrollo. "/>
    <s v="Brindar una educación con calidad y fomentar la permanencia en la educación inicial, preescolar, básica y media"/>
    <s v="1. Apuesta por el desarrollo integral desde la Educación Inicial y hasta la Educación Media"/>
    <s v="competencias para la vida"/>
    <s v="010"/>
    <s v="Calidad- PTA"/>
    <n v="135"/>
    <s v="Sedes dotadas con materiales pedagógicos entregados por el Programa Todos a Aprender"/>
    <x v="2"/>
    <m/>
    <m/>
    <m/>
    <m/>
    <m/>
    <m/>
    <m/>
    <m/>
    <m/>
    <m/>
    <m/>
    <m/>
    <m/>
    <m/>
    <m/>
    <m/>
    <m/>
    <m/>
    <m/>
    <m/>
    <m/>
    <m/>
    <s v="Producto"/>
    <s v="Trimestral"/>
    <s v="Flujo"/>
    <s v="Número"/>
    <n v="30"/>
    <s v="Sumatoria de Sedes dotadas con materiales pedagógicos entregados por el Programa Todos a Aprender"/>
    <s v="Listado de sedes que han recibido materiales pedagógicos"/>
    <n v="0"/>
    <n v="0"/>
    <n v="14476"/>
    <n v="14490"/>
    <n v="14490"/>
    <n v="14490"/>
    <n v="0"/>
    <n v="14476"/>
    <m/>
    <n v="14490"/>
    <n v="14490"/>
    <n v="0"/>
    <n v="0"/>
    <m/>
    <n v="0"/>
    <n v="0"/>
    <m/>
    <n v="0"/>
    <n v="0"/>
    <m/>
    <n v="0"/>
    <n v="0"/>
    <n v="14490"/>
    <m/>
    <m/>
  </r>
  <r>
    <s v="VPBM"/>
    <s v="Direccionamiento estratégico y planeación "/>
    <s v="Aumentar los niveles de satisfacción del cliente y de los grupos de valor"/>
    <s v="Implementación de política"/>
    <s v="Dirección de Calidad para la Educación Preescolar, Básica y Media"/>
    <s v="Dirección de Calidad para la Educación Preescolar, Básica y Media"/>
    <s v="4.c. De aquí a 2030, aumentar considerablemente la oferta de docentes calificados, incluso mediante la cooperación internacional para la formación de docentes en los países en desarrollo, especialmente los países menos adelantados y los pequeños Estados insulares en desarrollo. "/>
    <s v="Brindar una educación con calidad y fomentar la permanencia en la educación inicial, preescolar, básica y media"/>
    <s v="1. Apuesta por el desarrollo integral desde la Educación Inicial y hasta la Educación Media"/>
    <s v="competencias para la vida"/>
    <s v="010"/>
    <s v="Calidad- PTA"/>
    <n v="139"/>
    <s v="Número de tutores y formadores formados"/>
    <x v="2"/>
    <m/>
    <m/>
    <m/>
    <m/>
    <m/>
    <m/>
    <m/>
    <m/>
    <m/>
    <m/>
    <m/>
    <m/>
    <m/>
    <m/>
    <m/>
    <m/>
    <m/>
    <m/>
    <m/>
    <m/>
    <m/>
    <m/>
    <s v="Producto"/>
    <s v="Trimestral"/>
    <s v="Flujo"/>
    <s v="Número"/>
    <n v="5"/>
    <s v="Sumatoria de tutores formadores formados en el  Programa Todos a Aprender"/>
    <s v="Listado de tutores y formadores formados"/>
    <n v="0"/>
    <n v="0"/>
    <n v="4432"/>
    <n v="4450"/>
    <n v="4500"/>
    <n v="4500"/>
    <n v="0"/>
    <n v="4432"/>
    <n v="0"/>
    <n v="4450"/>
    <n v="4500"/>
    <n v="0"/>
    <n v="0"/>
    <m/>
    <n v="0"/>
    <n v="0"/>
    <m/>
    <n v="0"/>
    <n v="0"/>
    <m/>
    <n v="0"/>
    <n v="0"/>
    <n v="4500"/>
    <m/>
    <m/>
  </r>
  <r>
    <s v="VPBM"/>
    <s v="Direccionamiento estratégico y planeación "/>
    <s v="Aumentar los niveles de satisfacción del cliente y de los grupos de valor"/>
    <s v="Implementación de política"/>
    <s v="Dirección de Calidad para la Educación Preescolar, Básica y Media"/>
    <s v="Subdirección de Referentes y Evaluación de la Calidad Educativa"/>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s v="evaluación para aprendizajes de calidad"/>
    <n v="54"/>
    <s v="Evaluación"/>
    <n v="20"/>
    <s v="Porcentaje de colegios oficiales en las categorías A+ y A de la Prueba Saber 11 "/>
    <x v="1"/>
    <s v="X"/>
    <m/>
    <m/>
    <m/>
    <m/>
    <m/>
    <m/>
    <m/>
    <m/>
    <m/>
    <m/>
    <m/>
    <m/>
    <m/>
    <m/>
    <m/>
    <m/>
    <m/>
    <m/>
    <m/>
    <m/>
    <m/>
    <s v="Resultado"/>
    <s v="Anual"/>
    <s v="Flujo"/>
    <s v="Porcentaje"/>
    <n v="90"/>
    <s v="Porcentaje de colegios oficiales en categorías superiores de Saber 11° = (colegios oficiales en categorías A+ y A / total de colegios oficiales) * 100"/>
    <s v="Resultados ICFES"/>
    <n v="14"/>
    <n v="15"/>
    <n v="17"/>
    <n v="18.5"/>
    <n v="20"/>
    <n v="20"/>
    <n v="11.78"/>
    <n v="10"/>
    <n v="0"/>
    <n v="18.5"/>
    <n v="20"/>
    <n v="0"/>
    <n v="0"/>
    <n v="0"/>
    <n v="0"/>
    <n v="0"/>
    <n v="0"/>
    <n v="0"/>
    <n v="0"/>
    <n v="0"/>
    <n v="0"/>
    <n v="0"/>
    <n v="20"/>
    <m/>
    <m/>
  </r>
  <r>
    <s v="VPBM"/>
    <s v="Direccionamiento estratégico y planeación "/>
    <s v="Aumentar los niveles de satisfacción del cliente y de los grupos de valor"/>
    <s v="Implementación de política"/>
    <s v="Dirección de Calidad para la Educación Preescolar, Básica y Media"/>
    <s v="Subdirección de Referentes y Evaluación de la Calidad Educativa"/>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s v="evaluación para aprendizajes de calidad"/>
    <n v="54"/>
    <s v="Evaluación"/>
    <n v="21"/>
    <s v="Reestructuración de las pruebas Saber 3º, 5º y 9º"/>
    <x v="1"/>
    <s v="X"/>
    <m/>
    <s v="X"/>
    <s v="x"/>
    <m/>
    <m/>
    <m/>
    <m/>
    <m/>
    <m/>
    <m/>
    <m/>
    <m/>
    <m/>
    <m/>
    <m/>
    <m/>
    <m/>
    <m/>
    <m/>
    <m/>
    <m/>
    <s v="Producto"/>
    <s v="Semestral"/>
    <s v="Capacidad"/>
    <s v="Porcentaje"/>
    <n v="15"/>
    <s v="Porcentaje de avance en la realización de las actividades contempladas para la reestructuración de las pruebas Saber 3°, 5° y 9°."/>
    <s v="Informe de aplicación de pilotaje"/>
    <n v="0"/>
    <n v="75"/>
    <n v="100"/>
    <n v="100"/>
    <n v="0"/>
    <n v="100"/>
    <n v="75.5"/>
    <n v="75.5"/>
    <n v="87.75"/>
    <n v="12.25"/>
    <n v="0"/>
    <n v="87.75"/>
    <n v="87.75"/>
    <n v="87.75"/>
    <n v="87.75"/>
    <n v="87.75"/>
    <m/>
    <n v="0"/>
    <n v="0"/>
    <n v="0"/>
    <n v="0"/>
    <n v="0"/>
    <n v="0"/>
    <m/>
    <m/>
  </r>
  <r>
    <s v="VPBM"/>
    <s v="Direccionamiento estratégico y planeación "/>
    <s v="Aumentar los niveles de satisfacción del cliente y de los grupos de valor"/>
    <s v="Implementación de política"/>
    <s v="Dirección de Calidad para la Educación Preescolar, Básica y Media"/>
    <s v="Subdirección de Referentes y Evaluación de la Calidad Educativa"/>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s v="evaluación para aprendizajes de calidad"/>
    <n v="54"/>
    <s v="Evaluación"/>
    <n v="140"/>
    <s v="Número de ETC acompañadas para el seguimiento de la evaluación durante el tiempo de estudio en casa, alternancia, y retorno al aula."/>
    <x v="2"/>
    <m/>
    <m/>
    <m/>
    <m/>
    <m/>
    <m/>
    <m/>
    <m/>
    <m/>
    <m/>
    <m/>
    <m/>
    <m/>
    <m/>
    <m/>
    <m/>
    <m/>
    <m/>
    <m/>
    <m/>
    <m/>
    <m/>
    <s v="Gestión"/>
    <s v="Trimestral"/>
    <s v="Mantenimiento"/>
    <s v="Número"/>
    <n v="5"/>
    <s v="Sumatoria ETC acompañadas para el seguimiento de la evaluación durante el tiempo de estudio en casa, alternancia, y retorno al aula."/>
    <s v="Actas de encuentro_x000a_Listado de asistencia_x000a_Convocatoria"/>
    <n v="0"/>
    <n v="0"/>
    <n v="0"/>
    <n v="75"/>
    <n v="0"/>
    <n v="75"/>
    <n v="0"/>
    <n v="0"/>
    <n v="84"/>
    <n v="-9"/>
    <n v="0"/>
    <n v="0"/>
    <n v="0"/>
    <m/>
    <n v="0"/>
    <n v="0"/>
    <m/>
    <n v="0"/>
    <n v="0"/>
    <m/>
    <n v="0"/>
    <n v="0"/>
    <n v="0"/>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s v="competencias para la vida"/>
    <n v="63"/>
    <s v="PNLE"/>
    <n v="172"/>
    <s v="Número de sedes educativas acompañadas en la renovación de las prácticas pedagógicas en el aula y generen el desarrollo de competencias comunicativas en los niños, niñas, adolescentes y jóvenes"/>
    <x v="3"/>
    <m/>
    <m/>
    <m/>
    <s v="x"/>
    <m/>
    <m/>
    <m/>
    <m/>
    <m/>
    <m/>
    <m/>
    <m/>
    <m/>
    <m/>
    <m/>
    <m/>
    <m/>
    <m/>
    <m/>
    <m/>
    <m/>
    <m/>
    <s v="Producto"/>
    <s v="Anual"/>
    <s v="Acumulado"/>
    <s v="Número"/>
    <n v="5"/>
    <s v="Sumatoria de sedes educativas acompañadas en la renovación de las prácticas pedagógicas en el aula y generen el desarrollo de competencias comunicativas en los niños, niñas, adolescentes y jóvenes"/>
    <s v="Listado de asistencias _x000a_Actas por de acompañamiento0 sedes_x000a_"/>
    <n v="0"/>
    <n v="500"/>
    <n v="500"/>
    <n v="500"/>
    <n v="500"/>
    <n v="2000"/>
    <n v="500"/>
    <n v="500"/>
    <n v="0"/>
    <n v="500"/>
    <n v="500"/>
    <n v="0"/>
    <n v="0"/>
    <n v="0"/>
    <n v="0"/>
    <n v="0"/>
    <n v="0"/>
    <n v="0"/>
    <n v="0"/>
    <n v="0"/>
    <n v="0"/>
    <n v="0"/>
    <n v="500"/>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s v="competencias para la vida"/>
    <n v="63"/>
    <s v="PNLE"/>
    <n v="24"/>
    <s v="Número de Mediadores acompañados pedagógicamente para fortalecer procesos de lectura, escritura y oralidad."/>
    <x v="2"/>
    <m/>
    <m/>
    <m/>
    <m/>
    <m/>
    <m/>
    <m/>
    <m/>
    <m/>
    <m/>
    <m/>
    <m/>
    <m/>
    <m/>
    <m/>
    <m/>
    <m/>
    <m/>
    <m/>
    <m/>
    <m/>
    <m/>
    <s v="Producto"/>
    <s v="Anual"/>
    <s v="Acumulado"/>
    <s v="Número"/>
    <n v="15"/>
    <s v="Sumatoria de mediadores que participan y cumplen todo el proceso de formación "/>
    <s v="Lista de asistencias a eventos de formación"/>
    <n v="1000"/>
    <n v="2500"/>
    <n v="2500"/>
    <n v="2500"/>
    <n v="2500"/>
    <n v="10000"/>
    <n v="2500"/>
    <n v="3174"/>
    <n v="0"/>
    <n v="2500"/>
    <n v="2500"/>
    <n v="0"/>
    <n v="0"/>
    <n v="0"/>
    <n v="0"/>
    <n v="0"/>
    <n v="0"/>
    <n v="0"/>
    <n v="0"/>
    <n v="0"/>
    <n v="0"/>
    <n v="0"/>
    <n v="2500"/>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s v="competencias para la vida"/>
    <n v="63"/>
    <s v="PNLE"/>
    <n v="25"/>
    <s v="Número de sedes educativas con colecciones bibliográficas entregadas para fortalecer procesos de lectura, escritura y oralidad."/>
    <x v="2"/>
    <m/>
    <m/>
    <s v="X"/>
    <m/>
    <m/>
    <m/>
    <m/>
    <m/>
    <m/>
    <m/>
    <m/>
    <m/>
    <m/>
    <m/>
    <m/>
    <m/>
    <m/>
    <m/>
    <m/>
    <m/>
    <m/>
    <m/>
    <s v="Producto"/>
    <s v="Anual"/>
    <s v="Acumulado"/>
    <s v="Número"/>
    <n v="30"/>
    <s v="Sumatoria de sede con dotación de colecciones bibliográficas"/>
    <s v="Actas de entrega de colecciones suscritas"/>
    <n v="0"/>
    <n v="500"/>
    <n v="1000"/>
    <n v="1000"/>
    <n v="1000"/>
    <n v="3500"/>
    <n v="500"/>
    <n v="999"/>
    <n v="0"/>
    <n v="1000"/>
    <n v="1000"/>
    <n v="0"/>
    <n v="0"/>
    <n v="0"/>
    <n v="0"/>
    <n v="0"/>
    <n v="0"/>
    <n v="0"/>
    <n v="0"/>
    <n v="0"/>
    <n v="0"/>
    <n v="0"/>
    <n v="1000"/>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Brindar una educación con calidad y fomentar la permanencia en la educación inicial, preescolar, básica y media"/>
    <s v="3. Educación Inclusiva e Intercultural"/>
    <s v="competencias para la vida"/>
    <n v="63"/>
    <s v="PNLE"/>
    <n v="39"/>
    <s v="Número de textos en lenguas indígenas y afro incorporados en las dotaciones del Plan Nacional de Lectura y Escritura"/>
    <x v="2"/>
    <m/>
    <m/>
    <s v="X"/>
    <s v="x"/>
    <m/>
    <m/>
    <m/>
    <m/>
    <m/>
    <m/>
    <m/>
    <m/>
    <m/>
    <m/>
    <m/>
    <m/>
    <m/>
    <m/>
    <m/>
    <m/>
    <m/>
    <m/>
    <s v="Producto"/>
    <s v="Anual"/>
    <s v="Acumulado"/>
    <s v="Número"/>
    <n v="15"/>
    <s v="Sumatoria de Libros en lenguas indígenas y afro incorporados en los listados de colecciones bibliográficas a entregar en las instituciones educativas  "/>
    <s v="Listado de libros en lenguas étnicas incorporados en las dotaciones del PNLE"/>
    <n v="0"/>
    <n v="0"/>
    <n v="2"/>
    <n v="3"/>
    <n v="3"/>
    <n v="8"/>
    <n v="0"/>
    <n v="3"/>
    <n v="0"/>
    <n v="3"/>
    <n v="3"/>
    <n v="0"/>
    <n v="0"/>
    <n v="0"/>
    <n v="0"/>
    <n v="0"/>
    <n v="0"/>
    <n v="0"/>
    <n v="0"/>
    <n v="0"/>
    <n v="0"/>
    <n v="0"/>
    <n v="3"/>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s v="competencias para la vida"/>
    <n v="48"/>
    <s v="Bilingüismo"/>
    <n v="175"/>
    <s v="Número de EE fortalecidos en competencias comunicativas en  lengua extranjera "/>
    <x v="3"/>
    <s v="X"/>
    <m/>
    <m/>
    <s v="x"/>
    <m/>
    <m/>
    <m/>
    <m/>
    <m/>
    <m/>
    <m/>
    <m/>
    <m/>
    <m/>
    <m/>
    <m/>
    <m/>
    <m/>
    <m/>
    <m/>
    <m/>
    <m/>
    <s v="Producto"/>
    <s v="Trimestral"/>
    <s v="Acumulado"/>
    <s v="Número"/>
    <n v="15"/>
    <s v="Sumatoria de EE fortalecidos en competencias comunicativas en en lengua extranjera "/>
    <s v="Listado de Establecmientos educativos  fortalecidos en competencias comunicativas en  lengua extranjera"/>
    <n v="0"/>
    <n v="0"/>
    <n v="2304"/>
    <n v="1300"/>
    <n v="1283"/>
    <n v="4887"/>
    <n v="0"/>
    <n v="0"/>
    <n v="982"/>
    <n v="318"/>
    <n v="1283"/>
    <n v="0"/>
    <n v="0"/>
    <m/>
    <n v="0"/>
    <n v="0"/>
    <m/>
    <n v="0"/>
    <n v="0"/>
    <m/>
    <n v="0"/>
    <n v="0"/>
    <n v="1283"/>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s v="competencias para la vida"/>
    <n v="48"/>
    <s v="Bilingüismo"/>
    <n v="176"/>
    <s v="Número de Escuelas Normales con fortalecimiento en bilingüismo. (12)"/>
    <x v="2"/>
    <m/>
    <m/>
    <m/>
    <m/>
    <m/>
    <m/>
    <m/>
    <m/>
    <m/>
    <m/>
    <m/>
    <m/>
    <m/>
    <m/>
    <m/>
    <m/>
    <m/>
    <m/>
    <m/>
    <m/>
    <m/>
    <m/>
    <s v="Producto"/>
    <s v="Trimestral"/>
    <s v="Flujo"/>
    <s v="Número"/>
    <n v="5"/>
    <s v="Sumatoria de Escuelas Normales con fortalecimiento en bilingüismo. (12)"/>
    <s v="Listado de Escuelas Normales con fortalecimiento en bilingüismo"/>
    <n v="0"/>
    <n v="35"/>
    <n v="26"/>
    <n v="12"/>
    <n v="12"/>
    <n v="35"/>
    <n v="0"/>
    <n v="0"/>
    <n v="12"/>
    <n v="0"/>
    <n v="12"/>
    <n v="0"/>
    <n v="0"/>
    <m/>
    <n v="0"/>
    <n v="0"/>
    <m/>
    <n v="0"/>
    <n v="0"/>
    <m/>
    <n v="0"/>
    <n v="0"/>
    <n v="12"/>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s v="competencias para la vida"/>
    <n v="48"/>
    <s v="Bilingüismo"/>
    <n v="26"/>
    <s v="Número de estudiantes beneficiados con el APP B(The)1: Challenge "/>
    <x v="2"/>
    <s v="X"/>
    <m/>
    <m/>
    <s v="x"/>
    <m/>
    <m/>
    <m/>
    <m/>
    <m/>
    <m/>
    <m/>
    <s v="X"/>
    <m/>
    <m/>
    <m/>
    <m/>
    <m/>
    <m/>
    <m/>
    <m/>
    <m/>
    <m/>
    <s v="Producto"/>
    <s v="Trimestral"/>
    <s v="Capacidad"/>
    <s v="Número"/>
    <n v="15"/>
    <s v="Sumatoria de estudiantes nuevos de secundaria y media con ingreso al APP"/>
    <s v="Reporte de estudiantes nuevos en la plataforma del APP B(The)1: Challenge"/>
    <n v="0"/>
    <n v="0"/>
    <n v="240000"/>
    <n v="380000"/>
    <n v="480000"/>
    <n v="480000"/>
    <n v="0"/>
    <n v="280000"/>
    <n v="295769"/>
    <n v="84231"/>
    <n v="480000"/>
    <n v="295769"/>
    <n v="0"/>
    <m/>
    <n v="0"/>
    <n v="0"/>
    <m/>
    <n v="0"/>
    <n v="0"/>
    <m/>
    <n v="0"/>
    <n v="0"/>
    <n v="480000"/>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s v="competencias para la vida"/>
    <n v="48"/>
    <s v="Bilingüismo"/>
    <n v="177"/>
    <s v="Número de Estudiantes formados en Inglés Funcional"/>
    <x v="2"/>
    <m/>
    <m/>
    <m/>
    <m/>
    <m/>
    <m/>
    <m/>
    <m/>
    <m/>
    <m/>
    <m/>
    <m/>
    <m/>
    <m/>
    <m/>
    <m/>
    <m/>
    <m/>
    <m/>
    <m/>
    <m/>
    <m/>
    <s v="Producto"/>
    <s v="Anual"/>
    <s v="Acumulado"/>
    <s v="Número"/>
    <n v="15"/>
    <s v="Sumatoria de Estudiantes formados en Ingles Funcional"/>
    <s v="Listado de Estudiantes formados en Ingles Funcional"/>
    <n v="0"/>
    <n v="0"/>
    <n v="0"/>
    <n v="300"/>
    <n v="0"/>
    <n v="300"/>
    <n v="0"/>
    <n v="0"/>
    <n v="0"/>
    <n v="300"/>
    <n v="0"/>
    <n v="0"/>
    <n v="0"/>
    <n v="0"/>
    <n v="0"/>
    <n v="0"/>
    <n v="0"/>
    <n v="0"/>
    <n v="0"/>
    <n v="300"/>
    <n v="0"/>
    <n v="0"/>
    <n v="0"/>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s v="competencias para la vida"/>
    <n v="48"/>
    <s v="Bilingüismo"/>
    <n v="178"/>
    <s v="Número de Establecimientos educativos fortalecidos en la enseñanza y aprendizaje del Frances en la educación media"/>
    <x v="2"/>
    <m/>
    <m/>
    <m/>
    <m/>
    <m/>
    <m/>
    <m/>
    <m/>
    <m/>
    <m/>
    <m/>
    <m/>
    <m/>
    <m/>
    <m/>
    <m/>
    <m/>
    <m/>
    <m/>
    <m/>
    <m/>
    <m/>
    <s v="Producto"/>
    <s v="Semestral"/>
    <s v="Mantenimiento"/>
    <s v="Número"/>
    <n v="15"/>
    <s v="Sumatoria de Establecimientos educativos fortalecidos en la enseñanza y aprendizaje del Francés en la educación media"/>
    <s v="Informe técnico con el reporte de los establecimientos, se debe anexar el listado de los establecimientos"/>
    <n v="0"/>
    <n v="0"/>
    <n v="20"/>
    <n v="20"/>
    <n v="20"/>
    <n v="20"/>
    <n v="0"/>
    <n v="20"/>
    <n v="20"/>
    <n v="0"/>
    <n v="20"/>
    <n v="0"/>
    <n v="0"/>
    <n v="0"/>
    <n v="0"/>
    <n v="0"/>
    <m/>
    <n v="0"/>
    <n v="0"/>
    <n v="0"/>
    <n v="0"/>
    <n v="0"/>
    <n v="20"/>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Brindar una educación con calidad y fomentar la permanencia en la educación inicial, preescolar, básica y media"/>
    <s v="3. Educación Inclusiva e Intercultural"/>
    <s v="competencias para la vida"/>
    <n v="63"/>
    <s v="PNLE"/>
    <n v="27"/>
    <s v="Número de comunidades educativas étnicas fortalecidas en la recuperación de los relatos y saberes tradicionales  mediante la producción editorial con contenidos propios."/>
    <x v="0"/>
    <m/>
    <m/>
    <s v="X"/>
    <s v="x"/>
    <s v="x"/>
    <m/>
    <m/>
    <m/>
    <m/>
    <m/>
    <m/>
    <m/>
    <m/>
    <m/>
    <m/>
    <m/>
    <m/>
    <m/>
    <m/>
    <m/>
    <m/>
    <m/>
    <s v="Producto"/>
    <s v="Anual"/>
    <s v="Acumulado"/>
    <s v="Número"/>
    <n v="15"/>
    <s v="Sumatoria de comunidades educativas étnicas con producción editorial con contenidos propios. "/>
    <s v="Libros editados y publicados"/>
    <n v="0"/>
    <n v="0"/>
    <n v="3"/>
    <n v="3"/>
    <n v="3"/>
    <n v="9"/>
    <n v="0"/>
    <n v="3"/>
    <n v="0"/>
    <n v="3"/>
    <n v="3"/>
    <n v="0"/>
    <n v="0"/>
    <n v="0"/>
    <n v="0"/>
    <n v="0"/>
    <n v="0"/>
    <n v="0"/>
    <n v="0"/>
    <n v="0"/>
    <n v="0"/>
    <n v="0"/>
    <n v="3"/>
    <m/>
    <m/>
  </r>
  <r>
    <s v="VPBM"/>
    <s v="Direccionamiento estratégico y planeación "/>
    <s v="Aumentar los niveles de satisfacción del cliente y de los grupos de valor"/>
    <s v="Implementación de política"/>
    <s v="Dirección de Calidad para la Educación Preescolar, Básica y Media"/>
    <s v="Dirección de Calidad para la Educación Preescolar, Básica y Media"/>
    <s v="4.4. De aquí a 2030, aumentar considerablemente el número de jóvenes y adultos que tienen las competencias necesarias, en particular técnicas y profesionales, para acceder al empleo, el trabajo decente y el emprendimiento."/>
    <s v="Más y mejor educación rural"/>
    <s v="1. Apuesta por el desarrollo integral desde la Educación Inicial y hasta la Educación Media"/>
    <s v="Implementación de un enfoque diferencial para el sector rural"/>
    <n v="51"/>
    <s v="Educación Media"/>
    <n v="29"/>
    <s v="Porcentaje de municipios priorizados que cuentan con instituciones de educación media técnica que incorporan la formación técnica agropecuaria en la educación media (décimo y once) en municipios PDET"/>
    <x v="4"/>
    <m/>
    <m/>
    <m/>
    <s v="x"/>
    <m/>
    <m/>
    <m/>
    <m/>
    <m/>
    <m/>
    <m/>
    <m/>
    <m/>
    <m/>
    <m/>
    <m/>
    <m/>
    <m/>
    <m/>
    <m/>
    <m/>
    <m/>
    <s v="Producto"/>
    <s v="Anual"/>
    <s v="Capacidad"/>
    <s v="Porcentaje"/>
    <n v="30"/>
    <s v="Número de municipios PDET que cuentan con instituciones educativas oficiales acompañadas por el Ministerio de Educación Nacional  que en el nivel educativo de media tienen carácter técnico y especialidad agropecuaria / Total de municipios PDET con instituciones educativas oficiales que ofertan el  nivel educativo de media) * 100    "/>
    <s v="Listado de municipios y establecmientos educativo acompañados"/>
    <n v="0"/>
    <n v="11"/>
    <n v="17"/>
    <n v="22"/>
    <n v="30"/>
    <n v="30"/>
    <n v="11"/>
    <n v="25"/>
    <n v="0"/>
    <n v="22"/>
    <n v="30"/>
    <n v="0"/>
    <n v="0"/>
    <n v="0"/>
    <n v="0"/>
    <n v="0"/>
    <n v="0"/>
    <n v="0"/>
    <n v="0"/>
    <n v="0"/>
    <n v="0"/>
    <n v="0"/>
    <n v="30"/>
    <m/>
    <m/>
  </r>
  <r>
    <s v="VPBM"/>
    <s v="Direccionamiento estratégico y planeación "/>
    <s v="Aumentar los niveles de satisfacción del cliente y de los grupos de valor"/>
    <s v="Implementación de política"/>
    <s v="Dirección de Calidad para la Educación Preescolar, Básica y Media"/>
    <s v="Dirección de Calidad para la Educación Preescolar, Básica y Media"/>
    <s v="4.c. De aquí a 2030, aumentar considerablemente la oferta de docentes calificados, incluso mediante la cooperación internacional para la formación de docentes en los países en desarrollo, especialmente los países menos adelantados y los pequeños Estados insulares en desarrollo. "/>
    <s v="Educación inicial de calidad para el desarrollo integral"/>
    <s v="1. Apuesta por el desarrollo integral desde la Educación Inicial y hasta la Educación Media"/>
    <s v="Atención integral de calidad en el grado de transición"/>
    <s v="010"/>
    <s v="Calidad- PTA"/>
    <n v="30"/>
    <s v="Número de  maestras y maestros de preescolar (grado transición) que reciben formación y acompañamiento situado a través del Programa Todos a Aprender"/>
    <x v="2"/>
    <m/>
    <m/>
    <m/>
    <m/>
    <m/>
    <m/>
    <m/>
    <m/>
    <m/>
    <m/>
    <m/>
    <m/>
    <m/>
    <m/>
    <m/>
    <m/>
    <m/>
    <m/>
    <m/>
    <m/>
    <m/>
    <m/>
    <s v="Producto"/>
    <s v="Trimestral"/>
    <s v="Capacidad"/>
    <s v="Número"/>
    <n v="15"/>
    <s v="Sumatoria de docentes de transición acompañados con el Programa Todos a Aprender"/>
    <s v="Listado de docentes (fuente  SIPTA)"/>
    <n v="0"/>
    <n v="5000"/>
    <n v="10000"/>
    <n v="11000"/>
    <n v="12000"/>
    <n v="12000"/>
    <n v="9467"/>
    <n v="8957"/>
    <n v="9458"/>
    <n v="1542"/>
    <n v="12000"/>
    <n v="9458"/>
    <n v="0"/>
    <m/>
    <n v="0"/>
    <n v="0"/>
    <m/>
    <n v="0"/>
    <n v="0"/>
    <m/>
    <n v="0"/>
    <n v="0"/>
    <n v="12000"/>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c. De aquí a 2030, aumentar considerablemente la oferta de docentes calificados, incluso mediante la cooperación internacional para la formación de docentes en los países en desarrollo, especialmente los países menos adelantados y los pequeños Estados insulares en desarrollo. "/>
    <s v="Brindar una educación con calidad y fomentar la permanencia en la educación inicial, preescolar, básica y media"/>
    <s v="1. Apuesta por el desarrollo integral desde la Educación Inicial y hasta la Educación Media"/>
    <s v="competencias para la vida"/>
    <n v="48"/>
    <s v="Bilingüismo"/>
    <n v="31"/>
    <s v="Número de docentes de inglés formados en metodología, currículo, liderazgo y lenguas con objetivo específicos. "/>
    <x v="2"/>
    <s v="X"/>
    <m/>
    <s v="X"/>
    <s v="x"/>
    <m/>
    <m/>
    <m/>
    <m/>
    <m/>
    <m/>
    <m/>
    <m/>
    <m/>
    <m/>
    <m/>
    <m/>
    <m/>
    <m/>
    <m/>
    <m/>
    <m/>
    <m/>
    <s v="Producto"/>
    <s v="Trimestral"/>
    <s v="Acumulado"/>
    <s v="Número"/>
    <n v="30"/>
    <s v="Sumatoria de docentes de inglés formados en metodología, currículo, liderazgo y lenguas con objetivo específicos. "/>
    <s v="Listado de docentes beneficiados"/>
    <n v="0"/>
    <n v="1500"/>
    <n v="1200"/>
    <n v="1200"/>
    <n v="1500"/>
    <n v="5400"/>
    <n v="1548"/>
    <n v="2366"/>
    <n v="0"/>
    <n v="1200"/>
    <n v="1500"/>
    <n v="0"/>
    <n v="0"/>
    <m/>
    <n v="0"/>
    <n v="0"/>
    <m/>
    <n v="0"/>
    <n v="0"/>
    <m/>
    <n v="0"/>
    <n v="0"/>
    <n v="1500"/>
    <m/>
    <m/>
  </r>
  <r>
    <s v="VPBM"/>
    <s v="Direccionamiento estratégico y planeación "/>
    <s v="Aumentar los niveles de satisfacción del cliente y de los grupos de valor"/>
    <s v="Implementación de política"/>
    <s v="Dirección de Calidad para la Educación Preescolar, Básica y Media"/>
    <s v="Subdirección de Referentes y Evaluación de la Calidad Educativa"/>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s v="evaluación para aprendizajes de calidad"/>
    <n v="64"/>
    <s v="Referentes de Calidad Educativa"/>
    <n v="32"/>
    <s v="Número de establecimientos educativos beneficiados y acompañados con la estrategia Aulas Sin Fronteras"/>
    <x v="2"/>
    <m/>
    <m/>
    <m/>
    <s v="x"/>
    <m/>
    <m/>
    <m/>
    <m/>
    <m/>
    <m/>
    <m/>
    <m/>
    <m/>
    <s v="X"/>
    <m/>
    <m/>
    <m/>
    <m/>
    <m/>
    <m/>
    <m/>
    <m/>
    <s v="Gestión "/>
    <s v="Trimestral"/>
    <s v="Mantenimiento"/>
    <s v="Número"/>
    <n v="10"/>
    <s v="Sumatoria de establecimientos educativos beneficiados y acompañados con la estrategia Aulas Sin Fronteras"/>
    <s v="Actas de acompañamiento"/>
    <n v="55"/>
    <n v="55"/>
    <n v="55"/>
    <n v="55"/>
    <n v="55"/>
    <n v="55"/>
    <n v="55"/>
    <n v="55"/>
    <n v="56"/>
    <n v="-1"/>
    <n v="55"/>
    <n v="0"/>
    <n v="0"/>
    <m/>
    <n v="0"/>
    <n v="0"/>
    <m/>
    <n v="0"/>
    <n v="0"/>
    <m/>
    <n v="0"/>
    <n v="0"/>
    <n v="55"/>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c. De aquí a 2030, aumentar considerablemente la oferta de docentes calificados, incluso mediante la cooperación internacional para la formación de docentes en los países en desarrollo, especialmente los países menos adelantados y los pequeños Estados insulares en desarrollo. "/>
    <s v="Brindar una educación con calidad y fomentar la permanencia en la educación inicial, preescolar, básica y media"/>
    <s v="1. Apuesta por el desarrollo integral desde la Educación Inicial y hasta la Educación Media"/>
    <s v="Directivos lideres y docentes que transforman"/>
    <n v="56"/>
    <s v="Formación de Docentes"/>
    <n v="33"/>
    <s v="Número de Escuelas Normales Superiores ENS participando en procesos de fortalecimiento."/>
    <x v="2"/>
    <s v="X"/>
    <m/>
    <m/>
    <m/>
    <m/>
    <m/>
    <m/>
    <m/>
    <m/>
    <m/>
    <m/>
    <m/>
    <m/>
    <m/>
    <m/>
    <m/>
    <m/>
    <m/>
    <m/>
    <m/>
    <m/>
    <m/>
    <s v="Producto"/>
    <s v="Anual"/>
    <s v="Mantenimiento"/>
    <s v="Número"/>
    <n v="5"/>
    <s v="Sumatoria de ENS participando en procesos de fortalecimiento."/>
    <s v="Listado de Escuelas normales superiores"/>
    <n v="129"/>
    <n v="129"/>
    <n v="129"/>
    <n v="129"/>
    <n v="129"/>
    <n v="129"/>
    <n v="64"/>
    <n v="126"/>
    <n v="0"/>
    <n v="129"/>
    <n v="129"/>
    <n v="0"/>
    <n v="0"/>
    <n v="0"/>
    <n v="0"/>
    <n v="0"/>
    <n v="0"/>
    <n v="0"/>
    <n v="0"/>
    <n v="0"/>
    <n v="0"/>
    <n v="0"/>
    <n v="129"/>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7. De aquí a 2030, asegurar que todos los alumnos adquieran los conocimientos teóricos y prácticos necesarios para promover el desarrollo sostenible, entre otras cosas mediante la educación para el desarrollo sostenible y los estilos de vida sostenibles, los derechos humanos, la igualdad de género, la promoción de una cultura de paz y no violencia, la ciudadanía mundial y la valoración de la diversidad cultural y la contribución de la cultura al desarrollo sostenible"/>
    <s v="Brindar una educación con calidad y fomentar la permanencia en la educación inicial, preescolar, básica y media"/>
    <s v="1. Apuesta por el desarrollo integral desde la Educación Inicial y hasta la Educación Media"/>
    <s v="Entornos escolares para la vida, la convivencia y la ciudadanía."/>
    <n v="53"/>
    <s v="Entornos Escolares para la vida, convivencia y la ciudadanía"/>
    <n v="34"/>
    <s v="Porcentaje de establecimientos educativos que cuentan con referentes de formación para la ciudadanía implementados"/>
    <x v="4"/>
    <m/>
    <m/>
    <m/>
    <m/>
    <m/>
    <m/>
    <m/>
    <m/>
    <m/>
    <m/>
    <m/>
    <m/>
    <m/>
    <m/>
    <m/>
    <m/>
    <m/>
    <m/>
    <m/>
    <m/>
    <m/>
    <m/>
    <s v="Resultado"/>
    <s v="Anual"/>
    <s v="Flujo"/>
    <s v="Porcentaje"/>
    <n v="30"/>
    <s v="(Número de EE oficiales en los municipios PDET que cuentan con referentes de formación para la ciudadanía implementados / Total EE oficiales en los municipios PDET de Educación preescolar, básica y media ) * 100"/>
    <s v="Base de datos de EE"/>
    <n v="5"/>
    <n v="10"/>
    <n v="80"/>
    <n v="0"/>
    <n v="0"/>
    <n v="80"/>
    <n v="10"/>
    <n v="0"/>
    <n v="0"/>
    <n v="0"/>
    <n v="0"/>
    <n v="0"/>
    <n v="0"/>
    <n v="0"/>
    <n v="0"/>
    <n v="0"/>
    <n v="0"/>
    <n v="0"/>
    <n v="0"/>
    <n v="0"/>
    <n v="0"/>
    <n v="0"/>
    <n v="0"/>
    <m/>
    <m/>
  </r>
  <r>
    <s v="VPBM"/>
    <s v="Direccionamiento estratégico y planeación "/>
    <s v="Aumentar los niveles de satisfacción del cliente y de los grupos de valor"/>
    <s v="Implementación de política"/>
    <s v="Dirección de Calidad para la Educación Preescolar, Básica y Media"/>
    <s v="Dirección de Calidad para la Educación Preescolar, Básica y Media"/>
    <s v="4.7. De aquí a 2030, asegurar que todos los alumnos adquieran los conocimientos teóricos y prácticos necesarios para promover el desarrollo sostenible, entre otras cosas mediante la educación para el desarrollo sostenible y los estilos de vida sostenibles, los derechos humanos, la igualdad de género, la promoción de una cultura de paz y no violencia, la ciudadanía mundial y la valoración de la diversidad cultural y la contribución de la cultura al desarrollo sostenible"/>
    <s v="Brindar una educación con calidad y fomentar la permanencia en la educación inicial, preescolar, básica y media"/>
    <s v="1. Apuesta por el desarrollo integral desde la Educación Inicial y hasta la Educación Media"/>
    <m/>
    <n v="51"/>
    <s v="Educación Media"/>
    <n v="506"/>
    <s v="Porcentaje de territorios definidos en el respectivo plan que cuentan con instituciones de educación media técnica que incorporan la formación técnica agropecuaria en la educación media (décimo y once) "/>
    <x v="4"/>
    <m/>
    <m/>
    <m/>
    <m/>
    <m/>
    <m/>
    <m/>
    <m/>
    <m/>
    <m/>
    <m/>
    <m/>
    <m/>
    <m/>
    <m/>
    <m/>
    <m/>
    <m/>
    <m/>
    <m/>
    <m/>
    <m/>
    <s v="Producto"/>
    <s v="Anual"/>
    <s v="Capacidad"/>
    <s v="Porcentaje"/>
    <n v="30"/>
    <s v="Número de Entidades territoriales certificadas que cuentan con instituciones educativas oficiales acompañadas por el Ministerio de Educación Nacional ubicadas en municipios PDET que en el nivel educativo de media, tienen carácter técnico y especialidad agropecuaria / Total de Entidades territoriales certificadas ubicadas en municipios PDET con instituciones educativas oficiales que imparten el  nivel educativo de media) * 100    "/>
    <s v="Listado de municipios y establecimientos educativo acompañados"/>
    <n v="0"/>
    <n v="15"/>
    <n v="25"/>
    <n v="30"/>
    <n v="35"/>
    <n v="35"/>
    <n v="0"/>
    <n v="63"/>
    <n v="0"/>
    <n v="30"/>
    <n v="35"/>
    <n v="0"/>
    <n v="0"/>
    <n v="0"/>
    <n v="0"/>
    <n v="0"/>
    <n v="0"/>
    <n v="0"/>
    <n v="0"/>
    <n v="0"/>
    <n v="0"/>
    <n v="0"/>
    <n v="35"/>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7. De aquí a 2030, asegurar que todos los alumnos adquieran los conocimientos teóricos y prácticos necesarios para promover el desarrollo sostenible, entre otras cosas mediante la educación para el desarrollo sostenible y los estilos de vida sostenibles, los derechos humanos, la igualdad de género, la promoción de una cultura de paz y no violencia, la ciudadanía mundial y la valoración de la diversidad cultural y la contribución de la cultura al desarrollo sostenible"/>
    <s v="Brindar una educación con calidad y fomentar la permanencia en la educación inicial, preescolar, básica y media"/>
    <s v="1. Apuesta por el desarrollo integral desde la Educación Inicial y hasta la Educación Media"/>
    <s v="Entornos escolares para la vida, la convivencia y la ciudadanía."/>
    <n v="53"/>
    <s v="Entornos Escolares para la vida, convivencia y la ciudadanía"/>
    <n v="35"/>
    <s v="Establecimientos Educativos que acceden al SIUCE en funcionamiento"/>
    <x v="2"/>
    <m/>
    <s v="X"/>
    <m/>
    <m/>
    <m/>
    <m/>
    <m/>
    <m/>
    <m/>
    <m/>
    <m/>
    <m/>
    <m/>
    <m/>
    <m/>
    <m/>
    <m/>
    <m/>
    <m/>
    <m/>
    <m/>
    <m/>
    <s v="Producto"/>
    <s v="Semestral"/>
    <s v="Acumulado"/>
    <s v="Porcentaje"/>
    <n v="12"/>
    <s v="Número de establecimientos que asisten a los procesos de capacitación para el uso del SIUCE*100/ Total de Establecimientos oficiales y no oficiales del país"/>
    <s v="Listas de asistencia y listados en excel"/>
    <n v="0"/>
    <n v="22"/>
    <n v="38"/>
    <n v="30"/>
    <n v="10"/>
    <n v="100"/>
    <n v="22"/>
    <n v="29"/>
    <n v="1.62"/>
    <n v="28.38"/>
    <n v="10"/>
    <n v="0"/>
    <n v="0"/>
    <n v="0"/>
    <n v="0"/>
    <n v="0"/>
    <m/>
    <n v="0"/>
    <n v="0"/>
    <n v="0"/>
    <n v="0"/>
    <n v="0"/>
    <n v="10"/>
    <m/>
    <m/>
  </r>
  <r>
    <s v="VPBM"/>
    <s v="Direccionamiento estratégico y planeación "/>
    <s v="Aumentar los niveles de satisfacción del cliente y de los grupos de valor"/>
    <s v="Implementación de política"/>
    <s v="Dirección de Calidad para la Educación Preescolar, Básica y Media"/>
    <s v="Subdirección de Referentes y Evaluación de la Calidad Educativa"/>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Más y mejor educación rural"/>
    <s v="4. Más y mejor Educación Rural"/>
    <s v="Implementación de un enfoque diferencial para el sector rural"/>
    <n v="64"/>
    <s v="Referentes de Calidad Educativa"/>
    <n v="179"/>
    <s v="Porcentaje de avance en el diseñados y/o actualizados Modelos Educativos Flexibles "/>
    <x v="0"/>
    <m/>
    <s v="X"/>
    <s v="X"/>
    <m/>
    <m/>
    <m/>
    <m/>
    <m/>
    <m/>
    <m/>
    <m/>
    <m/>
    <m/>
    <m/>
    <m/>
    <m/>
    <m/>
    <m/>
    <m/>
    <m/>
    <m/>
    <m/>
    <s v="Producto"/>
    <s v="Trimestral"/>
    <s v="Capacidad"/>
    <s v="Número"/>
    <n v="15"/>
    <s v="Sumatoria de hitos de avance en el diseñados y/o actualizados Modelos Educativos Flexibles _x000a_Hito 1: Diagnostico (20%) _x000a_Hito 2: Contruccción de la Propuesta (fundamentación, Proposito) (20%) _x000a_Hito 3: Producción del material educativo (Mallas curriculares,  recursos edutivos y evaluación) (20%) _x000a_Hiton 4: Validación. (20%) _x000a_Hitoa 5: Publicación y socialización  (20%) "/>
    <s v="2021:_x000a_Modelo Educativo Guajira (hitos 2 y 3)_x000a_Estrategia Educativa para las Ruralidades ( Hito 4 y 5) _x000a__x000a_2022:_x000a_Modelo Educativo Guajira (hitos 4 y 5)_x000a_Modelo Campesino (hito 1)_x000a_"/>
    <n v="0"/>
    <n v="0"/>
    <n v="30"/>
    <n v="90"/>
    <n v="100"/>
    <n v="100"/>
    <n v="0"/>
    <n v="30"/>
    <n v="40"/>
    <n v="50"/>
    <n v="100"/>
    <n v="40"/>
    <n v="0"/>
    <m/>
    <n v="0"/>
    <n v="0"/>
    <m/>
    <n v="0"/>
    <n v="0"/>
    <m/>
    <n v="0"/>
    <n v="0"/>
    <n v="100"/>
    <m/>
    <m/>
  </r>
  <r>
    <s v="VPBM"/>
    <s v="Direccionamiento estratégico y planeación "/>
    <s v="Aumentar los niveles de satisfacción del cliente y de los grupos de valor"/>
    <s v="Implementación de política"/>
    <s v="Dirección de Calidad para la Educación Preescolar, Básica y Media"/>
    <s v="Subdirección de Referentes y Evaluación de la Calidad Educativa"/>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Brindar una educación con calidad y fomentar la permanencia en la educación inicial, preescolar, básica y media"/>
    <s v="3. Educación Inclusiva e Intercultural"/>
    <m/>
    <n v="64"/>
    <s v="Referentes de Calidad Educativa"/>
    <n v="40"/>
    <s v="Modelo educativo flexible de educación para jóvenes y adultos diseñado y desarrollado"/>
    <x v="5"/>
    <s v="X"/>
    <m/>
    <m/>
    <m/>
    <s v="x"/>
    <m/>
    <m/>
    <m/>
    <m/>
    <m/>
    <m/>
    <m/>
    <m/>
    <m/>
    <m/>
    <m/>
    <m/>
    <m/>
    <m/>
    <m/>
    <m/>
    <m/>
    <s v="Producto"/>
    <s v="Anual"/>
    <s v="Capacidad"/>
    <s v="Porcentaje"/>
    <n v="30"/>
    <s v="Sumatoria de las actividades previstas por el Ministerio de Educación para el desarrollo de un modelo educativo flexible en cada una de las vigencias._x000a_"/>
    <s v="Documento con Diseño de proyectos, mallas curriculares, ruta pedagógica para docentes y evaluación que tendrá el MEF"/>
    <n v="0"/>
    <n v="8"/>
    <n v="40"/>
    <n v="65"/>
    <n v="100"/>
    <n v="100"/>
    <n v="8"/>
    <n v="10"/>
    <n v="10"/>
    <n v="55"/>
    <n v="100"/>
    <n v="10"/>
    <n v="10"/>
    <n v="10"/>
    <n v="10"/>
    <n v="10"/>
    <n v="10"/>
    <n v="10"/>
    <n v="10"/>
    <n v="10"/>
    <n v="10"/>
    <n v="10"/>
    <n v="100"/>
    <m/>
    <m/>
  </r>
  <r>
    <s v="VPBM"/>
    <s v="Direccionamiento estratégico y planeación "/>
    <s v="Aumentar los niveles de satisfacción del cliente y de los grupos de valor"/>
    <s v="Diseño de política"/>
    <s v="Dirección de Calidad para la Educación Preescolar, Básica y Media"/>
    <s v="Subdirección de Fomento de Competencias"/>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s v="competencias para la vida"/>
    <n v="63"/>
    <s v="PNLE"/>
    <n v="186"/>
    <s v="Porcentaje de avance en la formulación del documento Conpes que consigne la política de lectura, escritura, oralidad y bibliotecas escolares en articulación con diferentes Ministerios del gobierno de Colombia."/>
    <x v="2"/>
    <m/>
    <m/>
    <m/>
    <m/>
    <m/>
    <m/>
    <m/>
    <m/>
    <m/>
    <m/>
    <m/>
    <m/>
    <m/>
    <m/>
    <m/>
    <m/>
    <m/>
    <m/>
    <m/>
    <m/>
    <m/>
    <m/>
    <s v="Gestión"/>
    <s v="Trimestral"/>
    <s v="Capacidad"/>
    <s v="Porcentaje"/>
    <n v="10"/>
    <s v="Sumatoria del Hitos:_x000a__x000a_ hito 1: arbol de problemas 20 %(2020) hito 2: Concertación de líneas de acción y acciones con entidades del gobierno de Colombia  25% Hito 3: Revisión primer borrador Documento conpes de Política LEOBE 15% Hito 4: Participación en sesión preCONPES de la política 10% Hito 5: Revisión segundo borrador documebto CONPES de política LEOBE 15% Hito 6: Participación en sesión CONPES y aprobación del documentos de la política 15%"/>
    <s v="Informe de avance formulación del documento Conpes que consigne la política de lectura, escritura, oralidad y bibliotecas escolares en articulación con diferentes Ministerios del gobierno de Colombia."/>
    <n v="0"/>
    <n v="0"/>
    <n v="20"/>
    <n v="100"/>
    <n v="0"/>
    <n v="100"/>
    <n v="0"/>
    <n v="0"/>
    <n v="0"/>
    <n v="100"/>
    <n v="0"/>
    <n v="0"/>
    <n v="0"/>
    <m/>
    <n v="0"/>
    <n v="0"/>
    <m/>
    <n v="0"/>
    <n v="0"/>
    <m/>
    <n v="0"/>
    <n v="0"/>
    <n v="0"/>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s v="competencias para la vida"/>
    <n v="63"/>
    <s v="PNLE"/>
    <n v="187"/>
    <s v="Número de participantes del concurso del Cuento Nacional de Escritura"/>
    <x v="2"/>
    <m/>
    <m/>
    <m/>
    <m/>
    <m/>
    <m/>
    <m/>
    <m/>
    <m/>
    <m/>
    <m/>
    <m/>
    <m/>
    <m/>
    <m/>
    <m/>
    <m/>
    <m/>
    <m/>
    <m/>
    <m/>
    <m/>
    <s v="Gestión"/>
    <s v="Anual"/>
    <s v="Flujo"/>
    <s v="Número"/>
    <n v="10"/>
    <s v="Sumatoria de participantes del concurso del Cuento"/>
    <s v="Listado de participantes"/>
    <n v="0"/>
    <n v="0"/>
    <n v="22000"/>
    <n v="18000"/>
    <n v="18000"/>
    <n v="18000"/>
    <n v="0"/>
    <n v="18000"/>
    <n v="0"/>
    <n v="18000"/>
    <n v="18000"/>
    <n v="0"/>
    <n v="0"/>
    <n v="0"/>
    <n v="0"/>
    <n v="0"/>
    <n v="0"/>
    <n v="0"/>
    <n v="0"/>
    <n v="0"/>
    <n v="0"/>
    <n v="0"/>
    <n v="18000"/>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s v="competencias para la vida"/>
    <n v="63"/>
    <s v="PNLE"/>
    <n v="212"/>
    <s v="Número de emisiones del programa Historias en altavoz "/>
    <x v="2"/>
    <m/>
    <m/>
    <m/>
    <m/>
    <m/>
    <m/>
    <m/>
    <m/>
    <m/>
    <m/>
    <m/>
    <m/>
    <m/>
    <m/>
    <m/>
    <m/>
    <m/>
    <m/>
    <m/>
    <m/>
    <m/>
    <m/>
    <s v="Producto"/>
    <s v="Trimestral"/>
    <s v="Acumulado"/>
    <s v="Número"/>
    <n v="0"/>
    <s v="Sumatoria de emisiones de Historias en altavoz "/>
    <s v="Guiones pedagógicos_x000a_Grabaciones de la emisión y link"/>
    <n v="0"/>
    <n v="0"/>
    <n v="21"/>
    <n v="30"/>
    <n v="30"/>
    <n v="81"/>
    <n v="0"/>
    <n v="21"/>
    <n v="0"/>
    <n v="30"/>
    <n v="30"/>
    <n v="0"/>
    <n v="0"/>
    <m/>
    <n v="0"/>
    <n v="0"/>
    <m/>
    <n v="0"/>
    <n v="0"/>
    <m/>
    <n v="0"/>
    <n v="0"/>
    <n v="30"/>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Brindar una educación con calidad y fomentar la permanencia en la educación inicial, preescolar, básica y media"/>
    <s v="3. Educación Inclusiva e Intercultural"/>
    <m/>
    <n v="63"/>
    <s v="PNLE"/>
    <n v="41"/>
    <s v="Paquete de materiales de lectura incorporado en las colecciones del Plan Nacional de Lectura y Escritura Rrom"/>
    <x v="5"/>
    <s v="X"/>
    <m/>
    <m/>
    <m/>
    <s v="x"/>
    <m/>
    <m/>
    <m/>
    <m/>
    <m/>
    <m/>
    <m/>
    <m/>
    <m/>
    <m/>
    <m/>
    <m/>
    <m/>
    <m/>
    <m/>
    <m/>
    <m/>
    <s v="Producto"/>
    <s v="Anual"/>
    <s v="Capacidad"/>
    <s v="Porcentaje"/>
    <n v="30"/>
    <s v="Avance porcentual en el cumplimiento de actividades definidas en cada vigencia para diseñar y desarrollar los materiales de lectura que serán incorporados en las colecciones del PNLE, en concertación con el Pueblo Rrom"/>
    <s v="Listado de libros incluidos en las colecciones de PNLE"/>
    <n v="0"/>
    <n v="0"/>
    <n v="0"/>
    <n v="1"/>
    <n v="0"/>
    <n v="1"/>
    <n v="0"/>
    <n v="0"/>
    <n v="0"/>
    <n v="1"/>
    <n v="0"/>
    <n v="0"/>
    <n v="0"/>
    <n v="0"/>
    <n v="0"/>
    <n v="0"/>
    <n v="0"/>
    <n v="0"/>
    <n v="0"/>
    <n v="0"/>
    <n v="0"/>
    <n v="0"/>
    <n v="0"/>
    <m/>
    <m/>
  </r>
  <r>
    <s v="VPBM"/>
    <s v="Direccionamiento estratégico y planeación "/>
    <s v="Aumentar los niveles de satisfacción del cliente y de los grupos de valor"/>
    <s v="Diseño de instrumentos de política"/>
    <s v="Dirección de Calidad para la Educación Preescolar, Básica y Media"/>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Brindar una educación con calidad y fomentar la permanencia en la educación inicial, preescolar, básica y media"/>
    <s v="3. Educación Inclusiva e Intercultural"/>
    <m/>
    <n v="58"/>
    <s v="Gestión Interna"/>
    <n v="42"/>
    <s v="Lineamiento de reconocimiento del Decreto 2957 de 2010 expedido"/>
    <x v="5"/>
    <s v="X"/>
    <m/>
    <m/>
    <m/>
    <s v="x"/>
    <m/>
    <m/>
    <m/>
    <m/>
    <m/>
    <m/>
    <m/>
    <m/>
    <m/>
    <m/>
    <m/>
    <m/>
    <m/>
    <m/>
    <m/>
    <m/>
    <m/>
    <s v="Producto"/>
    <s v="Anual"/>
    <s v="Capacidad"/>
    <s v="Porcentaje"/>
    <n v="30"/>
    <s v="Porcentaje de avance en lineamiento de reconocimiento del Decreto 2957 de 2010  "/>
    <s v="Lineamiento de reconocimiento del Decreto 2957 de 2010 expedido"/>
    <n v="0"/>
    <n v="0"/>
    <n v="0"/>
    <n v="0"/>
    <n v="1"/>
    <n v="1"/>
    <n v="0"/>
    <n v="0"/>
    <n v="0"/>
    <n v="0"/>
    <n v="1"/>
    <n v="0"/>
    <n v="0"/>
    <n v="0"/>
    <n v="0"/>
    <n v="0"/>
    <n v="0"/>
    <n v="0"/>
    <n v="0"/>
    <n v="0"/>
    <n v="0"/>
    <n v="0"/>
    <n v="1"/>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Brindar una educación con calidad y fomentar la permanencia en la educación inicial, preescolar, básica y media"/>
    <s v="3. Educación Inclusiva e Intercultural"/>
    <m/>
    <n v="63"/>
    <s v="PNLE"/>
    <n v="43"/>
    <s v="Proceso de acompañamiento coordinado y realizado Rrom"/>
    <x v="5"/>
    <m/>
    <m/>
    <m/>
    <m/>
    <s v="x"/>
    <m/>
    <m/>
    <m/>
    <m/>
    <m/>
    <m/>
    <m/>
    <m/>
    <m/>
    <m/>
    <m/>
    <m/>
    <m/>
    <m/>
    <m/>
    <m/>
    <m/>
    <s v="Gestión"/>
    <s v="Anual"/>
    <s v="Capacidad"/>
    <s v="Porcentaje"/>
    <n v="30"/>
    <s v="Porcentaje de avance en el proceso de acompañamiento técnico del Ministerio de Educación al Ministerio de Cultura, de acuerdo con el número de reuniones programadas para cada vigencia del cuatrienio"/>
    <s v="Actas de Reuniones con Ministerio de Cultura_x000a_Plan de acompañamiento"/>
    <n v="0"/>
    <n v="0"/>
    <n v="0"/>
    <n v="1"/>
    <n v="0"/>
    <n v="1"/>
    <n v="0"/>
    <n v="0"/>
    <n v="0"/>
    <n v="1"/>
    <n v="0"/>
    <n v="0"/>
    <n v="0"/>
    <n v="0"/>
    <n v="0"/>
    <n v="0"/>
    <n v="0"/>
    <n v="0"/>
    <n v="0"/>
    <n v="0"/>
    <n v="0"/>
    <n v="0"/>
    <n v="0"/>
    <m/>
    <m/>
  </r>
  <r>
    <s v="VPBM"/>
    <s v="Direccionamiento estratégico y planeación "/>
    <s v="Aumentar los niveles de satisfacción del cliente y de los grupos de valor"/>
    <s v="Diseño de instrumentos de política"/>
    <s v="Dirección de Calidad para la Educación Preescolar, Básica y Media"/>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Brindar una educación con calidad y fomentar la permanencia en la educación inicial, preescolar, básica y media"/>
    <s v="3. Educación Inclusiva e Intercultural"/>
    <m/>
    <n v="58"/>
    <s v="Gestión Interna"/>
    <n v="44"/>
    <s v="Lineamiento expedido"/>
    <x v="5"/>
    <s v="X"/>
    <m/>
    <m/>
    <m/>
    <s v="x"/>
    <m/>
    <m/>
    <m/>
    <m/>
    <m/>
    <m/>
    <m/>
    <m/>
    <m/>
    <m/>
    <m/>
    <m/>
    <m/>
    <m/>
    <m/>
    <m/>
    <m/>
    <s v="Producto"/>
    <s v="Anual"/>
    <s v="Capacidad"/>
    <s v="Número"/>
    <n v="30"/>
    <s v="Cantidad de lineamientos expedidos: El indicador toma el valor de 1 al momento de la expedición del lineamiento"/>
    <s v="Lineamiento expedido"/>
    <n v="0"/>
    <n v="0"/>
    <n v="0"/>
    <n v="0"/>
    <n v="1"/>
    <n v="1"/>
    <n v="0"/>
    <n v="0"/>
    <n v="0"/>
    <n v="0"/>
    <n v="1"/>
    <n v="0"/>
    <n v="0"/>
    <n v="0"/>
    <n v="0"/>
    <n v="0"/>
    <n v="0"/>
    <n v="0"/>
    <n v="0"/>
    <n v="0"/>
    <n v="0"/>
    <n v="0"/>
    <n v="1"/>
    <m/>
    <m/>
  </r>
  <r>
    <s v="VPBM"/>
    <s v="Direccionamiento estratégico y planeación "/>
    <s v="Aumentar los niveles de satisfacción del cliente y de los grupos de valor"/>
    <s v="Diseño de instrumentos de política"/>
    <s v="Dirección de Calidad para la Educación Preescolar, Básica y Media"/>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Brindar una educación con calidad y fomentar la permanencia en la educación inicial, preescolar, básica y media"/>
    <s v="3. Educación Inclusiva e Intercultural"/>
    <m/>
    <n v="58"/>
    <s v="Gestión Interna"/>
    <n v="45"/>
    <s v="Lineamiento de escuela intercultural  expedido"/>
    <x v="5"/>
    <s v="X"/>
    <m/>
    <m/>
    <m/>
    <s v="x"/>
    <m/>
    <m/>
    <m/>
    <m/>
    <m/>
    <m/>
    <m/>
    <m/>
    <m/>
    <m/>
    <m/>
    <m/>
    <m/>
    <m/>
    <m/>
    <m/>
    <m/>
    <s v="Producto"/>
    <s v="Anual"/>
    <s v="Capacidad"/>
    <s v="Porcentaje"/>
    <n v="30"/>
    <s v="Porcentaje de avance en lineamiento de escuela intercultural para el pueblo Rrom"/>
    <s v="Lineamiento de escuela intercultural  expedido"/>
    <n v="0"/>
    <n v="0"/>
    <n v="0"/>
    <n v="0"/>
    <n v="1"/>
    <n v="1"/>
    <n v="0"/>
    <n v="0"/>
    <n v="0"/>
    <n v="0"/>
    <n v="1"/>
    <n v="0"/>
    <n v="0"/>
    <n v="0"/>
    <n v="0"/>
    <n v="0"/>
    <n v="0"/>
    <n v="0"/>
    <n v="0"/>
    <n v="0"/>
    <n v="0"/>
    <n v="0"/>
    <n v="1"/>
    <m/>
    <m/>
  </r>
  <r>
    <s v="VPBM"/>
    <s v="Direccionamiento estratégico y planeación "/>
    <s v="Aumentar los niveles de satisfacción del cliente y de los grupos de valor"/>
    <s v="Diseño de instrumentos de política"/>
    <s v="Dirección de Calidad para la Educación Preescolar, Básica y Media"/>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Brindar una educación con calidad y fomentar la permanencia en la educación inicial, preescolar, básica y media"/>
    <s v="3. Educación Inclusiva e Intercultural"/>
    <m/>
    <n v="58"/>
    <s v="Gestión Interna"/>
    <n v="46"/>
    <s v="Lineamiento de la cultura Gitana en los EE  expedido"/>
    <x v="5"/>
    <s v="X"/>
    <m/>
    <m/>
    <m/>
    <s v="x"/>
    <m/>
    <m/>
    <m/>
    <m/>
    <m/>
    <m/>
    <m/>
    <m/>
    <m/>
    <m/>
    <m/>
    <m/>
    <m/>
    <m/>
    <m/>
    <m/>
    <m/>
    <s v="Producto"/>
    <s v="Anual"/>
    <s v="Capacidad"/>
    <s v="Porcentaje"/>
    <n v="30"/>
    <s v="Porcentaje de avance en lineamiento de la cultura Gitana en los establecimientos educativos"/>
    <s v="Lineamiento de la cultura Gitana en los EE  expedido"/>
    <n v="0"/>
    <n v="0"/>
    <n v="0"/>
    <n v="0"/>
    <n v="1"/>
    <n v="1"/>
    <n v="0"/>
    <n v="0"/>
    <n v="0"/>
    <n v="0"/>
    <n v="1"/>
    <n v="0"/>
    <n v="0"/>
    <n v="0"/>
    <n v="0"/>
    <n v="0"/>
    <n v="0"/>
    <n v="0"/>
    <n v="0"/>
    <n v="0"/>
    <n v="0"/>
    <n v="0"/>
    <n v="1"/>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D. Capítulo de comunidades  negras, afrocolombianas, raizales y palenqueras "/>
    <s v="3. Educación Inclusiva e Intercultural"/>
    <m/>
    <n v="58"/>
    <s v="Inclusión y Equidad"/>
    <n v="214"/>
    <s v="Número de ETC cuentan con procesos de inclusión y equidad en la educación que responde a sus estilos, ritmos de aprendizajes y pertenencia étnica y cultural."/>
    <x v="3"/>
    <s v="X"/>
    <m/>
    <s v="X"/>
    <s v="x"/>
    <s v="x"/>
    <m/>
    <m/>
    <m/>
    <m/>
    <m/>
    <s v="X"/>
    <m/>
    <m/>
    <m/>
    <m/>
    <m/>
    <m/>
    <m/>
    <m/>
    <m/>
    <m/>
    <m/>
    <s v="Gestión "/>
    <s v="Trimestral"/>
    <s v="Mantenimiento"/>
    <s v="Número"/>
    <n v="5"/>
    <s v="Sumatoria de ETC cuentan con procesos de inclusión y equidad en la educación que responde a sus estilos, ritmos de aprendizajes y pertenencia étnica y cultural."/>
    <s v="Listado de ETC"/>
    <n v="0"/>
    <n v="0"/>
    <n v="0"/>
    <n v="96"/>
    <n v="96"/>
    <n v="96"/>
    <n v="0"/>
    <n v="0"/>
    <n v="0"/>
    <n v="96"/>
    <n v="96"/>
    <n v="0"/>
    <n v="0"/>
    <m/>
    <n v="0"/>
    <n v="0"/>
    <m/>
    <n v="0"/>
    <n v="0"/>
    <m/>
    <n v="0"/>
    <n v="0"/>
    <n v="96"/>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D. Capítulo de comunidades  negras, afrocolombianas, raizales y palenqueras "/>
    <s v="3. Educación Inclusiva e Intercultural"/>
    <m/>
    <n v="60"/>
    <s v="Inclusión y Equidad"/>
    <n v="233"/>
    <s v="Número de docentes participantes en procesos de formación en temáticas de inclusión y equidad en la educación para favorecer la atención educativa de estudiantes con discapacidad, capacidades y talentos excepcionales y trastornos específicos del aprendizaje y del comportamiento."/>
    <x v="2"/>
    <m/>
    <m/>
    <m/>
    <m/>
    <m/>
    <m/>
    <m/>
    <m/>
    <m/>
    <m/>
    <m/>
    <m/>
    <m/>
    <m/>
    <m/>
    <m/>
    <m/>
    <m/>
    <m/>
    <m/>
    <m/>
    <m/>
    <s v="Gestión "/>
    <s v="Anual"/>
    <s v="Acumulado"/>
    <s v="Número"/>
    <n v="15"/>
    <s v="Sumatoria de docentes participantes en procesos de formación en tematicas de inclusión y equidad en la educación para favorecer la atención educativa de estudiantes con discapacidad, capacidades y talentos excepcionales y trastornos específicos del aprendizaje y del comportamiento."/>
    <s v="Listado de Docentes _x000a_Procesos de convocatoria"/>
    <n v="0"/>
    <n v="0"/>
    <n v="975"/>
    <n v="1200"/>
    <n v="1200"/>
    <n v="3375"/>
    <n v="0"/>
    <n v="0"/>
    <n v="0"/>
    <n v="1200"/>
    <n v="1200"/>
    <n v="0"/>
    <n v="0"/>
    <n v="0"/>
    <n v="0"/>
    <n v="0"/>
    <n v="0"/>
    <n v="0"/>
    <n v="0"/>
    <n v="0"/>
    <n v="0"/>
    <n v="0"/>
    <n v="1200"/>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D. Capítulo de comunidades  negras, afrocolombianas, raizales y palenqueras "/>
    <s v="3. Educación Inclusiva e Intercultural"/>
    <m/>
    <n v="60"/>
    <s v="Inclusión y Equidad"/>
    <n v="234"/>
    <s v="Número de Entidades Territoriales certificadas con asistencia técnica para favorecer la atención educativa de estudiantes con discapacidad, capacidades y talentos excepcionales y trastornos específicos del aprendizaje y del comportamiento. "/>
    <x v="2"/>
    <m/>
    <m/>
    <m/>
    <m/>
    <m/>
    <m/>
    <m/>
    <m/>
    <m/>
    <m/>
    <s v="X"/>
    <m/>
    <m/>
    <m/>
    <m/>
    <m/>
    <m/>
    <m/>
    <m/>
    <m/>
    <m/>
    <m/>
    <s v="Gestión "/>
    <s v="Trimestral"/>
    <s v="Mantenimiento"/>
    <s v="Número"/>
    <n v="5"/>
    <s v="Sumatoria de Entidades Territoriales certificadas con asistencia técnica para favorecer la atención educativa de estudiantes con discapacidad, capacidades y talentos excepcionales y trastornos específicos del aprendizaje y del comportamiento. "/>
    <s v="Listado de ETC_x000a_Actas de asistencias técnica"/>
    <n v="0"/>
    <n v="0"/>
    <n v="96"/>
    <n v="96"/>
    <n v="96"/>
    <n v="96"/>
    <n v="0"/>
    <n v="96"/>
    <n v="68"/>
    <n v="28"/>
    <n v="96"/>
    <n v="0"/>
    <n v="0"/>
    <m/>
    <n v="0"/>
    <n v="0"/>
    <m/>
    <n v="0"/>
    <n v="0"/>
    <m/>
    <n v="0"/>
    <n v="0"/>
    <n v="96"/>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m/>
    <n v="58"/>
    <s v="Gestión Interna"/>
    <n v="235"/>
    <s v="Número de Entidades Territoriales certificadas con la socialización de la nueva guía de gestión institucional y el Sistema de Gestión de la Calidad Educativa SIGCE."/>
    <x v="2"/>
    <m/>
    <m/>
    <m/>
    <m/>
    <m/>
    <m/>
    <m/>
    <m/>
    <m/>
    <m/>
    <m/>
    <m/>
    <m/>
    <m/>
    <m/>
    <m/>
    <m/>
    <m/>
    <m/>
    <m/>
    <m/>
    <m/>
    <s v="Gestión "/>
    <s v="Trimestral"/>
    <s v="Mantenimiento"/>
    <s v="Número"/>
    <n v="5"/>
    <s v="Sumatoria de Entidades Territoriales certificadas con la socialización de la nueva guia de gestion institucional y el Sistema de Gestión de la Calidad Educativa SIGCE."/>
    <s v="Listas de asistencias y presentaciones_x000a_"/>
    <n v="0"/>
    <n v="0"/>
    <n v="0"/>
    <n v="96"/>
    <n v="96"/>
    <n v="96"/>
    <n v="0"/>
    <n v="0"/>
    <n v="0"/>
    <n v="96"/>
    <n v="96"/>
    <n v="0"/>
    <n v="0"/>
    <m/>
    <n v="0"/>
    <n v="0"/>
    <m/>
    <n v="0"/>
    <n v="0"/>
    <m/>
    <n v="0"/>
    <n v="0"/>
    <n v="96"/>
    <m/>
    <m/>
  </r>
  <r>
    <s v="VPBM"/>
    <s v="Direccionamiento estratégico y planeación "/>
    <s v="Aumentar los niveles de satisfacción del cliente y de los grupos de valor"/>
    <s v="Implementación de política"/>
    <s v="Dirección de Calidad para la Educación Preescolar, Básica y Media"/>
    <s v="Dirección de Calidad para la Educación Preescolar, Básica y Media"/>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3. Educación Inclusiva e Intercultural"/>
    <m/>
    <n v="52"/>
    <s v="Educación Privada"/>
    <n v="50"/>
    <s v="Número de ETC capacitadas en temas de calidad educativa y normativa de colegios privados"/>
    <x v="2"/>
    <m/>
    <m/>
    <m/>
    <m/>
    <m/>
    <m/>
    <m/>
    <m/>
    <m/>
    <m/>
    <m/>
    <m/>
    <m/>
    <m/>
    <m/>
    <m/>
    <m/>
    <m/>
    <m/>
    <m/>
    <m/>
    <m/>
    <s v="Gestión "/>
    <s v="Trimestral"/>
    <s v="Flujo"/>
    <s v="Número"/>
    <n v="5"/>
    <s v="Sumatoria de ETC capacitadas sobre temas de Calidad Educativa y normativa de colegios privados"/>
    <s v="Listados de asistencia_x000a_Protocolos de capacitación"/>
    <n v="0"/>
    <n v="89"/>
    <n v="96"/>
    <n v="96"/>
    <n v="96"/>
    <n v="96"/>
    <n v="89"/>
    <n v="91"/>
    <n v="25"/>
    <n v="71"/>
    <n v="96"/>
    <n v="0"/>
    <n v="0"/>
    <m/>
    <n v="0"/>
    <n v="0"/>
    <m/>
    <n v="0"/>
    <n v="0"/>
    <m/>
    <n v="0"/>
    <n v="0"/>
    <n v="96"/>
    <m/>
    <m/>
  </r>
  <r>
    <s v="VPBM"/>
    <s v="Direccionamiento estratégico y planeación "/>
    <s v="Aumentar los niveles de satisfacción del cliente y de los grupos de valor"/>
    <s v="Implementación de política"/>
    <s v="Dirección de Calidad para la Educación Preescolar, Básica y Media"/>
    <s v="Dirección de Calidad para la Educación Preescolar, Básica y Media"/>
    <s v="4.a. Construir y adecuar instalaciones educativas que tengan en cuenta las necesidades de los niños y las personas con discapacidad y las diferencias de género, y que ofrezcan entornos de aprendizaje seguros, no violentos, inclusivos y eficaces para todos. "/>
    <s v="Brindar una educación con calidad y fomentar la permanencia en la educación inicial, preescolar, básica y media"/>
    <s v="1. Apuesta por el desarrollo integral desde la Educación Inicial y hasta la Educación Media"/>
    <m/>
    <n v="52"/>
    <s v="Educación Privada"/>
    <n v="51"/>
    <s v="Porcentaje en el avance de implementación del nuevo manual de autoevaluación y su implementación en el EVI"/>
    <x v="2"/>
    <m/>
    <m/>
    <m/>
    <m/>
    <m/>
    <m/>
    <m/>
    <m/>
    <m/>
    <m/>
    <m/>
    <m/>
    <m/>
    <m/>
    <m/>
    <m/>
    <m/>
    <m/>
    <m/>
    <m/>
    <m/>
    <m/>
    <s v="Producto"/>
    <s v="Trimestral"/>
    <s v="Acumulado"/>
    <s v="Porcentaje"/>
    <n v="5"/>
    <s v="Sumatoria de hitos: Hito 1: Hito 2: ajuste en el EVI del manual de autoevaluación. 100%"/>
    <s v="Manual del Evi"/>
    <n v="0"/>
    <n v="0"/>
    <n v="50"/>
    <n v="50"/>
    <n v="0"/>
    <n v="100"/>
    <n v="20"/>
    <n v="50"/>
    <n v="0"/>
    <n v="50"/>
    <n v="0"/>
    <n v="0"/>
    <n v="0"/>
    <m/>
    <n v="0"/>
    <n v="0"/>
    <m/>
    <n v="0"/>
    <n v="0"/>
    <m/>
    <n v="0"/>
    <n v="0"/>
    <n v="0"/>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B. Capítulo de grupos Indígenas "/>
    <s v="3. Educación Inclusiva e Intercultural"/>
    <m/>
    <n v="58"/>
    <s v="Gestión Interna"/>
    <n v="479"/>
    <s v="Pueblos con Planes de fortalecimiento de sus proyectos educativos comunitarios - PEC- formulados e implementados de manera concertada en territorios indígenas y en contexto de ciudad."/>
    <x v="6"/>
    <m/>
    <m/>
    <s v="X"/>
    <m/>
    <m/>
    <m/>
    <m/>
    <m/>
    <m/>
    <m/>
    <m/>
    <m/>
    <m/>
    <m/>
    <m/>
    <m/>
    <m/>
    <m/>
    <m/>
    <m/>
    <m/>
    <m/>
    <s v="Producto"/>
    <s v="Anual"/>
    <s v="Mantenimiento"/>
    <s v="Número"/>
    <n v="0"/>
    <s v="Sumatoria de los pueblos con planes de fortalecimiento PEC, formulados e implementados"/>
    <s v=" Planes de fortalecimiento de sus proyectos educativos comunitarios - PEC- Formulados"/>
    <n v="0"/>
    <n v="7"/>
    <n v="60"/>
    <n v="60"/>
    <n v="60"/>
    <n v="60"/>
    <n v="0"/>
    <n v="0"/>
    <n v="0"/>
    <n v="60"/>
    <n v="60"/>
    <n v="0"/>
    <n v="0"/>
    <n v="0"/>
    <n v="0"/>
    <n v="0"/>
    <n v="0"/>
    <n v="0"/>
    <n v="0"/>
    <n v="0"/>
    <n v="0"/>
    <n v="0"/>
    <n v="60"/>
    <m/>
    <m/>
  </r>
  <r>
    <s v="VPBM"/>
    <s v="Direccionamiento estratégico y planeación "/>
    <s v="Aumentar los niveles de satisfacción del cliente y de los grupos de valor"/>
    <s v="Implementación de política"/>
    <s v="Dirección de Calidad para la Educación Preescolar, Básica y Media"/>
    <s v="Subdirección de Referentes y Evaluación de la Calidad Educativa"/>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B. Capítulo de grupos Indígenas "/>
    <s v="3. Educación Inclusiva e Intercultural"/>
    <m/>
    <n v="54"/>
    <s v="Evaluación"/>
    <n v="480"/>
    <s v="Mesas técnicas que lleven al ajuste concertado de las pruebas SABER a fin de hacerlas pertinentes para los estudiantes indígenas, en el marco de la CONTCEPI"/>
    <x v="6"/>
    <m/>
    <m/>
    <s v="X"/>
    <m/>
    <m/>
    <m/>
    <m/>
    <m/>
    <m/>
    <m/>
    <m/>
    <m/>
    <m/>
    <m/>
    <m/>
    <m/>
    <m/>
    <m/>
    <m/>
    <m/>
    <m/>
    <m/>
    <s v="Gestión"/>
    <s v="Trimestral"/>
    <s v="Acumulado"/>
    <s v="Número"/>
    <n v="0"/>
    <s v="Sumatorias de mesas técnicas realizadas"/>
    <s v="Actas de mesas_x000a_Listados de asistencia"/>
    <n v="0"/>
    <n v="5"/>
    <n v="5"/>
    <n v="5"/>
    <n v="5"/>
    <n v="20"/>
    <n v="0"/>
    <n v="0"/>
    <n v="0"/>
    <n v="5"/>
    <n v="5"/>
    <n v="0"/>
    <n v="0"/>
    <m/>
    <n v="0"/>
    <n v="0"/>
    <m/>
    <n v="0"/>
    <n v="0"/>
    <m/>
    <n v="0"/>
    <n v="0"/>
    <n v="5"/>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B. Capítulo de grupos Indígenas "/>
    <s v="3. Educación Inclusiva e Intercultural"/>
    <m/>
    <n v="56"/>
    <s v="Formación de Docentes"/>
    <n v="481"/>
    <s v="Porcentaje de maestros y maestras indígenas de la Amazonía Colombiana formados en el marco del programa de formación docente concertado con la OPIAC"/>
    <x v="6"/>
    <m/>
    <m/>
    <s v="X"/>
    <m/>
    <m/>
    <m/>
    <m/>
    <m/>
    <m/>
    <m/>
    <m/>
    <m/>
    <m/>
    <m/>
    <m/>
    <m/>
    <m/>
    <m/>
    <m/>
    <m/>
    <m/>
    <m/>
    <s v="Gestión"/>
    <s v="Anual"/>
    <s v="Capacidad"/>
    <s v="Porcentaje "/>
    <n v="0"/>
    <s v="(Número de maestros y maestras indígenas de la Amazonía Colombiana formados en el marco del programa de formación docente concertado con la OPIAC/Número total de maestros y maestras indígenas de la Amazonía colombiana)*"/>
    <s v="Informe ejecutivo Anexando el Listado de maestros y maestras indígenas de la Amazonía Colombiana. "/>
    <n v="0"/>
    <n v="0"/>
    <n v="0"/>
    <n v="30"/>
    <n v="90"/>
    <n v="90"/>
    <n v="0"/>
    <n v="0"/>
    <n v="0"/>
    <n v="30"/>
    <n v="90"/>
    <n v="0"/>
    <n v="0"/>
    <n v="0"/>
    <n v="0"/>
    <n v="0"/>
    <n v="0"/>
    <n v="0"/>
    <n v="0"/>
    <n v="0"/>
    <n v="0"/>
    <n v="0"/>
    <n v="90"/>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D. Capítulo de comunidades  negras, afrocolombianas, raizales y palenqueras "/>
    <s v="3. Educación Inclusiva e Intercultural"/>
    <m/>
    <n v="56"/>
    <s v="Formación de Docentes"/>
    <n v="502"/>
    <s v="Número de docentes y directivos docentes de la comunidad negra afrocolombiana, raizal y palenquera formados en programas de formación continua con el enfoque étnico de educación para las comunidades negras afrocolombianas raizales y palenqueras"/>
    <x v="7"/>
    <m/>
    <m/>
    <m/>
    <s v="x"/>
    <m/>
    <m/>
    <m/>
    <m/>
    <m/>
    <m/>
    <m/>
    <m/>
    <m/>
    <m/>
    <m/>
    <m/>
    <m/>
    <m/>
    <m/>
    <m/>
    <m/>
    <m/>
    <s v="Producto"/>
    <s v="Anual"/>
    <s v="Acumulado"/>
    <s v="Número"/>
    <n v="30"/>
    <s v="Sumatoria de docentes y directivos docentes de la comunidad negra afrocolombiana, raizal y palenquera formados en programas de formación continua con el enfoque étnico de educación para las comunidades negras afrocolombianas raizales y palenqueras"/>
    <s v="Listado docentes y directivos docentes de la comunidad negra afrocolombiana, raizal y palenquera formados en programas de formación continua "/>
    <n v="0"/>
    <n v="0"/>
    <n v="0"/>
    <n v="1500"/>
    <n v="500"/>
    <n v="2000"/>
    <n v="0"/>
    <n v="42"/>
    <n v="0"/>
    <n v="1500"/>
    <n v="500"/>
    <n v="0"/>
    <n v="0"/>
    <n v="0"/>
    <n v="0"/>
    <n v="0"/>
    <n v="0"/>
    <n v="0"/>
    <n v="0"/>
    <n v="0"/>
    <n v="0"/>
    <n v="0"/>
    <n v="500"/>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D. Capítulo de comunidades  negras, afrocolombianas, raizales y palenqueras "/>
    <s v="3. Educación Inclusiva e Intercultural"/>
    <m/>
    <n v="56"/>
    <s v="Formación de Docentes"/>
    <n v="501"/>
    <s v="Número de docentes  y directivos docentes de la comunidad negra afrocolombiana, raizal y palenquera  formados en programas de formación  inicial o avanzada"/>
    <x v="7"/>
    <m/>
    <m/>
    <m/>
    <s v="x"/>
    <m/>
    <m/>
    <m/>
    <m/>
    <m/>
    <m/>
    <m/>
    <m/>
    <m/>
    <m/>
    <m/>
    <m/>
    <m/>
    <m/>
    <m/>
    <m/>
    <m/>
    <m/>
    <s v="Producto"/>
    <s v="Anual"/>
    <s v="Acumulado"/>
    <s v="Número"/>
    <n v="30"/>
    <s v="Sumatoria de docentes y directivos docentes de la comunidad negra afrocolombiana, raizal y palenquera formados en programas de formación  inicial y avanzada"/>
    <s v="Listado de docentes  y directivos docentes de la comunidad negra afrocolombiana, raizal y palenquera  formados en programas de formación  inicial y avanzada"/>
    <n v="0"/>
    <n v="0"/>
    <n v="250"/>
    <n v="400"/>
    <n v="350"/>
    <n v="1000"/>
    <n v="0"/>
    <n v="338"/>
    <n v="0"/>
    <n v="400"/>
    <n v="350"/>
    <n v="0"/>
    <n v="0"/>
    <n v="0"/>
    <n v="0"/>
    <n v="0"/>
    <n v="0"/>
    <n v="0"/>
    <n v="0"/>
    <n v="0"/>
    <n v="0"/>
    <n v="0"/>
    <n v="350"/>
    <m/>
    <m/>
  </r>
  <r>
    <s v="VPBM"/>
    <s v="Direccionamiento estratégico y planeación "/>
    <s v="Aumentar los niveles de satisfacción del cliente y de los grupos de valor"/>
    <s v="Diseño de instrumentos de política"/>
    <s v="Dirección de Calidad para la Educación Preescolar, Básica y Media"/>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D. Capítulo de comunidades  negras, afrocolombianas, raizales y palenqueras "/>
    <s v="3. Educación Inclusiva e Intercultural"/>
    <m/>
    <n v="58"/>
    <s v="Gestión Interna"/>
    <n v="497"/>
    <s v="Documento de orientaciones y lineamientos  expedido  para el desarrollo de la etnoeducación, que permita su articulación curricular en los establecimientos educativos etnoeducadores "/>
    <x v="7"/>
    <m/>
    <m/>
    <m/>
    <s v="x"/>
    <m/>
    <m/>
    <m/>
    <m/>
    <m/>
    <m/>
    <m/>
    <m/>
    <m/>
    <m/>
    <m/>
    <m/>
    <m/>
    <m/>
    <m/>
    <m/>
    <m/>
    <m/>
    <s v="Producto"/>
    <s v="Anual"/>
    <s v="Flujo"/>
    <s v="Número"/>
    <n v="0"/>
    <s v="Documento de orientaciones y lineamientos  expedido  para el desarrollo de la etnoeducación, que permita su articulación curricular en los establecimientos educativos etnoeducadores "/>
    <s v="Documento de orientaciones y lineamientos  expedido  para el desarrollo de la etnoeducación, que permita su articulación curricular en los establecimientos educativos etnoeducadores "/>
    <n v="0"/>
    <n v="0"/>
    <n v="0"/>
    <n v="0"/>
    <n v="1"/>
    <n v="1"/>
    <n v="0"/>
    <n v="0"/>
    <n v="0"/>
    <n v="0"/>
    <n v="1"/>
    <n v="0"/>
    <n v="0"/>
    <n v="0"/>
    <n v="0"/>
    <n v="0"/>
    <n v="0"/>
    <n v="0"/>
    <n v="0"/>
    <n v="0"/>
    <n v="0"/>
    <n v="0"/>
    <n v="1"/>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D. Capítulo de comunidades  negras, afrocolombianas, raizales y palenqueras "/>
    <s v="3. Educación Inclusiva e Intercultural"/>
    <m/>
    <n v="58"/>
    <s v="Gestión Interna"/>
    <n v="495"/>
    <s v="Entidades territoriales asistidas en los procesos de resignificación de los Proyectos Educativos institucionales a Proyectos etnoeducativos Comunitarios en establecimientos etnoeducativos que atienden población con presencia de comunidades Negras, Afrocolombianas, raizal y palenqueras"/>
    <x v="7"/>
    <m/>
    <m/>
    <m/>
    <s v="x"/>
    <m/>
    <m/>
    <m/>
    <m/>
    <m/>
    <m/>
    <m/>
    <m/>
    <m/>
    <m/>
    <m/>
    <m/>
    <m/>
    <m/>
    <m/>
    <m/>
    <m/>
    <m/>
    <s v="Gestión"/>
    <s v="Trimestral"/>
    <s v="Flujo"/>
    <s v="Número"/>
    <n v="0"/>
    <s v="Sumatoria de entidades territoriales asistidas en los procesos de resignificación de los Proyectos Educativos institucionales a Proyectos etnoeducativos Comunitarios en establecimientos etnoeducativos que atienden población con presencia de comunidades Negras, Afrocolombianas, raizal y palenqueras"/>
    <s v="Acta de AT_x000a_Listado de asistencia"/>
    <n v="0"/>
    <n v="0"/>
    <n v="96"/>
    <n v="96"/>
    <n v="96"/>
    <n v="96"/>
    <n v="0"/>
    <n v="96"/>
    <n v="0"/>
    <n v="96"/>
    <n v="96"/>
    <n v="0"/>
    <n v="0"/>
    <m/>
    <n v="0"/>
    <n v="0"/>
    <m/>
    <n v="0"/>
    <n v="0"/>
    <m/>
    <n v="0"/>
    <n v="0"/>
    <n v="96"/>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D. Capítulo de comunidades  negras, afrocolombianas, raizales y palenqueras "/>
    <s v="3. Educación Inclusiva e Intercultural"/>
    <m/>
    <n v="58"/>
    <s v="Gestión Interna"/>
    <n v="496"/>
    <s v="Entidades territoriales certificadas acompañadas en el diseño e implementación de los modelos etnoeducativos e interculturales en los establecimientos educativos etnoeducadores que se ubiquen en comunidades negras afrocolombianos raizal y palenquera en concertación con las comunidades NARP "/>
    <x v="7"/>
    <m/>
    <m/>
    <m/>
    <s v="x"/>
    <m/>
    <m/>
    <m/>
    <m/>
    <m/>
    <m/>
    <m/>
    <m/>
    <m/>
    <m/>
    <m/>
    <m/>
    <m/>
    <m/>
    <m/>
    <m/>
    <m/>
    <m/>
    <s v="Gestión"/>
    <s v="Trimestral"/>
    <s v="Flujo"/>
    <s v="Número"/>
    <n v="0"/>
    <s v="Sumatoria del número de entidades territoriales certificadas acompañadas en el diseño e implementación de los modelos etnoeducativos e interculturales en los establecimientos educativos etnoeducadores que se ubiquen en comunidades negras afrocolombianos raizal y palenquera en concertación con las comunidades NARP "/>
    <s v="Acta de AT_x000a_Listado de asistencia"/>
    <n v="0"/>
    <n v="0"/>
    <n v="96"/>
    <n v="96"/>
    <n v="96"/>
    <n v="96"/>
    <n v="0"/>
    <n v="96"/>
    <n v="0"/>
    <n v="96"/>
    <n v="96"/>
    <n v="0"/>
    <n v="0"/>
    <m/>
    <n v="0"/>
    <n v="0"/>
    <m/>
    <n v="0"/>
    <n v="0"/>
    <m/>
    <n v="0"/>
    <n v="0"/>
    <n v="96"/>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D. Capítulo de comunidades  negras, afrocolombianas, raizales y palenqueras "/>
    <s v="3. Educación Inclusiva e Intercultural"/>
    <m/>
    <n v="58"/>
    <s v="Gestión Interna"/>
    <n v="489"/>
    <s v="Porcentaje de implementación del modelo educativo Nukak como educación itinerante,  en concertación con  la OPIAC "/>
    <x v="6"/>
    <m/>
    <m/>
    <s v="X"/>
    <m/>
    <m/>
    <m/>
    <m/>
    <m/>
    <m/>
    <m/>
    <m/>
    <m/>
    <m/>
    <m/>
    <m/>
    <m/>
    <m/>
    <m/>
    <m/>
    <m/>
    <m/>
    <m/>
    <s v="Gestión"/>
    <s v="Anual"/>
    <s v="Acumulado"/>
    <s v="Porcentaje"/>
    <n v="0"/>
    <s v="Sumatoria del porcentaje de los docentes del pueblo Nukak formados "/>
    <s v="Informe técnico anexando el Listado de docentes del pueblo Nukak formados "/>
    <n v="0"/>
    <n v="0"/>
    <n v="20"/>
    <n v="30"/>
    <n v="30"/>
    <n v="80"/>
    <n v="0"/>
    <n v="0"/>
    <n v="0"/>
    <n v="30"/>
    <n v="30"/>
    <n v="0"/>
    <n v="0"/>
    <n v="0"/>
    <n v="0"/>
    <n v="0"/>
    <n v="0"/>
    <n v="0"/>
    <n v="0"/>
    <n v="0"/>
    <n v="0"/>
    <n v="0"/>
    <n v="30"/>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D. Capítulo de comunidades  negras, afrocolombianas, raizales y palenqueras "/>
    <s v="3. Educación Inclusiva e Intercultural"/>
    <m/>
    <n v="58"/>
    <s v="Gestión Interna"/>
    <n v="490"/>
    <s v="Porcentaje de implementación del modelo educativo Jiw como educación itinerante,  en concertación con  la OPIAC "/>
    <x v="6"/>
    <m/>
    <m/>
    <s v="X"/>
    <m/>
    <m/>
    <m/>
    <m/>
    <m/>
    <m/>
    <m/>
    <m/>
    <m/>
    <m/>
    <m/>
    <m/>
    <m/>
    <m/>
    <m/>
    <m/>
    <m/>
    <m/>
    <m/>
    <s v="Gestión"/>
    <s v="Anual"/>
    <s v="Acumulado"/>
    <s v="Porcentaje "/>
    <n v="0"/>
    <s v="Sumatoria del porcentaje de los docentes formados del pueblo Jiw "/>
    <s v="Informe técnico anexando el Listado de docentes del pueblo.  pueblo Jiw formados"/>
    <n v="0"/>
    <n v="0"/>
    <n v="30"/>
    <n v="30"/>
    <n v="20"/>
    <n v="80"/>
    <n v="0"/>
    <n v="0"/>
    <n v="0"/>
    <n v="30"/>
    <n v="20"/>
    <n v="0"/>
    <n v="0"/>
    <n v="0"/>
    <n v="0"/>
    <n v="0"/>
    <n v="0"/>
    <n v="0"/>
    <n v="0"/>
    <n v="0"/>
    <n v="0"/>
    <n v="0"/>
    <n v="20"/>
    <m/>
    <m/>
  </r>
  <r>
    <s v="VPBM"/>
    <s v="Direccionamiento estratégico y planeación "/>
    <s v="Aumentar los niveles de satisfacción del cliente y de los grupos de valor"/>
    <s v="Implementación de política"/>
    <s v="Dirección de Calidad para la Educación Preescolar, Básica y Media"/>
    <s v="Subdirección de Referentes y Evaluación de la Calidad Educativa"/>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D. Capítulo de comunidades  negras, afrocolombianas, raizales y palenqueras "/>
    <s v="3. Educación Inclusiva e Intercultural"/>
    <m/>
    <n v="64"/>
    <s v="Referentes de Calidad Educativa"/>
    <n v="491"/>
    <s v="Porcentaje de avance en el diseño, concertación e implementación  de un  modelo educativo flexible pertinente para la comunidad negra, afrocolombiana, raizal y palenquera"/>
    <x v="7"/>
    <m/>
    <m/>
    <m/>
    <s v="x"/>
    <m/>
    <m/>
    <m/>
    <m/>
    <m/>
    <m/>
    <m/>
    <m/>
    <m/>
    <m/>
    <m/>
    <m/>
    <m/>
    <m/>
    <m/>
    <m/>
    <m/>
    <m/>
    <s v="Gestión"/>
    <s v="Trimestral"/>
    <s v="Acumulado"/>
    <s v="Porcentaje "/>
    <n v="15"/>
    <s v="Sumatoria de los siguientes hitos: (Modelo diseñado y concertado (20%)+ modelo en implementaicón (80%)"/>
    <s v="Documento con Diseño de proyectos, mallas curriculares, ruta pedagógica para docentes y evaluación que tendrá el MEF"/>
    <n v="0"/>
    <n v="0"/>
    <n v="20"/>
    <n v="40"/>
    <n v="40"/>
    <n v="100"/>
    <n v="0"/>
    <n v="7"/>
    <n v="7"/>
    <n v="33"/>
    <n v="40"/>
    <n v="0"/>
    <n v="0"/>
    <m/>
    <n v="0"/>
    <n v="0"/>
    <m/>
    <n v="0"/>
    <n v="0"/>
    <m/>
    <n v="0"/>
    <n v="0"/>
    <n v="40"/>
    <m/>
    <m/>
  </r>
  <r>
    <s v="VPBM"/>
    <s v="Direccionamiento estratégico y planeación "/>
    <s v="Aumentar los niveles de satisfacción del cliente y de los grupos de valor"/>
    <s v="Implementación de política"/>
    <s v="Dirección de Calidad para la Educación Preescolar, Básica y Media"/>
    <s v="Subdirección de Referentes y Evaluación de la Calidad Educativa"/>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D. Capítulo de comunidades  negras, afrocolombianas, raizales y palenqueras "/>
    <s v="3. Educación Inclusiva e Intercultural"/>
    <m/>
    <n v="54"/>
    <s v="Evaluación"/>
    <n v="485"/>
    <s v="Espacios para la reestructuración de las pruebas Saber con enfoque diferencial para las comunidades NARP."/>
    <x v="7"/>
    <m/>
    <m/>
    <m/>
    <s v="x"/>
    <m/>
    <m/>
    <m/>
    <m/>
    <m/>
    <m/>
    <m/>
    <m/>
    <m/>
    <m/>
    <m/>
    <m/>
    <m/>
    <m/>
    <m/>
    <m/>
    <m/>
    <m/>
    <s v="Gestión"/>
    <s v="Trimestral"/>
    <s v="Acumulado"/>
    <s v="Número"/>
    <n v="0"/>
    <s v="Sumatoria de Espacios para la reestructuración de las pruebas Saber con enfoque diferencial para las comunidades NARP."/>
    <s v="Actas de mesas_x000a_Listados de asistencia"/>
    <n v="0"/>
    <n v="0"/>
    <n v="2"/>
    <n v="2"/>
    <n v="2"/>
    <n v="6"/>
    <n v="0"/>
    <n v="2"/>
    <n v="0"/>
    <n v="2"/>
    <n v="2"/>
    <n v="0"/>
    <n v="0"/>
    <m/>
    <n v="0"/>
    <n v="0"/>
    <m/>
    <n v="0"/>
    <n v="0"/>
    <m/>
    <n v="0"/>
    <n v="0"/>
    <n v="2"/>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D. Capítulo de comunidades  negras, afrocolombianas, raizales y palenqueras "/>
    <s v="3. Educación Inclusiva e Intercultural"/>
    <m/>
    <n v="58"/>
    <s v="Gestión Interna"/>
    <n v="494"/>
    <s v="Porcentaje de avance en la implementación del plan para  promover el desarrollo de la cátedra de estudios afrocolombianos en establecimientos públicos y privados"/>
    <x v="7"/>
    <m/>
    <m/>
    <m/>
    <s v="x"/>
    <m/>
    <m/>
    <m/>
    <m/>
    <m/>
    <m/>
    <m/>
    <m/>
    <m/>
    <m/>
    <m/>
    <m/>
    <m/>
    <m/>
    <m/>
    <m/>
    <m/>
    <m/>
    <s v="Gestión"/>
    <s v="Trimestral"/>
    <s v="Acumulado"/>
    <s v="Porcentaje "/>
    <n v="0"/>
    <s v="Sumatoria de los siguientes hitos: (Talleres de formación (20%)+ Plan diseñado y en implementación (80%)"/>
    <s v="Hitos 1: Listados de asistencia y actas de reunión y presentaciones_x000a__x000a_Hitos 2: Documento del Plan diseñado  _x000a_Informes técnicos de la implementación"/>
    <n v="0"/>
    <n v="20"/>
    <n v="25"/>
    <n v="25"/>
    <n v="30"/>
    <n v="100"/>
    <n v="0"/>
    <n v="10"/>
    <n v="0"/>
    <n v="25"/>
    <n v="30"/>
    <n v="0"/>
    <n v="0"/>
    <m/>
    <n v="0"/>
    <n v="0"/>
    <m/>
    <n v="0"/>
    <n v="0"/>
    <m/>
    <n v="0"/>
    <n v="0"/>
    <n v="30"/>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D. Capítulo de comunidades  negras, afrocolombianas, raizales y palenqueras "/>
    <s v="3. Educación Inclusiva e Intercultural"/>
    <m/>
    <n v="56"/>
    <s v="Formación de Docentes"/>
    <n v="487"/>
    <s v="Estrategia de formación a docentes y directivos docentes concertada con las comunidades  negras, afrocolombianas, raizales y palenqueras, para el fortalecimiento de las acciones y procesos de etnoeducación y educación intercultural implementada"/>
    <x v="7"/>
    <m/>
    <m/>
    <m/>
    <s v="x"/>
    <m/>
    <m/>
    <m/>
    <m/>
    <m/>
    <m/>
    <m/>
    <m/>
    <m/>
    <m/>
    <m/>
    <m/>
    <m/>
    <m/>
    <m/>
    <m/>
    <m/>
    <m/>
    <s v="Gestión"/>
    <s v="Anual"/>
    <s v="Acumulado"/>
    <s v="Número"/>
    <n v="15"/>
    <s v="Estrategia de formación a docentes y directivos docentes concertada con las comunidades  negras, afrocolombianas, raizales y palenqueras ,  para el fortalecimiento de las acciones y procesos de etnoeducación y educación intercultural  implementada "/>
    <s v="Documento de Estrategia de formación a docentes y directivos docentes concertada con las comunidades  negras, afrocolombianas, raizales y palenqueras ,  para el fortalecimiento de las acciones y procesos de etnoeducación y educación intercultural  implementada "/>
    <n v="0"/>
    <n v="0"/>
    <n v="0"/>
    <n v="1"/>
    <n v="0"/>
    <n v="1"/>
    <n v="0"/>
    <n v="0"/>
    <n v="0"/>
    <n v="1"/>
    <n v="0"/>
    <n v="0"/>
    <n v="0"/>
    <n v="0"/>
    <n v="0"/>
    <n v="0"/>
    <n v="0"/>
    <n v="0"/>
    <n v="0"/>
    <n v="0"/>
    <n v="0"/>
    <n v="0"/>
    <n v="0"/>
    <m/>
    <m/>
  </r>
  <r>
    <s v="VPBM"/>
    <s v="Direccionamiento estratégico y planeación "/>
    <s v="Aumentar los niveles de satisfacción del cliente y de los grupos de valor"/>
    <s v="Implementación de política"/>
    <s v="Dirección de Calidad para la Educación Preescolar, Básica y Media"/>
    <s v="Dirección de Calidad para la Educación Preescolar, Básica y Media"/>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D. Capítulo de comunidades  negras, afrocolombianas, raizales y palenqueras "/>
    <s v="3. Educación Inclusiva e Intercultural"/>
    <s v="competencias para la vida"/>
    <s v="010"/>
    <s v="Calidad- PTA"/>
    <n v="484"/>
    <s v="Etnoeducadores Negros, Afrocolombianos, Raizales y Palenqueros formados en el marco del Programa Todos a Aprender"/>
    <x v="7"/>
    <m/>
    <m/>
    <m/>
    <s v="x"/>
    <m/>
    <m/>
    <m/>
    <m/>
    <m/>
    <m/>
    <m/>
    <m/>
    <m/>
    <m/>
    <m/>
    <m/>
    <m/>
    <m/>
    <m/>
    <m/>
    <m/>
    <m/>
    <s v="Producto"/>
    <s v="Trimestral"/>
    <s v="Acumulado"/>
    <s v="Número"/>
    <n v="15"/>
    <s v="sumatoria de Etnoeducadores Negros, Afrocolombianos, Raizales y Palenqueros formados en el marco del Programa Todos a Aprender"/>
    <s v="Listado de Etnoeducadores Negros, Afrocolombianos, Raizales y Palenqueros formados "/>
    <n v="0"/>
    <n v="0"/>
    <n v="3000"/>
    <n v="3000"/>
    <n v="4000"/>
    <n v="10000"/>
    <n v="0"/>
    <n v="3169"/>
    <n v="2016"/>
    <n v="984"/>
    <n v="4000"/>
    <n v="0"/>
    <n v="0"/>
    <m/>
    <n v="0"/>
    <n v="0"/>
    <m/>
    <n v="0"/>
    <n v="0"/>
    <m/>
    <n v="0"/>
    <n v="0"/>
    <n v="4000"/>
    <m/>
    <m/>
  </r>
  <r>
    <s v="VPBM"/>
    <s v="Direccionamiento estratégico y planeación "/>
    <s v="Aumentar los niveles de satisfacción del cliente y de los grupos de valor"/>
    <s v="Diseño de instrumentos de política"/>
    <s v="Dirección de Calidad para la Educación Preescolar, Básica y Media"/>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D. Capítulo de comunidades  negras, afrocolombianas, raizales y palenqueras "/>
    <s v="3. Educación Inclusiva e Intercultural"/>
    <s v="Entornos escolares para la vida, la convivencia y la ciudadanía."/>
    <n v="53"/>
    <s v="Entornos Escolares para la vida, convivencia y la ciudadanía"/>
    <n v="493"/>
    <s v="Lineamiento diseñado e implementado para la prevención del racismo y la discriminación en las instituciones educativas del territorio nacional "/>
    <x v="7"/>
    <m/>
    <m/>
    <m/>
    <s v="x"/>
    <m/>
    <m/>
    <m/>
    <m/>
    <m/>
    <m/>
    <m/>
    <m/>
    <m/>
    <m/>
    <m/>
    <m/>
    <m/>
    <m/>
    <m/>
    <m/>
    <m/>
    <m/>
    <s v="Producto"/>
    <s v="Anual"/>
    <s v="Flujo"/>
    <s v="Número"/>
    <n v="0"/>
    <s v="lineamiento diseñado e implementado para la prevención del racismo y la discriminación en las instituciones educativas del territorio nacional "/>
    <s v="Documento de lineamiento"/>
    <n v="0"/>
    <n v="0"/>
    <n v="0"/>
    <n v="0"/>
    <n v="1"/>
    <n v="1"/>
    <n v="0"/>
    <n v="0"/>
    <n v="0"/>
    <n v="0"/>
    <n v="1"/>
    <n v="0"/>
    <n v="0"/>
    <n v="0"/>
    <n v="0"/>
    <n v="0"/>
    <n v="0"/>
    <n v="0"/>
    <n v="0"/>
    <n v="0"/>
    <n v="0"/>
    <n v="0"/>
    <n v="1"/>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D. Capítulo de comunidades  negras, afrocolombianas, raizales y palenqueras "/>
    <s v="3. Educación Inclusiva e Intercultural"/>
    <m/>
    <n v="63"/>
    <s v="PNLE"/>
    <n v="503"/>
    <s v="Porcentaje de avance en el diseño de textos educativos en lenguas nativas que recojan la identidad cultural y las historias de las comunidades"/>
    <x v="7"/>
    <m/>
    <m/>
    <m/>
    <s v="x"/>
    <m/>
    <m/>
    <m/>
    <m/>
    <m/>
    <m/>
    <m/>
    <m/>
    <m/>
    <m/>
    <m/>
    <m/>
    <m/>
    <m/>
    <m/>
    <m/>
    <m/>
    <m/>
    <s v="Gestión"/>
    <s v="Trimestral"/>
    <s v="Acumulado"/>
    <s v="Porcentaje "/>
    <n v="0"/>
    <s v="sumatoria de los siguientes hitos: (etnoeducadores formados (30%)+Concertación con autoridades y comunidad educativa (30%)+ textos educativos diseñados (40%))_x000a__x000a_Para el 2020 el "/>
    <s v="Libros diseñado, editados y publicados"/>
    <n v="0"/>
    <n v="0"/>
    <n v="30"/>
    <n v="30"/>
    <n v="40"/>
    <n v="100"/>
    <n v="0"/>
    <n v="30"/>
    <n v="0"/>
    <n v="30"/>
    <n v="40"/>
    <n v="0"/>
    <n v="0"/>
    <m/>
    <n v="0"/>
    <n v="0"/>
    <m/>
    <n v="0"/>
    <n v="0"/>
    <m/>
    <n v="0"/>
    <n v="0"/>
    <n v="40"/>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D. Capítulo de comunidades  negras, afrocolombianas, raizales y palenqueras "/>
    <s v="3. Educación Inclusiva e Intercultural"/>
    <m/>
    <n v="58"/>
    <s v="Gestión Interna"/>
    <n v="498"/>
    <s v="Porcentaje de avance en el fortalecimiento de la gestión del intercambio del conocimiento para la etnoeducación e interculturalidad  a través del trabajo en red"/>
    <x v="7"/>
    <m/>
    <m/>
    <m/>
    <s v="x"/>
    <m/>
    <m/>
    <m/>
    <m/>
    <m/>
    <m/>
    <m/>
    <m/>
    <m/>
    <m/>
    <m/>
    <m/>
    <m/>
    <m/>
    <m/>
    <m/>
    <m/>
    <m/>
    <s v="Gestión"/>
    <s v="Trimestral"/>
    <s v="Acumulado"/>
    <s v="Porcentaje "/>
    <n v="0"/>
    <s v="Sumatoria de los siguientes hitos: (Talleres de formacióny consolidación de redes (25%)+ programa en implementación (35%) + programa en implementación (40%))"/>
    <s v="hitos 1: Listados de asistencia y actas de reunión y presentaciones. Informe del estado de las redes_x000a__x000a_Hitos 2 y 3: Informes técnicos del programa implementado "/>
    <n v="0"/>
    <n v="0"/>
    <n v="25"/>
    <n v="35"/>
    <n v="40"/>
    <n v="100"/>
    <n v="0"/>
    <n v="25"/>
    <n v="0"/>
    <n v="35"/>
    <n v="40"/>
    <n v="0"/>
    <n v="0"/>
    <m/>
    <n v="0"/>
    <n v="0"/>
    <m/>
    <n v="0"/>
    <n v="0"/>
    <m/>
    <n v="0"/>
    <n v="0"/>
    <n v="40"/>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D. Capítulo de comunidades  negras, afrocolombianas, raizales y palenqueras "/>
    <s v="3. Educación Inclusiva e Intercultural"/>
    <m/>
    <n v="51"/>
    <s v="Educación Media"/>
    <n v="500"/>
    <s v="Entidades territoriales certificadas con programas de orientación vocacional a estudiantes de la educación media que hagan parte de comunidades NARP."/>
    <x v="7"/>
    <m/>
    <m/>
    <m/>
    <s v="x"/>
    <m/>
    <m/>
    <m/>
    <m/>
    <m/>
    <m/>
    <m/>
    <m/>
    <m/>
    <m/>
    <m/>
    <m/>
    <m/>
    <m/>
    <m/>
    <m/>
    <m/>
    <m/>
    <s v="Producto"/>
    <s v="Anual"/>
    <s v="Acumulado"/>
    <s v="Número"/>
    <n v="10"/>
    <s v="Sumatoria de Entidades territoriales certificadas con programas de orientación socio ocupacional  a estudiantes de la educación media que hagan parte de comunidades NARP."/>
    <s v="Actas de acompañamiento en las ETC focalizadas"/>
    <n v="0"/>
    <n v="30"/>
    <n v="22"/>
    <n v="22"/>
    <n v="22"/>
    <n v="96"/>
    <n v="0"/>
    <n v="22"/>
    <n v="0"/>
    <n v="22"/>
    <n v="22"/>
    <n v="0"/>
    <n v="0"/>
    <n v="0"/>
    <n v="0"/>
    <n v="0"/>
    <n v="0"/>
    <n v="0"/>
    <n v="0"/>
    <n v="0"/>
    <n v="0"/>
    <n v="0"/>
    <n v="22"/>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D. Capítulo de comunidades  negras, afrocolombianas, raizales y palenqueras "/>
    <s v="3. Educación Inclusiva e Intercultural"/>
    <m/>
    <n v="58"/>
    <s v="Gestión Interna"/>
    <n v="504"/>
    <s v="Porcentaje de avance en la formulación, diseño e implementación de Proyectos etnoeducativos orientados al fortalecimiento de los saberes ancestrales raizales"/>
    <x v="7"/>
    <m/>
    <m/>
    <m/>
    <s v="x"/>
    <m/>
    <m/>
    <m/>
    <m/>
    <m/>
    <m/>
    <m/>
    <m/>
    <m/>
    <m/>
    <m/>
    <m/>
    <m/>
    <m/>
    <m/>
    <m/>
    <m/>
    <m/>
    <s v="Gestión"/>
    <s v="Trimestral"/>
    <s v="Acumulado"/>
    <s v="Porcentaje "/>
    <n v="0"/>
    <s v="Sumatoria de los siguientes hitos: (Proyectos formulados y concertado (50%)+ proyectos en diseño (30%) + proyectos en implementación (20%))"/>
    <s v="Proyectos en diseño"/>
    <n v="0"/>
    <n v="0"/>
    <n v="50"/>
    <n v="30"/>
    <n v="20"/>
    <n v="100"/>
    <n v="0"/>
    <n v="40"/>
    <n v="0"/>
    <n v="30"/>
    <n v="20"/>
    <n v="0"/>
    <n v="0"/>
    <m/>
    <n v="0"/>
    <n v="0"/>
    <m/>
    <n v="0"/>
    <n v="0"/>
    <m/>
    <n v="0"/>
    <n v="0"/>
    <n v="20"/>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D. Capítulo de comunidades  negras, afrocolombianas, raizales y palenqueras "/>
    <s v="3. Educación Inclusiva e Intercultural"/>
    <m/>
    <n v="58"/>
    <s v="Gestión Interna"/>
    <n v="499"/>
    <s v="Porcentaje de implementación del Programa de fortalecimiento de los saberes ancestrales en el marco de los proyectos educativos comunitarios "/>
    <x v="7"/>
    <m/>
    <m/>
    <m/>
    <s v="x"/>
    <m/>
    <m/>
    <m/>
    <m/>
    <m/>
    <m/>
    <m/>
    <m/>
    <m/>
    <m/>
    <m/>
    <m/>
    <m/>
    <m/>
    <m/>
    <m/>
    <m/>
    <m/>
    <s v="Gestión"/>
    <s v="Trimestral"/>
    <s v="Acumulado"/>
    <s v="Porcentaje "/>
    <n v="0"/>
    <s v="Sumatoria de los siguientes hitos: (Programa formulado y concertado (25%)+ programa en implementación (35%) + programa en implementación (40%))"/>
    <s v="Programa en implementación"/>
    <n v="0"/>
    <n v="0"/>
    <n v="25"/>
    <n v="35"/>
    <n v="40"/>
    <n v="100"/>
    <n v="0"/>
    <n v="25"/>
    <n v="0"/>
    <n v="35"/>
    <n v="40"/>
    <n v="0"/>
    <n v="0"/>
    <m/>
    <n v="0"/>
    <n v="0"/>
    <m/>
    <n v="0"/>
    <n v="0"/>
    <m/>
    <n v="0"/>
    <n v="0"/>
    <n v="40"/>
    <m/>
    <m/>
  </r>
  <r>
    <s v="VPBM"/>
    <s v="Direccionamiento estratégico y planeación "/>
    <s v="Aumentar los niveles de satisfacción del cliente y de los grupos de valor"/>
    <s v="Diseño de política"/>
    <s v="Dirección de Calidad para la Educación Preescolar, Básica y Media"/>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D. Capítulo de comunidades  negras, afrocolombianas, raizales y palenqueras "/>
    <s v="3. Educación Inclusiva e Intercultural"/>
    <m/>
    <n v="60"/>
    <s v="Inclusión y Equidad"/>
    <n v="483"/>
    <s v="Porcentaje de Política nacional de Educación inclusiva, diferencial e intercultural concertada e implementada"/>
    <x v="7"/>
    <m/>
    <m/>
    <m/>
    <s v="x"/>
    <m/>
    <m/>
    <m/>
    <m/>
    <m/>
    <m/>
    <m/>
    <m/>
    <m/>
    <m/>
    <m/>
    <m/>
    <m/>
    <m/>
    <m/>
    <m/>
    <m/>
    <m/>
    <s v="Gestión"/>
    <s v="Trimestral"/>
    <s v="Acumulado"/>
    <s v="Porcentaje "/>
    <n v="0"/>
    <s v="Sumatoria de los siguientes hitos: (Politica formulada (25%)+Politica concertada (25%)+ politica en implementación (50%))"/>
    <s v="Politica concertada"/>
    <n v="0"/>
    <n v="0"/>
    <n v="25"/>
    <n v="25"/>
    <n v="50"/>
    <n v="100"/>
    <n v="0"/>
    <n v="25"/>
    <n v="0"/>
    <n v="25"/>
    <n v="50"/>
    <n v="0"/>
    <n v="0"/>
    <m/>
    <n v="0"/>
    <n v="0"/>
    <m/>
    <n v="0"/>
    <n v="0"/>
    <m/>
    <n v="0"/>
    <n v="0"/>
    <n v="50"/>
    <m/>
    <m/>
  </r>
  <r>
    <s v="VPBM"/>
    <s v="Direccionamiento estratégico y planeación "/>
    <s v="Aumentar los niveles de satisfacción del cliente y de los grupos de valor"/>
    <s v="Diseño de política"/>
    <s v="Dirección de Calidad para la Educación Preescolar, Básica y Media"/>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B. Capítulo de grupos Indígenas "/>
    <s v="3. Educación Inclusiva e Intercultural"/>
    <m/>
    <n v="58"/>
    <s v="Gestión Interna"/>
    <n v="482"/>
    <s v="Porcentaje de política pública de etnoeducación y educación intercultural concertada e implementada para las comunidades negras afrocolombianas, raizales y palenqueras"/>
    <x v="7"/>
    <m/>
    <m/>
    <m/>
    <s v="x"/>
    <m/>
    <m/>
    <m/>
    <m/>
    <m/>
    <m/>
    <m/>
    <m/>
    <m/>
    <m/>
    <m/>
    <m/>
    <m/>
    <m/>
    <m/>
    <m/>
    <m/>
    <m/>
    <s v="Gestión"/>
    <s v="Trimestral"/>
    <s v="Acumulado"/>
    <s v="Porcentaje "/>
    <n v="0"/>
    <s v="Sumatoria de los siguientes hitos: 50% Formulación y concertación (Formulación 25%  y concertación 25%)+ 50% implementación "/>
    <s v="Politica concertación"/>
    <n v="0"/>
    <n v="0"/>
    <n v="25"/>
    <n v="25"/>
    <n v="50"/>
    <n v="100"/>
    <n v="0"/>
    <n v="25"/>
    <n v="0"/>
    <n v="25"/>
    <n v="50"/>
    <n v="0"/>
    <n v="0"/>
    <m/>
    <n v="0"/>
    <n v="0"/>
    <m/>
    <n v="0"/>
    <n v="0"/>
    <m/>
    <n v="0"/>
    <n v="0"/>
    <n v="50"/>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D. Capítulo de comunidades  negras, afrocolombianas, raizales y palenqueras "/>
    <s v="3. Educación Inclusiva e Intercultural"/>
    <m/>
    <n v="56"/>
    <s v="Formación de Docentes"/>
    <n v="505"/>
    <s v="Porcentaje de avance del desarrollo de un programa de formación docentes y directivos docentes etnoeducadores  para el pueblo raizal "/>
    <x v="7"/>
    <s v="Formación de Docentes"/>
    <m/>
    <m/>
    <s v="x"/>
    <m/>
    <m/>
    <m/>
    <m/>
    <m/>
    <m/>
    <m/>
    <m/>
    <m/>
    <m/>
    <m/>
    <m/>
    <m/>
    <m/>
    <m/>
    <m/>
    <m/>
    <m/>
    <s v="Gestión"/>
    <s v="Trimestral"/>
    <s v="Acumulado"/>
    <s v="Porcentaje "/>
    <n v="15"/>
    <s v="Sumatoria de los siguientes hitos: (Programa formulado y concertado (30%)+ programa diseñado (40%) + programa en implementación (30%))"/>
    <s v="2021: Documento del programa de formación docentes y directivos docentes etnoeducadores  para el pueblo raizal._x000a__x000a_2022: Programa en implementación (actas de reuniones con la ETC para verificar la implemenación del programa)"/>
    <n v="0"/>
    <n v="0"/>
    <n v="30"/>
    <n v="40"/>
    <n v="30"/>
    <n v="100"/>
    <n v="0"/>
    <n v="20"/>
    <n v="0"/>
    <n v="40"/>
    <n v="30"/>
    <n v="0"/>
    <n v="0"/>
    <m/>
    <n v="0"/>
    <n v="0"/>
    <m/>
    <n v="0"/>
    <n v="0"/>
    <m/>
    <n v="0"/>
    <n v="0"/>
    <n v="30"/>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D. Capítulo de comunidades  negras, afrocolombianas, raizales y palenqueras "/>
    <s v="3. Educación Inclusiva e Intercultural"/>
    <m/>
    <n v="53"/>
    <s v="Entornos Escolares para la vida, convivencia y la ciudadanía"/>
    <n v="109"/>
    <s v="Docentes, directivos docentes y etnoeducadores formados en estrategias en contra de la discriminación y el racismo"/>
    <x v="7"/>
    <m/>
    <m/>
    <m/>
    <s v="x"/>
    <m/>
    <m/>
    <m/>
    <m/>
    <m/>
    <m/>
    <m/>
    <m/>
    <m/>
    <m/>
    <m/>
    <m/>
    <m/>
    <m/>
    <m/>
    <m/>
    <m/>
    <m/>
    <s v="Producto"/>
    <s v="Anual"/>
    <s v="Capacidad"/>
    <s v="Número"/>
    <n v="0"/>
    <s v="Sumatoria de Docentes, directivos docentes y etnoeducadores formados en estrategias en contra de la discriminación y el racismo"/>
    <s v="Listado Docentes, directivos docentes y etnoeducadores formados en estrategias en contra de la discriminación y el racismo"/>
    <n v="0"/>
    <n v="0"/>
    <n v="1000"/>
    <n v="5500"/>
    <n v="10000"/>
    <n v="10000"/>
    <n v="0"/>
    <n v="1061"/>
    <n v="1061"/>
    <n v="4439"/>
    <n v="10000"/>
    <n v="1061"/>
    <n v="1061"/>
    <n v="1061"/>
    <n v="1061"/>
    <n v="1061"/>
    <n v="1061"/>
    <n v="1061"/>
    <n v="1061"/>
    <n v="1061"/>
    <n v="1061"/>
    <n v="1061"/>
    <n v="10000"/>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m/>
    <s v="NA"/>
    <s v="Programa para el Desarrollo de Competencias Básicas"/>
    <n v="236"/>
    <s v="Docentes que divulgan sus experiencias significativas a través de encuentros de intercambio de saber y publicaciones"/>
    <x v="2"/>
    <m/>
    <m/>
    <m/>
    <m/>
    <m/>
    <m/>
    <m/>
    <m/>
    <m/>
    <m/>
    <m/>
    <m/>
    <m/>
    <m/>
    <m/>
    <m/>
    <m/>
    <m/>
    <m/>
    <m/>
    <m/>
    <m/>
    <s v="Gestión"/>
    <s v="Semestral"/>
    <s v="Acumulado"/>
    <s v="Número"/>
    <n v="0"/>
    <s v="Sumatoria de Docentes que divulgan sus experiencias significativas a través de encuentros de intercambio de saber y publicacione"/>
    <s v="Publicaciones de experiencias significativas (link y pantallazo)"/>
    <n v="0"/>
    <n v="0"/>
    <n v="0"/>
    <n v="100"/>
    <n v="100"/>
    <n v="200"/>
    <n v="0"/>
    <n v="0"/>
    <n v="79"/>
    <n v="21"/>
    <n v="100"/>
    <n v="0"/>
    <n v="0"/>
    <n v="0"/>
    <n v="0"/>
    <n v="0"/>
    <m/>
    <n v="0"/>
    <n v="0"/>
    <n v="0"/>
    <n v="0"/>
    <n v="0"/>
    <n v="100"/>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m/>
    <s v="NA"/>
    <s v="Programa para el Desarrollo de Competencias Básicas"/>
    <n v="237"/>
    <s v="Entidades territoriales certificadas con asistencia técnica en la divulgación del saber pedagógico"/>
    <x v="3"/>
    <m/>
    <m/>
    <m/>
    <m/>
    <m/>
    <m/>
    <m/>
    <m/>
    <m/>
    <m/>
    <m/>
    <m/>
    <m/>
    <m/>
    <m/>
    <m/>
    <m/>
    <m/>
    <m/>
    <m/>
    <m/>
    <m/>
    <s v="Gestión "/>
    <s v="Trimestral"/>
    <s v="Mantenimiento"/>
    <s v="Número"/>
    <n v="0"/>
    <s v="Sumatoria de Entidades territoriales certificadas con asistencia técnica en la divulgación del saber pedagógico"/>
    <s v="Actas y listados de asistencia"/>
    <n v="0"/>
    <n v="0"/>
    <n v="0"/>
    <n v="96"/>
    <n v="96"/>
    <n v="96"/>
    <n v="0"/>
    <n v="0"/>
    <n v="0"/>
    <n v="96"/>
    <n v="96"/>
    <n v="0"/>
    <n v="0"/>
    <m/>
    <n v="0"/>
    <n v="0"/>
    <m/>
    <n v="0"/>
    <n v="0"/>
    <m/>
    <n v="0"/>
    <n v="0"/>
    <n v="96"/>
    <m/>
    <m/>
  </r>
  <r>
    <s v="VPBM"/>
    <s v="Direccionamiento estratégico y planeación "/>
    <s v="Aumentar los niveles de satisfacción del cliente y de los grupos de valor"/>
    <s v="Implementación de política"/>
    <s v="Dirección de Calidad para la Educación Preescolar, Básica y Media"/>
    <s v="Dirección de Calidad para la Educación Preescolar, Básica y Media"/>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m/>
    <n v="49"/>
    <s v="Convalidaciones PBM"/>
    <n v="238"/>
    <s v="Porcentaje de solicitudes de convalidaciones de básica primaria secundaria y media atendidas"/>
    <x v="2"/>
    <m/>
    <m/>
    <m/>
    <m/>
    <m/>
    <m/>
    <m/>
    <m/>
    <m/>
    <m/>
    <m/>
    <m/>
    <m/>
    <m/>
    <m/>
    <m/>
    <m/>
    <m/>
    <m/>
    <m/>
    <m/>
    <m/>
    <s v="Producto"/>
    <s v="Mensual"/>
    <s v="Flujo"/>
    <s v="Porcentaje"/>
    <n v="10"/>
    <s v="Número de convalidaciones atendidas en el periodo establecido (20 a 20)/ Total de convalidaciones radicadas en el periodo establecido (20 a 20)"/>
    <s v="Reporte de solicitudes atendidas (sistema de convalidaciones)"/>
    <n v="0"/>
    <n v="0"/>
    <n v="0"/>
    <n v="100"/>
    <n v="100"/>
    <n v="100"/>
    <n v="0"/>
    <n v="0"/>
    <m/>
    <n v="100"/>
    <n v="100"/>
    <m/>
    <m/>
    <m/>
    <m/>
    <m/>
    <m/>
    <m/>
    <m/>
    <m/>
    <m/>
    <m/>
    <n v="100"/>
    <m/>
    <m/>
  </r>
  <r>
    <s v="VES"/>
    <s v="Direccionamiento estratégico y planeación "/>
    <s v="Aumentar los niveles de satisfacción del cliente y de los grupos de valor"/>
    <s v="Diseño de políticas e instrumentos"/>
    <s v="Dirección de Calidad para la Educación Superior"/>
    <s v="Dirección de Calidad para la Educación Superior"/>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s v="Fortalecimiento del sistema de aseguramiento de la calidad"/>
    <n v="47"/>
    <s v="Arquitectura del SAC"/>
    <n v="143"/>
    <s v="Reglamentación del sistema de aseguramiento de la calidad de la educación superior e implementación de una nueva plataforma tecnológica"/>
    <x v="1"/>
    <s v="X"/>
    <m/>
    <m/>
    <m/>
    <m/>
    <m/>
    <m/>
    <m/>
    <m/>
    <m/>
    <m/>
    <m/>
    <m/>
    <m/>
    <m/>
    <m/>
    <m/>
    <m/>
    <m/>
    <m/>
    <m/>
    <m/>
    <s v="Producto"/>
    <s v="Semestral"/>
    <s v="Capacidad"/>
    <s v="Porcentaje"/>
    <n v="15"/>
    <s v="Indicador compuesto que mide el avance de acuerdo con: i) Reglamentación para el sistema de aseguramiento expedido (RE) , ii) avance en la implementación de la Red de Conocimiento - SACES (RC) y iii) avance en el diseño y desarrollo del Nuevo sistema de información (SI)_x000a_Metodología de Medición: Fórmula de_x000a_cálculo: SAC = (RE* 0,35) + (RC * 0,15) + (SI * 0,5)"/>
    <s v="i) Informe de avance en el proceso de expedición de iniciativas reglamentarias y regulatorias y de documentos académicos para el sistema de aseguramiento de la calidad._x000a_ii) Informe de avance en las actividades para la implentación de la Red de Conocimiento SACES realizadas durante la vigencia._x000a_iii) Informe de avance en las actividades realizadas durante las fases del proyecto del nuevo sistema de información."/>
    <n v="0"/>
    <n v="30"/>
    <n v="50"/>
    <n v="75"/>
    <n v="100"/>
    <n v="100"/>
    <n v="28.5"/>
    <n v="50"/>
    <n v="60.9"/>
    <n v="14.100000000000001"/>
    <n v="100"/>
    <n v="60.9"/>
    <n v="60.9"/>
    <n v="60.9"/>
    <n v="60.9"/>
    <n v="60.9"/>
    <m/>
    <n v="0"/>
    <n v="0"/>
    <n v="0"/>
    <n v="0"/>
    <n v="0"/>
    <n v="100"/>
    <m/>
    <m/>
  </r>
  <r>
    <s v="VES"/>
    <s v="Direccionamiento estratégico y planeación "/>
    <s v="Aumentar los niveles de satisfacción del cliente y de los grupos de valor"/>
    <s v="Diseño de políticas e instrumentos"/>
    <s v="Dirección de Calidad para la Educación Superior"/>
    <s v="Dirección de Calidad para la Educación Superior"/>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s v="Fortalecimiento del sistema de aseguramiento de la calidad"/>
    <n v="59"/>
    <s v="Gobernabilidad y gobernanza del SAC"/>
    <n v="100"/>
    <s v="Reglamentación para el sistema de aseguramiento expedido"/>
    <x v="2"/>
    <s v="X"/>
    <m/>
    <m/>
    <m/>
    <m/>
    <m/>
    <m/>
    <m/>
    <m/>
    <m/>
    <m/>
    <m/>
    <m/>
    <m/>
    <m/>
    <m/>
    <m/>
    <m/>
    <m/>
    <m/>
    <m/>
    <m/>
    <s v="Producto"/>
    <s v="Trimestral"/>
    <s v="Acumulado"/>
    <s v="Número"/>
    <n v="0"/>
    <s v="Sumatoria de iniciativas reglamentarias, iniciativas regulatorias y documentos académicos para la educación superior, construiridos conforme a parámetros normativos e internos del MEN._x000a__x000a_"/>
    <s v="Iniciativas reglamentarias, iniciativas regulatorias y documentos académicos construidos."/>
    <n v="0"/>
    <n v="0"/>
    <n v="5"/>
    <n v="4"/>
    <n v="2"/>
    <n v="11"/>
    <n v="0"/>
    <n v="4"/>
    <n v="1"/>
    <n v="3"/>
    <n v="2"/>
    <n v="0"/>
    <n v="0"/>
    <m/>
    <n v="0"/>
    <n v="0"/>
    <m/>
    <n v="0"/>
    <n v="0"/>
    <m/>
    <n v="0"/>
    <n v="0"/>
    <n v="2"/>
    <m/>
    <m/>
  </r>
  <r>
    <s v="VES"/>
    <s v="Direccionamiento estratégico y planeación "/>
    <s v="Aumentar los niveles de satisfacción del cliente y de los grupos de valor"/>
    <s v="Implementación de política"/>
    <s v="Dirección de Calidad para la Educación Superior"/>
    <s v="Dirección de Calidad para la Educación Superior"/>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s v="Fortalecimiento del sistema de aseguramiento de la calidad"/>
    <n v="46"/>
    <s v="Aprendizaje y sinergia del conocimiento"/>
    <n v="146"/>
    <s v="Porcentaje de avance en el diseño e implementación de la red de conocimiento de SACES "/>
    <x v="2"/>
    <s v="X"/>
    <m/>
    <m/>
    <m/>
    <m/>
    <m/>
    <m/>
    <m/>
    <m/>
    <m/>
    <m/>
    <m/>
    <m/>
    <m/>
    <m/>
    <m/>
    <m/>
    <m/>
    <m/>
    <m/>
    <m/>
    <m/>
    <s v="Gestión"/>
    <s v="Trimestral"/>
    <s v="Acumulado"/>
    <s v="Porcentaje"/>
    <n v="0"/>
    <s v="(A/B)*100_x000a_A = Número de actividades realizadas para la implementación de la Red SACES_x000a_B = Número de actividades planeadas para la implementación de la Red SACES"/>
    <s v="Informe de avance de de las actividades realizadas para la implementación de la Red SACES en relación con las actividades planeadas para la vigencia"/>
    <n v="0"/>
    <n v="30"/>
    <n v="20"/>
    <n v="25"/>
    <n v="25"/>
    <n v="100"/>
    <n v="18.5"/>
    <n v="20"/>
    <n v="11"/>
    <n v="14"/>
    <n v="25"/>
    <n v="0"/>
    <n v="0"/>
    <m/>
    <n v="0"/>
    <n v="0"/>
    <m/>
    <n v="0"/>
    <n v="0"/>
    <m/>
    <n v="0"/>
    <n v="0"/>
    <n v="25"/>
    <m/>
    <m/>
  </r>
  <r>
    <s v="VES"/>
    <s v="Direccionamiento estratégico y planeación "/>
    <s v="Aumentar los niveles de satisfacción del cliente y de los grupos de valor"/>
    <s v="Implementación de política"/>
    <s v="Dirección de Calidad para la Educación Superior"/>
    <s v="Subdirección de Aseguramiento de la Calidad para la Educación Superior"/>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s v="Fortalecimiento del sistema de aseguramiento de la calidad"/>
    <n v="47"/>
    <s v="Arquitectura del SAC"/>
    <n v="147"/>
    <s v="Porcentaje de avance en el diseño y desarrollo del Nuevo sistema de información para el sistema de aseguramiento de la calidad "/>
    <x v="2"/>
    <s v="X"/>
    <m/>
    <m/>
    <m/>
    <m/>
    <m/>
    <m/>
    <m/>
    <m/>
    <m/>
    <m/>
    <m/>
    <m/>
    <m/>
    <m/>
    <m/>
    <m/>
    <m/>
    <m/>
    <m/>
    <m/>
    <m/>
    <s v="Gestión"/>
    <s v="Trimestral"/>
    <s v="Acumulado"/>
    <s v="Porcentaje"/>
    <n v="0"/>
    <s v="A+B+C+D_x000a_A. Etapa SACES I (55%) (2019) _x000a_B. Etapa SACES II (35%) (2020)_x000a_C. Etapa SACES III (5%) (2021)_x000a_D. Etapa SACES IV (5%) (2022)"/>
    <s v="A. Etapa SACES I: (2019)_x000a_* Contrato de modelamiento y especificación _x000a_* Documento de especifiación detallada BPMN de 13 trámites del Sistema de Aseguramiento de la Calidad _x000a_* Aplicación Convalidaciones en producción _x000a_* Aplicación Registro Calificadio en Certificación (Pre radicado) _x000a_B. Etapa SACES II: (2020)_x000a_* Documento técnico de alto nivel del Proyecto de Gestión integral de pares _x000a_* Especificación detallada de la fase I del proyecto de Gestión Integral de pares_x000a_* Fase I de la aplicación de gestión integral de apres en el ambiente de producción _x000a_C. Etapa SACES III: (2021)_x000a_* Contrato(s) diseño y modelamiento del trámite de Acreditación en Alta Calidad y Fase II y III de Gestión integral de pares _x000a_* Documento de especificación detallada BPMN del trámite de Acreditación en Alta Calidad; Fase II y III del Proyecto de Gestión Integral de pares; y Control de cambios de Registro Calificado_x000a_* Fases II y III de la aplicación de gestión integral de pares en el ambiente de producción _x000a_* Aplicación del trámite de Registro calificado con ajustes de control de cambios implementados y en ambiente de producción _x000a_* Adquisición de licencias de Bizagi _x000a_D. Etapa SACES IV: (2022)_x000a_* Contrato implementación 11 trámites del Sistema de Aseguramiento de la Calidad _x000a_* Aplicación de los 11 trámties en ambiente de producción _x000a_* Aplicación del trámtie de Acreditación en Alta Calidad en ambiente de producción _x000a_* Aplicaciones de los trámites de Registro calificado, Gestión de apres y Acreditación en Alta Calidad con ajustes de control de cambios implementados y en ambiente de producción "/>
    <n v="0"/>
    <n v="55"/>
    <n v="35"/>
    <n v="5"/>
    <n v="5"/>
    <n v="100"/>
    <n v="55"/>
    <n v="35"/>
    <n v="2.1"/>
    <n v="2.9"/>
    <n v="5"/>
    <n v="0"/>
    <n v="0"/>
    <m/>
    <n v="0"/>
    <n v="0"/>
    <m/>
    <n v="0"/>
    <n v="0"/>
    <m/>
    <n v="0"/>
    <n v="0"/>
    <n v="5"/>
    <m/>
    <m/>
  </r>
  <r>
    <s v="VES"/>
    <s v="Direccionamiento estratégico y planeación "/>
    <s v="Aumentar los niveles de satisfacción del cliente y de los grupos de valor"/>
    <s v="Implementación de política"/>
    <s v="Dirección de Calidad para la Educación Superior"/>
    <s v="Dirección de Calidad para la Educación Superior"/>
    <s v="4.3. Asegurar el acceso igualitario de todos los hombres y las mujeres a una formación técnica, profesional y superior de calidad, incluida la enseñanza universitaria."/>
    <s v="Apuesta para impulsar una educación superior incluyente y de calidad"/>
    <s v="5. Alianza por la calidad y pertinencia de la educación y formación del talento humano"/>
    <s v="Fortalecimiento del sistema de aseguramiento de la calidad"/>
    <n v="47"/>
    <s v="Arquitectura del SAC"/>
    <n v="102"/>
    <s v="Porcentaje de avance en la definición del Subsistema de Movilidad Educativa y Formativa"/>
    <x v="0"/>
    <s v="X"/>
    <m/>
    <m/>
    <m/>
    <m/>
    <m/>
    <m/>
    <m/>
    <m/>
    <m/>
    <m/>
    <m/>
    <m/>
    <m/>
    <m/>
    <m/>
    <m/>
    <m/>
    <m/>
    <m/>
    <m/>
    <m/>
    <s v="Gestión"/>
    <s v="Trimestral"/>
    <s v="Acumulado"/>
    <s v="Porcentaje"/>
    <n v="0"/>
    <s v="Fórmula= A+B+C+D_x000a_A. Documento con Diseño del EMEF de acuerdo con la metodología formulada (12,5%)_x000a_B. Informe de Implementación del piloto del EMEF con el sector de acuerdo a hoja de ruta sugerida (12,5%)_x000a_C. Documento con análisis de los resultados del pilotaje del EMEF (12,5%)_x000a_D. Construcción del proyecto de lineamiento para la implementación del EMEF (12,5%)"/>
    <s v="A. Documento con Diseño del EMEF de acuerdo con la metodología formulada _x000a_B. Informe de Implementación del piloto del EMEF con el sector de acuerdo a hoja de ruta sugerida _x000a_C. Documento con análisis de los resultados del pilotaje del EMEF _x000a_D. Documento Proyecto de lineamiento para la implementación del EMEF"/>
    <n v="0"/>
    <n v="10"/>
    <n v="10"/>
    <n v="50"/>
    <n v="30"/>
    <n v="100"/>
    <n v="0"/>
    <n v="0"/>
    <n v="0"/>
    <n v="50"/>
    <n v="30"/>
    <n v="0"/>
    <n v="0"/>
    <m/>
    <n v="0"/>
    <n v="0"/>
    <m/>
    <n v="0"/>
    <n v="0"/>
    <m/>
    <n v="0"/>
    <n v="0"/>
    <n v="30"/>
    <m/>
    <m/>
  </r>
  <r>
    <s v="VES"/>
    <s v="Direccionamiento estratégico y planeación "/>
    <s v="Aumentar los niveles de satisfacción del cliente y de los grupos de valor"/>
    <s v="Implementación de política"/>
    <s v="Dirección de Calidad para la Educación Superior"/>
    <s v="Dirección de Calidad para la Educación Superior"/>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s v="Fortalecimiento del sistema de aseguramiento de la calidad"/>
    <n v="46"/>
    <s v="Aprendizaje y sinergia del conocimiento"/>
    <n v="103"/>
    <s v="Porcentaje de avance en la estrategia de articulación de los actores del SAC y órganos de asesoría (CONACES-CESU-CNA-COMISIÓN PERMANENTE)"/>
    <x v="2"/>
    <m/>
    <m/>
    <m/>
    <m/>
    <m/>
    <m/>
    <m/>
    <m/>
    <m/>
    <m/>
    <m/>
    <m/>
    <m/>
    <m/>
    <m/>
    <m/>
    <m/>
    <m/>
    <m/>
    <m/>
    <m/>
    <m/>
    <s v="Gestión"/>
    <s v="Trimestral"/>
    <s v="Acumulado"/>
    <s v="Porcentaje"/>
    <n v="0"/>
    <s v="_x000a_Número de actividades ejecutadas / Número de actividades   programadas  _x000a_"/>
    <s v="Informe de las actividades ejecutadas._x000a_"/>
    <n v="0"/>
    <n v="0"/>
    <n v="60"/>
    <n v="20"/>
    <n v="10"/>
    <n v="90"/>
    <n v="0"/>
    <n v="60"/>
    <n v="8.4"/>
    <n v="11.6"/>
    <n v="10"/>
    <n v="0"/>
    <n v="0"/>
    <m/>
    <n v="0"/>
    <n v="0"/>
    <m/>
    <n v="0"/>
    <n v="0"/>
    <m/>
    <n v="0"/>
    <n v="0"/>
    <n v="10"/>
    <m/>
    <m/>
  </r>
  <r>
    <s v="VES"/>
    <s v="Direccionamiento estratégico y planeación "/>
    <s v="Aumentar los niveles de satisfacción del cliente y de los grupos de valor"/>
    <s v="Implementación de política"/>
    <s v="Dirección de Calidad para la Educación Superior"/>
    <s v="Subdirección de Aseguramiento de la Calidad para la Educación Superior"/>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s v="Fortalecimiento del sistema de aseguramiento de la calidad"/>
    <n v="50"/>
    <s v="Cultura de la Calidad"/>
    <n v="148"/>
    <s v="Porcentaje de avance en la conformación del banco de pares"/>
    <x v="0"/>
    <s v="X"/>
    <m/>
    <m/>
    <m/>
    <m/>
    <m/>
    <m/>
    <m/>
    <m/>
    <m/>
    <m/>
    <m/>
    <m/>
    <m/>
    <m/>
    <m/>
    <m/>
    <m/>
    <m/>
    <m/>
    <m/>
    <m/>
    <s v="Gestión"/>
    <s v="Trimestral"/>
    <s v="Capacidad"/>
    <s v="Porcentaje"/>
    <n v="0"/>
    <s v="A+B+C+D_x000a_A= Depuración de la Base de Datos de Pares contra la Base de Datos de la Registraduría Nacional del Estado Civil (20%)_x000a_B=Actualización de la Base de Datos del Banco de Pares en el SACES (20%)_x000a_C= Publicación del Acto Administrativo de Banco de Pares (30%)_x000a_D= Actualización y verificación de la información y Calidad de datos de los pares en la nueva base de datos (30%)"/>
    <s v="A= Base de datos del Banco de Pares, consolidada y operando en el nuevo SACES (2020)._x000a_B= Documento de soporte de verificación de información y calidad de data de los pares académicos (2020)._x000a_C= Acto administrativo de pares publicado (2020)._x000a__x000a_D= Base de datos actualizada y verificada - (2021)."/>
    <n v="0"/>
    <n v="0"/>
    <n v="70"/>
    <n v="100"/>
    <n v="0"/>
    <n v="100"/>
    <n v="0"/>
    <n v="70"/>
    <n v="72"/>
    <n v="28"/>
    <n v="0"/>
    <n v="72"/>
    <n v="0"/>
    <m/>
    <n v="0"/>
    <n v="0"/>
    <m/>
    <n v="0"/>
    <n v="0"/>
    <m/>
    <n v="0"/>
    <n v="0"/>
    <n v="0"/>
    <m/>
    <m/>
  </r>
  <r>
    <s v="VES"/>
    <s v="Direccionamiento estratégico y planeación "/>
    <s v="Aumentar los niveles de satisfacción del cliente y de los grupos de valor"/>
    <s v="Implementación de política"/>
    <s v="Dirección de Calidad para la Educación Superior"/>
    <s v="Subdirección de Aseguramiento de la Calidad para la Educación Superior"/>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s v="Fortalecimiento del sistema de aseguramiento de la calidad"/>
    <n v="50"/>
    <s v="Cultura de la Calidad"/>
    <n v="149"/>
    <s v="Porcentaje de solicitudes atendidas de registro calificado radicadas por las Instituciones de Educación Superior"/>
    <x v="3"/>
    <s v="X"/>
    <m/>
    <m/>
    <m/>
    <m/>
    <m/>
    <m/>
    <m/>
    <m/>
    <m/>
    <m/>
    <m/>
    <m/>
    <m/>
    <m/>
    <m/>
    <m/>
    <m/>
    <m/>
    <m/>
    <m/>
    <m/>
    <s v="Producto"/>
    <s v="Mensual"/>
    <s v="Flujo"/>
    <s v="Porcentaje"/>
    <n v="0"/>
    <s v="(A/B)*100_x000a_A= Número de solicitudes que cuentan con acto administrativo proyectado._x000a_B= Número de solicitudes radicadas_x000a_Donde B incluye las solicitudes de la vigencia anterior + las solicitudes radicadas en la vigencia actual._x000a__x000a_Nota: Se entiende como atendidas a las solicitudes  que ya cuentan con acto adminstrativo proyectado"/>
    <s v="Reporte de segumiento por etapas a las solicitudes de registro calificado radicadas por las IES en SACES"/>
    <n v="0"/>
    <n v="60"/>
    <n v="65"/>
    <n v="70"/>
    <n v="75"/>
    <n v="75"/>
    <n v="34"/>
    <n v="178"/>
    <m/>
    <n v="70"/>
    <n v="75"/>
    <m/>
    <m/>
    <m/>
    <m/>
    <m/>
    <m/>
    <m/>
    <m/>
    <m/>
    <m/>
    <m/>
    <n v="75"/>
    <m/>
    <m/>
  </r>
  <r>
    <s v="VES"/>
    <s v="Direccionamiento estratégico y planeación "/>
    <s v="Aumentar los niveles de satisfacción del cliente y de los grupos de valor"/>
    <s v="Implementación de política"/>
    <s v="Dirección de Calidad para la Educación Superior"/>
    <s v="Subdirección de Aseguramiento de la Calidad para la Educación Superior"/>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s v="Fortalecimiento del sistema de aseguramiento de la calidad"/>
    <n v="50"/>
    <s v="Cultura de la Calidad"/>
    <n v="105"/>
    <s v="Porcentaje de solicitudes de convalidaciones atendidas"/>
    <x v="3"/>
    <m/>
    <n v="3950"/>
    <m/>
    <m/>
    <m/>
    <m/>
    <m/>
    <m/>
    <m/>
    <m/>
    <m/>
    <m/>
    <m/>
    <m/>
    <m/>
    <m/>
    <m/>
    <m/>
    <m/>
    <m/>
    <m/>
    <m/>
    <s v="Producto"/>
    <s v="Mensual"/>
    <s v="Flujo"/>
    <s v="Porcentaje"/>
    <n v="0"/>
    <s v="(A/B)*100_x000a_A= Número de solicitudes de convalidaciones atendidas_x000a_B= Número de solicitudes de convalidaciones radicadas_x000a_Donde B incluye el rezago de la vigencia anterior + las solicitudes radicadas en la vigencia actual"/>
    <s v="Reporte de segumiento a las solicitudes de convalidaciones radicadas"/>
    <n v="0"/>
    <n v="0"/>
    <n v="80"/>
    <n v="90"/>
    <n v="0"/>
    <n v="90"/>
    <n v="0"/>
    <n v="77"/>
    <m/>
    <n v="90"/>
    <n v="0"/>
    <m/>
    <m/>
    <m/>
    <m/>
    <m/>
    <m/>
    <m/>
    <m/>
    <m/>
    <m/>
    <m/>
    <n v="0"/>
    <m/>
    <m/>
  </r>
  <r>
    <s v="VES"/>
    <s v="Direccionamiento estratégico y planeación "/>
    <s v="Aumentar los niveles de satisfacción del cliente y de los grupos de valor"/>
    <s v="Implementación de política"/>
    <s v="Dirección de Calidad para la Educación Superior"/>
    <s v="Subdirección de Aseguramiento de la Calidad para la Educación Superior"/>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s v="Fortalecimiento del sistema de aseguramiento de la calidad"/>
    <n v="50"/>
    <s v="Cultura de la Calidad"/>
    <n v="194"/>
    <s v="Porcentaje de avance en la definición e implementación de un nuevo modelo de convalidaciones y de su nueva plataforma tecnológica"/>
    <x v="0"/>
    <s v="X"/>
    <n v="3950"/>
    <m/>
    <m/>
    <m/>
    <m/>
    <m/>
    <m/>
    <m/>
    <m/>
    <m/>
    <m/>
    <m/>
    <m/>
    <m/>
    <m/>
    <m/>
    <m/>
    <m/>
    <m/>
    <m/>
    <m/>
    <s v="Gestión"/>
    <s v="Trimestral"/>
    <s v="Acumulado"/>
    <s v="Porcentaje"/>
    <n v="0"/>
    <s v="A+B+C=4%_x000a_A. Elaborar los insumos para el diseño de las piezas comunicativas de socialización del nuevo proceso y nueva resolución de convalidación de títulos de educación superior en Colombia (1%)_x000a_B. Poner a disposición de los ciudadanos instrumentos de consulta de los sistemas educativos del mundo (guías y documentos paso a paso) (2%)_x000a_C. Implementar espacios pedagógicos de apropiación del trámite de convalidaciones con los diferentes actores (1%)"/>
    <s v="A. Informe de las piezas comunicativas elaboradas. _x000a_B. Informe de las guías y documentos paso a paso publicados. _x000a_C. Informe de los espacios pedagógicos llevados a cabo sobre el proceso de convalidaciones."/>
    <n v="0"/>
    <n v="66"/>
    <n v="30"/>
    <n v="4"/>
    <n v="0"/>
    <n v="100"/>
    <n v="26"/>
    <n v="36.5"/>
    <n v="1"/>
    <n v="3"/>
    <n v="0"/>
    <n v="0"/>
    <n v="0"/>
    <m/>
    <n v="0"/>
    <n v="0"/>
    <m/>
    <n v="0"/>
    <n v="0"/>
    <m/>
    <n v="0"/>
    <n v="0"/>
    <n v="0"/>
    <m/>
    <m/>
  </r>
  <r>
    <s v="VES"/>
    <s v="Direccionamiento estratégico y planeación "/>
    <s v="Aumentar los niveles de satisfacción del cliente y de los grupos de valor"/>
    <s v="Implementación de política"/>
    <s v="Dirección de Calidad para la Educación Superior"/>
    <s v="Subdirección de Inspección y Vigilancia"/>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s v="Fortalecimiento del sistema de aseguramiento de la calidad"/>
    <n v="50"/>
    <s v="Cultura de la Calidad"/>
    <n v="142"/>
    <s v="Porcentaje de medidas preventivas y/o de vigilancia especial en IES gestionadas."/>
    <x v="3"/>
    <s v="X"/>
    <m/>
    <m/>
    <m/>
    <m/>
    <m/>
    <m/>
    <m/>
    <m/>
    <m/>
    <m/>
    <m/>
    <m/>
    <m/>
    <m/>
    <m/>
    <m/>
    <m/>
    <m/>
    <m/>
    <m/>
    <m/>
    <s v="Gestión"/>
    <s v="Trimestral"/>
    <s v="Flujo"/>
    <s v="Porcentaje"/>
    <n v="0"/>
    <s v="A/B * 100_x000a_A= Número Total de Medidas gestionadas con corte al periodo evaluado_x000a_B=Número Total de Medidas Vigentes al corte del periodo evaluado_x000a__x000a_Nota: Se entiende por gestionadas aquellas medidas que cumplen ciertas actividades de acuerdo a su naturaleza, que hacen que la medida este bajo control y seguimiento."/>
    <s v="Reporte  de seguimiento de indicador con las medidas impuestas frente a las gestionadas."/>
    <n v="0"/>
    <n v="100"/>
    <n v="100"/>
    <n v="100"/>
    <n v="100"/>
    <n v="100"/>
    <n v="100"/>
    <n v="100"/>
    <n v="43"/>
    <n v="57"/>
    <n v="100"/>
    <n v="0"/>
    <n v="0"/>
    <m/>
    <n v="0"/>
    <n v="0"/>
    <m/>
    <n v="0"/>
    <n v="0"/>
    <m/>
    <n v="0"/>
    <n v="0"/>
    <n v="100"/>
    <m/>
    <m/>
  </r>
  <r>
    <s v="VES"/>
    <s v="Direccionamiento estratégico y planeación "/>
    <s v="Aumentar los niveles de satisfacción del cliente y de los grupos de valor"/>
    <s v="Implementación de política"/>
    <s v="Dirección de Calidad para la Educación Superior"/>
    <s v="Subdirección de Inspección y Vigilancia"/>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s v="Fortalecimiento del sistema de aseguramiento de la calidad"/>
    <n v="47"/>
    <s v="Arquitectura del SAC"/>
    <n v="202"/>
    <s v="Porcentaje de avance en el diseño e implementación de una estrategia para la correcta conservacion y destinación de bienes y rentas de las IES "/>
    <x v="2"/>
    <m/>
    <m/>
    <m/>
    <m/>
    <m/>
    <m/>
    <m/>
    <m/>
    <m/>
    <m/>
    <m/>
    <m/>
    <m/>
    <m/>
    <m/>
    <m/>
    <m/>
    <m/>
    <m/>
    <m/>
    <m/>
    <m/>
    <s v="Gestión "/>
    <s v="Trimestral"/>
    <s v="Acumulado"/>
    <s v="Porcentaje"/>
    <n v="0"/>
    <s v="Suma A+B+C+D+E_x000a_Hitos 2021_x000a_A. Modelo de operación del proceso preventivo: Organización (estructuración de capacitación a IES y cronograma de trabajo). para planificación y ejecución de la estrategia. (5%) _x000a_B.Contratación Firma Financiera (8%)_x000a_C.Ejecución de acciones de seguimiento y prevención (capacitaciones, visitas, medidas adoptadas entre otras según aplique) para la vigencia (6%)_x000a_D.Generación segundo reporte de alertas tempranas a partir del Tablero Financiero (6%)_x000a_E.Análisis de la vigencia, acciones ejecutadas, resultados alcanzados, lecciones aprendidas y oportunidades de mejora (5%) _x000a_Hitos 2022_x000a_A.Modelo de operación del proceso preventivo: Organización, estructuración de capacitación a IES y cronograma de trabajo, para planificación, ejecución y prueba de la estrategia Marzo (1%) _x000a_B. Contratación Firma Financiera (4%)_x000a_C. Ejecución de acciones de seguimiento y prevención (capacitaciones, visitas, medidas adoptadas entre otras según aplique) para la vigencia (1%)_x000a_D.Generación de tercer reporte de alertas tempranas a partir del Tablero Financiero (2%)_x000a_E.Análisis de las acciones ejecutadas, resultados alcanzados cuatrienio y prueba de la estrategia (2%)"/>
    <s v="MV 2021_x000a_1. Documento con modelo de operación para planificación y ejecución de la estrategia._x000a_2.Acta de inicio de contratación de la firma para la vigencia_x000a_3. Reporte de seguimiento de acciones ejecutadas para la vigencia._x000a_4. Segundo Reporte de Alertas tempranas_x000a_5. Informe de Gestión de resultados de la vigencia._x000a_MV  2022_x000a_6.Documento con modelo de operación para planificación, ejecución y prueba de la estrategia_x000a_7.Acta de inicio de contratación de la firma para la vigencia_x000a_8.Reporte de seguimiento de acciones ejecutadas para la vigencia_x000a_9.Tercer Reporte de Alertas tempranas_x000a_10.Informe de Gestión de resultados cuatrienio con prueba de la estrategia."/>
    <n v="0"/>
    <n v="30"/>
    <n v="30"/>
    <n v="30"/>
    <n v="10"/>
    <n v="100"/>
    <n v="30"/>
    <n v="30"/>
    <n v="19"/>
    <n v="11"/>
    <n v="10"/>
    <n v="0"/>
    <n v="0"/>
    <m/>
    <n v="0"/>
    <n v="0"/>
    <m/>
    <n v="0"/>
    <n v="0"/>
    <m/>
    <n v="0"/>
    <n v="0"/>
    <n v="10"/>
    <m/>
    <m/>
  </r>
  <r>
    <s v="VES"/>
    <s v="Direccionamiento estratégico y planeación "/>
    <s v="Aumentar los niveles de satisfacción del cliente y de los grupos de valor"/>
    <s v="Implementación de política"/>
    <s v="Dirección de Calidad para la Educación Superior"/>
    <s v="Subdirección de Aseguramiento de la Calidad para la Educación Superior"/>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s v="Fortalecimiento del sistema de aseguramiento de la calidad"/>
    <n v="46"/>
    <s v="Aprendizaje y sinergia del conocimiento"/>
    <n v="169"/>
    <s v="Porcentaje de avance en la implementación del Modelo integrado de formación, evaluación, retroalimentación y seguimiento al desempeño de los pares académicos de acreditación."/>
    <x v="2"/>
    <m/>
    <m/>
    <m/>
    <m/>
    <m/>
    <m/>
    <m/>
    <m/>
    <m/>
    <m/>
    <m/>
    <m/>
    <m/>
    <m/>
    <m/>
    <m/>
    <m/>
    <m/>
    <m/>
    <m/>
    <m/>
    <m/>
    <s v="Gestión "/>
    <s v="Trimestral"/>
    <s v="Flujo"/>
    <s v="Porcentaje"/>
    <n v="0"/>
    <s v="Fórmula= Número de actividades ejecutadas / Número de actividades programadas"/>
    <s v="Archivo de las actividades programadas con el respectivo avance."/>
    <n v="0"/>
    <n v="0"/>
    <n v="100"/>
    <n v="100"/>
    <n v="100"/>
    <n v="100"/>
    <n v="0"/>
    <n v="30"/>
    <n v="50"/>
    <n v="50"/>
    <n v="100"/>
    <n v="0"/>
    <n v="0"/>
    <m/>
    <n v="0"/>
    <n v="0"/>
    <m/>
    <n v="0"/>
    <n v="0"/>
    <m/>
    <n v="0"/>
    <n v="0"/>
    <n v="100"/>
    <m/>
    <m/>
  </r>
  <r>
    <s v="VES"/>
    <s v="Direccionamiento estratégico y planeación "/>
    <s v="Aumentar los niveles de satisfacción del cliente y de los grupos de valor"/>
    <s v="Implementación de política"/>
    <s v="Dirección de Calidad para la Educación Superior"/>
    <s v="Subdirección de Aseguramiento de la Calidad para la Educación Superior"/>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s v="Fortalecimiento del sistema de aseguramiento de la calidad"/>
    <n v="50"/>
    <s v="Cultura de la Calidad"/>
    <n v="165"/>
    <s v="Porcentaje de avance en la estrategia de Internacionalización del Sistema Nacional de Acreditación SNA"/>
    <x v="2"/>
    <m/>
    <m/>
    <m/>
    <m/>
    <m/>
    <m/>
    <m/>
    <m/>
    <m/>
    <m/>
    <m/>
    <m/>
    <m/>
    <m/>
    <m/>
    <m/>
    <m/>
    <m/>
    <m/>
    <m/>
    <m/>
    <m/>
    <s v="Gestión "/>
    <s v="Trimestral"/>
    <s v="Flujo"/>
    <s v="Porcentaje"/>
    <n v="0"/>
    <s v="Fórmula= Número de actividades ejecutadas / Número de actividades programadas _x000a_"/>
    <s v="Archivo de las actividades programadas con el respectivo avance."/>
    <n v="0"/>
    <n v="0"/>
    <n v="100"/>
    <n v="100"/>
    <n v="100"/>
    <n v="100"/>
    <n v="0"/>
    <n v="100"/>
    <n v="50"/>
    <n v="50"/>
    <n v="100"/>
    <n v="0"/>
    <n v="0"/>
    <m/>
    <n v="0"/>
    <n v="0"/>
    <m/>
    <n v="0"/>
    <n v="0"/>
    <m/>
    <n v="0"/>
    <n v="0"/>
    <n v="100"/>
    <m/>
    <m/>
  </r>
  <r>
    <s v="VES"/>
    <s v="Direccionamiento estratégico y planeación "/>
    <s v="Aumentar los niveles de satisfacción del cliente y de los grupos de valor"/>
    <s v="Implementación de política"/>
    <s v="Dirección de Calidad para la Educación Superior"/>
    <s v="Subdirección de Aseguramiento de la Calidad para la Educación Superior"/>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s v="Fortalecimiento del sistema de aseguramiento de la calidad"/>
    <n v="46"/>
    <s v="Aprendizaje y sinergia del conocimiento"/>
    <n v="167"/>
    <s v="Porcentaje de avance en la implementación de Estrategias Pedagógicas de Apropiación del nuevo modelo de acreditación de Alta Calidad"/>
    <x v="3"/>
    <m/>
    <m/>
    <m/>
    <m/>
    <m/>
    <m/>
    <m/>
    <m/>
    <m/>
    <m/>
    <m/>
    <m/>
    <m/>
    <m/>
    <m/>
    <m/>
    <m/>
    <m/>
    <m/>
    <m/>
    <m/>
    <m/>
    <s v="Gestión"/>
    <s v="Trimestral"/>
    <s v="Flujo"/>
    <s v="Porcentaje"/>
    <n v="0"/>
    <s v="Fórmula=  Número de actividades ejecutadas / Número de actividades programadas  _x000a__x000a_"/>
    <s v="Archivo de las actividades programadas con el respectivo avance."/>
    <n v="0"/>
    <n v="0"/>
    <n v="100"/>
    <n v="100"/>
    <n v="100"/>
    <n v="100"/>
    <n v="0"/>
    <n v="100"/>
    <n v="50"/>
    <n v="50"/>
    <n v="100"/>
    <n v="0"/>
    <n v="0"/>
    <m/>
    <n v="0"/>
    <n v="0"/>
    <m/>
    <n v="0"/>
    <n v="0"/>
    <m/>
    <n v="0"/>
    <n v="0"/>
    <n v="100"/>
    <m/>
    <m/>
  </r>
  <r>
    <s v="VES"/>
    <s v="Direccionamiento estratégico y planeación "/>
    <s v="Aumentar los niveles de satisfacción del cliente y de los grupos de valor"/>
    <s v="Implementación de política"/>
    <s v="Dirección de Calidad para la Educación Superior"/>
    <s v="Subdirección de Inspección y Vigilancia"/>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s v="Fortalecimiento del sistema de aseguramiento de la calidad"/>
    <n v="50"/>
    <s v="Cultura de la Calidad"/>
    <n v="164"/>
    <s v="Porcentaje de  investigaciones administrativas abiertas, gestionadas."/>
    <x v="2"/>
    <m/>
    <m/>
    <m/>
    <m/>
    <m/>
    <m/>
    <m/>
    <m/>
    <m/>
    <m/>
    <m/>
    <m/>
    <m/>
    <m/>
    <m/>
    <m/>
    <m/>
    <m/>
    <m/>
    <m/>
    <m/>
    <m/>
    <s v="Gestión"/>
    <s v="Trimestral"/>
    <s v="Mantenimiento"/>
    <s v="Porcentaje"/>
    <n v="0"/>
    <s v=" ((A / B)* 100_x000a_A=Sumatoria de actuaciones que avancen a la siguiente etapa procesal en el marco de las investigaciones._x000a_B=Línea base de investigaciones en etapas posteriores a la investigación preliminar."/>
    <s v="Actos administrativos de las investigaciones en etapa preliminar que impulsen a la siguiente etapa del procedimiento, hasta la culminación del proceso."/>
    <n v="0"/>
    <n v="0"/>
    <n v="50"/>
    <n v="50"/>
    <n v="0"/>
    <n v="50"/>
    <n v="0"/>
    <n v="0"/>
    <n v="10"/>
    <n v="40"/>
    <n v="0"/>
    <n v="0"/>
    <n v="0"/>
    <m/>
    <n v="0"/>
    <n v="0"/>
    <m/>
    <n v="0"/>
    <n v="0"/>
    <m/>
    <n v="0"/>
    <n v="0"/>
    <n v="0"/>
    <m/>
    <m/>
  </r>
  <r>
    <s v="VES"/>
    <s v="Direccionamiento estratégico y planeación "/>
    <s v="Aumentar los niveles de satisfacción del cliente y de los grupos de valor"/>
    <s v="Implementación de política"/>
    <s v="Dirección de Calidad para la Educación Superior"/>
    <s v="Subdirección de Inspección y Vigilancia"/>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s v="Fortalecimiento del sistema de aseguramiento de la calidad"/>
    <n v="50"/>
    <s v="Cultura de la Calidad"/>
    <n v="208"/>
    <s v="Porcentaje de visitas administrativas realizadas a programas de derecho de IES no acreditadas"/>
    <x v="2"/>
    <m/>
    <m/>
    <m/>
    <m/>
    <m/>
    <m/>
    <m/>
    <m/>
    <m/>
    <m/>
    <m/>
    <m/>
    <m/>
    <m/>
    <m/>
    <m/>
    <m/>
    <m/>
    <m/>
    <m/>
    <m/>
    <m/>
    <s v="Gestión"/>
    <s v="Trimestral"/>
    <s v="Acumulado"/>
    <s v="Porcentaje"/>
    <n v="0"/>
    <s v="Fórmula= (A/B)*100_x000a_A= Numero de visitas adelantadas a los programas de derecho ofertados y desarrollados por IES no acreditadas_x000a_B= Número de programas de derecho ofertados y desarrollados por IES no acreditadas "/>
    <s v="Informes de visita de verificacion de las condiciones de calidad a los programas de derecho ofertados y desarrollados por IES no acreditadas .- Archivo de la Subdirección de Inspección y Vigilancia "/>
    <n v="0"/>
    <n v="0"/>
    <n v="40"/>
    <n v="20"/>
    <n v="40"/>
    <n v="100"/>
    <n v="0"/>
    <n v="40"/>
    <n v="20"/>
    <n v="0"/>
    <n v="40"/>
    <n v="0"/>
    <n v="0"/>
    <m/>
    <n v="0"/>
    <n v="0"/>
    <m/>
    <n v="0"/>
    <n v="0"/>
    <m/>
    <n v="0"/>
    <n v="0"/>
    <n v="40"/>
    <m/>
    <m/>
  </r>
  <r>
    <s v="VES"/>
    <s v="Direccionamiento estratégico y planeación "/>
    <s v="Aumentar los niveles de satisfacción del cliente y de los grupos de valor"/>
    <s v="Implementación de política"/>
    <s v="Dirección de Calidad para la Educación Superior"/>
    <s v="Subdirección de Aseguramiento de la Calidad para la Educación Superior"/>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s v="Fortalecimiento del sistema de aseguramiento de la calidad"/>
    <n v="50"/>
    <s v="Cultura de la Calidad"/>
    <n v="174"/>
    <s v="Porcentaje de trámites de RC atendidos en menor tiempo establecido en el Decreto 1330 de 2019"/>
    <x v="2"/>
    <s v="X"/>
    <m/>
    <m/>
    <m/>
    <m/>
    <m/>
    <m/>
    <m/>
    <m/>
    <m/>
    <m/>
    <m/>
    <m/>
    <m/>
    <m/>
    <m/>
    <m/>
    <m/>
    <m/>
    <m/>
    <m/>
    <m/>
    <s v="Resultado"/>
    <s v="Trimestral"/>
    <s v="Flujo"/>
    <s v="Porcentaje"/>
    <n v="0"/>
    <s v="(A/B)*100_x000a_A= Número de solicitudes de RC finalizadas en menor tiempo establecido en el Decreto 1330 de 2019_x000a_B= Número de  solicitudes de RC finalizadas"/>
    <s v="Reporte de segumiento a las solicitudes de registro calificado radicadas por las IES"/>
    <n v="0"/>
    <n v="0"/>
    <n v="20"/>
    <n v="20"/>
    <n v="0"/>
    <n v="20"/>
    <n v="0"/>
    <n v="12.520000000000001"/>
    <n v="19"/>
    <n v="1"/>
    <n v="0"/>
    <n v="0"/>
    <n v="0"/>
    <m/>
    <n v="0"/>
    <n v="0"/>
    <m/>
    <n v="0"/>
    <n v="0"/>
    <m/>
    <n v="0"/>
    <n v="0"/>
    <n v="0"/>
    <m/>
    <m/>
  </r>
  <r>
    <s v="VES"/>
    <s v="Direccionamiento estratégico y planeación "/>
    <s v="Aumentar los niveles de satisfacción del cliente y de los grupos de valor"/>
    <s v="Implementación de política"/>
    <s v="Dirección de Calidad para la Educación Superior"/>
    <s v="Subdirección de Aseguramiento de la Calidad para la Educación Superior"/>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s v="Fortalecimiento del sistema de aseguramiento de la calidad"/>
    <n v="50"/>
    <s v="Cultura de la Calidad"/>
    <n v="173"/>
    <s v="Porcentaje de trámites de convalidaciones atendidos en menor tiempo al establecido en la Resolución 10687 de 2019"/>
    <x v="2"/>
    <s v="X"/>
    <n v="3950"/>
    <m/>
    <m/>
    <m/>
    <m/>
    <m/>
    <m/>
    <m/>
    <m/>
    <m/>
    <m/>
    <m/>
    <m/>
    <m/>
    <m/>
    <m/>
    <m/>
    <m/>
    <m/>
    <m/>
    <m/>
    <s v="Resultado"/>
    <s v="Trimestral"/>
    <s v="Flujo"/>
    <s v="Porcentaje"/>
    <n v="0"/>
    <s v="(A/B)*100_x000a_A= Número de solicitudes de convalidaciones finalizadas en menor tiempo establecido en la Resolución 10687 de 2019_x000a_B= Número de  solicitudes de convalidaciones finalizadas"/>
    <s v="Reporte de segumiento a las solicitudes de convalidaciones radicadas"/>
    <n v="0"/>
    <n v="0"/>
    <n v="60"/>
    <n v="90"/>
    <n v="95"/>
    <n v="95"/>
    <n v="0"/>
    <n v="97"/>
    <n v="97"/>
    <n v="-7"/>
    <n v="95"/>
    <n v="0"/>
    <n v="0"/>
    <m/>
    <n v="0"/>
    <n v="0"/>
    <m/>
    <n v="0"/>
    <n v="0"/>
    <m/>
    <n v="0"/>
    <n v="0"/>
    <n v="95"/>
    <m/>
    <m/>
  </r>
  <r>
    <s v="VPBM"/>
    <s v="Direccionamiento estratégico y planeación "/>
    <s v="Aumentar los niveles de satisfacción del cliente y de los grupos de valor"/>
    <s v="Implementación de la politica"/>
    <s v="Dirección de Cobertura y Equidad"/>
    <s v="Subdirección de Acceso"/>
    <s v="4.a. Construir y adecuar instalaciones educativas que tengan en cuenta las necesidades de los niños y las personas con discapacidad y las diferencias de género, y que ofrezcan entornos de aprendizaje seguros, no violentos, inclusivos y eficaces para todos. "/>
    <s v="Más y mejor educación rural"/>
    <s v="3. Educación Inclusiva e Intercultural"/>
    <s v="Implementación de un enfoque diferencial para el sector rural"/>
    <s v="007"/>
    <s v="Cobertura Infraestructura"/>
    <n v="52"/>
    <s v="Sedes rurales construidas y/o mejoradas en municipios PDET"/>
    <x v="4"/>
    <m/>
    <m/>
    <s v="X"/>
    <s v="x"/>
    <m/>
    <m/>
    <m/>
    <m/>
    <m/>
    <m/>
    <m/>
    <m/>
    <m/>
    <m/>
    <m/>
    <m/>
    <m/>
    <m/>
    <m/>
    <m/>
    <m/>
    <m/>
    <s v="Producto"/>
    <s v="Semestral"/>
    <s v="Acumulado"/>
    <s v="Número"/>
    <n v="0"/>
    <s v="Conteo semestral en la vigencia correspondiente del número de sedes intervenidas o beneficiadas en zona rural de municipios PDET_x000a_SrP =∑ S pit_x000a_Sr = sumatoria de sedes rurales del sector oficial en municipios PDET construidas y/o mejoradas para la prestación del servicio educativo. _x000a_S =   sedes rurales en municipios PDET construidas y/o mejoradas_x000a_p=   municipios PDET_x000a_i =   Número de sedes rurales en municipios PDET intervenidas desde 1 hasta n._x000a_t =   Año de observación"/>
    <s v="1. Base de datos con la relación de las sedes educativas entregadas._x000a_2. Acta de entrega del mobiliario escolar en las sedes educativas"/>
    <n v="683"/>
    <n v="420"/>
    <n v="827"/>
    <n v="1299"/>
    <n v="741"/>
    <n v="3287"/>
    <n v="420"/>
    <n v="736"/>
    <n v="0"/>
    <n v="1299"/>
    <n v="741"/>
    <n v="0"/>
    <n v="0"/>
    <n v="0"/>
    <n v="0"/>
    <n v="0"/>
    <m/>
    <n v="0"/>
    <n v="0"/>
    <n v="0"/>
    <n v="0"/>
    <n v="0"/>
    <n v="741"/>
    <m/>
    <m/>
  </r>
  <r>
    <s v="VPBM"/>
    <s v="Direccionamiento estratégico y planeación "/>
    <s v="Aumentar los niveles de satisfacción del cliente y de los grupos de valor"/>
    <s v="Implementación de la politica"/>
    <s v="Dirección de Cobertura y Equidad"/>
    <s v="Subdirección de Acceso"/>
    <s v="4.a. Construir y adecuar instalaciones educativas que tengan en cuenta las necesidades de los niños y las personas con discapacidad y las diferencias de género, y que ofrezcan entornos de aprendizaje seguros, no violentos, inclusivos y eficaces para todos. "/>
    <s v="Más y mejor educación rural"/>
    <s v="3. Educación Inclusiva e Intercultural"/>
    <s v="Implementación de un enfoque diferencial para el sector rural"/>
    <s v="007"/>
    <s v="Cobertura Infraestructura"/>
    <n v="53"/>
    <s v="Sedes rurales construidas y/o mejoradas"/>
    <x v="4"/>
    <m/>
    <m/>
    <s v="X"/>
    <s v="x"/>
    <m/>
    <m/>
    <m/>
    <m/>
    <m/>
    <m/>
    <m/>
    <m/>
    <m/>
    <m/>
    <m/>
    <m/>
    <m/>
    <m/>
    <m/>
    <m/>
    <m/>
    <m/>
    <s v="Producto"/>
    <s v="Semestral"/>
    <s v="Acumulado"/>
    <s v="Número"/>
    <n v="0"/>
    <s v="Conteo por anualidad en la vigencia correspondiente del número de sedes intervenidas o beneficiadas._x000a_Sr =∑ S it_x000a_Sr = sumatoria de sedes rurales construidas y/o mejoradas del sector oficial para la prestación del servicio educativo. _x000a_S =   sedes rurales construidas y/o mejoradas_x000a_i =   Número de sedes rurales intervenidas desde 1 hasta n._x000a_t =   Año de observación"/>
    <s v="1. Base de datos con la relación de las sedes educativas entregadas._x000a_2. Acta de entrega del mobiliario escolar en las sedes educativas"/>
    <n v="834"/>
    <n v="624"/>
    <n v="1053"/>
    <n v="2499"/>
    <n v="2253"/>
    <n v="6429"/>
    <n v="624"/>
    <n v="1271"/>
    <n v="0"/>
    <n v="2499"/>
    <n v="2253"/>
    <n v="0"/>
    <n v="0"/>
    <n v="0"/>
    <n v="0"/>
    <n v="0"/>
    <m/>
    <n v="0"/>
    <n v="0"/>
    <n v="0"/>
    <n v="0"/>
    <n v="0"/>
    <n v="2253"/>
    <m/>
    <m/>
  </r>
  <r>
    <s v="VPBM"/>
    <s v="Direccionamiento estratégico y planeación "/>
    <s v="Aumentar los niveles de satisfacción del cliente y de los grupos de valor"/>
    <s v="Implementación de la politica"/>
    <s v="Dirección de Cobertura y Equidad"/>
    <s v="Subdirección de Acceso"/>
    <s v="4.a. Construir y adecuar instalaciones educativas que tengan en cuenta las necesidades de los niños y las personas con discapacidad y las diferencias de género, y que ofrezcan entornos de aprendizaje seguros, no violentos, inclusivos y eficaces para todos. "/>
    <s v="Brindar una educación con calidad y fomentar la permanencia en la educación inicial, preescolar, básica y media"/>
    <s v="3. Educación Inclusiva e Intercultural"/>
    <s v="Ambientes de aprendizaje"/>
    <s v="007"/>
    <s v="Cobertura Infraestructura"/>
    <n v="55"/>
    <s v="Aulas terminadas y entregadas en educación preescolar, básica y media "/>
    <x v="1"/>
    <m/>
    <m/>
    <s v="X"/>
    <s v="x"/>
    <m/>
    <m/>
    <m/>
    <m/>
    <m/>
    <m/>
    <m/>
    <m/>
    <m/>
    <m/>
    <m/>
    <m/>
    <m/>
    <m/>
    <m/>
    <m/>
    <m/>
    <m/>
    <s v="Producto"/>
    <s v="Mensual"/>
    <s v="Acumulado"/>
    <s v="Número"/>
    <n v="60"/>
    <s v="Sumatoria de aulas básicas terminadas y entregadas, tanto en zonas rurales como urbanas, bien sea por construcción o mejoramiento._x000a_Sumatoria acumulada del total de aulas terminadas a la fecha de corte_x000a_Ar=∑ A it_x000a_Ar = sumatoria de aulas terminadas y entregadas prestación del servicio educativo, tanto en zonas rurales como urbanas. _x000a_A = Aulas terminadas por construcción o mejoramiento_x000a_i = Número de sedes rurales intervenidas desde 1 hasta n._x000a_t = Año de observación"/>
    <s v="1. Acta de inventario por espacios de la sede educativa. _x000a_2. Acta de entrega de la sede educativa. _x000a_3. Acta de recibo fase II de interventoría"/>
    <n v="0"/>
    <n v="2654"/>
    <n v="557"/>
    <n v="2798"/>
    <n v="523"/>
    <n v="6532"/>
    <n v="2654"/>
    <n v="557"/>
    <m/>
    <n v="2798"/>
    <n v="523"/>
    <m/>
    <m/>
    <m/>
    <m/>
    <m/>
    <m/>
    <m/>
    <m/>
    <m/>
    <m/>
    <m/>
    <n v="523"/>
    <m/>
    <m/>
  </r>
  <r>
    <s v="VPBM"/>
    <s v="Direccionamiento estratégico y planeación "/>
    <s v="Aumentar los niveles de satisfacción del cliente y de los grupos de valor"/>
    <s v="Implementación de la politica"/>
    <s v="Dirección de Cobertura y Equidad"/>
    <s v="Subdirección de Acceso"/>
    <s v="4.a. Construir y adecuar instalaciones educativas que tengan en cuenta las necesidades de los niños y las personas con discapacidad y las diferencias de género, y que ofrezcan entornos de aprendizaje seguros, no violentos, inclusivos y eficaces para todos. "/>
    <s v="Brindar una educación con calidad y fomentar la permanencia en la educación inicial, preescolar, básica y media"/>
    <s v="3. Educación Inclusiva e Intercultural"/>
    <s v="Ambientes de aprendizaje"/>
    <s v="007"/>
    <s v="Cobertura Infraestructura"/>
    <n v="324"/>
    <s v="Número de obras reactivadas"/>
    <x v="2"/>
    <m/>
    <m/>
    <s v="X"/>
    <s v="x"/>
    <m/>
    <m/>
    <m/>
    <m/>
    <m/>
    <m/>
    <m/>
    <m/>
    <m/>
    <m/>
    <m/>
    <m/>
    <m/>
    <m/>
    <m/>
    <m/>
    <m/>
    <m/>
    <s v="Producto"/>
    <s v="Trimestral"/>
    <s v="Flujo"/>
    <s v="Número"/>
    <n v="0"/>
    <s v="Sumatoria de aulas básicas en obras reactivadas, tanto en zonas rurales como urbanas, bien sea por construcción o mejoramiento "/>
    <s v="1. Acta de inicio de Fase 2"/>
    <n v="0"/>
    <n v="0"/>
    <n v="0"/>
    <n v="21"/>
    <n v="0"/>
    <n v="21"/>
    <n v="0"/>
    <n v="0"/>
    <n v="0"/>
    <n v="21"/>
    <n v="0"/>
    <n v="0"/>
    <n v="0"/>
    <m/>
    <n v="0"/>
    <n v="0"/>
    <m/>
    <n v="0"/>
    <n v="0"/>
    <m/>
    <n v="0"/>
    <n v="0"/>
    <n v="0"/>
    <m/>
    <m/>
  </r>
  <r>
    <s v="VPBM"/>
    <s v="Direccionamiento estratégico y planeación "/>
    <s v="Aumentar los niveles de satisfacción del cliente y de los grupos de valor"/>
    <s v="Implementación de la politica"/>
    <s v="Dirección de Cobertura y Equidad"/>
    <s v="Subdirección de Acceso"/>
    <s v="4.a. Construir y adecuar instalaciones educativas que tengan en cuenta las necesidades de los niños y las personas con discapacidad y las diferencias de género, y que ofrezcan entornos de aprendizaje seguros, no violentos, inclusivos y eficaces para todos. "/>
    <s v="Brindar una educación con calidad y fomentar la permanencia en la educación inicial, preescolar, básica y media"/>
    <s v="3. Educación Inclusiva e Intercultural"/>
    <s v="Ambientes de aprendizaje"/>
    <s v="007"/>
    <s v="Cobertura Infraestructura"/>
    <n v="311"/>
    <s v="Número de diagnósticos entregados "/>
    <x v="2"/>
    <m/>
    <m/>
    <s v="X"/>
    <s v="x"/>
    <m/>
    <m/>
    <m/>
    <m/>
    <m/>
    <m/>
    <m/>
    <m/>
    <m/>
    <m/>
    <m/>
    <m/>
    <m/>
    <m/>
    <m/>
    <m/>
    <m/>
    <m/>
    <s v="Producto"/>
    <s v="Trimestral"/>
    <s v="Flujo"/>
    <s v="Número"/>
    <n v="0"/>
    <s v="Sumatoria de aulas básicas en diagnosticos realizados y entregados, tanto en zonas rurales como urbanas, bien sea por construcción o mejoramiento "/>
    <s v="1. Documento de diagnóstico entregado"/>
    <n v="0"/>
    <n v="0"/>
    <n v="0"/>
    <n v="11"/>
    <n v="0"/>
    <n v="11"/>
    <n v="0"/>
    <n v="0"/>
    <n v="1"/>
    <n v="10"/>
    <n v="0"/>
    <n v="0"/>
    <n v="0"/>
    <m/>
    <n v="0"/>
    <n v="0"/>
    <m/>
    <n v="0"/>
    <n v="0"/>
    <m/>
    <n v="0"/>
    <n v="0"/>
    <n v="0"/>
    <m/>
    <m/>
  </r>
  <r>
    <s v="VPBM"/>
    <s v="Direccionamiento estratégico y planeación "/>
    <s v="Aumentar los niveles de satisfacción del cliente y de los grupos de valor"/>
    <s v="Implementación de la politica"/>
    <s v="Dirección de Cobertura y Equidad"/>
    <s v="Subdirección de Acceso"/>
    <s v="4.a. Construir y adecuar instalaciones educativas que tengan en cuenta las necesidades de los niños y las personas con discapacidad y las diferencias de género, y que ofrezcan entornos de aprendizaje seguros, no violentos, inclusivos y eficaces para todos. "/>
    <s v="Brindar una educación con calidad y fomentar la permanencia en la educación inicial, preescolar, básica y media"/>
    <s v="3. Educación Inclusiva e Intercultural"/>
    <s v="Ambientes de aprendizaje"/>
    <s v="007"/>
    <s v="Cobertura Infraestructura"/>
    <n v="56"/>
    <s v="Aulas funcionales construidas en colegios oficiales "/>
    <x v="1"/>
    <m/>
    <m/>
    <s v="X"/>
    <s v="x"/>
    <m/>
    <m/>
    <m/>
    <m/>
    <m/>
    <m/>
    <m/>
    <m/>
    <m/>
    <m/>
    <m/>
    <m/>
    <m/>
    <m/>
    <m/>
    <m/>
    <m/>
    <m/>
    <s v="Producto"/>
    <s v="Mensual"/>
    <s v="Acumulado"/>
    <s v="Número"/>
    <n v="60"/>
    <s v="Sumatoria acumulada del total de aulas funcionales terminadas a la fecha de corte._x000a_Ar=∑ A it_x000a_Ar = sumatoria de AULAS FUNCIONALES terminadas y entregadas prestación del servicio educativo, tanto en zonas rurales como urbanas. _x000a_A = AULAS FUNCIONALES intervenidas por construcción o mejoramiento_x000a_i = Número de sedes rurales intervenidas desde 1 hasta n._x000a_t = Año de observación"/>
    <s v="1. Acta de inventario por espacios de la sede educativa. _x000a_2. Acta de entrega de la sede educativa. _x000a_3. Acta de recibo fase II de interventoría"/>
    <n v="0"/>
    <n v="1520"/>
    <n v="2274"/>
    <n v="4411"/>
    <n v="3247"/>
    <n v="11452"/>
    <n v="1948"/>
    <n v="2277"/>
    <m/>
    <n v="4411"/>
    <n v="3247"/>
    <m/>
    <m/>
    <m/>
    <m/>
    <m/>
    <m/>
    <m/>
    <m/>
    <m/>
    <m/>
    <m/>
    <n v="3247"/>
    <m/>
    <m/>
  </r>
  <r>
    <s v="VPBM"/>
    <s v="Direccionamiento estratégico y planeación "/>
    <s v="Aumentar los niveles de satisfacción del cliente y de los grupos de valor"/>
    <s v="Implementación de la politica"/>
    <s v="Dirección de Cobertura y Equidad"/>
    <s v="Subdirección de Acceso"/>
    <s v="4.a. Construir y adecuar instalaciones educativas que tengan en cuenta las necesidades de los niños y las personas con discapacidad y las diferencias de género, y que ofrezcan entornos de aprendizaje seguros, no violentos, inclusivos y eficaces para todos. "/>
    <s v="Brindar una educación con calidad y fomentar la permanencia en la educación inicial, preescolar, básica y media"/>
    <s v="3. Educación Inclusiva e Intercultural"/>
    <s v="Ambientes de aprendizaje"/>
    <s v="007"/>
    <s v="Cobertura Infraestructura"/>
    <n v="318"/>
    <s v="Número de proyectos con Inicio de la fase de estudios y diseños de proyectos FFIE"/>
    <x v="2"/>
    <m/>
    <m/>
    <s v="X"/>
    <s v="x"/>
    <m/>
    <m/>
    <m/>
    <m/>
    <m/>
    <m/>
    <m/>
    <m/>
    <m/>
    <m/>
    <m/>
    <m/>
    <m/>
    <m/>
    <m/>
    <m/>
    <m/>
    <m/>
    <s v="Producto"/>
    <s v="Trimestral"/>
    <s v="Flujo"/>
    <s v="Número"/>
    <n v="0"/>
    <s v="Sumatoria  de aulas funcionales en proyectos que inician Fase de Estudios y Diseños."/>
    <s v="1. Acta de inicio de Fase 1"/>
    <n v="0"/>
    <n v="0"/>
    <n v="0"/>
    <n v="13"/>
    <n v="0"/>
    <n v="349"/>
    <n v="0"/>
    <n v="0"/>
    <n v="0"/>
    <n v="13"/>
    <n v="0"/>
    <n v="0"/>
    <n v="0"/>
    <m/>
    <n v="0"/>
    <n v="0"/>
    <m/>
    <n v="0"/>
    <n v="0"/>
    <m/>
    <n v="0"/>
    <n v="0"/>
    <n v="0"/>
    <m/>
    <m/>
  </r>
  <r>
    <s v="VPBM"/>
    <s v="Direccionamiento estratégico y planeación "/>
    <s v="Aumentar los niveles de satisfacción del cliente y de los grupos de valor"/>
    <s v="Implementación de la politica"/>
    <s v="Dirección de Cobertura y Equidad"/>
    <s v="Subdirección de Acceso"/>
    <s v="4.a. Construir y adecuar instalaciones educativas que tengan en cuenta las necesidades de los niños y las personas con discapacidad y las diferencias de género, y que ofrezcan entornos de aprendizaje seguros, no violentos, inclusivos y eficaces para todos. "/>
    <s v="Brindar una educación con calidad y fomentar la permanencia en la educación inicial, preescolar, básica y media"/>
    <s v="3. Educación Inclusiva e Intercultural"/>
    <s v="Ambientes de aprendizaje"/>
    <s v="007"/>
    <s v="Cobertura Infraestructura"/>
    <n v="319"/>
    <s v="Número de proyectos con terminación de la fase de estudios y diseños de proyectos FFIE"/>
    <x v="2"/>
    <m/>
    <m/>
    <s v="X"/>
    <s v="x"/>
    <m/>
    <m/>
    <m/>
    <m/>
    <m/>
    <m/>
    <m/>
    <m/>
    <m/>
    <m/>
    <m/>
    <m/>
    <m/>
    <m/>
    <m/>
    <m/>
    <m/>
    <m/>
    <s v="Producto"/>
    <s v="Trimestral"/>
    <s v="Flujo"/>
    <s v="Número"/>
    <n v="0"/>
    <s v="Sumatoriade aulas funcionales en proyectos que Terminan Fase de Estudios y Diseños."/>
    <s v="1. Acta de recibo a satisfacción de Fase 1"/>
    <n v="0"/>
    <n v="0"/>
    <n v="0"/>
    <n v="349"/>
    <n v="0"/>
    <n v="349"/>
    <n v="0"/>
    <n v="0"/>
    <n v="0"/>
    <n v="349"/>
    <n v="0"/>
    <n v="0"/>
    <n v="0"/>
    <m/>
    <n v="0"/>
    <n v="0"/>
    <m/>
    <n v="0"/>
    <n v="0"/>
    <m/>
    <n v="0"/>
    <n v="0"/>
    <n v="0"/>
    <m/>
    <m/>
  </r>
  <r>
    <s v="VPBM"/>
    <s v="Direccionamiento estratégico y planeación "/>
    <s v="Aumentar los niveles de satisfacción del cliente y de los grupos de valor"/>
    <s v="Implementación de la politica"/>
    <s v="Dirección de Cobertura y Equidad"/>
    <s v="Subdirección de Acceso"/>
    <s v="4.a. Construir y adecuar instalaciones educativas que tengan en cuenta las necesidades de los niños y las personas con discapacidad y las diferencias de género, y que ofrezcan entornos de aprendizaje seguros, no violentos, inclusivos y eficaces para todos. "/>
    <s v="Brindar una educación con calidad y fomentar la permanencia en la educación inicial, preescolar, básica y media"/>
    <s v="3. Educación Inclusiva e Intercultural"/>
    <s v="Ambientes de aprendizaje"/>
    <s v="007"/>
    <s v="Cobertura Infraestructura"/>
    <n v="320"/>
    <s v="Número de proyectos FFIE con inicio y/o reactivación de obras "/>
    <x v="2"/>
    <m/>
    <m/>
    <s v="X"/>
    <s v="x"/>
    <m/>
    <m/>
    <m/>
    <m/>
    <m/>
    <m/>
    <m/>
    <m/>
    <m/>
    <m/>
    <m/>
    <m/>
    <m/>
    <m/>
    <m/>
    <m/>
    <m/>
    <m/>
    <s v="Producto"/>
    <s v="Trimestral"/>
    <s v="Flujo"/>
    <s v="Número"/>
    <n v="0"/>
    <s v="Sumatoria de aulas funcionales en proyectos con inicio o reactivación de obras"/>
    <s v="1. Acta de inicio de Fase 2"/>
    <n v="0"/>
    <n v="0"/>
    <n v="0"/>
    <n v="60"/>
    <n v="0"/>
    <n v="1300"/>
    <n v="0"/>
    <n v="0"/>
    <n v="0"/>
    <n v="60"/>
    <n v="0"/>
    <n v="0"/>
    <n v="0"/>
    <m/>
    <n v="0"/>
    <n v="0"/>
    <m/>
    <n v="0"/>
    <n v="0"/>
    <m/>
    <n v="0"/>
    <n v="0"/>
    <n v="0"/>
    <m/>
    <m/>
  </r>
  <r>
    <s v="VPBM"/>
    <s v="Direccionamiento estratégico y planeación "/>
    <s v="Aumentar los niveles de satisfacción del cliente y de los grupos de valor"/>
    <s v="Implementación de la politica"/>
    <s v="Dirección de Cobertura y Equidad"/>
    <s v="Subdirección de Acceso"/>
    <s v="4.a. Construir y adecuar instalaciones educativas que tengan en cuenta las necesidades de los niños y las personas con discapacidad y las diferencias de género, y que ofrezcan entornos de aprendizaje seguros, no violentos, inclusivos y eficaces para todos. "/>
    <s v="Brindar una educación con calidad y fomentar la permanencia en la educación inicial, preescolar, básica y media"/>
    <s v="3. Educación Inclusiva e Intercultural"/>
    <s v="Ambientes de aprendizaje"/>
    <s v="007"/>
    <s v="Cobertura Infraestructura"/>
    <n v="321"/>
    <s v="Número de proyectos viabilizados y formulados en los componentes dotación y/o infraestructura escolar con diferentes fuentes de financiación (Regalías, ART, ZEII, Consejerías, entre otros)"/>
    <x v="2"/>
    <m/>
    <m/>
    <s v="X"/>
    <s v="x"/>
    <m/>
    <m/>
    <m/>
    <m/>
    <m/>
    <m/>
    <m/>
    <m/>
    <m/>
    <m/>
    <m/>
    <m/>
    <m/>
    <m/>
    <m/>
    <m/>
    <m/>
    <m/>
    <s v="Gestión"/>
    <s v="Trimestral"/>
    <s v="Acumulado"/>
    <s v="Número"/>
    <n v="0"/>
    <s v="Sumatoria de proyectos viabilizados y formulados en los componentes dotación y/o infraestructura escolar con diferentes fuentes de financiación"/>
    <s v="Base de datos con la relación de proyectos viabilizados y formulados en los componentes dotación y/o infraestructura escolar con diferentes fuentes de financiación"/>
    <n v="0"/>
    <n v="0"/>
    <n v="0"/>
    <n v="100"/>
    <n v="0"/>
    <n v="100"/>
    <n v="0"/>
    <n v="0"/>
    <n v="61"/>
    <n v="39"/>
    <n v="0"/>
    <n v="0"/>
    <n v="0"/>
    <m/>
    <n v="0"/>
    <n v="0"/>
    <m/>
    <n v="0"/>
    <n v="0"/>
    <m/>
    <n v="0"/>
    <n v="0"/>
    <n v="0"/>
    <m/>
    <m/>
  </r>
  <r>
    <s v="VPBM"/>
    <s v="Direccionamiento estratégico y planeación "/>
    <s v="Aumentar los niveles de satisfacción del cliente y de los grupos de valor"/>
    <s v="Implementación de la politica"/>
    <s v="Dirección de Cobertura y Equidad"/>
    <s v="Subdirección de Acceso"/>
    <s v="4.a. Construir y adecuar instalaciones educativas que tengan en cuenta las necesidades de los niños y las personas con discapacidad y las diferencias de género, y que ofrezcan entornos de aprendizaje seguros, no violentos, inclusivos y eficaces para todos. "/>
    <s v="Brindar una educación con calidad y fomentar la permanencia en la educación inicial, preescolar, básica y media"/>
    <s v="3. Educación Inclusiva e Intercultural"/>
    <s v="Ambientes de aprendizaje"/>
    <s v="007"/>
    <s v="Cobertura Infraestructura"/>
    <n v="322"/>
    <s v="Número de sedes educativas entregadas con otras fuentes de financiación  "/>
    <x v="2"/>
    <m/>
    <m/>
    <s v="X"/>
    <s v="x"/>
    <m/>
    <m/>
    <m/>
    <m/>
    <m/>
    <m/>
    <m/>
    <m/>
    <m/>
    <m/>
    <m/>
    <m/>
    <m/>
    <m/>
    <m/>
    <m/>
    <m/>
    <m/>
    <s v="Producto"/>
    <s v="Trimestral"/>
    <s v="Acumulado"/>
    <s v="Número"/>
    <n v="0"/>
    <s v="Sumatoria de sedes entregadas con diferentes fuentes de financiación"/>
    <s v="Base de datos con la relación de sedes entregadas"/>
    <n v="0"/>
    <n v="0"/>
    <n v="0"/>
    <n v="230"/>
    <n v="0"/>
    <n v="230"/>
    <n v="0"/>
    <n v="0"/>
    <n v="0"/>
    <n v="230"/>
    <n v="0"/>
    <n v="0"/>
    <n v="0"/>
    <m/>
    <n v="0"/>
    <n v="0"/>
    <m/>
    <n v="0"/>
    <n v="0"/>
    <m/>
    <n v="0"/>
    <n v="0"/>
    <n v="0"/>
    <m/>
    <m/>
  </r>
  <r>
    <s v="VPBM"/>
    <s v="Direccionamiento estratégico y planeación "/>
    <s v="Aumentar los niveles de satisfacción del cliente y de los grupos de valor"/>
    <s v="Implementación de la politica"/>
    <s v="Dirección de Cobertura y Equidad"/>
    <s v="Subdirección de Acceso"/>
    <s v="4.a. Construir y adecuar instalaciones educativas que tengan en cuenta las necesidades de los niños y las personas con discapacidad y las diferencias de género, y que ofrezcan entornos de aprendizaje seguros, no violentos, inclusivos y eficaces para todos. "/>
    <s v="Brindar una educación con calidad y fomentar la permanencia en la educación inicial, preescolar, básica y media"/>
    <s v="3. Educación Inclusiva e Intercultural"/>
    <s v="Ambientes de aprendizaje"/>
    <s v="007"/>
    <s v="Cobertura Infraestructura"/>
    <n v="58"/>
    <s v="Sedes dotadas con mobiliario escolar, menaje cocina - comedor y/o elementos para residencias escolares"/>
    <x v="2"/>
    <m/>
    <m/>
    <s v="X"/>
    <s v="x"/>
    <m/>
    <m/>
    <m/>
    <m/>
    <m/>
    <m/>
    <m/>
    <m/>
    <m/>
    <m/>
    <m/>
    <m/>
    <m/>
    <m/>
    <m/>
    <m/>
    <m/>
    <m/>
    <s v="Producto"/>
    <s v="Mensual"/>
    <s v="Acumulado"/>
    <s v="Número"/>
    <n v="0"/>
    <s v="Sumatoria mensual del total de sedes dotadas a la fecha de corte._x000a_Ar=∑ N t_x000a_Ar = sumatoria de SEDES DOTADAS_x000a_N = SEDES DOTADAS_x000a_t = Mes de observación"/>
    <s v="1. Acta de entrega de la dotación de mobiliario escolar y/o base de datos con la relación de las entregas"/>
    <n v="0"/>
    <n v="0"/>
    <n v="965"/>
    <n v="2000"/>
    <n v="1500"/>
    <n v="4465"/>
    <n v="0"/>
    <n v="927"/>
    <m/>
    <n v="2000"/>
    <n v="1500"/>
    <m/>
    <m/>
    <m/>
    <m/>
    <m/>
    <m/>
    <m/>
    <m/>
    <m/>
    <m/>
    <m/>
    <n v="1500"/>
    <m/>
    <m/>
  </r>
  <r>
    <s v="VPBM"/>
    <s v="Direccionamiento estratégico y planeación "/>
    <s v="Aumentar los niveles de satisfacción del cliente y de los grupos de valor"/>
    <s v="Implementación de la politica"/>
    <s v="Dirección de Cobertura y Equidad"/>
    <s v="Subdirección de Acceso"/>
    <s v="4.a. Construir y adecuar instalaciones educativas que tengan en cuenta las necesidades de los niños y las personas con discapacidad y las diferencias de género, y que ofrezcan entornos de aprendizaje seguros, no violentos, inclusivos y eficaces para todos. "/>
    <s v="B. Capítulo de grupos Indígenas "/>
    <s v="3. Educación Inclusiva e Intercultural"/>
    <m/>
    <s v="007"/>
    <s v="Cobertura Infraestructura"/>
    <n v="476"/>
    <s v="Porcentaje de implementación de la linea de financiación de proyectos de infraestructura"/>
    <x v="6"/>
    <m/>
    <m/>
    <s v="X"/>
    <m/>
    <m/>
    <m/>
    <m/>
    <m/>
    <m/>
    <m/>
    <m/>
    <m/>
    <m/>
    <m/>
    <m/>
    <m/>
    <m/>
    <m/>
    <m/>
    <m/>
    <m/>
    <m/>
    <s v="Gestión"/>
    <s v="Anual"/>
    <s v="Acumulado"/>
    <s v="Porcentaje "/>
    <n v="0"/>
    <s v="Sumatoria de los siguientes hitos: (40% implementación de la linea de financiamiento + 35% implementación de la linea de financiamiento +25% implementación de la linea de financiamiento)"/>
    <s v="Relación de proyectos de infraestructura financiados "/>
    <n v="0"/>
    <n v="0"/>
    <n v="40"/>
    <n v="35"/>
    <n v="25"/>
    <n v="100"/>
    <n v="0"/>
    <n v="43"/>
    <n v="0"/>
    <n v="35"/>
    <n v="25"/>
    <n v="0"/>
    <n v="0"/>
    <n v="0"/>
    <n v="0"/>
    <n v="0"/>
    <n v="0"/>
    <n v="0"/>
    <n v="0"/>
    <n v="0"/>
    <n v="0"/>
    <n v="0"/>
    <n v="25"/>
    <m/>
    <m/>
  </r>
  <r>
    <s v="VPBM"/>
    <s v="Direccionamiento estratégico y planeación "/>
    <s v="Aumentar los niveles de satisfacción del cliente y de los grupos de valor"/>
    <s v="Implementación de la politica"/>
    <s v="Dirección de Cobertura y Equidad"/>
    <s v="Subdirección de Acceso"/>
    <s v="4.a. Construir y adecuar instalaciones educativas que tengan en cuenta las necesidades de los niños y las personas con discapacidad y las diferencias de género, y que ofrezcan entornos de aprendizaje seguros, no violentos, inclusivos y eficaces para todos. "/>
    <s v="B. Capítulo de grupos Indígenas "/>
    <s v="3. Educación Inclusiva e Intercultural"/>
    <m/>
    <s v="007"/>
    <s v="Cobertura Infraestructura"/>
    <n v="299"/>
    <s v="Número de proyectos entregados con componente de dotación, obras, lineamientos, diagnósticos, entre otros en comunidades mayoritariamente indígenas"/>
    <x v="2"/>
    <m/>
    <m/>
    <s v="X"/>
    <m/>
    <m/>
    <m/>
    <m/>
    <m/>
    <m/>
    <m/>
    <m/>
    <m/>
    <m/>
    <m/>
    <m/>
    <m/>
    <m/>
    <m/>
    <m/>
    <m/>
    <m/>
    <m/>
    <s v="Producto"/>
    <s v="Trimestral"/>
    <s v="Acumulado"/>
    <s v="Número"/>
    <n v="0"/>
    <s v="Sumatoria de proyectados entregados con componente de dotación, obras, lineamientos, diagnósticos en comunidades indigenas"/>
    <s v="Base de datos con la relación de proyectos entregados con componente de dotación, obras, lineamientos, diagnósticos"/>
    <n v="0"/>
    <n v="0"/>
    <n v="0"/>
    <n v="218"/>
    <n v="0"/>
    <n v="218"/>
    <n v="0"/>
    <n v="0"/>
    <n v="0"/>
    <n v="218"/>
    <n v="0"/>
    <n v="0"/>
    <n v="0"/>
    <m/>
    <n v="0"/>
    <n v="0"/>
    <m/>
    <n v="0"/>
    <n v="0"/>
    <m/>
    <n v="0"/>
    <n v="0"/>
    <n v="0"/>
    <m/>
    <m/>
  </r>
  <r>
    <s v="VPBM"/>
    <s v="Direccionamiento estratégico y planeación "/>
    <s v="Aumentar los niveles de satisfacción del cliente y de los grupos de valor"/>
    <s v="Implementación de la politica"/>
    <s v="Dirección de Cobertura y Equidad"/>
    <s v="Subdirección de Acceso"/>
    <s v="4.a. Construir y adecuar instalaciones educativas que tengan en cuenta las necesidades de los niños y las personas con discapacidad y las diferencias de género, y que ofrezcan entornos de aprendizaje seguros, no violentos, inclusivos y eficaces para todos. "/>
    <m/>
    <s v="3. Educación Inclusiva e Intercultural"/>
    <m/>
    <s v="007"/>
    <s v="Cobertura Infraestructura"/>
    <n v="207"/>
    <s v="Sedes Dotadas con mobiliario y elementos didácticos"/>
    <x v="6"/>
    <m/>
    <m/>
    <s v="X"/>
    <m/>
    <m/>
    <m/>
    <m/>
    <m/>
    <m/>
    <m/>
    <m/>
    <m/>
    <m/>
    <m/>
    <m/>
    <m/>
    <m/>
    <m/>
    <m/>
    <m/>
    <m/>
    <m/>
    <s v="Producto"/>
    <s v="Mensual"/>
    <s v="Acumulado"/>
    <s v="Número"/>
    <n v="0"/>
    <s v="Sumatoria mensual del total de sedes dotadas a la fecha de corte._x000a_Ar=∑ N t_x000a_Ar = sumatoria de SEDES DOTADAS_x000a_N = SEDES DOTADAS_x000a_t = Mes de observación"/>
    <s v="Base de datos de Instituciones educativas dotadas "/>
    <n v="0"/>
    <n v="0"/>
    <n v="140"/>
    <n v="150"/>
    <n v="60"/>
    <n v="350"/>
    <n v="0"/>
    <n v="118"/>
    <m/>
    <n v="150"/>
    <n v="60"/>
    <m/>
    <m/>
    <m/>
    <m/>
    <m/>
    <m/>
    <m/>
    <m/>
    <m/>
    <m/>
    <m/>
    <n v="60"/>
    <m/>
    <m/>
  </r>
  <r>
    <s v="VPBM"/>
    <s v="Direccionamiento estratégico y planeación "/>
    <s v="Aumentar los niveles de satisfacción del cliente y de los grupos de valor"/>
    <s v="Implementación de la politica"/>
    <s v="Dirección de Cobertura y Equidad"/>
    <s v="Subdirección de Acceso"/>
    <s v="4.a. Construir y adecuar instalaciones educativas que tengan en cuenta las necesidades de los niños y las personas con discapacidad y las diferencias de género, y que ofrezcan entornos de aprendizaje seguros, no violentos, inclusivos y eficaces para todos. "/>
    <m/>
    <s v="3. Educación Inclusiva e Intercultural"/>
    <m/>
    <s v="007"/>
    <s v="Cobertura Infraestructura"/>
    <n v="312"/>
    <s v="Número de prototipos de mobiliario aprobados y con procesos de producción en planta"/>
    <x v="2"/>
    <m/>
    <m/>
    <s v="X"/>
    <m/>
    <m/>
    <m/>
    <m/>
    <m/>
    <m/>
    <m/>
    <m/>
    <m/>
    <m/>
    <m/>
    <m/>
    <m/>
    <m/>
    <m/>
    <m/>
    <m/>
    <m/>
    <m/>
    <s v="Producto"/>
    <s v="Trimestral"/>
    <s v="Acumulado"/>
    <s v="Número"/>
    <n v="0"/>
    <s v="Sumatoria del total de prototipos de mobiliario aprobados y en producción a la fecha de corte."/>
    <s v="Base de datos con la relación de prototipos de mobiliario "/>
    <n v="0"/>
    <n v="0"/>
    <n v="0"/>
    <n v="118"/>
    <n v="0"/>
    <n v="118"/>
    <n v="0"/>
    <n v="0"/>
    <n v="0"/>
    <n v="118"/>
    <n v="0"/>
    <n v="0"/>
    <n v="0"/>
    <m/>
    <n v="0"/>
    <n v="0"/>
    <m/>
    <n v="0"/>
    <n v="0"/>
    <m/>
    <n v="0"/>
    <n v="0"/>
    <n v="0"/>
    <m/>
    <m/>
  </r>
  <r>
    <s v="VPBM"/>
    <s v="Direccionamiento estratégico y planeación "/>
    <s v="Aumentar los niveles de satisfacción del cliente y de los grupos de valor"/>
    <s v="Implementación de la politica"/>
    <s v="Dirección de Cobertura y Equidad"/>
    <s v="Subdirección de Acceso"/>
    <s v="4.1. De aquí a 2030, asegurar que todas las niñas y todos los niños terminen la enseñanza primaria y secundaria, que ha de ser gratuita, equitativa y de calidad y producir resultados de aprendizaje pertinentes y efectivos."/>
    <m/>
    <s v="3. Educación Inclusiva e Intercultural"/>
    <m/>
    <s v="007"/>
    <s v="Cobertura Infraestructura"/>
    <n v="219"/>
    <s v="Porcentaje de  colegios diseñados y construidos en  municipios con comunidades mayoritariamente negra, afrocolombiana, raizal y palenquera"/>
    <x v="7"/>
    <m/>
    <m/>
    <m/>
    <s v="x"/>
    <m/>
    <m/>
    <m/>
    <m/>
    <m/>
    <m/>
    <m/>
    <m/>
    <m/>
    <m/>
    <m/>
    <m/>
    <m/>
    <m/>
    <m/>
    <m/>
    <m/>
    <m/>
    <s v="Producto"/>
    <s v="Semestral"/>
    <s v="Flujo"/>
    <s v="Porcentaje"/>
    <n v="0"/>
    <s v="Número de colegios  diseñados, construidos  o mejorados / proyectos presentados y avalados  para diseño, construcción o mejora"/>
    <s v="Base de datos de proyectos  construidos "/>
    <n v="0"/>
    <n v="0"/>
    <n v="100"/>
    <n v="100"/>
    <n v="100"/>
    <n v="100"/>
    <n v="0"/>
    <n v="100"/>
    <n v="0"/>
    <n v="100"/>
    <n v="100"/>
    <n v="0"/>
    <n v="0"/>
    <n v="0"/>
    <n v="0"/>
    <n v="0"/>
    <m/>
    <n v="0"/>
    <n v="0"/>
    <n v="0"/>
    <n v="0"/>
    <n v="0"/>
    <n v="100"/>
    <m/>
    <m/>
  </r>
  <r>
    <s v="VPBM"/>
    <s v="Direccionamiento estratégico y planeación "/>
    <s v="Aumentar los niveles de satisfacción del cliente y de los grupos de valor"/>
    <s v="Implementación de la politica"/>
    <s v="Dirección de Cobertura y Equidad"/>
    <s v="Subdirección de Acceso"/>
    <s v="4.1. De aquí a 2030, asegurar que todas las niñas y todos los niños terminen la enseñanza primaria y secundaria, que ha de ser gratuita, equitativa y de calidad y producir resultados de aprendizaje pertinentes y efectivos."/>
    <m/>
    <s v="3. Educación Inclusiva e Intercultural"/>
    <m/>
    <s v="007"/>
    <s v="Cobertura Infraestructura"/>
    <n v="220"/>
    <s v="Porcentaje Instituciones educativas con dotación de  elementos didácticos, mobiliarios y demás herramientas que faciliten el ejercicio de la etnoeducación"/>
    <x v="7"/>
    <m/>
    <m/>
    <m/>
    <s v="x"/>
    <m/>
    <m/>
    <m/>
    <m/>
    <m/>
    <m/>
    <m/>
    <m/>
    <m/>
    <m/>
    <m/>
    <m/>
    <m/>
    <m/>
    <m/>
    <m/>
    <m/>
    <m/>
    <s v="Producto"/>
    <s v="Semestral"/>
    <s v="Acumulado"/>
    <s v="Porcentaje"/>
    <n v="0"/>
    <s v="Número Instituciones educativas con dotación de  elementos didácticos, mobiliarios y demás herramientas que faciliten el ejercicio de la etnoeducación/Número total de instituciones  educativas viabilizados y priorizados para dotación de mobiliario"/>
    <s v="Base de datos de Instituciones educativas dotadas "/>
    <n v="0"/>
    <n v="15"/>
    <n v="20"/>
    <n v="30"/>
    <n v="35"/>
    <n v="100"/>
    <n v="0"/>
    <n v="20"/>
    <n v="0"/>
    <n v="30"/>
    <n v="35"/>
    <n v="0"/>
    <n v="0"/>
    <n v="0"/>
    <n v="0"/>
    <n v="0"/>
    <m/>
    <n v="0"/>
    <n v="0"/>
    <n v="0"/>
    <n v="0"/>
    <n v="0"/>
    <n v="35"/>
    <m/>
    <m/>
  </r>
  <r>
    <s v="VPBM"/>
    <s v="Direccionamiento estratégico y planeación "/>
    <s v="Aumentar los niveles de satisfacción del cliente y de los grupos de valor"/>
    <m/>
    <s v="Dirección de Cobertura y Equidad"/>
    <s v="Subdirección de Acceso"/>
    <s v="4.a. Construir y adecuar instalaciones educativas que tengan en cuenta las necesidades de los niños y las personas con discapacidad y las diferencias de género, y que ofrezcan entornos de aprendizaje seguros, no violentos, inclusivos y eficaces para todos. "/>
    <s v="Más y mejor educación rural"/>
    <s v="3. Educación Inclusiva e Intercultural"/>
    <m/>
    <s v="007"/>
    <s v="Cobertura Infraestructura"/>
    <n v="239"/>
    <s v="Porcentaje de obras de infraestructura en municipios PDET, terminadas con recursos del PGN"/>
    <x v="4"/>
    <m/>
    <m/>
    <m/>
    <m/>
    <m/>
    <m/>
    <m/>
    <m/>
    <m/>
    <m/>
    <m/>
    <m/>
    <m/>
    <m/>
    <m/>
    <m/>
    <m/>
    <m/>
    <m/>
    <m/>
    <m/>
    <m/>
    <s v="Producto"/>
    <s v="Trimestral"/>
    <s v="Acumulado"/>
    <s v="Número"/>
    <n v="0"/>
    <s v="Número de obras terminadas / número de obras proyectadas"/>
    <s v="Acta de entrega y/o base de datos con la relación de las sedes educativas intervenidas y entregadas"/>
    <n v="0"/>
    <n v="0"/>
    <n v="275"/>
    <n v="212"/>
    <n v="104"/>
    <n v="591"/>
    <n v="0"/>
    <n v="0"/>
    <n v="119"/>
    <n v="93"/>
    <n v="104"/>
    <n v="0"/>
    <n v="0"/>
    <m/>
    <n v="0"/>
    <n v="0"/>
    <m/>
    <n v="0"/>
    <n v="0"/>
    <m/>
    <n v="0"/>
    <n v="0"/>
    <n v="104"/>
    <m/>
    <m/>
  </r>
  <r>
    <s v="VPBM"/>
    <s v="Direccionamiento estratégico y planeación "/>
    <s v="Aumentar los niveles de satisfacción del cliente y de los grupos de valor"/>
    <s v="Implementación de la politica"/>
    <s v="Dirección de Cobertura y Equidad"/>
    <s v="Subdirección de Permanencia"/>
    <s v="4.1. De aquí a 2030, asegurar que todas las niñas y todos los niños terminen la enseñanza primaria y secundaria, que ha de ser gratuita, equitativa y de calidad y producir resultados de aprendizaje pertinentes y efectivos."/>
    <s v="Apuesta por una educación media con calidad y pertinencia para los jóvenes colombianos"/>
    <s v="3. Educación Inclusiva e Intercultural"/>
    <s v="Fortalecimiento de trayectorias previas"/>
    <n v="45"/>
    <s v="Acogida, Bienestar y Permanencia"/>
    <n v="67"/>
    <s v="Tasa de cobertura bruta para la educación media"/>
    <x v="1"/>
    <s v="X"/>
    <m/>
    <m/>
    <m/>
    <m/>
    <m/>
    <m/>
    <m/>
    <m/>
    <m/>
    <m/>
    <m/>
    <m/>
    <m/>
    <m/>
    <m/>
    <m/>
    <m/>
    <m/>
    <m/>
    <m/>
    <m/>
    <s v="Resultado"/>
    <s v="Anual"/>
    <s v="Flujo"/>
    <s v="Porcentaje"/>
    <n v="150"/>
    <s v="TCB media = (Matriculados en educación media / Población con edades entre 15 y 16 años) x 100"/>
    <s v="Reporte DANE - Reporte OAPF"/>
    <n v="83.6"/>
    <n v="84.8"/>
    <n v="85.4"/>
    <n v="85.9"/>
    <n v="86.5"/>
    <n v="86.5"/>
    <n v="0"/>
    <n v="86.15"/>
    <n v="0"/>
    <n v="85.9"/>
    <n v="86.5"/>
    <n v="0"/>
    <n v="0"/>
    <n v="0"/>
    <n v="0"/>
    <n v="0"/>
    <n v="0"/>
    <n v="0"/>
    <n v="0"/>
    <n v="0"/>
    <n v="0"/>
    <n v="0"/>
    <n v="86.5"/>
    <m/>
    <m/>
  </r>
  <r>
    <s v="VPBM"/>
    <s v="Direccionamiento estratégico y planeación "/>
    <s v="Aumentar los niveles de satisfacción del cliente y de los grupos de valor"/>
    <s v="Implementación de la politica"/>
    <s v="Dirección de Cobertura y Equidad"/>
    <s v="Subdirección de Permanencia"/>
    <s v="4.1. De aquí a 2030, asegurar que todas las niñas y todos los niños terminen la enseñanza primaria y secundaria, que ha de ser gratuita, equitativa y de calidad y producir resultados de aprendizaje pertinentes y efectivos."/>
    <s v="Apuesta por una educación media con calidad y pertinencia para los jóvenes colombianos"/>
    <s v="3. Educación Inclusiva e Intercultural"/>
    <s v="Fortalecimiento de trayectorias previas"/>
    <n v="45"/>
    <s v="Acogida, Bienestar y Permanencia"/>
    <n v="285"/>
    <s v="Número de ETC con asistencias técnicas realizadas en las SE en donde no se garantice la trayectoria educativa en la continuidad hacia los grados 10° y 11 para promover la inclusión educativa en esos grados."/>
    <x v="2"/>
    <s v="X"/>
    <m/>
    <m/>
    <m/>
    <m/>
    <m/>
    <m/>
    <m/>
    <m/>
    <m/>
    <m/>
    <m/>
    <m/>
    <m/>
    <m/>
    <m/>
    <m/>
    <m/>
    <m/>
    <m/>
    <m/>
    <m/>
    <s v="Gestión"/>
    <s v="Trimestral"/>
    <s v="Flujo"/>
    <s v="Número"/>
    <n v="0"/>
    <s v="Sumatoria número de asistencias técnicas realizadas en las SE en donde no se garantice la trayectoría educativa_x000a_"/>
    <s v="Listado de asistencia. Grabación  o acta de reunión"/>
    <n v="0"/>
    <n v="0"/>
    <n v="0"/>
    <n v="40"/>
    <n v="0"/>
    <n v="40"/>
    <n v="0"/>
    <n v="0"/>
    <n v="0"/>
    <n v="40"/>
    <n v="0"/>
    <n v="0"/>
    <n v="0"/>
    <m/>
    <n v="0"/>
    <n v="0"/>
    <m/>
    <n v="0"/>
    <n v="0"/>
    <m/>
    <n v="0"/>
    <n v="0"/>
    <n v="0"/>
    <m/>
    <m/>
  </r>
  <r>
    <s v="VPBM"/>
    <s v="Direccionamiento estratégico y planeación "/>
    <s v="Aumentar los niveles de satisfacción del cliente y de los grupos de valor"/>
    <s v="Implementación de la politica"/>
    <s v="Dirección de Cobertura y Equidad"/>
    <s v="Subdirección de Permanencia"/>
    <s v="4.1. De aquí a 2030, asegurar que todas las niñas y todos los niños terminen la enseñanza primaria y secundaria, que ha de ser gratuita, equitativa y de calidad y producir resultados de aprendizaje pertinentes y efectivos."/>
    <s v="Apuesta por una educación media con calidad y pertinencia para los jóvenes colombianos"/>
    <s v="3. Educación Inclusiva e Intercultural"/>
    <s v="Fortalecimiento de trayectorias previas"/>
    <n v="45"/>
    <s v="Acogida, Bienestar y Permanencia"/>
    <n v="286"/>
    <s v="Número de ETC con acompañamiento en la formulación e Implementación de planes de permanencia especializados en media para promover la trayectoria completa. "/>
    <x v="2"/>
    <s v="X"/>
    <m/>
    <m/>
    <m/>
    <m/>
    <m/>
    <m/>
    <m/>
    <m/>
    <m/>
    <m/>
    <m/>
    <m/>
    <m/>
    <m/>
    <m/>
    <m/>
    <m/>
    <m/>
    <m/>
    <m/>
    <m/>
    <s v="Gestión"/>
    <s v="Trimestral"/>
    <s v="Flujo"/>
    <s v="Número"/>
    <n v="0"/>
    <s v="Sumatoria número de ETC acompañadas en la formulación e implementación de planes de permanencia"/>
    <s v="Planes de implementación formulados "/>
    <n v="0"/>
    <n v="0"/>
    <n v="0"/>
    <n v="40"/>
    <n v="0"/>
    <n v="40"/>
    <n v="0"/>
    <n v="0"/>
    <n v="42"/>
    <n v="-2"/>
    <n v="0"/>
    <n v="0"/>
    <n v="0"/>
    <m/>
    <n v="0"/>
    <n v="0"/>
    <m/>
    <n v="0"/>
    <n v="0"/>
    <m/>
    <n v="0"/>
    <n v="0"/>
    <n v="0"/>
    <m/>
    <m/>
  </r>
  <r>
    <s v="VPBM"/>
    <s v="Direccionamiento estratégico y planeación "/>
    <s v="Aumentar los niveles de satisfacción del cliente y de los grupos de valor"/>
    <s v="Implementación de la politica"/>
    <s v="Dirección de Cobertura y Equidad"/>
    <s v="Subdirección de Permanencia"/>
    <s v="4.1. De aquí a 2030, asegurar que todas las niñas y todos los niños terminen la enseñanza primaria y secundaria, que ha de ser gratuita, equitativa y de calidad y producir resultados de aprendizaje pertinentes y efectivos."/>
    <s v="Apuesta por una educación media con calidad y pertinencia para los jóvenes colombianos"/>
    <s v="3. Educación Inclusiva e Intercultural"/>
    <s v="Fortalecimiento de trayectorias previas"/>
    <n v="45"/>
    <s v="Acogida, Bienestar y Permanencia"/>
    <n v="287"/>
    <s v="Número de ETC con  asistencia técnica realizada a las Entidades  Territoriales Certificadas en términos de protección de trayectoria educativa a través de los ecosistemas de innovación de la educación media."/>
    <x v="2"/>
    <s v="X"/>
    <m/>
    <m/>
    <m/>
    <m/>
    <m/>
    <m/>
    <m/>
    <m/>
    <m/>
    <m/>
    <m/>
    <m/>
    <m/>
    <m/>
    <m/>
    <m/>
    <m/>
    <m/>
    <m/>
    <m/>
    <m/>
    <s v="Gestión"/>
    <s v="Trimestral"/>
    <s v="Flujo"/>
    <s v="Número"/>
    <n v="0"/>
    <s v="Sumatoria número de asistencias técnicas realizadas en las SE de los ecosistemas _x000a_"/>
    <s v="Listado de asistencia, presentación y acta de reunión"/>
    <n v="0"/>
    <n v="0"/>
    <n v="0"/>
    <n v="30"/>
    <n v="0"/>
    <n v="30"/>
    <n v="0"/>
    <n v="0"/>
    <n v="0"/>
    <n v="30"/>
    <n v="0"/>
    <n v="0"/>
    <n v="0"/>
    <m/>
    <n v="0"/>
    <n v="0"/>
    <m/>
    <n v="0"/>
    <n v="0"/>
    <m/>
    <n v="0"/>
    <n v="0"/>
    <n v="0"/>
    <m/>
    <m/>
  </r>
  <r>
    <s v="VPBM"/>
    <s v="Direccionamiento estratégico y planeación "/>
    <s v="Aumentar los niveles de satisfacción del cliente y de los grupos de valor"/>
    <s v="Implementación de la politica"/>
    <s v="Dirección de Cobertura y Equidad"/>
    <s v="Subdirección de Acceso"/>
    <s v="4.1. De aquí a 2030, asegurar que todas las niñas y todos los niños terminen la enseñanza primaria y secundaria, que ha de ser gratuita, equitativa y de calidad y producir resultados de aprendizaje pertinentes y efectivos."/>
    <s v="Apuesta por una educación media con calidad y pertinencia para los jóvenes colombianos"/>
    <s v="3. Educación Inclusiva e Intercultural"/>
    <s v="Fortalecimiento de trayectorias previas"/>
    <n v="45"/>
    <s v="Acogida, Bienestar y Permanencia"/>
    <n v="288"/>
    <s v="Porcentaje de ETC con  asistencias técnicas realizadas a las entidades territoriales que acuden a la contratación del servicio educativo"/>
    <x v="2"/>
    <s v="X"/>
    <m/>
    <m/>
    <m/>
    <m/>
    <m/>
    <m/>
    <m/>
    <m/>
    <m/>
    <m/>
    <m/>
    <m/>
    <m/>
    <m/>
    <m/>
    <m/>
    <m/>
    <m/>
    <m/>
    <m/>
    <m/>
    <s v="Gestión"/>
    <s v="Trimestral"/>
    <s v="Mantenimiento"/>
    <s v="Porcentaje"/>
    <n v="0"/>
    <s v="Número de ETC asistidas técnicamente en contratación servicio educativo / Número de ETC que solicitan asistencia técnica en contratación del servicio educativo"/>
    <s v="Informes de actividades de Asistencia técnica "/>
    <n v="0"/>
    <n v="0"/>
    <n v="0"/>
    <n v="100"/>
    <n v="0"/>
    <n v="100"/>
    <n v="0"/>
    <n v="0"/>
    <n v="100"/>
    <n v="0"/>
    <n v="0"/>
    <n v="0"/>
    <n v="0"/>
    <m/>
    <n v="0"/>
    <n v="0"/>
    <m/>
    <n v="0"/>
    <n v="0"/>
    <m/>
    <n v="0"/>
    <n v="0"/>
    <n v="0"/>
    <m/>
    <m/>
  </r>
  <r>
    <s v="VPBM"/>
    <s v="Direccionamiento estratégico y planeación "/>
    <s v="Aumentar los niveles de satisfacción del cliente y de los grupos de valor"/>
    <s v="Implementación de la politica"/>
    <s v="Dirección de Cobertura y Equidad"/>
    <s v="Subdirección de Acceso"/>
    <s v="4.1. De aquí a 2030, asegurar que todas las niñas y todos los niños terminen la enseñanza primaria y secundaria, que ha de ser gratuita, equitativa y de calidad y producir resultados de aprendizaje pertinentes y efectivos."/>
    <s v="Apuesta por una educación media con calidad y pertinencia para los jóvenes colombianos"/>
    <s v="3. Educación Inclusiva e Intercultural"/>
    <s v="Fortalecimiento de trayectorias previas"/>
    <n v="45"/>
    <s v="Acogida, Bienestar y Permanencia"/>
    <n v="289"/>
    <s v="Número de reportes de seguimiento a matrícula rezagada por ETCs"/>
    <x v="2"/>
    <s v="X"/>
    <m/>
    <m/>
    <m/>
    <m/>
    <m/>
    <m/>
    <m/>
    <m/>
    <m/>
    <m/>
    <m/>
    <m/>
    <m/>
    <m/>
    <m/>
    <m/>
    <m/>
    <m/>
    <m/>
    <m/>
    <m/>
    <s v="Gestión"/>
    <s v="Bimestral"/>
    <s v="Acumulado"/>
    <s v="Número"/>
    <n v="30"/>
    <s v="Sumatoria del reporte comparativo de matrícula actual frente al reporte de matrícula de la vigencia inmediatamente anterior, para identificar las ETC que vienen rezagadas"/>
    <s v="Reporte"/>
    <n v="0"/>
    <n v="0"/>
    <n v="0"/>
    <n v="6"/>
    <n v="0"/>
    <n v="6"/>
    <n v="0"/>
    <n v="0"/>
    <m/>
    <n v="6"/>
    <n v="0"/>
    <n v="0"/>
    <m/>
    <n v="0"/>
    <m/>
    <n v="0"/>
    <m/>
    <n v="0"/>
    <m/>
    <n v="0"/>
    <m/>
    <n v="0"/>
    <n v="0"/>
    <m/>
    <m/>
  </r>
  <r>
    <s v="VPBM"/>
    <s v="Direccionamiento estratégico y planeación "/>
    <s v="Aumentar los niveles de satisfacción del cliente y de los grupos de valor"/>
    <s v="Implementación de la politica"/>
    <s v="Dirección de Cobertura y Equidad"/>
    <s v="Subdirección de Permanencia"/>
    <s v="4.1. Asegurar que todas las niñas y todos los niños terminen la enseñanza primaria y secundaria, que ha de ser gratuita, equitativa y de calidad y producir resultados de aprendizaje pertinentes y efectivos."/>
    <s v="Más y mejor educación rural"/>
    <s v="3. Educación Inclusiva e Intercultural"/>
    <s v="Definición e implementación de una política de educación rural"/>
    <n v="45"/>
    <s v="Acogida, Bienestar y Permanencia"/>
    <n v="295"/>
    <s v="Tasa de cobertura bruta para la educación media rural "/>
    <x v="1"/>
    <s v="X"/>
    <m/>
    <m/>
    <m/>
    <m/>
    <m/>
    <m/>
    <m/>
    <m/>
    <m/>
    <m/>
    <m/>
    <m/>
    <m/>
    <m/>
    <m/>
    <m/>
    <m/>
    <m/>
    <m/>
    <m/>
    <m/>
    <s v="Resultado"/>
    <s v="Anual"/>
    <s v="Flujo"/>
    <s v="Porcentaje"/>
    <n v="150"/>
    <s v="TCB media = (Matriculados en educación media en la zona rural/ Población con edades entre 15 y 16 años de la zona rural) x 100"/>
    <s v="Reporte OAPF"/>
    <n v="78.2"/>
    <n v="80"/>
    <n v="81"/>
    <n v="82.5"/>
    <n v="84"/>
    <n v="84"/>
    <n v="0"/>
    <n v="80.900000000000006"/>
    <n v="0"/>
    <n v="82.5"/>
    <n v="84"/>
    <n v="0"/>
    <n v="0"/>
    <n v="0"/>
    <n v="0"/>
    <n v="0"/>
    <n v="0"/>
    <n v="0"/>
    <n v="0"/>
    <n v="0"/>
    <n v="0"/>
    <n v="0"/>
    <n v="84"/>
    <m/>
    <m/>
  </r>
  <r>
    <s v="VPBM"/>
    <s v="Direccionamiento estratégico y planeación "/>
    <s v="Aumentar los niveles de satisfacción del cliente y de los grupos de valor"/>
    <s v="Implementación de la politica"/>
    <s v="Dirección de Cobertura y Equidad"/>
    <s v="Subdirección de Permanencia"/>
    <s v="4.1. Asegurar que todas las niñas y todos los niños terminen la enseñanza primaria y secundaria, que ha de ser gratuita, equitativa y de calidad y producir resultados de aprendizaje pertinentes y efectivos."/>
    <s v="Más y mejor educación rural"/>
    <s v="3. Educación Inclusiva e Intercultural"/>
    <s v="Definición e implementación de una política de educación rural"/>
    <n v="45"/>
    <s v="Acogida, Bienestar y Permanencia"/>
    <n v="296"/>
    <s v="Número de beneficiarios atendidos con Modelos Educativos Flexibles (media rural)"/>
    <x v="2"/>
    <s v="X"/>
    <m/>
    <m/>
    <m/>
    <m/>
    <m/>
    <m/>
    <m/>
    <m/>
    <m/>
    <m/>
    <m/>
    <m/>
    <m/>
    <m/>
    <m/>
    <m/>
    <m/>
    <m/>
    <m/>
    <m/>
    <m/>
    <s v="Resultado"/>
    <s v="Trimestral"/>
    <s v="Flujo"/>
    <s v="Número"/>
    <n v="0"/>
    <s v="Sumatoria número de beneficiarios atendidos con Modelos Educativos Flexibles"/>
    <s v="Listado beneficiarios atendidos en MEF_x000a_(fuente SIMAT / Operador)"/>
    <n v="0"/>
    <n v="0"/>
    <n v="0"/>
    <n v="10400"/>
    <n v="0"/>
    <n v="10400"/>
    <n v="0"/>
    <n v="0"/>
    <n v="0"/>
    <n v="10400"/>
    <n v="0"/>
    <n v="0"/>
    <n v="0"/>
    <m/>
    <n v="0"/>
    <n v="0"/>
    <m/>
    <n v="0"/>
    <n v="0"/>
    <m/>
    <n v="0"/>
    <n v="0"/>
    <n v="0"/>
    <m/>
    <m/>
  </r>
  <r>
    <s v="VPBM"/>
    <s v="Direccionamiento estratégico y planeación "/>
    <s v="Aumentar los niveles de satisfacción del cliente y de los grupos de valor"/>
    <s v="Implementación de la politica"/>
    <s v="Dirección de Cobertura y Equidad"/>
    <s v="Subdirección de Permanencia"/>
    <s v="4.1. Asegurar que todas las niñas y todos los niños terminen la enseñanza primaria y secundaria, que ha de ser gratuita, equitativa y de calidad y producir resultados de aprendizaje pertinentes y efectivos."/>
    <s v="Más y mejor educación rural"/>
    <s v="3. Educación Inclusiva e Intercultural"/>
    <s v="Definición e implementación de una política de educación rural"/>
    <n v="45"/>
    <s v="Acogida, Bienestar y Permanencia"/>
    <n v="297"/>
    <s v="Número de sedes dotadas con material pedagógico para estudiantes y  docentes de los Modelos Educativos Flexibles"/>
    <x v="2"/>
    <s v="X"/>
    <m/>
    <m/>
    <m/>
    <m/>
    <m/>
    <m/>
    <m/>
    <m/>
    <m/>
    <m/>
    <m/>
    <m/>
    <m/>
    <m/>
    <m/>
    <m/>
    <m/>
    <m/>
    <m/>
    <m/>
    <m/>
    <s v="Resultado"/>
    <s v="Trimestral"/>
    <s v="Flujo"/>
    <s v="Número"/>
    <n v="0"/>
    <s v="Sumatoria número de sedes dotadas con material pedagógico en modelos Educativos Flexibles"/>
    <s v="Listado de sedes dotadas con material pedagógico"/>
    <n v="0"/>
    <n v="0"/>
    <n v="0"/>
    <n v="820"/>
    <n v="0"/>
    <n v="820"/>
    <n v="0"/>
    <n v="0"/>
    <n v="0"/>
    <n v="820"/>
    <n v="0"/>
    <n v="0"/>
    <n v="0"/>
    <m/>
    <n v="0"/>
    <n v="0"/>
    <m/>
    <n v="0"/>
    <n v="0"/>
    <m/>
    <n v="0"/>
    <n v="0"/>
    <n v="0"/>
    <m/>
    <m/>
  </r>
  <r>
    <s v="VPBM"/>
    <s v="Direccionamiento estratégico y planeación "/>
    <s v="Aumentar los niveles de satisfacción del cliente y de los grupos de valor"/>
    <s v="Implementación de la politica"/>
    <s v="Dirección de Cobertura y Equidad"/>
    <s v="Subdirección de Acceso"/>
    <s v="4.1. Asegurar que todas las niñas y todos los niños terminen la enseñanza primaria y secundaria, que ha de ser gratuita, equitativa y de calidad y producir resultados de aprendizaje pertinentes y efectivos."/>
    <s v="Más y mejor educación rural"/>
    <s v="3. Educación Inclusiva e Intercultural"/>
    <s v="Definición e implementación de una política de educación rural"/>
    <n v="45"/>
    <s v="Acogida, Bienestar y Permanencia"/>
    <n v="298"/>
    <s v="Número de reportes de seguimiento a matrícula rural rezagada por ETCs"/>
    <x v="2"/>
    <s v="X"/>
    <m/>
    <m/>
    <m/>
    <m/>
    <m/>
    <m/>
    <m/>
    <m/>
    <m/>
    <m/>
    <m/>
    <m/>
    <m/>
    <m/>
    <m/>
    <m/>
    <m/>
    <m/>
    <m/>
    <m/>
    <m/>
    <s v="Gestión"/>
    <s v="Bimestral"/>
    <s v="Acumulado"/>
    <s v="Número"/>
    <n v="30"/>
    <s v="Sumatoria de reportes comparativos de matrícula actual frente al reporte de matrícula rural de la vigencia inmediatamente anterior, para identificar las ETC que vienen rezagadas"/>
    <s v="Reporte"/>
    <n v="0"/>
    <n v="0"/>
    <n v="0"/>
    <n v="6"/>
    <n v="0"/>
    <n v="6"/>
    <n v="0"/>
    <n v="0"/>
    <m/>
    <n v="6"/>
    <n v="0"/>
    <n v="0"/>
    <m/>
    <n v="0"/>
    <m/>
    <n v="0"/>
    <m/>
    <n v="0"/>
    <m/>
    <n v="0"/>
    <m/>
    <n v="0"/>
    <n v="0"/>
    <m/>
    <m/>
  </r>
  <r>
    <s v="VPBM"/>
    <s v="Direccionamiento estratégico y planeación "/>
    <s v="Aumentar los niveles de satisfacción del cliente y de los grupos de valor"/>
    <s v="Implementación de la politica"/>
    <s v="Dirección de Cobertura y Equidad"/>
    <s v="Subdirección de Permanencia"/>
    <s v="4.6. Asegurar que todos los jóvenes y una proporción considerable de los adultos, tanto hombres como mujeres, estén alfabetizados y tengan nociones elementales de aritmética. "/>
    <s v="Brindar una educación con calidad y fomentar la permanencia en la educación inicial, preescolar, básica y media"/>
    <s v="3. Educación Inclusiva e Intercultural"/>
    <s v="Ruta de acceso y permanencia"/>
    <n v="45"/>
    <s v="Acogida, Bienestar y Permanencia"/>
    <n v="70"/>
    <s v="Tasa de deserción en la educación preescolar, básica y media del sector oficial "/>
    <x v="1"/>
    <s v="X"/>
    <m/>
    <m/>
    <s v="x"/>
    <m/>
    <m/>
    <m/>
    <m/>
    <m/>
    <m/>
    <m/>
    <m/>
    <m/>
    <m/>
    <m/>
    <m/>
    <m/>
    <m/>
    <m/>
    <m/>
    <m/>
    <m/>
    <s v="Resultado"/>
    <s v="Anual"/>
    <s v="Reducción"/>
    <s v="Porcentaje"/>
    <n v="180"/>
    <s v="Tasa de deserción = (Sumatoria de desertores en transición, básica y media del sector oficial / Sumatoria de aprobados, reprobados y desertores en transición, básica y media del sector oficial) * 100_x000a_"/>
    <s v="Reporte de OAPF"/>
    <n v="3.08"/>
    <n v="2.96"/>
    <n v="2.87"/>
    <n v="2.79"/>
    <n v="2.7"/>
    <n v="2.7"/>
    <n v="3.13"/>
    <n v="2.5"/>
    <n v="0"/>
    <n v="2.79"/>
    <n v="2.7"/>
    <n v="0"/>
    <n v="0"/>
    <n v="0"/>
    <n v="0"/>
    <n v="0"/>
    <n v="0"/>
    <n v="0"/>
    <n v="0"/>
    <n v="0"/>
    <n v="0"/>
    <n v="0"/>
    <n v="2.7"/>
    <m/>
    <m/>
  </r>
  <r>
    <s v="VPBM"/>
    <s v="Direccionamiento estratégico y planeación "/>
    <s v="Aumentar los niveles de satisfacción del cliente y de los grupos de valor"/>
    <s v="Implementación de la politica"/>
    <s v="Dirección de Cobertura y Equidad"/>
    <s v="Subdirección de Permanencia"/>
    <s v="4.6. Asegurar que todos los jóvenes y una proporción considerable de los adultos, tanto hombres como mujeres, estén alfabetizados y tengan nociones elementales de aritmética. "/>
    <s v="Brindar una educación con calidad y fomentar la permanencia en la educación inicial, preescolar, básica y media"/>
    <s v="3. Educación Inclusiva e Intercultural"/>
    <s v="Ruta de acceso y permanencia"/>
    <n v="45"/>
    <s v="Acogida, Bienestar y Permanencia"/>
    <n v="300"/>
    <s v="Número de boletines de reporte de las estrategias de permanencia elaborados y entregados a las ETC."/>
    <x v="2"/>
    <s v="X"/>
    <m/>
    <m/>
    <m/>
    <m/>
    <m/>
    <m/>
    <m/>
    <m/>
    <m/>
    <m/>
    <m/>
    <m/>
    <m/>
    <m/>
    <m/>
    <m/>
    <m/>
    <m/>
    <m/>
    <m/>
    <m/>
    <s v="Gestión"/>
    <s v="Bimestral"/>
    <s v="Acumulado"/>
    <s v="Número"/>
    <n v="30"/>
    <s v="Sumatoria de boletines elaboradas y entregados  en el periodo_x000a_Nota:  tales como PAE, infraestructura, Transporte Escolar, JEC, Útiles, vestuario, y el financiamiento del banco de proyectos de la convocatoria de fortalecimiento al bienestar y permanencia escolar. _x000a_Anexo 13A_x000a_"/>
    <s v="Boletines elaborados"/>
    <n v="0"/>
    <n v="0"/>
    <n v="0"/>
    <n v="6"/>
    <n v="0"/>
    <n v="6"/>
    <n v="0"/>
    <n v="0"/>
    <m/>
    <n v="6"/>
    <n v="0"/>
    <n v="0"/>
    <m/>
    <n v="0"/>
    <m/>
    <n v="0"/>
    <m/>
    <n v="0"/>
    <m/>
    <n v="0"/>
    <m/>
    <n v="0"/>
    <n v="0"/>
    <m/>
    <m/>
  </r>
  <r>
    <s v="VPBM"/>
    <s v="Direccionamiento estratégico y planeación "/>
    <s v="Aumentar los niveles de satisfacción del cliente y de los grupos de valor"/>
    <s v="Implementación de la politica"/>
    <s v="Dirección de Cobertura y Equidad"/>
    <s v="Subdirección de Permanencia"/>
    <s v="4.6. Asegurar que todos los jóvenes y una proporción considerable de los adultos, tanto hombres como mujeres, estén alfabetizados y tengan nociones elementales de aritmética. "/>
    <s v="Brindar una educación con calidad y fomentar la permanencia en la educación inicial, preescolar, básica y media"/>
    <s v="3. Educación Inclusiva e Intercultural"/>
    <s v="Ruta de acceso y permanencia"/>
    <n v="45"/>
    <s v="Acogida, Bienestar y Permanencia"/>
    <n v="301"/>
    <s v="Número de ETC con acompañamiento frente a las medidas que se deriven de la información entregada en el boletin de estrategias de permanencia._x000a_"/>
    <x v="2"/>
    <s v="X"/>
    <m/>
    <m/>
    <m/>
    <m/>
    <m/>
    <m/>
    <m/>
    <m/>
    <m/>
    <m/>
    <m/>
    <m/>
    <m/>
    <m/>
    <m/>
    <m/>
    <m/>
    <m/>
    <m/>
    <m/>
    <m/>
    <s v="Gestión"/>
    <s v="Trimestral"/>
    <s v="Flujo"/>
    <s v="Número"/>
    <n v="0"/>
    <s v="Sumatoria de ETC con asistencias técnicas realizadas"/>
    <s v="Lista de asistencia, grabación, acta de reunión"/>
    <n v="0"/>
    <n v="0"/>
    <n v="0"/>
    <n v="96"/>
    <n v="0"/>
    <n v="96"/>
    <n v="0"/>
    <n v="0"/>
    <n v="10"/>
    <n v="86"/>
    <n v="0"/>
    <n v="0"/>
    <n v="0"/>
    <m/>
    <n v="0"/>
    <n v="0"/>
    <m/>
    <n v="0"/>
    <n v="0"/>
    <m/>
    <n v="0"/>
    <n v="0"/>
    <n v="0"/>
    <m/>
    <m/>
  </r>
  <r>
    <s v="VPBM"/>
    <s v="Direccionamiento estratégico y planeación "/>
    <s v="Aumentar los niveles de satisfacción del cliente y de los grupos de valor"/>
    <s v="Implementación de la politica"/>
    <s v="Dirección de Cobertura y Equidad"/>
    <s v="Subdirección de Permanencia"/>
    <s v="4.6. Asegurar que todos los jóvenes y una proporción considerable de los adultos, tanto hombres como mujeres, estén alfabetizados y tengan nociones elementales de aritmética. "/>
    <s v="Brindar una educación con calidad y fomentar la permanencia en la educación inicial, preescolar, básica y media"/>
    <s v="3. Educación Inclusiva e Intercultural"/>
    <s v="Ruta de acceso y permanencia"/>
    <n v="45"/>
    <s v="Acogida, Bienestar y Permanencia"/>
    <n v="302"/>
    <s v="Numero de búsquedas activas implementadas."/>
    <x v="2"/>
    <s v="X"/>
    <m/>
    <m/>
    <m/>
    <m/>
    <m/>
    <m/>
    <m/>
    <m/>
    <m/>
    <m/>
    <m/>
    <m/>
    <m/>
    <m/>
    <m/>
    <m/>
    <m/>
    <m/>
    <m/>
    <m/>
    <m/>
    <s v="Gestión"/>
    <s v="Trimestral"/>
    <s v="Flujo"/>
    <s v="Número"/>
    <n v="0"/>
    <s v="Sumatoria de búsquedas activas implementadas en el periodo_x000a_"/>
    <s v="Planes de permanencia implementados"/>
    <n v="0"/>
    <n v="0"/>
    <n v="0"/>
    <n v="96"/>
    <n v="0"/>
    <n v="96"/>
    <n v="0"/>
    <n v="0"/>
    <n v="0"/>
    <n v="96"/>
    <n v="0"/>
    <n v="0"/>
    <n v="0"/>
    <m/>
    <n v="0"/>
    <n v="0"/>
    <m/>
    <n v="0"/>
    <n v="0"/>
    <m/>
    <n v="0"/>
    <n v="0"/>
    <n v="0"/>
    <m/>
    <m/>
  </r>
  <r>
    <s v="VPBM"/>
    <s v="Direccionamiento estratégico y planeación "/>
    <s v="Aumentar los niveles de satisfacción del cliente y de los grupos de valor"/>
    <s v="Implementación de la politica"/>
    <s v="Dirección de Cobertura y Equidad"/>
    <s v="Subdirección de Permanencia"/>
    <s v="4.6. Asegurar que todos los jóvenes y una proporción considerable de los adultos, tanto hombres como mujeres, estén alfabetizados y tengan nociones elementales de aritmética. "/>
    <s v="Más y mejor educación rural"/>
    <s v="3. Educación Inclusiva e Intercultural"/>
    <s v="Reducción del analfabetismo"/>
    <n v="45"/>
    <s v="Acogida, Bienestar y Permanencia"/>
    <n v="71"/>
    <s v="Tasa de analfabetismo de la población de 15 años y más"/>
    <x v="1"/>
    <s v="X"/>
    <m/>
    <m/>
    <s v="x"/>
    <m/>
    <s v="X"/>
    <m/>
    <s v="X"/>
    <m/>
    <m/>
    <m/>
    <m/>
    <m/>
    <m/>
    <m/>
    <m/>
    <m/>
    <m/>
    <m/>
    <m/>
    <m/>
    <m/>
    <s v="Resultado"/>
    <s v="Anual"/>
    <s v="Reducción"/>
    <s v="Porcentaje"/>
    <n v="90"/>
    <s v="Tasa de Analfabetismo = (población de 15 y más años que no sabe leer ni escribir / población total de 15 y más años) * 100"/>
    <s v="SIMAT "/>
    <n v="4.91"/>
    <n v="4.8"/>
    <n v="4.5999999999999996"/>
    <n v="4.4000000000000004"/>
    <n v="4.2"/>
    <n v="4.2"/>
    <n v="4.8"/>
    <n v="4.4000000000000004"/>
    <n v="0"/>
    <n v="4.4000000000000004"/>
    <n v="4.2"/>
    <n v="0"/>
    <n v="0"/>
    <n v="0"/>
    <n v="0"/>
    <n v="0"/>
    <n v="0"/>
    <n v="0"/>
    <n v="0"/>
    <n v="0"/>
    <n v="0"/>
    <n v="0"/>
    <n v="4.2"/>
    <m/>
    <m/>
  </r>
  <r>
    <s v="VPBM"/>
    <s v="Direccionamiento estratégico y planeación "/>
    <s v="Aumentar los niveles de satisfacción del cliente y de los grupos de valor"/>
    <s v="Implementación de la politica"/>
    <s v="Dirección de Cobertura y Equidad"/>
    <s v="Subdirección de Permanencia"/>
    <s v="4.6. Asegurar que todos los jóvenes y una proporción considerable de los adultos, tanto hombres como mujeres, estén alfabetizados y tengan nociones elementales de aritmética. "/>
    <s v="Más y mejor educación rural"/>
    <s v="3. Educación Inclusiva e Intercultural"/>
    <s v="Reducción del analfabetismo"/>
    <n v="45"/>
    <s v="Acogida, Bienestar y Permanencia"/>
    <n v="303"/>
    <s v="Numero de acompañamiento a las ETC´s en la socialización e implementación de procesos de modelos de alfabetización a través de medios alternativos digitales, radiales y de tv. _x000a_"/>
    <x v="2"/>
    <s v="X"/>
    <m/>
    <m/>
    <m/>
    <m/>
    <m/>
    <m/>
    <m/>
    <m/>
    <m/>
    <m/>
    <m/>
    <m/>
    <m/>
    <m/>
    <m/>
    <m/>
    <m/>
    <m/>
    <m/>
    <m/>
    <m/>
    <s v="Gestión"/>
    <s v="Trimestral"/>
    <s v="Flujo"/>
    <s v="Número"/>
    <n v="0"/>
    <s v="Sumatoria número de ETC´s acompañadas para la socialización de de modelos de alfabetización a traves de medios alternativos digitales, radiales y de tv. "/>
    <s v="Listado de ETC con  modelos implementados"/>
    <n v="0"/>
    <n v="0"/>
    <n v="0"/>
    <n v="57"/>
    <n v="0"/>
    <n v="57"/>
    <n v="0"/>
    <n v="0"/>
    <n v="0"/>
    <n v="57"/>
    <n v="0"/>
    <n v="0"/>
    <n v="0"/>
    <m/>
    <n v="0"/>
    <n v="0"/>
    <m/>
    <n v="0"/>
    <n v="0"/>
    <m/>
    <n v="0"/>
    <n v="0"/>
    <n v="0"/>
    <m/>
    <m/>
  </r>
  <r>
    <s v="VPBM"/>
    <s v="Direccionamiento estratégico y planeación "/>
    <s v="Aumentar los niveles de satisfacción del cliente y de los grupos de valor"/>
    <s v="Implementación de la politica"/>
    <s v="Dirección de Cobertura y Equidad"/>
    <s v="Subdirección de Permanencia"/>
    <s v="4.6. Asegurar que todos los jóvenes y una proporción considerable de los adultos, tanto hombres como mujeres, estén alfabetizados y tengan nociones elementales de aritmética. "/>
    <s v="Más y mejor educación rural"/>
    <s v="3. Educación Inclusiva e Intercultural"/>
    <s v="Reducción del analfabetismo"/>
    <n v="45"/>
    <s v="Acogida, Bienestar y Permanencia"/>
    <n v="304"/>
    <s v="Número de iniciativas de alfabetización financiadas del banco  de proyectos de la convocatoria de Alfabetización."/>
    <x v="2"/>
    <s v="X"/>
    <m/>
    <m/>
    <m/>
    <m/>
    <m/>
    <m/>
    <m/>
    <m/>
    <m/>
    <m/>
    <m/>
    <m/>
    <m/>
    <m/>
    <m/>
    <m/>
    <m/>
    <m/>
    <m/>
    <m/>
    <m/>
    <s v="Gestión"/>
    <s v="Trimestral"/>
    <s v="Acumulado"/>
    <s v="Número"/>
    <n v="0"/>
    <s v="Sumatoria número de iniciativas financiadas en el periodo_x000a_"/>
    <s v="Listado de proyectos financiados"/>
    <n v="0"/>
    <n v="0"/>
    <n v="0"/>
    <n v="16"/>
    <n v="0"/>
    <n v="16"/>
    <n v="0"/>
    <n v="0"/>
    <n v="45"/>
    <n v="-29"/>
    <n v="0"/>
    <n v="0"/>
    <n v="0"/>
    <m/>
    <n v="0"/>
    <n v="0"/>
    <m/>
    <n v="0"/>
    <n v="0"/>
    <m/>
    <n v="0"/>
    <n v="0"/>
    <n v="0"/>
    <m/>
    <m/>
  </r>
  <r>
    <s v="VPBM"/>
    <s v="Direccionamiento estratégico y planeación "/>
    <s v="Aumentar los niveles de satisfacción del cliente y de los grupos de valor"/>
    <s v="Implementación de la politica"/>
    <s v="Dirección de Cobertura y Equidad"/>
    <s v="Subdirección de Permanencia"/>
    <s v="4.6. Asegurar que todos los jóvenes y una proporción considerable de los adultos, tanto hombres como mujeres, estén alfabetizados y tengan nociones elementales de aritmética. "/>
    <s v="Más y mejor educación rural"/>
    <s v="3. Educación Inclusiva e Intercultural"/>
    <s v="Reducción del analfabetismo"/>
    <n v="45"/>
    <s v="Acogida, Bienestar y Permanencia"/>
    <n v="305"/>
    <s v="Número de beneficiarios atendidos a través de estrategia para adultos "/>
    <x v="2"/>
    <s v="X"/>
    <m/>
    <m/>
    <m/>
    <m/>
    <m/>
    <m/>
    <m/>
    <m/>
    <m/>
    <m/>
    <m/>
    <m/>
    <m/>
    <m/>
    <m/>
    <m/>
    <m/>
    <m/>
    <m/>
    <m/>
    <m/>
    <s v="Resultado"/>
    <s v="Trimestral"/>
    <s v="Acumulado"/>
    <s v="Número"/>
    <n v="0"/>
    <s v="Sumatoria número de beneficiarios atendidos con modelos educativos"/>
    <s v="Listado de beneficiarios y reporte SIMAT                      "/>
    <n v="0"/>
    <n v="0"/>
    <n v="0"/>
    <n v="45000"/>
    <n v="0"/>
    <n v="45000"/>
    <n v="0"/>
    <n v="0"/>
    <n v="0"/>
    <n v="45000"/>
    <n v="0"/>
    <n v="0"/>
    <n v="0"/>
    <m/>
    <n v="0"/>
    <n v="0"/>
    <m/>
    <n v="0"/>
    <n v="0"/>
    <m/>
    <n v="0"/>
    <n v="0"/>
    <n v="0"/>
    <m/>
    <m/>
  </r>
  <r>
    <s v="VPBM"/>
    <s v="Direccionamiento estratégico y planeación "/>
    <s v="Aumentar los niveles de satisfacción del cliente y de los grupos de valor"/>
    <s v="Implementación de la politica"/>
    <s v="Dirección de Cobertura y Equidad"/>
    <s v="Subdirección de Permanencia"/>
    <s v="4.6. Asegurar que todos los jóvenes y una proporción considerable de los adultos, tanto hombres como mujeres, estén alfabetizados y tengan nociones elementales de aritmética. "/>
    <s v="Más y mejor educación rural"/>
    <s v="3. Educación Inclusiva e Intercultural"/>
    <s v="Reducción del analfabetismo"/>
    <n v="45"/>
    <s v="Acogida, Bienestar y Permanencia"/>
    <n v="72"/>
    <s v="Personas mayores de 15 años alfabetizadas en las zonas rurales"/>
    <x v="4"/>
    <m/>
    <n v="3932"/>
    <m/>
    <s v="x"/>
    <m/>
    <s v="X"/>
    <m/>
    <s v="X"/>
    <m/>
    <m/>
    <m/>
    <m/>
    <m/>
    <m/>
    <m/>
    <m/>
    <m/>
    <m/>
    <m/>
    <m/>
    <m/>
    <m/>
    <s v="Producto"/>
    <s v="Anual"/>
    <s v="Acumulado"/>
    <s v="Número"/>
    <n v="0"/>
    <s v="Sumatoria de personas mayores de 15 años alfabetizadas en las zonas rurales"/>
    <s v="SIMAT "/>
    <n v="15804"/>
    <n v="2000"/>
    <n v="2000"/>
    <n v="2000"/>
    <n v="2000"/>
    <n v="8000"/>
    <n v="2000"/>
    <n v="0"/>
    <n v="0"/>
    <n v="2000"/>
    <n v="2000"/>
    <n v="0"/>
    <n v="0"/>
    <n v="0"/>
    <n v="0"/>
    <n v="0"/>
    <n v="0"/>
    <n v="0"/>
    <n v="0"/>
    <n v="0"/>
    <n v="0"/>
    <n v="0"/>
    <n v="2000"/>
    <m/>
    <m/>
  </r>
  <r>
    <s v="VPBM"/>
    <s v="Direccionamiento estratégico y planeación "/>
    <s v="Aumentar los niveles de satisfacción del cliente y de los grupos de valor"/>
    <s v="Implementación de la politica"/>
    <s v="Dirección de Cobertura y Equidad"/>
    <s v="Subdirección de Permanencia"/>
    <s v="4.1. Asegurar que todas las niñas y todos los niños terminen la enseñanza primaria y secundaria, que ha de ser gratuita, equitativa y de calidad y producir resultados de aprendizaje pertinentes y efectivos."/>
    <s v="Más y mejor educación rural"/>
    <s v="3. Educación Inclusiva e Intercultural"/>
    <s v="Reducción del analfabetismo"/>
    <n v="45"/>
    <s v="Acogida, Bienestar y Permanencia"/>
    <n v="73"/>
    <s v="Personas mayores de 15 años alfabetizadas en las zonas rurales de municipios PDET"/>
    <x v="4"/>
    <m/>
    <n v="3932"/>
    <m/>
    <m/>
    <m/>
    <m/>
    <m/>
    <m/>
    <m/>
    <m/>
    <m/>
    <m/>
    <m/>
    <m/>
    <m/>
    <m/>
    <m/>
    <m/>
    <m/>
    <m/>
    <m/>
    <m/>
    <s v="Producto"/>
    <s v="Anual"/>
    <s v="Acumulado"/>
    <s v="Número"/>
    <n v="0"/>
    <s v="Sumatoria de personas mayores de 15 años alfabetizadas en las zonas rurales de municipios PDET"/>
    <s v="SIMAT "/>
    <n v="6811"/>
    <n v="500"/>
    <n v="500"/>
    <n v="500"/>
    <n v="500"/>
    <n v="2000"/>
    <n v="0"/>
    <n v="0"/>
    <n v="0"/>
    <n v="500"/>
    <n v="500"/>
    <n v="0"/>
    <n v="0"/>
    <n v="0"/>
    <n v="0"/>
    <n v="0"/>
    <n v="0"/>
    <n v="0"/>
    <n v="0"/>
    <n v="0"/>
    <n v="0"/>
    <n v="0"/>
    <n v="500"/>
    <m/>
    <m/>
  </r>
  <r>
    <s v="VPBM"/>
    <s v="Direccionamiento estratégico y planeación "/>
    <s v="Aumentar los niveles de satisfacción del cliente y de los grupos de valor"/>
    <s v="Implementación de la politica"/>
    <s v="Dirección de Cobertura y Equidad"/>
    <s v="Subdirección de Permanencia"/>
    <s v="4.1. Asegurar que todas las niñas y todos los niños terminen la enseñanza primaria y secundaria, que ha de ser gratuita, equitativa y de calidad y producir resultados de aprendizaje pertinentes y efectivos."/>
    <s v="Más y mejor educación rural"/>
    <s v="3. Educación Inclusiva e Intercultural"/>
    <s v="Implementación de un enfoque diferencial para el sector rural"/>
    <n v="45"/>
    <s v="Acogida, Bienestar y Permanencia"/>
    <n v="74"/>
    <s v="Porcentaje de instituciones educativas rurales que requieren y cuentan con modelos educativos flexibles implementados"/>
    <x v="4"/>
    <s v="X"/>
    <m/>
    <m/>
    <m/>
    <m/>
    <m/>
    <m/>
    <m/>
    <m/>
    <m/>
    <m/>
    <m/>
    <m/>
    <m/>
    <m/>
    <m/>
    <m/>
    <m/>
    <m/>
    <m/>
    <m/>
    <m/>
    <s v="Producto"/>
    <s v="Anual"/>
    <s v="Capacidad"/>
    <s v="Porcentaje"/>
    <n v="0"/>
    <s v="(Sumatoria de sedes educativas rurales fortalecidas con modelos educativos flexibles / Número total de sedes educativas rurales)*100"/>
    <s v="Contrato y focalización "/>
    <n v="3.3000000000000003"/>
    <n v="4.7"/>
    <n v="6.2"/>
    <n v="7.7"/>
    <n v="9.1999999999999993"/>
    <n v="9.1999999999999993"/>
    <n v="0"/>
    <n v="0"/>
    <n v="0"/>
    <n v="7.7"/>
    <n v="9.1999999999999993"/>
    <n v="0"/>
    <n v="0"/>
    <n v="0"/>
    <n v="0"/>
    <n v="0"/>
    <n v="0"/>
    <n v="0"/>
    <n v="0"/>
    <n v="0"/>
    <n v="0"/>
    <n v="0"/>
    <n v="9.1999999999999993"/>
    <m/>
    <m/>
  </r>
  <r>
    <s v="VPBM"/>
    <s v="Direccionamiento estratégico y planeación "/>
    <s v="Aumentar los niveles de satisfacción del cliente y de los grupos de valor"/>
    <s v="Implementación de la politica"/>
    <s v="Dirección de Cobertura y Equidad"/>
    <s v="Subdirección de Permanencia"/>
    <s v="4.1. Asegurar que todas las niñas y todos los niños terminen la enseñanza primaria y secundaria, que ha de ser gratuita, equitativa y de calidad y producir resultados de aprendizaje pertinentes y efectivos."/>
    <s v="Más y mejor educación rural"/>
    <s v="3. Educación Inclusiva e Intercultural"/>
    <s v="Implementación de un enfoque diferencial para el sector rural"/>
    <n v="45"/>
    <s v="Acogida, Bienestar y Permanencia"/>
    <n v="75"/>
    <s v="Porcentaje de instituciones educativas rurales  en municipios PDET que requieren y cuentan con modelos educativos flexibles implementados"/>
    <x v="4"/>
    <m/>
    <m/>
    <m/>
    <m/>
    <m/>
    <m/>
    <m/>
    <m/>
    <m/>
    <m/>
    <m/>
    <m/>
    <m/>
    <m/>
    <m/>
    <m/>
    <m/>
    <m/>
    <m/>
    <m/>
    <m/>
    <m/>
    <s v="Producto"/>
    <s v="Anual"/>
    <s v="Capacidad"/>
    <s v="Porcentaje"/>
    <n v="0"/>
    <s v="(Número de sedes educativas rurales en municipios PDET fortalecidas con modelos educativos flexibles/ Número total de sedes educativas rurales en municipios PDET)*100"/>
    <s v="Contrato y focalización "/>
    <n v="6.8000000000000007"/>
    <n v="9.8000000000000007"/>
    <n v="12.9"/>
    <n v="15.9"/>
    <n v="18.899999999999999"/>
    <n v="18.899999999999999"/>
    <n v="0"/>
    <n v="0"/>
    <n v="0"/>
    <n v="15.9"/>
    <n v="18.899999999999999"/>
    <n v="0"/>
    <n v="0"/>
    <n v="0"/>
    <n v="0"/>
    <n v="0"/>
    <n v="0"/>
    <n v="0"/>
    <n v="0"/>
    <n v="0"/>
    <n v="0"/>
    <n v="0"/>
    <n v="18.899999999999999"/>
    <m/>
    <m/>
  </r>
  <r>
    <s v="VPBM"/>
    <s v="Direccionamiento estratégico y planeación "/>
    <s v="Aumentar los niveles de satisfacción del cliente y de los grupos de valor"/>
    <s v="Implementación de la politica"/>
    <s v="Dirección de Cobertura y Equidad"/>
    <s v="Subdirección de Permanencia"/>
    <s v="4.1. Asegurar que todas las niñas y todos los niños terminen la enseñanza primaria y secundaria, que ha de ser gratuita, equitativa y de calidad y producir resultados de aprendizaje pertinentes y efectivos."/>
    <s v="Más y mejor educación rural"/>
    <s v="3. Educación Inclusiva e Intercultural"/>
    <s v="Residencias escolares"/>
    <n v="45"/>
    <s v="Acogida, Bienestar y Permanencia"/>
    <n v="76"/>
    <s v="Porcentaje de residencias escolares fortalecidas y cualificadas en el servicio educativo"/>
    <x v="1"/>
    <s v="X"/>
    <m/>
    <m/>
    <m/>
    <m/>
    <m/>
    <m/>
    <m/>
    <m/>
    <m/>
    <m/>
    <m/>
    <m/>
    <m/>
    <m/>
    <m/>
    <m/>
    <m/>
    <m/>
    <m/>
    <m/>
    <m/>
    <s v="Resultado"/>
    <s v="Anual"/>
    <s v="Capacidad"/>
    <s v="Porcentaje"/>
    <n v="60"/>
    <s v="Porcentaje de residencias escolares fortalecidas y cualificadas en el servicio educativo = (Residencias escolares fortalecidas y cualificadas / Total de residencias escolares) * 100"/>
    <s v="Contrato y focalización "/>
    <n v="0"/>
    <n v="8"/>
    <n v="16"/>
    <n v="34"/>
    <n v="50"/>
    <n v="50"/>
    <n v="5"/>
    <n v="14.4"/>
    <n v="14.4"/>
    <n v="19.600000000000001"/>
    <n v="50"/>
    <n v="14.4"/>
    <n v="14.4"/>
    <n v="14.4"/>
    <n v="14.4"/>
    <n v="14.4"/>
    <n v="14.4"/>
    <n v="14.4"/>
    <n v="14.4"/>
    <n v="14.4"/>
    <n v="14.4"/>
    <n v="14.4"/>
    <n v="50"/>
    <m/>
    <m/>
  </r>
  <r>
    <s v="VPBM"/>
    <s v="Direccionamiento estratégico y planeación "/>
    <s v="Aumentar los niveles de satisfacción del cliente y de los grupos de valor"/>
    <s v="Implementación de la politica"/>
    <s v="Dirección de Cobertura y Equidad"/>
    <s v="Subdirección de Permanencia"/>
    <s v="4.1. Asegurar que todas las niñas y todos los niños terminen la enseñanza primaria y secundaria, que ha de ser gratuita, equitativa y de calidad y producir resultados de aprendizaje pertinentes y efectivos."/>
    <s v="Más y mejor educación rural"/>
    <s v="3. Educación Inclusiva e Intercultural"/>
    <s v="Residencias escolares"/>
    <n v="45"/>
    <s v="Acogida, Bienestar y Permanencia"/>
    <n v="307"/>
    <s v="Número de reportes de monitoreo a la cualificación y fortalecimiento territorial de las residencias escolares elaborados, identificando todas las fuentes de financiación."/>
    <x v="2"/>
    <s v="X"/>
    <m/>
    <m/>
    <m/>
    <m/>
    <m/>
    <m/>
    <m/>
    <m/>
    <m/>
    <m/>
    <m/>
    <m/>
    <m/>
    <m/>
    <m/>
    <m/>
    <m/>
    <m/>
    <m/>
    <m/>
    <m/>
    <s v="Gestión"/>
    <s v="Bimestral"/>
    <s v="Acumulado"/>
    <s v="Número"/>
    <n v="0"/>
    <s v="Número de reportes generados en el periodo"/>
    <s v="Matriz de seguimiento"/>
    <n v="0"/>
    <n v="0"/>
    <n v="0"/>
    <n v="6"/>
    <n v="0"/>
    <n v="6"/>
    <n v="0"/>
    <n v="0"/>
    <m/>
    <n v="6"/>
    <n v="0"/>
    <n v="0"/>
    <m/>
    <n v="0"/>
    <m/>
    <n v="0"/>
    <m/>
    <n v="0"/>
    <m/>
    <n v="0"/>
    <m/>
    <n v="0"/>
    <n v="0"/>
    <m/>
    <m/>
  </r>
  <r>
    <s v="VPBM"/>
    <s v="Direccionamiento estratégico y planeación "/>
    <s v="Aumentar los niveles de satisfacción del cliente y de los grupos de valor"/>
    <s v="Implementación de la politica"/>
    <s v="Dirección de Cobertura y Equidad"/>
    <s v="Subdirección de Acceso"/>
    <s v="4.1. Asegurar que todas las niñas y todos los niños terminen la enseñanza primaria y secundaria, que ha de ser gratuita, equitativa y de calidad y producir resultados de aprendizaje pertinentes y efectivos."/>
    <s v="Más y mejor educación rural"/>
    <s v="3. Educación Inclusiva e Intercultural"/>
    <s v="Residencias escolares"/>
    <n v="45"/>
    <s v="Cobertura Infraestructura"/>
    <n v="308"/>
    <s v="Número de residencias escolares entregadas con obras de infrestructura y/o dotación de mobiliario"/>
    <x v="2"/>
    <s v="X"/>
    <m/>
    <m/>
    <m/>
    <m/>
    <m/>
    <m/>
    <m/>
    <m/>
    <m/>
    <m/>
    <m/>
    <m/>
    <m/>
    <m/>
    <m/>
    <m/>
    <m/>
    <m/>
    <m/>
    <m/>
    <m/>
    <s v="Resultado"/>
    <s v="Trimestral"/>
    <s v="Acumulado"/>
    <s v="Número"/>
    <n v="0"/>
    <s v="Sumatoria de residencias escolares fortalecidas, bien sea con obras de mejoramiento o dotación de mobiliario (Ambientes escolares) en el periodo_x000a_"/>
    <s v="Listado de residencias escolares intervenidas "/>
    <n v="0"/>
    <n v="0"/>
    <n v="0"/>
    <n v="120"/>
    <n v="0"/>
    <n v="120"/>
    <n v="0"/>
    <n v="0"/>
    <n v="31"/>
    <n v="89"/>
    <n v="0"/>
    <n v="0"/>
    <n v="0"/>
    <m/>
    <n v="0"/>
    <n v="0"/>
    <m/>
    <n v="0"/>
    <n v="0"/>
    <m/>
    <n v="0"/>
    <n v="0"/>
    <n v="0"/>
    <m/>
    <m/>
  </r>
  <r>
    <s v="VPBM"/>
    <s v="Direccionamiento estratégico y planeación "/>
    <s v="Aumentar los niveles de satisfacción del cliente y de los grupos de valor"/>
    <s v="Implementación de la politica"/>
    <s v="Dirección de Cobertura y Equidad"/>
    <s v="Subdirección de Permanencia"/>
    <s v="4.2. De aquí a 2030, asegurar que todas las niñas y todos los niños tengan acceso a servicios de atención y desarrollo en la primera infancia y educación preescolar de calidad, a fin de que estén preparados para la enseñanza primaria."/>
    <s v="Más y mejor educación rural"/>
    <s v="3. Educación Inclusiva e Intercultural"/>
    <s v="Implementación de un enfoque diferencial para el sector rural"/>
    <n v="45"/>
    <s v="Acogida, Bienestar y Permanencia"/>
    <n v="78"/>
    <s v="Porcentaje de Secretarías de Educación Certificadas con transporte escolar rural contratado que cumpla con la normatividad"/>
    <x v="4"/>
    <m/>
    <m/>
    <m/>
    <m/>
    <m/>
    <m/>
    <m/>
    <m/>
    <m/>
    <m/>
    <m/>
    <m/>
    <m/>
    <m/>
    <m/>
    <m/>
    <m/>
    <m/>
    <m/>
    <m/>
    <m/>
    <m/>
    <s v="Producto"/>
    <s v="Semestral"/>
    <s v="Flujo"/>
    <s v="Porcentaje"/>
    <n v="0"/>
    <s v="(Número de Secretarías de Educación Certificadas que reportan la efectiva contratación de transporte escolar (diferentes modalidades), bajo la normatividad vigente, en sedes educativas oficiales de la zona rural /Total de Secretarías de Educación Certificadas con sedes educativas oficiales en la zona rural)*100"/>
    <s v="registro de contratos suscritos por las secretarías "/>
    <n v="0"/>
    <n v="74"/>
    <n v="100"/>
    <n v="100"/>
    <n v="100"/>
    <n v="100"/>
    <n v="0"/>
    <n v="48.893999999999998"/>
    <n v="0"/>
    <n v="100"/>
    <n v="100"/>
    <n v="0"/>
    <n v="0"/>
    <n v="0"/>
    <n v="0"/>
    <n v="0"/>
    <m/>
    <n v="0"/>
    <n v="0"/>
    <n v="0"/>
    <n v="0"/>
    <n v="0"/>
    <n v="100"/>
    <m/>
    <m/>
  </r>
  <r>
    <s v="VPBM"/>
    <s v="Direccionamiento estratégico y planeación "/>
    <s v="Aumentar los niveles de satisfacción del cliente y de los grupos de valor"/>
    <s v="Implementación de la politica"/>
    <s v="Dirección de Cobertura y Equidad"/>
    <s v="Subdirección de Permanencia"/>
    <s v="4.2. De aquí a 2030, asegurar que todas las niñas y todos los niños tengan acceso a servicios de atención y desarrollo en la primera infancia y educación preescolar de calidad, a fin de que estén preparados para la enseñanza primaria."/>
    <s v="Más y mejor educación rural"/>
    <s v="3. Educación Inclusiva e Intercultural"/>
    <s v="Implementación de un enfoque diferencial para el sector rural"/>
    <n v="45"/>
    <s v="Acogida, Bienestar y Permanencia"/>
    <n v="507"/>
    <s v="Porcentaje de establecimientos educativos oficiales en zonas rurales con dotación gratuita de material pedagógico (útiles y textos) pertinente_x000a_A 42"/>
    <x v="4"/>
    <m/>
    <m/>
    <m/>
    <m/>
    <m/>
    <m/>
    <m/>
    <m/>
    <m/>
    <m/>
    <m/>
    <m/>
    <m/>
    <m/>
    <m/>
    <m/>
    <m/>
    <m/>
    <m/>
    <m/>
    <m/>
    <m/>
    <s v="Producto"/>
    <s v="Anual"/>
    <s v="Capacidad"/>
    <s v="Porcentaje"/>
    <n v="0"/>
    <s v="(Número de sedes educativas rurales fortalecidas y dotadas con material pedagógico/ Número total de sedes educativas rurales)*100"/>
    <s v="Documento con la Relación de sedes educativas beneficiadas con dotación o material pedagógico durante la vigencia"/>
    <n v="0"/>
    <n v="4.7"/>
    <n v="6.2"/>
    <n v="7.7"/>
    <n v="9.1999999999999993"/>
    <n v="9.1999999999999993"/>
    <n v="0"/>
    <n v="0"/>
    <n v="0"/>
    <n v="7.7"/>
    <n v="9.1999999999999993"/>
    <n v="0"/>
    <n v="0"/>
    <n v="0"/>
    <n v="0"/>
    <n v="0"/>
    <n v="0"/>
    <n v="0"/>
    <n v="0"/>
    <n v="0"/>
    <n v="0"/>
    <n v="0"/>
    <n v="9.1999999999999993"/>
    <m/>
    <m/>
  </r>
  <r>
    <s v="VPBM"/>
    <s v="Direccionamiento estratégico y planeación "/>
    <s v="Aumentar los niveles de satisfacción del cliente y de los grupos de valor"/>
    <s v="Implementación de la politica"/>
    <s v="Dirección de Cobertura y Equidad"/>
    <s v="Subdirección de Permanencia"/>
    <s v="4.2. De aquí a 2030, asegurar que todas las niñas y todos los niños tengan acceso a servicios de atención y desarrollo en la primera infancia y educación preescolar de calidad, a fin de que estén preparados para la enseñanza primaria."/>
    <s v="Más y mejor educación rural"/>
    <s v="3. Educación Inclusiva e Intercultural"/>
    <s v="Implementación de un enfoque diferencial para el sector rural"/>
    <n v="45"/>
    <s v="Acogida, Bienestar y Permanencia"/>
    <n v="508"/>
    <s v="Porcentaje de establecimientos educativos oficiales en zonas rurales de municipios PDET con dotación gratuita de material pedagógico (útiles y textos) pertinente_x000a_A 42P"/>
    <x v="4"/>
    <m/>
    <m/>
    <m/>
    <m/>
    <m/>
    <m/>
    <m/>
    <m/>
    <m/>
    <m/>
    <m/>
    <m/>
    <m/>
    <m/>
    <m/>
    <m/>
    <m/>
    <m/>
    <m/>
    <m/>
    <m/>
    <m/>
    <s v="Producto"/>
    <s v="Anual"/>
    <s v="Capacidad"/>
    <s v="Porcentaje"/>
    <n v="0"/>
    <s v="(Número de sedes educativas rurales en municipios PDET fortalecidas y dotadas con material pedagógico/ Número total de sedes educativas rurales en municipios PDET)*100"/>
    <s v="Documento con la relación de sedes  educativas en municipios PDET beneficiadas con dotación o material pedagógico durante la vigencia"/>
    <n v="0"/>
    <n v="9.8000000000000007"/>
    <n v="12.9"/>
    <n v="15.9"/>
    <n v="18.899999999999999"/>
    <n v="18.899999999999999"/>
    <n v="0"/>
    <n v="0"/>
    <n v="0"/>
    <n v="15.9"/>
    <n v="18.899999999999999"/>
    <n v="0"/>
    <n v="0"/>
    <n v="0"/>
    <n v="0"/>
    <n v="0"/>
    <n v="0"/>
    <n v="0"/>
    <n v="0"/>
    <n v="0"/>
    <n v="0"/>
    <n v="0"/>
    <n v="18.899999999999999"/>
    <m/>
    <m/>
  </r>
  <r>
    <s v="VPBM"/>
    <s v="Direccionamiento estratégico y planeación "/>
    <s v="Aumentar los niveles de satisfacción del cliente y de los grupos de valor"/>
    <s v="Implementación de la politica"/>
    <s v="Dirección de Cobertura y Equidad"/>
    <s v="Subdirección de Permanencia"/>
    <s v="4.1. De aquí a 2030, asegurar que todas las niñas y todos los niños terminen la enseñanza primaria y secundaria, que ha de ser gratuita, equitativa y de calidad y producir resultados de aprendizaje pertinentes y efectivos."/>
    <m/>
    <s v="3. Educación Inclusiva e Intercultural"/>
    <m/>
    <n v="45"/>
    <s v="Acogida, Bienestar y Permanencia"/>
    <n v="210"/>
    <s v="Porcentaje de avance en la concertación e implementación del  Lineamiento para internados que atienden población indígena, en el marco de la CONTCEPI"/>
    <x v="6"/>
    <m/>
    <m/>
    <s v="X"/>
    <m/>
    <m/>
    <m/>
    <m/>
    <m/>
    <m/>
    <m/>
    <m/>
    <m/>
    <m/>
    <m/>
    <m/>
    <m/>
    <m/>
    <m/>
    <m/>
    <m/>
    <m/>
    <m/>
    <s v="Gestión"/>
    <s v="Anual"/>
    <s v="Acumulado"/>
    <s v="Porcentaje "/>
    <n v="0"/>
    <s v="Sumatoria de los siguientes hitos: 30%  concertación del  documento  + 70% asistencia técnica para la implementación_x000a_"/>
    <s v="2021:Documento concertado_x000a_2022. Asistencias técnicas para implementacón "/>
    <n v="0"/>
    <n v="0"/>
    <n v="0"/>
    <n v="30"/>
    <n v="70"/>
    <n v="100"/>
    <n v="0"/>
    <n v="0"/>
    <n v="0"/>
    <n v="30"/>
    <n v="70"/>
    <n v="0"/>
    <n v="0"/>
    <n v="0"/>
    <n v="0"/>
    <n v="0"/>
    <n v="0"/>
    <n v="0"/>
    <n v="0"/>
    <n v="0"/>
    <n v="0"/>
    <n v="0"/>
    <n v="70"/>
    <m/>
    <m/>
  </r>
  <r>
    <s v="VPBM"/>
    <s v="Direccionamiento estratégico y planeación "/>
    <s v="Aumentar los niveles de satisfacción del cliente y de los grupos de valor"/>
    <s v="Implementación de la politica"/>
    <s v="Dirección de Cobertura y Equidad"/>
    <s v="Subdirección de Permanencia"/>
    <s v="4.1. De aquí a 2030, asegurar que todas las niñas y todos los niños terminen la enseñanza primaria y secundaria, que ha de ser gratuita, equitativa y de calidad y producir resultados de aprendizaje pertinentes y efectivos."/>
    <m/>
    <s v="3. Educación Inclusiva e Intercultural"/>
    <m/>
    <n v="45"/>
    <s v="Acogida, Bienestar y Permanencia"/>
    <n v="211"/>
    <s v="Estrategia de gratuidad, acceso y permanencia a la educación preescolar básica y media diseñada e implementada"/>
    <x v="7"/>
    <m/>
    <m/>
    <m/>
    <n v="2730"/>
    <m/>
    <m/>
    <m/>
    <m/>
    <m/>
    <m/>
    <m/>
    <m/>
    <m/>
    <m/>
    <m/>
    <m/>
    <m/>
    <m/>
    <m/>
    <m/>
    <m/>
    <m/>
    <s v="Gestión"/>
    <s v="Anual"/>
    <s v="Capacidad"/>
    <s v="Número"/>
    <n v="0"/>
    <s v=" Estrategia diseñada e implementada "/>
    <s v="Documento de Estrategia gratuidad, acceso y permanencia"/>
    <n v="0"/>
    <n v="0"/>
    <n v="0"/>
    <n v="0"/>
    <n v="1"/>
    <n v="1"/>
    <n v="0"/>
    <n v="0"/>
    <n v="0"/>
    <n v="0"/>
    <n v="1"/>
    <n v="0"/>
    <n v="0"/>
    <n v="0"/>
    <n v="0"/>
    <n v="0"/>
    <n v="0"/>
    <n v="0"/>
    <n v="0"/>
    <n v="0"/>
    <n v="0"/>
    <n v="0"/>
    <n v="1"/>
    <m/>
    <m/>
  </r>
  <r>
    <s v="VPBM"/>
    <s v="Direccionamiento estratégico y planeación "/>
    <s v="Aumentar los niveles de satisfacción del cliente y de los grupos de valor"/>
    <s v="Implementación de la politica"/>
    <s v="Dirección de Cobertura y Equidad"/>
    <s v="Subdirección de Permanencia"/>
    <s v="4.1. De aquí a 2030, asegurar que todas las niñas y todos los niños terminen la enseñanza primaria y secundaria, que ha de ser gratuita, equitativa y de calidad y producir resultados de aprendizaje pertinentes y efectivos."/>
    <m/>
    <s v="3. Educación Inclusiva e Intercultural"/>
    <m/>
    <n v="45"/>
    <s v="Acogida, Bienestar y Permanencia"/>
    <n v="232"/>
    <s v="Porcentaje de avance en la promoción del acceso y permanencia en la basica, media y superior de las comunidades NARP víctimas del conflicto"/>
    <x v="7"/>
    <m/>
    <m/>
    <m/>
    <m/>
    <m/>
    <m/>
    <m/>
    <m/>
    <m/>
    <m/>
    <m/>
    <m/>
    <m/>
    <m/>
    <m/>
    <m/>
    <m/>
    <m/>
    <m/>
    <m/>
    <m/>
    <m/>
    <s v="Gestión"/>
    <s v="Semestral"/>
    <s v="Flujo"/>
    <s v="Porcentaje"/>
    <n v="15"/>
    <s v="Sumatoria del número de acciones de promoción para el acceso y permanencia en la basica, media y superior de las comunidades NARP víctimas del conflicto realizadas/Número de acciones de promoción para el acceso y permanencia en la basica, media y superior de las comunidades NARP víctimas del conflicto programadas"/>
    <s v="Informes con reporte acciones "/>
    <n v="0"/>
    <n v="0"/>
    <n v="100"/>
    <n v="100"/>
    <n v="100"/>
    <n v="100"/>
    <n v="0"/>
    <n v="100"/>
    <n v="0"/>
    <n v="100"/>
    <n v="100"/>
    <n v="0"/>
    <n v="0"/>
    <n v="0"/>
    <n v="0"/>
    <n v="0"/>
    <m/>
    <n v="0"/>
    <n v="0"/>
    <n v="0"/>
    <n v="0"/>
    <n v="0"/>
    <n v="100"/>
    <m/>
    <m/>
  </r>
  <r>
    <s v="VPBM"/>
    <s v="Direccionamiento estratégico y planeación "/>
    <s v="Aumentar los niveles de satisfacción del cliente y de los grupos de valor"/>
    <s v="Implementación de la politica"/>
    <s v="Dirección de Cobertura y Equidad"/>
    <s v="Subdirección de Permanencia"/>
    <s v="4.6. Asegurar que todos los jóvenes y una proporción considerable de los adultos, tanto hombres como mujeres, estén alfabetizados y tengan nociones elementales de aritmética. "/>
    <s v="Más y mejor educación rural"/>
    <s v="3. Educación Inclusiva e Intercultural"/>
    <m/>
    <n v="45"/>
    <s v="Acogida, Bienestar y Permanencia"/>
    <n v="240"/>
    <s v="Tasa de Analfabetismo Rural "/>
    <x v="4"/>
    <m/>
    <m/>
    <m/>
    <m/>
    <m/>
    <m/>
    <m/>
    <m/>
    <m/>
    <m/>
    <m/>
    <m/>
    <m/>
    <m/>
    <m/>
    <m/>
    <m/>
    <m/>
    <m/>
    <m/>
    <m/>
    <m/>
    <s v="Resultado"/>
    <s v="Anual"/>
    <s v="Reducción"/>
    <s v="Porcentaje"/>
    <n v="0"/>
    <s v="Tasa de Analfabetismo = (población de 15 y más años que no sabe leer ni escribir en los centros poblados y rural disperso / población total de 15 y más años que se encuentra ubicada en centros poblados y rural disperso) * 100"/>
    <s v="Anexo estadístico que dispone el DANE  _x000a_Archivo en excel con  relación del número de beneficiarios en las zonas rurales del país para cada vigencia"/>
    <n v="0"/>
    <n v="10.9"/>
    <n v="10.8"/>
    <n v="10.7"/>
    <n v="10.6"/>
    <n v="100"/>
    <n v="0"/>
    <n v="0"/>
    <n v="0"/>
    <n v="10.7"/>
    <n v="10.6"/>
    <n v="0"/>
    <n v="0"/>
    <n v="0"/>
    <n v="0"/>
    <n v="0"/>
    <n v="0"/>
    <n v="0"/>
    <n v="0"/>
    <n v="0"/>
    <n v="0"/>
    <n v="0"/>
    <n v="10.6"/>
    <m/>
    <m/>
  </r>
  <r>
    <s v="VPBM"/>
    <s v="Direccionamiento estratégico y planeación "/>
    <s v="Aumentar los niveles de satisfacción del cliente y de los grupos de valor"/>
    <s v="Implementación de la politica"/>
    <s v="Dirección de Cobertura y Equidad"/>
    <s v="Subdirección de Permanencia"/>
    <m/>
    <m/>
    <s v="3. Educación Inclusiva e Intercultural"/>
    <m/>
    <n v="45"/>
    <s v="Acogida, Bienestar y Permanencia"/>
    <n v="241"/>
    <s v="Erradicación del analfabetismo rural"/>
    <x v="4"/>
    <m/>
    <m/>
    <m/>
    <m/>
    <m/>
    <m/>
    <m/>
    <m/>
    <m/>
    <m/>
    <m/>
    <m/>
    <m/>
    <m/>
    <m/>
    <m/>
    <m/>
    <m/>
    <m/>
    <m/>
    <m/>
    <m/>
    <s v="Resultado"/>
    <s v="Anual"/>
    <s v="Reducción"/>
    <s v="Porcentaje"/>
    <n v="0"/>
    <s v="(Población de 15 y más años que no sabe leer ni escribir en los centros poblados y rural disperso / población total de 15 y más años que se encuentra ubicada en Centros poblados y rural disperso) * 100"/>
    <s v="Anexo estadístico que dispone el DANE  _x000a_Archivo en excel con  relación del número de beneficiarios en las zonas rurales del país para cada vigencia"/>
    <n v="0"/>
    <n v="10.9"/>
    <n v="10.8"/>
    <n v="10.7"/>
    <n v="10.6"/>
    <n v="1"/>
    <n v="0"/>
    <n v="0"/>
    <n v="0"/>
    <n v="10.7"/>
    <n v="10.6"/>
    <n v="0"/>
    <n v="0"/>
    <n v="0"/>
    <n v="0"/>
    <n v="0"/>
    <n v="0"/>
    <n v="0"/>
    <n v="0"/>
    <n v="0"/>
    <n v="0"/>
    <n v="0"/>
    <n v="10.6"/>
    <m/>
    <m/>
  </r>
  <r>
    <s v="VPBM"/>
    <s v="Direccionamiento estratégico y planeación "/>
    <s v="Aumentar los niveles de satisfacción del cliente y de los grupos de valor"/>
    <s v="Implementación de la politica"/>
    <s v="Dirección de Cobertura y Equidad"/>
    <s v="Subdirección de Permanencia"/>
    <s v="4. Educación de calidad"/>
    <m/>
    <s v="3. Educación Inclusiva e Intercultural"/>
    <m/>
    <n v="45"/>
    <s v="Acogida, Bienestar y Permanencia"/>
    <n v="332"/>
    <s v="Porcentaje de avance en la implementación de programas de atención educativa de infancia y adolescencia para comunidades negras afrocolombianas raizal y palenquera"/>
    <x v="7"/>
    <m/>
    <m/>
    <m/>
    <m/>
    <m/>
    <m/>
    <m/>
    <m/>
    <m/>
    <m/>
    <m/>
    <m/>
    <m/>
    <m/>
    <m/>
    <m/>
    <m/>
    <m/>
    <m/>
    <m/>
    <m/>
    <m/>
    <s v="Gestión"/>
    <s v="Semestral"/>
    <s v="Acumulado"/>
    <s v="Porcentaje "/>
    <n v="0"/>
    <s v="Número de ETC beneficiadas de programas que contribuyen a la permanencia en la trayectoria educativa en los establecimientos educativos de las comunidades NARP / Número de ETC con población NARP superior al 10% frente al total de su matricula."/>
    <s v="Listado de ETC beneficiadas de programas que contribuyen a la permanencia en la trayectoria educativa en los establecimientos educativos de las comunidades NARP "/>
    <n v="0"/>
    <n v="0"/>
    <n v="0"/>
    <n v="57"/>
    <n v="43"/>
    <n v="100"/>
    <n v="0"/>
    <n v="0"/>
    <n v="0"/>
    <n v="57"/>
    <n v="43"/>
    <n v="0"/>
    <n v="0"/>
    <n v="0"/>
    <n v="0"/>
    <n v="0"/>
    <m/>
    <n v="0"/>
    <n v="0"/>
    <n v="0"/>
    <n v="0"/>
    <n v="0"/>
    <n v="43"/>
    <m/>
    <m/>
  </r>
  <r>
    <s v="VES"/>
    <s v="Gestión con valores para Resultados"/>
    <s v="Aumentar los niveles de satisfacción del cliente y de los grupos de valor"/>
    <s v="Implementación de política "/>
    <s v="Dirección de Fomento de la Educación Superior"/>
    <s v="Dirección de Fomento de la Educación Superior"/>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s v="Fortalecimiento de la educación superior pública"/>
    <n v="57"/>
    <s v="Fortalecimiento de la Educación Superior Pública"/>
    <n v="137"/>
    <s v="Porcentaje de avance en la ejecución de los Planes de Fomento a la Calidad"/>
    <x v="0"/>
    <s v="X"/>
    <m/>
    <m/>
    <m/>
    <m/>
    <m/>
    <m/>
    <m/>
    <m/>
    <m/>
    <m/>
    <m/>
    <m/>
    <m/>
    <m/>
    <m/>
    <s v="X"/>
    <m/>
    <m/>
    <m/>
    <m/>
    <m/>
    <s v="Gestión"/>
    <s v="Trimestral"/>
    <s v="Flujo"/>
    <s v="Porcentaje"/>
    <n v="0"/>
    <s v="Sumatoria del ponderado de los hitos definidos"/>
    <s v="De acuerdo a lo entregables definidos en los hitos"/>
    <n v="0"/>
    <n v="100"/>
    <n v="100"/>
    <n v="100"/>
    <n v="100"/>
    <n v="100"/>
    <n v="0"/>
    <n v="100"/>
    <n v="50"/>
    <n v="50"/>
    <n v="100"/>
    <n v="0"/>
    <n v="0"/>
    <m/>
    <n v="0"/>
    <n v="0"/>
    <m/>
    <n v="0"/>
    <n v="0"/>
    <m/>
    <n v="0"/>
    <n v="0"/>
    <n v="100"/>
    <m/>
    <m/>
  </r>
  <r>
    <s v="VES"/>
    <s v="Direccionamiento estratégico y planeación "/>
    <s v="Aumentar los niveles de satisfacción del cliente y de los grupos de valor"/>
    <s v="Implementación de política "/>
    <s v="Dirección de Fomento de la Educación Superior"/>
    <s v="Subdirección de Desarrollo Sectorial"/>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s v="Financiación de la educación superior"/>
    <n v="57"/>
    <s v="Fortalecimiento de la Educación Superior Pública"/>
    <n v="133"/>
    <s v="Porcentaje de avance en el proceso de revisión integral de fuentes y usos de los recursos de las Instituciones de Educación Superior públicas"/>
    <x v="0"/>
    <s v="X"/>
    <m/>
    <m/>
    <m/>
    <m/>
    <m/>
    <m/>
    <m/>
    <m/>
    <m/>
    <m/>
    <m/>
    <m/>
    <m/>
    <m/>
    <m/>
    <s v="X"/>
    <m/>
    <m/>
    <m/>
    <m/>
    <m/>
    <s v="Gestión "/>
    <s v="Trimestral"/>
    <s v="Mantenimiento"/>
    <s v="Porcentaje"/>
    <n v="0"/>
    <s v="Sumatoria de ponderados de hitos"/>
    <s v="De acuerdo a los hitos definidos"/>
    <n v="0"/>
    <n v="0"/>
    <n v="100"/>
    <n v="100"/>
    <n v="100"/>
    <n v="100"/>
    <n v="0"/>
    <n v="100"/>
    <n v="50"/>
    <n v="50"/>
    <n v="100"/>
    <n v="0"/>
    <n v="0"/>
    <m/>
    <n v="0"/>
    <n v="0"/>
    <m/>
    <n v="0"/>
    <n v="0"/>
    <m/>
    <n v="0"/>
    <n v="0"/>
    <n v="100"/>
    <m/>
    <m/>
  </r>
  <r>
    <s v="VES"/>
    <s v="Gestión con valores para Resultados"/>
    <s v="Aumentar los niveles de satisfacción del cliente y de los grupos de valor"/>
    <s v="Implementación de política "/>
    <s v="Dirección de Fomento de la Educación Superior"/>
    <s v="Dirección de Fomento de la Educación Superior"/>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s v="Financiación de la educación superior"/>
    <n v="57"/>
    <s v="Fortalecimiento de la Educación Superior Pública"/>
    <n v="134"/>
    <s v="Número de proyectos de infraestructura Física en IES publicas y privadas acompañados en su formulación y estructuración susceptibles de ser financiados con regalías y con tasa compensada FINDETER"/>
    <x v="0"/>
    <s v="X"/>
    <m/>
    <m/>
    <m/>
    <m/>
    <m/>
    <m/>
    <m/>
    <m/>
    <m/>
    <m/>
    <m/>
    <m/>
    <m/>
    <m/>
    <m/>
    <m/>
    <m/>
    <m/>
    <m/>
    <m/>
    <m/>
    <s v="Producto"/>
    <s v="Semestral"/>
    <s v="Flujo"/>
    <s v="Número"/>
    <n v="0"/>
    <s v="Suma de proyectos de Infraestructura con acompañamiento._x000a_"/>
    <s v="Soportes de conceptos y pronunciamientos técnicos"/>
    <n v="0"/>
    <n v="16"/>
    <n v="46"/>
    <n v="58"/>
    <n v="60"/>
    <n v="60"/>
    <n v="16"/>
    <n v="41"/>
    <n v="2"/>
    <n v="56"/>
    <n v="60"/>
    <n v="0"/>
    <n v="0"/>
    <n v="0"/>
    <n v="0"/>
    <n v="0"/>
    <m/>
    <n v="0"/>
    <n v="0"/>
    <n v="0"/>
    <n v="0"/>
    <n v="0"/>
    <n v="60"/>
    <m/>
    <m/>
  </r>
  <r>
    <s v="VES"/>
    <s v="Gestión con valores para Resultados"/>
    <s v="Aumentar los niveles de satisfacción del cliente y de los grupos de valor"/>
    <s v="Implementación de política "/>
    <s v="Dirección de Fomento de la Educación Superior"/>
    <s v="Dirección de Fomento de la Educación Superior"/>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s v="Cierre de brechas regionales y urbano-rurales"/>
    <s v="021"/>
    <s v="Fomento de la educación superior"/>
    <n v="150"/>
    <s v="Tasa de cobertura en educación superior"/>
    <x v="1"/>
    <s v="X"/>
    <m/>
    <s v="X"/>
    <s v="E27"/>
    <s v="x"/>
    <s v="X"/>
    <m/>
    <s v="X"/>
    <m/>
    <m/>
    <s v="X"/>
    <m/>
    <m/>
    <m/>
    <m/>
    <m/>
    <m/>
    <m/>
    <m/>
    <m/>
    <m/>
    <m/>
    <s v="Resultado"/>
    <s v="Anual"/>
    <s v="Flujo"/>
    <s v="Porcentaje"/>
    <n v="180"/>
    <s v="Tasa de Cobertura Bruta educación superior = (Matriculados en programas de pregrado / Población entre 17 y 21 años) x 100"/>
    <s v="Reportes anuales Subdirección de Desarrollo Sectorial"/>
    <n v="52.8"/>
    <n v="54.6"/>
    <n v="56.4"/>
    <n v="58.2"/>
    <n v="60"/>
    <n v="60"/>
    <n v="52.2"/>
    <n v="0"/>
    <n v="0"/>
    <n v="58.2"/>
    <n v="60"/>
    <n v="0"/>
    <n v="0"/>
    <n v="0"/>
    <n v="0"/>
    <n v="0"/>
    <n v="0"/>
    <n v="0"/>
    <n v="0"/>
    <n v="0"/>
    <n v="0"/>
    <n v="0"/>
    <n v="60"/>
    <m/>
    <m/>
  </r>
  <r>
    <s v="VES"/>
    <s v="Gestión con valores para Resultados"/>
    <s v="Aumentar los niveles de satisfacción del cliente y de los grupos de valor"/>
    <s v="Implementación de política "/>
    <s v="Dirección de Fomento de la Educación Superior"/>
    <s v="Dirección de Fomento de la Educación Superior"/>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s v="Cierre de brechas regionales y urbano-rurales"/>
    <s v="021"/>
    <s v="Fomento de la educación superior"/>
    <n v="151"/>
    <s v="Tasa de deserción anual en programas universitarios"/>
    <x v="1"/>
    <s v="X"/>
    <m/>
    <m/>
    <m/>
    <m/>
    <m/>
    <m/>
    <m/>
    <m/>
    <m/>
    <m/>
    <m/>
    <m/>
    <m/>
    <m/>
    <m/>
    <m/>
    <m/>
    <m/>
    <m/>
    <m/>
    <m/>
    <s v="Resultado"/>
    <s v="Anual"/>
    <s v="Reducción"/>
    <s v="Porcentaje"/>
    <n v="270"/>
    <s v="TD período = (Desertores período t / matrícula período t-2) * 100"/>
    <s v="Reportes anuales Subdirección de Desarrollo Sectorial"/>
    <n v="9"/>
    <n v="8.6999999999999993"/>
    <n v="8.4"/>
    <n v="8.1"/>
    <n v="7.8"/>
    <n v="7.8"/>
    <n v="8.8000000000000007"/>
    <n v="0"/>
    <n v="0"/>
    <n v="8.1"/>
    <n v="7.8"/>
    <n v="0"/>
    <n v="0"/>
    <n v="0"/>
    <n v="0"/>
    <n v="0"/>
    <n v="0"/>
    <n v="0"/>
    <n v="0"/>
    <n v="0"/>
    <n v="0"/>
    <n v="0"/>
    <n v="7.8"/>
    <m/>
    <m/>
  </r>
  <r>
    <s v="VES"/>
    <s v="Gestión con valores para Resultados"/>
    <s v="Aumentar los niveles de satisfacción del cliente y de los grupos de valor"/>
    <s v="Implementación de política "/>
    <s v="Dirección de Fomento de la Educación Superior"/>
    <s v="Subdirección de Apoyo a la Gestión de las IES"/>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s v="Gradualidad en la gratuidad para el acceso a educación superior de la población vulnerable"/>
    <s v="023"/>
    <s v="Generación E "/>
    <n v="152"/>
    <s v="Estudiantes beneficiados por el componente de equidad de Generación E"/>
    <x v="1"/>
    <s v="X"/>
    <n v="3914"/>
    <s v="X"/>
    <s v="E3-E4-E5"/>
    <s v="x"/>
    <m/>
    <m/>
    <s v="X"/>
    <m/>
    <m/>
    <s v="X"/>
    <m/>
    <m/>
    <m/>
    <m/>
    <m/>
    <m/>
    <m/>
    <m/>
    <m/>
    <m/>
    <m/>
    <s v="Producto"/>
    <s v="Semestral"/>
    <s v="Acumulado"/>
    <s v="Número"/>
    <n v="30"/>
    <s v="Generación E (equidad) = Sumatoria de estudiantes de Generación E - Sumatoria de estudiantes beneficiarios del componente de excelencia de Generación E en el periodo t"/>
    <s v="Reportes de seguimiento por el equipo de gestión de Generación E"/>
    <n v="0"/>
    <n v="80000"/>
    <n v="80000"/>
    <n v="80000"/>
    <n v="80000"/>
    <n v="320000"/>
    <n v="75131"/>
    <n v="80000"/>
    <n v="38231"/>
    <n v="41769"/>
    <n v="80000"/>
    <n v="0"/>
    <n v="0"/>
    <n v="0"/>
    <n v="0"/>
    <n v="0"/>
    <m/>
    <n v="0"/>
    <n v="0"/>
    <n v="0"/>
    <n v="0"/>
    <n v="0"/>
    <n v="80000"/>
    <m/>
    <m/>
  </r>
  <r>
    <s v="VES"/>
    <s v="Gestión con valores para Resultados"/>
    <s v="Aumentar los niveles de satisfacción del cliente y de los grupos de valor"/>
    <s v="Implementación de política "/>
    <s v="Dirección de Fomento de la Educación Superior"/>
    <s v="Subdirección de Apoyo a la Gestión de las IES"/>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s v="Reconocimiento de la excelencia académica"/>
    <s v="023"/>
    <s v="Generación E "/>
    <n v="153"/>
    <s v="Estudiantes de alto rendimiento académico y bajos ingresos beneficiados por el componente de excelencia de Generación E"/>
    <x v="1"/>
    <s v="X"/>
    <n v="3914"/>
    <s v="X"/>
    <s v="E3-E4-E5"/>
    <s v="x"/>
    <m/>
    <m/>
    <s v="X"/>
    <m/>
    <m/>
    <s v="X"/>
    <m/>
    <m/>
    <m/>
    <m/>
    <m/>
    <m/>
    <m/>
    <m/>
    <m/>
    <m/>
    <m/>
    <s v="Producto"/>
    <s v="Semestral"/>
    <s v="Acumulado"/>
    <s v="Número"/>
    <n v="30"/>
    <s v="Generación E (excelencia) = Sumatoria de estudiantes matriculados en IES acreditadas en alta calidad en el período t - beneficiarios del componente de excelencia de Generación E"/>
    <s v="Reportes de seguimiento por el equipo de gestión de Generación E"/>
    <n v="0"/>
    <n v="4000"/>
    <n v="4000"/>
    <n v="4000"/>
    <n v="4000"/>
    <n v="16000"/>
    <n v="3667"/>
    <n v="4239"/>
    <n v="2905"/>
    <n v="1095"/>
    <n v="4000"/>
    <n v="0"/>
    <n v="0"/>
    <n v="0"/>
    <n v="0"/>
    <n v="0"/>
    <m/>
    <n v="0"/>
    <n v="0"/>
    <n v="0"/>
    <n v="0"/>
    <n v="0"/>
    <n v="4000"/>
    <m/>
    <m/>
  </r>
  <r>
    <s v="VES"/>
    <s v="Gestión con valores para Resultados"/>
    <s v="Aumentar los niveles de satisfacción del cliente y de los grupos de valor"/>
    <s v="Implementación de política "/>
    <s v="Dirección de Fomento de la Educación Superior"/>
    <s v="Subdirección de Apoyo a la Gestión de las IES"/>
    <s v="4.3. Asegurar el acceso igualitario de todos los hombres y las mujeres a una formación técnica, profesional y superior de calidad, incluida la enseñanza universitaria."/>
    <s v="Apuesta para impulsar una educación superior incluyente y de calidad"/>
    <s v="4. Más y mejor Educación Rural"/>
    <s v="Implementación de un enfoque diferencial para el sector rural"/>
    <s v="021"/>
    <s v="Fomento de la educación superior"/>
    <n v="158"/>
    <s v="Nuevos cupos en educación técnica, tecnológica, y superior, habilitados en zonas rurales"/>
    <x v="4"/>
    <m/>
    <m/>
    <s v="X"/>
    <s v="E3-E4-E5"/>
    <s v="x"/>
    <s v="X"/>
    <m/>
    <s v="X"/>
    <m/>
    <m/>
    <s v="X"/>
    <m/>
    <m/>
    <m/>
    <m/>
    <m/>
    <m/>
    <m/>
    <m/>
    <m/>
    <m/>
    <m/>
    <s v="Producto"/>
    <s v="Anual"/>
    <s v="Acumulado"/>
    <s v="Número"/>
    <n v="0"/>
    <s v="Variable de medición_x000a_Número de nuevos cupos en educación superior para la zona rural:  Se entiende como nuevo cupo, la diferencia entre la matrícula atendida en el nivel técnico, tecnológico y universitario en la zona rural y  la matrícula proveniente de la zona rural atendida en municipios intermedios en el año de observación, menos la matrícula en el nivel técnico, tecnológico y universitario en la zona rural y  la matrícula proveniente de la zona rural atendida en municipios intermedios del año inmediatamente anterior al del período de observación. _x000a_NcESr = Nuevos cupos en educación técnica, tecnológica, y universitario, habilitados en la zona rural_x000a_MESrt= Matrícula en educación superior en el nivel técnico, tecnológico, y universitario en la zona rural, más la matrícula proveniente de la zona rural atendida en municipios intermedios para el periodo en observación_x000a_MES rt-1 = Matrícula en educación superior en el nivel técnico, tecnológico, y universitario en la zona rural, más la matrícula proveniente de la zona rural atendida en municipios intermedios para el año inmediatamente anterior al del período de observación._x000a_n = Cuenta desde el primer cupo hasta el último cupo generado en el año de observación._x000a_t = año de observación_x000a_t-1= año inmediatamente anterior al del período de observación."/>
    <s v="Informes de estrategia de educación rural"/>
    <n v="0"/>
    <n v="200"/>
    <n v="200"/>
    <n v="200"/>
    <n v="200"/>
    <n v="800"/>
    <n v="200"/>
    <n v="0"/>
    <n v="0"/>
    <n v="200"/>
    <n v="200"/>
    <n v="0"/>
    <n v="0"/>
    <n v="0"/>
    <n v="0"/>
    <n v="0"/>
    <n v="0"/>
    <n v="0"/>
    <n v="0"/>
    <n v="0"/>
    <n v="0"/>
    <n v="0"/>
    <n v="200"/>
    <m/>
    <m/>
  </r>
  <r>
    <s v="VES"/>
    <s v="Gestión con valores para Resultados"/>
    <s v="Aumentar los niveles de satisfacción del cliente y de los grupos de valor"/>
    <s v="Implementación de política "/>
    <s v="Dirección de Fomento de la Educación Superior"/>
    <s v="Subdirección de Apoyo a la Gestión de las IES"/>
    <s v="4.3. Asegurar el acceso igualitario de todos los hombres y las mujeres a una formación técnica, profesional y superior de calidad, incluida la enseñanza universitaria."/>
    <s v="Apuesta para impulsar una educación superior incluyente y de calidad"/>
    <s v="4. Más y mejor Educación Rural"/>
    <s v="Implementación de un enfoque diferencial para el sector rural"/>
    <s v="021"/>
    <s v="Fomento de la educación superior"/>
    <n v="159"/>
    <s v="Nuevos cupos en educación técnica, tecnológica, y superior, habilitados en municipios del programa de desarrollo con Enfoque territorial PDET"/>
    <x v="4"/>
    <m/>
    <m/>
    <s v="X"/>
    <s v="E3-E4-E5"/>
    <s v="x"/>
    <s v="X"/>
    <m/>
    <s v="X"/>
    <m/>
    <m/>
    <s v="X"/>
    <m/>
    <m/>
    <m/>
    <m/>
    <m/>
    <m/>
    <m/>
    <m/>
    <m/>
    <m/>
    <m/>
    <s v="Producto"/>
    <s v="Anual"/>
    <s v="Acumulado"/>
    <s v="Número"/>
    <n v="0"/>
    <s v="Variable de medición_x000a_Número de nuevos cupos en educación superior para municipios PDET:  Se entiende como nuevo cupo, la diferencia entre la matrícula atendida en el nivel técnico, tecnológico y universitario en municipios PDET para el año de observación y  la matrícula en el nivel técnico, tecnológico y universitario en municipios PDET del año inmediatamente anterior al del período de observación. _x000a_NcESp = Nuevos cupos en educación técnica, tecnológica, y universitario, habilitados en municipios PDET_x000a_MESpt= Matrícula en educación superior en el nivel técnico, tecnológico, y universitario en municipios PDET en el año de observación._x000a_MES pt-1 = Matrícula en educación superior en el nivel técnico, tecnológico, y universitario en municipios PDET para el año inmediatamente anterior al del período de observación._x000a_n = Cuenta desde el primer cupo hasta el último cupo generado en el año de observación._x000a_t = año de observación_x000a_t-1= año inmediatamente anterior al del período de observación."/>
    <s v="Informes de estrategia de educación rural"/>
    <n v="0"/>
    <n v="350"/>
    <n v="350"/>
    <n v="350"/>
    <n v="350"/>
    <n v="1400"/>
    <n v="350"/>
    <n v="0"/>
    <n v="0"/>
    <n v="350"/>
    <n v="350"/>
    <n v="0"/>
    <n v="0"/>
    <n v="0"/>
    <n v="0"/>
    <n v="0"/>
    <n v="0"/>
    <n v="0"/>
    <n v="0"/>
    <n v="0"/>
    <n v="0"/>
    <n v="0"/>
    <n v="350"/>
    <m/>
    <m/>
  </r>
  <r>
    <s v="VES"/>
    <s v="Gestión con valores para Resultados"/>
    <s v="Aumentar los niveles de satisfacción del cliente y de los grupos de valor"/>
    <s v="Implementación de política "/>
    <s v="Dirección de Fomento de la Educación Superior"/>
    <s v="Subdirección de Apoyo a la Gestión de las IES"/>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m/>
    <s v="023"/>
    <s v="Generación E "/>
    <n v="160"/>
    <s v="Becas con créditos condonables en educación técnica, tecnológica y universitaria otorgadas a la población rural más pobre, incluyendo personas con discapacidad"/>
    <x v="4"/>
    <m/>
    <n v="3914"/>
    <s v="X"/>
    <s v="E3-E4-E5"/>
    <s v="x"/>
    <s v="X"/>
    <m/>
    <s v="X"/>
    <m/>
    <m/>
    <s v="X"/>
    <m/>
    <m/>
    <m/>
    <m/>
    <m/>
    <m/>
    <m/>
    <m/>
    <m/>
    <m/>
    <m/>
    <s v="Producto"/>
    <s v="Anual"/>
    <s v="Acumulado"/>
    <s v="Número"/>
    <n v="0"/>
    <s v="Sumatoria de beneficiarios de créditos condonables en educación técnica profesional, tecnológica y universitaria otorgados a la población rural con condiciones socioeconómicas vulnerables, incluyendo personas con discapacidad._x000a__x000a_Variable de medición:_x000a_Se hará medición al número de créditos condonables para la formación en programas del nivel técnico profesional, tecnológico y universitario otorgados (los cuales pueden ser condonables si el beneficiario cumple con los requisitos de condonación específicos) que sean asignados a la población proveniente de municipios rurales y rurales dispersos, y que cuente con condiciones socioeconómicas vulnerables reconocidas a través de la ficha SISBEN (incluyendo personas con discapacidad). _x000a_La información para construir este indicador, será extraída de las bases de datos de créditos adjudicados del Instituto Colombiano de Crédito Educativo y Estudios Técnicos en el Exterior (ICETEX) quien es la institución encargada del manejo de los diferentes fondos para el apoyo a la demanda de programas de formación en los niveles de educación superior. "/>
    <s v="Reportes de seguimiento por el equipo de gestión de Generación E"/>
    <n v="0"/>
    <n v="12000"/>
    <n v="10000"/>
    <n v="10000"/>
    <n v="8000"/>
    <n v="40000"/>
    <n v="12000"/>
    <n v="0"/>
    <n v="0"/>
    <n v="10000"/>
    <n v="8000"/>
    <n v="0"/>
    <n v="0"/>
    <n v="0"/>
    <n v="0"/>
    <n v="0"/>
    <n v="0"/>
    <n v="0"/>
    <n v="0"/>
    <n v="0"/>
    <n v="0"/>
    <n v="0"/>
    <n v="8000"/>
    <m/>
    <m/>
  </r>
  <r>
    <s v="VES"/>
    <s v="Gestión con valores para Resultados"/>
    <s v="Aumentar los niveles de satisfacción del cliente y de los grupos de valor"/>
    <s v="Implementación de política "/>
    <s v="Dirección de Fomento de la Educación Superior"/>
    <s v="Subdirección de Apoyo a la Gestión de las IES"/>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m/>
    <s v="023"/>
    <s v="Generación E "/>
    <n v="161"/>
    <s v="Becas con créditos condonables en educación técnica, tecnológica y universitaria otorgadas a la población de municipios PDET, incluyendo personas con discapacidad"/>
    <x v="4"/>
    <m/>
    <n v="3914"/>
    <s v="X"/>
    <s v="E3-E4-E5"/>
    <s v="x"/>
    <s v="X"/>
    <m/>
    <s v="X"/>
    <m/>
    <m/>
    <s v="X"/>
    <m/>
    <m/>
    <m/>
    <m/>
    <m/>
    <m/>
    <m/>
    <m/>
    <m/>
    <m/>
    <m/>
    <s v="Producto"/>
    <s v="Anual"/>
    <s v="Acumulado"/>
    <s v="Número"/>
    <n v="0"/>
    <s v="Sumatoria de beneficiarios de créditos condonables en educación técnica profesional, tecnológica y universitaria otorgados a la población rural con condiciones socioeconómicas vulnerables de municipios PDET, incluyendo personas con discapacidad."/>
    <s v="Reportes de seguimiento por el equipo de gestión de Generación E"/>
    <n v="0"/>
    <n v="4000"/>
    <n v="4000"/>
    <n v="4000"/>
    <n v="4000"/>
    <n v="16000"/>
    <n v="4000"/>
    <n v="0"/>
    <n v="0"/>
    <n v="4000"/>
    <n v="4000"/>
    <n v="0"/>
    <n v="0"/>
    <n v="0"/>
    <n v="0"/>
    <n v="0"/>
    <n v="0"/>
    <n v="0"/>
    <n v="0"/>
    <n v="0"/>
    <n v="0"/>
    <n v="0"/>
    <n v="4000"/>
    <m/>
    <m/>
  </r>
  <r>
    <s v="VES"/>
    <s v="Gestión con valores para Resultados"/>
    <s v="Aumentar los niveles de satisfacción del cliente y de los grupos de valor"/>
    <s v="Implementación de política "/>
    <s v="Dirección de Fomento de la Educación Superior"/>
    <s v="Dirección de Fomento de la Educación Superior"/>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s v="Financiación de la educación superior"/>
    <n v="55"/>
    <s v="Financiamiento de la Educación Superior"/>
    <n v="136"/>
    <s v="Número de beneficiarios de subsidios y condonaciones de créditos otorgados a través del Icetex"/>
    <x v="2"/>
    <m/>
    <n v="3914"/>
    <s v="X"/>
    <s v="x"/>
    <s v="x"/>
    <s v="X"/>
    <m/>
    <s v="X"/>
    <m/>
    <m/>
    <s v="X"/>
    <m/>
    <m/>
    <m/>
    <m/>
    <m/>
    <s v="X"/>
    <m/>
    <m/>
    <m/>
    <m/>
    <m/>
    <s v="Producto"/>
    <s v="Semestral"/>
    <s v="Flujo"/>
    <s v="Número"/>
    <n v="0"/>
    <s v="Suma de los estudiantes con créditos Icetex que son beneficiarios de subsidios de tasa o sostenimiento o de condonaciones del 25%  o como mejores Saber PRO."/>
    <s v="Informes desde ICETEX"/>
    <n v="0"/>
    <n v="341582"/>
    <n v="305214"/>
    <n v="284975"/>
    <n v="373103"/>
    <n v="373103"/>
    <n v="0"/>
    <n v="478385"/>
    <n v="180257"/>
    <n v="104718"/>
    <n v="373103"/>
    <n v="0"/>
    <n v="0"/>
    <n v="0"/>
    <n v="0"/>
    <n v="0"/>
    <m/>
    <n v="0"/>
    <n v="0"/>
    <n v="0"/>
    <n v="0"/>
    <n v="0"/>
    <n v="373103"/>
    <m/>
    <m/>
  </r>
  <r>
    <s v="VES"/>
    <s v="Gestión con valores para Resultados"/>
    <s v="Aumentar los niveles de satisfacción del cliente y de los grupos de valor"/>
    <s v="Implementación de política "/>
    <s v="Dirección de Fomento de la Educación Superior"/>
    <s v="Subdirección de Apoyo a la Gestión de las IES"/>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s v="Financiación de la educación superior"/>
    <n v="55"/>
    <s v="Financiamiento de la Educación Superior"/>
    <n v="163"/>
    <s v="Número de beneficiarios adjudicados en los fondos poblacionales"/>
    <x v="2"/>
    <s v="X"/>
    <m/>
    <s v="F08"/>
    <s v="E3-E5-E27"/>
    <s v="x"/>
    <m/>
    <m/>
    <s v="X"/>
    <m/>
    <m/>
    <s v="X"/>
    <m/>
    <m/>
    <m/>
    <m/>
    <m/>
    <m/>
    <m/>
    <m/>
    <m/>
    <m/>
    <m/>
    <s v="Producto"/>
    <s v="Anual"/>
    <s v="Acumulado"/>
    <s v="Número"/>
    <n v="0"/>
    <s v="Suma de los nuevos beneficiarios adjudicados en los fondos poblacionales (Indígenas, Comunidades Negras, Rrom, Víctimas y Discapacidad)"/>
    <s v="Informes desde ICETEX"/>
    <n v="0"/>
    <n v="5016"/>
    <n v="4542"/>
    <n v="4556"/>
    <n v="5029"/>
    <n v="19143"/>
    <n v="0"/>
    <n v="5623"/>
    <n v="0"/>
    <n v="4556"/>
    <n v="5029"/>
    <n v="0"/>
    <n v="0"/>
    <n v="0"/>
    <n v="0"/>
    <n v="0"/>
    <n v="0"/>
    <n v="0"/>
    <n v="0"/>
    <n v="0"/>
    <n v="0"/>
    <n v="0"/>
    <n v="5029"/>
    <m/>
    <m/>
  </r>
  <r>
    <s v="VES"/>
    <s v="Gestión con valores para Resultados"/>
    <s v="Aumentar los niveles de satisfacción del cliente y de los grupos de valor"/>
    <s v="Implementación de política "/>
    <s v="Dirección de Fomento de la Educación Superior"/>
    <s v="Subdirección de Apoyo a la Gestión de las IES"/>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s v="Financiación de la educación superior"/>
    <n v="55"/>
    <s v="Financiamiento de la Educación Superior"/>
    <n v="166"/>
    <s v="Número de beneficiarios renovados en los fondos poblacionales"/>
    <x v="2"/>
    <s v="X"/>
    <m/>
    <s v="F08"/>
    <s v="E3-E5-E27"/>
    <s v="x"/>
    <m/>
    <m/>
    <s v="X"/>
    <m/>
    <m/>
    <s v="X"/>
    <m/>
    <m/>
    <m/>
    <m/>
    <m/>
    <m/>
    <m/>
    <m/>
    <m/>
    <m/>
    <m/>
    <s v="Producto"/>
    <s v="Semestral"/>
    <s v="Flujo"/>
    <s v="Número"/>
    <n v="0"/>
    <s v="Suma de los beneficiarios renovados en los fondos poblacionales (Indígenas, Comunidades Negras, Rrom, Víctimas y Discapacidad)"/>
    <s v="Informes desde ICETEX"/>
    <n v="0"/>
    <n v="18074"/>
    <n v="17197"/>
    <n v="21013"/>
    <n v="21469"/>
    <n v="21469"/>
    <n v="0"/>
    <n v="30110"/>
    <n v="14697"/>
    <n v="6316"/>
    <n v="21469"/>
    <n v="0"/>
    <n v="0"/>
    <n v="0"/>
    <n v="0"/>
    <n v="0"/>
    <m/>
    <n v="0"/>
    <n v="0"/>
    <n v="0"/>
    <n v="0"/>
    <n v="0"/>
    <n v="21469"/>
    <m/>
    <m/>
  </r>
  <r>
    <s v="VES"/>
    <s v="Gestión con valores para Resultados"/>
    <s v="Aumentar los niveles de satisfacción del cliente y de los grupos de valor"/>
    <s v="Implementación de política "/>
    <s v="Dirección de Fomento de la Educación Superior"/>
    <s v="Subdirección de Apoyo a la Gestión de las IES"/>
    <s v="4.3. Asegurar el acceso igualitario de todos los hombres y las mujeres a una formación técnica, profesional y superior de calidad, incluida la enseñanza universitaria."/>
    <s v="Apuesta para impulsar una educación superior incluyente y de calidad"/>
    <s v="3. Educación Inclusiva e Intercultural"/>
    <s v="Financiación de la educación superior"/>
    <n v="55"/>
    <s v="Financiamiento de la Educación Superior"/>
    <n v="276"/>
    <s v="Número de beneficiarios adjudicados en Fondos NO poblacionales determinados por Ley (excluye Generación E)"/>
    <x v="2"/>
    <m/>
    <m/>
    <m/>
    <m/>
    <m/>
    <m/>
    <m/>
    <m/>
    <m/>
    <m/>
    <m/>
    <m/>
    <m/>
    <m/>
    <m/>
    <m/>
    <m/>
    <m/>
    <m/>
    <m/>
    <m/>
    <m/>
    <s v="Producto"/>
    <s v="Anual"/>
    <s v="Acumulado"/>
    <s v="Número"/>
    <n v="0"/>
    <s v="Suma de los nuevos beneficiarios adjudicados en los fondos NO poblacionales (Mejores Bachilleres, Mejores Saber PRO, Omaira, DIH, Luis Robles, Ciudadanos de Paz, Hipólita, Fondo de Veteranos y el Fondo Lideres Afrodescendientes)"/>
    <s v="Informes desde ICETEX"/>
    <n v="0"/>
    <n v="912"/>
    <n v="850"/>
    <n v="862"/>
    <n v="911"/>
    <n v="3535"/>
    <n v="0"/>
    <n v="872"/>
    <n v="0"/>
    <n v="862"/>
    <n v="911"/>
    <n v="0"/>
    <n v="0"/>
    <n v="0"/>
    <n v="0"/>
    <n v="0"/>
    <n v="0"/>
    <n v="0"/>
    <n v="0"/>
    <n v="0"/>
    <n v="0"/>
    <n v="0"/>
    <n v="911"/>
    <m/>
    <m/>
  </r>
  <r>
    <s v="VES"/>
    <s v="Gestión con valores para Resultados"/>
    <s v="Aumentar los niveles de satisfacción del cliente y de los grupos de valor"/>
    <s v="Implementación de política "/>
    <s v="Dirección de Fomento de la Educación Superior"/>
    <s v="Subdirección de Apoyo a la Gestión de las IES"/>
    <s v="4.3. Asegurar el acceso igualitario de todos los hombres y las mujeres a una formación técnica, profesional y superior de calidad, incluida la enseñanza universitaria."/>
    <s v="Apuesta para impulsar una educación superior incluyente y de calidad"/>
    <s v="3. Educación Inclusiva e Intercultural"/>
    <s v="Financiación de la educación superior"/>
    <n v="55"/>
    <s v="Financiamiento de la Educación Superior"/>
    <n v="290"/>
    <s v="Porcentaje de incremento anual de beneficiarios del Fondo especial para el pueblo Rrom (créditos educativos)"/>
    <x v="5"/>
    <s v="X"/>
    <m/>
    <m/>
    <m/>
    <s v="1.A.1"/>
    <m/>
    <m/>
    <m/>
    <m/>
    <m/>
    <m/>
    <m/>
    <m/>
    <m/>
    <m/>
    <m/>
    <m/>
    <m/>
    <m/>
    <m/>
    <m/>
    <m/>
    <s v="Producto"/>
    <s v="Anual"/>
    <s v="Flujo"/>
    <s v="Porcentaje"/>
    <n v="60"/>
    <s v="Incremento porcentual anual = ((Beneficiarios año t - Beneficiarios año t-1) / Beneficiarios año t-1) * 100"/>
    <s v="Informes desde ICETEX"/>
    <n v="10"/>
    <n v="20"/>
    <n v="25"/>
    <n v="30"/>
    <n v="35"/>
    <n v="35"/>
    <n v="16.66"/>
    <n v="11.5"/>
    <n v="0"/>
    <n v="30"/>
    <n v="35"/>
    <n v="0"/>
    <n v="0"/>
    <n v="0"/>
    <n v="0"/>
    <n v="0"/>
    <n v="0"/>
    <n v="0"/>
    <n v="0"/>
    <n v="0"/>
    <n v="0"/>
    <n v="0"/>
    <n v="35"/>
    <m/>
    <m/>
  </r>
  <r>
    <s v="VES"/>
    <s v="Gestión con valores para Resultados"/>
    <s v="Aumentar los niveles de satisfacción del cliente y de los grupos de valor"/>
    <s v="Implementación de política "/>
    <s v="Dirección de Fomento de la Educación Superior"/>
    <s v="Subdirección de Apoyo a la Gestión de las IES"/>
    <s v="4.3. Asegurar el acceso igualitario de todos los hombres y las mujeres a una formación técnica, profesional y superior de calidad, incluida la enseñanza universitaria."/>
    <s v="Apuesta para impulsar una educación superior incluyente y de calidad"/>
    <s v="3. Educación Inclusiva e Intercultural"/>
    <s v="Financiación de la educación superior"/>
    <n v="55"/>
    <s v="Financiamiento de la Educación Superior"/>
    <n v="283"/>
    <s v="Número de beneficiarios renovados en Fondos NO poblacionales (excluye Generación E)"/>
    <x v="2"/>
    <m/>
    <m/>
    <m/>
    <m/>
    <m/>
    <m/>
    <m/>
    <m/>
    <m/>
    <m/>
    <m/>
    <m/>
    <m/>
    <m/>
    <m/>
    <m/>
    <m/>
    <m/>
    <m/>
    <m/>
    <m/>
    <m/>
    <s v="Producto"/>
    <s v="Semestral"/>
    <s v="Flujo"/>
    <s v="Número"/>
    <n v="0"/>
    <s v="Suma de los beneficiarios renovados en los fondos NO poblacionales (Mejores Bachilleres, Mejores Saber PRO, Ser Pilo Paga, Omaira, DIH, Luis Robles, Ciudadanos de Paz, Hipólita)"/>
    <s v="Informes desde ICETEX"/>
    <n v="0"/>
    <n v="35637"/>
    <n v="133491"/>
    <n v="17738"/>
    <n v="26227"/>
    <n v="26227"/>
    <n v="0"/>
    <n v="328220"/>
    <n v="15735"/>
    <n v="2003"/>
    <n v="26227"/>
    <n v="0"/>
    <n v="0"/>
    <n v="0"/>
    <n v="0"/>
    <n v="0"/>
    <m/>
    <n v="0"/>
    <n v="0"/>
    <n v="0"/>
    <n v="0"/>
    <n v="0"/>
    <n v="26227"/>
    <m/>
    <m/>
  </r>
  <r>
    <s v="VES"/>
    <s v="Direccionamiento estratégico y planeación "/>
    <s v="Aumentar los niveles de satisfacción del cliente y de los grupos de valor"/>
    <s v="Implementación de política "/>
    <s v="Dirección de Fomento de la Educación Superior"/>
    <s v="Subdirección de Desarrollo Sectorial"/>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m/>
    <s v="021"/>
    <s v="Fomento de la educación superior"/>
    <n v="168"/>
    <s v="Porcentaje de avance en el proceso de producción y publicación de la información estadística del sector "/>
    <x v="2"/>
    <m/>
    <m/>
    <m/>
    <m/>
    <m/>
    <m/>
    <m/>
    <m/>
    <m/>
    <m/>
    <m/>
    <m/>
    <m/>
    <m/>
    <m/>
    <m/>
    <m/>
    <m/>
    <m/>
    <m/>
    <m/>
    <m/>
    <s v="Gestión "/>
    <s v="Trimestral"/>
    <s v="Mantenimiento"/>
    <s v="Porcentaje"/>
    <n v="0"/>
    <s v="Sumatoria de ponderados de hitos"/>
    <s v="De acuerdo a los hitos definidos"/>
    <n v="0"/>
    <n v="100"/>
    <n v="100"/>
    <n v="100"/>
    <n v="100"/>
    <n v="100"/>
    <n v="0"/>
    <n v="100"/>
    <n v="0"/>
    <n v="100"/>
    <n v="100"/>
    <n v="0"/>
    <n v="0"/>
    <m/>
    <n v="0"/>
    <n v="0"/>
    <m/>
    <n v="0"/>
    <n v="0"/>
    <m/>
    <n v="0"/>
    <n v="0"/>
    <n v="100"/>
    <m/>
    <m/>
  </r>
  <r>
    <s v="VES"/>
    <s v="Direccionamiento estratégico y planeación "/>
    <s v="Aumentar los niveles de satisfacción del cliente y de los grupos de valor"/>
    <s v="Implementación de política "/>
    <s v="Dirección de Fomento de la Educación Superior"/>
    <s v="Subdirección de Desarrollo Sectorial"/>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m/>
    <s v="021"/>
    <s v="Fomento de la educación superior"/>
    <n v="94"/>
    <s v="Número de documentos técnicos y de análisis sectorial de educación superior"/>
    <x v="2"/>
    <m/>
    <m/>
    <m/>
    <m/>
    <m/>
    <m/>
    <m/>
    <m/>
    <m/>
    <m/>
    <m/>
    <m/>
    <m/>
    <m/>
    <m/>
    <m/>
    <m/>
    <m/>
    <m/>
    <m/>
    <m/>
    <m/>
    <s v="Producto"/>
    <s v="Semestral"/>
    <s v="Flujo"/>
    <s v="Número"/>
    <n v="0"/>
    <s v="Sumatoria de documentos generados"/>
    <s v="De acuerdo a la cantidad de documentos generados"/>
    <n v="0"/>
    <n v="0"/>
    <n v="8"/>
    <n v="4"/>
    <n v="4"/>
    <n v="4"/>
    <n v="0"/>
    <n v="8"/>
    <n v="2"/>
    <n v="2"/>
    <n v="4"/>
    <n v="0"/>
    <n v="0"/>
    <n v="0"/>
    <n v="0"/>
    <n v="0"/>
    <m/>
    <n v="0"/>
    <n v="0"/>
    <n v="0"/>
    <n v="0"/>
    <n v="0"/>
    <n v="4"/>
    <m/>
    <m/>
  </r>
  <r>
    <s v="VES"/>
    <s v="Direccionamiento estratégico y planeación "/>
    <s v="Aumentar los niveles de satisfacción del cliente y de los grupos de valor"/>
    <s v="Implementación de política "/>
    <s v="Dirección de Fomento de la Educación Superior"/>
    <s v="Subdirección de Desarrollo Sectorial"/>
    <s v="4.3. Asegurar el acceso igualitario de todos los hombres y las mujeres a una formación técnica, profesional y superior de calidad, incluida la enseñanza universitaria."/>
    <s v="Eficiencia y desarrollo de capacidades para una gestión moderna del sector educativo"/>
    <s v="6. Desarrollo de capacidades para una gestión moderna del sector educativo"/>
    <m/>
    <s v="021"/>
    <s v="Fomento de la educación superior"/>
    <n v="170"/>
    <s v="Porcentaje de avance en el proceso de revisión conceptual, soporte, actualización y mejoramiento de los sistemas de información de educación superior y fortalecimiento de la analítica"/>
    <x v="2"/>
    <s v="X"/>
    <m/>
    <m/>
    <m/>
    <m/>
    <m/>
    <m/>
    <m/>
    <m/>
    <m/>
    <m/>
    <m/>
    <m/>
    <m/>
    <m/>
    <m/>
    <m/>
    <m/>
    <m/>
    <m/>
    <m/>
    <m/>
    <s v="Gestión "/>
    <s v="Trimestral"/>
    <s v="Mantenimiento"/>
    <s v="Porcentaje"/>
    <n v="0"/>
    <s v="Sumatoria de ponderados de hitos"/>
    <s v="De acuerdo a los hitos definidos"/>
    <n v="0"/>
    <n v="0"/>
    <n v="100"/>
    <n v="100"/>
    <n v="100"/>
    <n v="100"/>
    <n v="0"/>
    <n v="100"/>
    <n v="35"/>
    <n v="65"/>
    <n v="100"/>
    <n v="0"/>
    <n v="0"/>
    <m/>
    <n v="0"/>
    <n v="0"/>
    <m/>
    <n v="0"/>
    <n v="0"/>
    <m/>
    <n v="0"/>
    <n v="0"/>
    <n v="100"/>
    <m/>
    <m/>
  </r>
  <r>
    <s v="VES"/>
    <s v="Gestión con valores para Resultados"/>
    <s v="Aumentar los niveles de satisfacción del cliente y de los grupos de valor"/>
    <s v="Implementación de política "/>
    <s v="Dirección de Fomento de la Educación Superior"/>
    <s v="Dirección de Fomento de la Educación Superior"/>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m/>
    <s v="021"/>
    <s v="Fomento de la educación superior"/>
    <n v="95"/>
    <s v="Porcentaje de avance de la estrategia para promover a Colombia como destino académico y científico"/>
    <x v="2"/>
    <m/>
    <m/>
    <m/>
    <m/>
    <m/>
    <m/>
    <m/>
    <m/>
    <m/>
    <m/>
    <m/>
    <m/>
    <m/>
    <m/>
    <m/>
    <m/>
    <m/>
    <m/>
    <m/>
    <m/>
    <m/>
    <m/>
    <s v="Gestión"/>
    <s v="Trimestral"/>
    <s v="Flujo"/>
    <s v="Porcentaje"/>
    <n v="0"/>
    <s v="Sumatoria de ponderados de hitos"/>
    <s v="De acuerdo a los hitos definidos"/>
    <n v="0"/>
    <n v="0"/>
    <n v="100"/>
    <n v="100"/>
    <n v="100"/>
    <n v="100"/>
    <n v="0"/>
    <n v="100"/>
    <n v="0"/>
    <n v="100"/>
    <n v="100"/>
    <n v="0"/>
    <n v="0"/>
    <m/>
    <n v="0"/>
    <n v="0"/>
    <m/>
    <n v="0"/>
    <n v="0"/>
    <m/>
    <n v="0"/>
    <n v="0"/>
    <n v="100"/>
    <m/>
    <m/>
  </r>
  <r>
    <s v="VES"/>
    <s v="Gestión con valores para Resultados"/>
    <s v="Aumentar los niveles de satisfacción del cliente y de los grupos de valor"/>
    <s v="Implementación de política "/>
    <s v="Dirección de Fomento de la Educación Superior"/>
    <s v="Subdirección de Apoyo a la Gestión de las IES"/>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s v="Cierre de brechas regionales y urbano-rurales"/>
    <s v="021"/>
    <s v="Fomento de la educación superior"/>
    <n v="213"/>
    <s v="Número de estudiantes en programas TyT en IES y Programas Acreditados _x000a_"/>
    <x v="0"/>
    <s v="X"/>
    <m/>
    <m/>
    <m/>
    <m/>
    <m/>
    <m/>
    <m/>
    <m/>
    <m/>
    <m/>
    <m/>
    <m/>
    <m/>
    <m/>
    <m/>
    <m/>
    <m/>
    <m/>
    <m/>
    <m/>
    <m/>
    <s v="Producto"/>
    <s v="Anual"/>
    <s v="Flujo"/>
    <s v="Número"/>
    <n v="0"/>
    <s v="Sumatoria  de estudiantes en programas TyT en IES y Programas Acreditados"/>
    <s v="Reporte Anual de la Subdirección de Desarrollo Sectorial"/>
    <n v="68376"/>
    <n v="0"/>
    <n v="70000"/>
    <n v="70000"/>
    <n v="70000"/>
    <n v="70000"/>
    <n v="0"/>
    <n v="0"/>
    <n v="0"/>
    <n v="70000"/>
    <n v="70000"/>
    <n v="0"/>
    <n v="0"/>
    <n v="0"/>
    <n v="0"/>
    <n v="0"/>
    <n v="0"/>
    <n v="0"/>
    <n v="0"/>
    <n v="0"/>
    <n v="0"/>
    <n v="0"/>
    <n v="70000"/>
    <m/>
    <m/>
  </r>
  <r>
    <s v="VES"/>
    <s v="Gestión con valores para Resultados"/>
    <s v="Aumentar los niveles de satisfacción del cliente y de los grupos de valor"/>
    <s v="Implementación de política "/>
    <s v="Dirección de Fomento de la Educación Superior"/>
    <s v="Dirección de Fomento de la Educación Superior"/>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s v="Cierre de brechas regionales y urbano-rurales"/>
    <s v="021"/>
    <s v="Fomento de la educación superior"/>
    <n v="209"/>
    <s v="Porcentaje de avance en la implementación del piloto modalidad dual"/>
    <x v="0"/>
    <s v="X"/>
    <m/>
    <m/>
    <m/>
    <m/>
    <m/>
    <m/>
    <m/>
    <m/>
    <m/>
    <m/>
    <m/>
    <m/>
    <m/>
    <m/>
    <m/>
    <m/>
    <m/>
    <m/>
    <m/>
    <m/>
    <m/>
    <s v="Gestión"/>
    <s v="Anual"/>
    <s v="Flujo"/>
    <s v="Porcentaje"/>
    <n v="0"/>
    <s v="Porcentaje de avance de acuerdo con los Siguientes Hitos:_x000a_1) Obtención de Registros Calificados _x000a_2) Inscripción y selección de estudiantes_x000a_3) matricula de la primera cohorte del Piloto"/>
    <s v="Documentos  de seguimiento de cada una de las etapas"/>
    <n v="0"/>
    <n v="0"/>
    <n v="100"/>
    <n v="100"/>
    <n v="100"/>
    <n v="100"/>
    <n v="0"/>
    <n v="100"/>
    <n v="0"/>
    <n v="100"/>
    <n v="100"/>
    <n v="0"/>
    <n v="0"/>
    <n v="0"/>
    <n v="0"/>
    <n v="0"/>
    <n v="0"/>
    <n v="0"/>
    <n v="0"/>
    <n v="0"/>
    <n v="0"/>
    <n v="0"/>
    <n v="100"/>
    <m/>
    <m/>
  </r>
  <r>
    <s v="VES"/>
    <s v="Gestión con valores para Resultados"/>
    <s v="Aumentar los niveles de satisfacción del cliente y de los grupos de valor"/>
    <s v="Implementación de política "/>
    <s v="Dirección de Fomento de la Educación Superior"/>
    <s v="Subdirección de Apoyo a la Gestión de las IES"/>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s v="Formación de capital humano de alto nivel"/>
    <n v="65"/>
    <s v="Fomento a la Formación de maestrías y doctorados"/>
    <n v="154"/>
    <s v="Estudiantes matriculados en programas de maestría y doctorado"/>
    <x v="1"/>
    <s v="X"/>
    <m/>
    <m/>
    <s v="E34"/>
    <m/>
    <m/>
    <m/>
    <m/>
    <m/>
    <m/>
    <m/>
    <m/>
    <m/>
    <m/>
    <m/>
    <m/>
    <m/>
    <m/>
    <m/>
    <m/>
    <m/>
    <m/>
    <s v="Resultado"/>
    <s v="Anual"/>
    <s v="Flujo"/>
    <s v="Número"/>
    <n v="180"/>
    <s v="Estudiantes en programas de maestría y doctorado = Sumatoria de estudiantes matriculados en IES en programas de maestría y doctorado en el período t"/>
    <s v="Reporte Anual de la Subdirección de Desarrollo Sectorial"/>
    <n v="74900"/>
    <n v="77200"/>
    <n v="79700"/>
    <n v="82300"/>
    <n v="85000"/>
    <n v="85000"/>
    <n v="70854"/>
    <n v="0"/>
    <n v="0"/>
    <n v="82300"/>
    <n v="85000"/>
    <n v="0"/>
    <n v="0"/>
    <n v="0"/>
    <n v="0"/>
    <n v="0"/>
    <n v="0"/>
    <n v="0"/>
    <n v="0"/>
    <n v="0"/>
    <n v="0"/>
    <n v="0"/>
    <n v="85000"/>
    <m/>
    <m/>
  </r>
  <r>
    <s v="VES"/>
    <s v="Gestión con valores para Resultados"/>
    <s v="Aumentar los niveles de satisfacción del cliente y de los grupos de valor"/>
    <s v="Implementación de política "/>
    <s v="Dirección de Fomento de la Educación Superior"/>
    <s v="Dirección de Fomento de la Educación Superior"/>
    <s v="4.3. Asegurar el acceso igualitario de todos los hombres y las mujeres a una formación técnica, profesional y superior de calidad, incluida la enseñanza universitaria."/>
    <s v="Más y mejor educación rural"/>
    <s v="4. Más y mejor Educación Rural"/>
    <s v="Implementación de un enfoque diferencial para el sector rural"/>
    <s v="021"/>
    <s v="Fomento de la educación superior"/>
    <n v="215"/>
    <s v="Tasa de tránsito inmediato a la educación superior en zonas rurales"/>
    <x v="1"/>
    <s v="X"/>
    <m/>
    <m/>
    <s v="E27"/>
    <m/>
    <m/>
    <m/>
    <m/>
    <m/>
    <m/>
    <m/>
    <m/>
    <m/>
    <m/>
    <m/>
    <m/>
    <m/>
    <m/>
    <m/>
    <m/>
    <m/>
    <m/>
    <s v="Resultado"/>
    <s v="Anual"/>
    <s v="Flujo"/>
    <s v="Porcentaje"/>
    <n v="270"/>
    <s v="TTI  = (estudiantes de primer curso que provienen de zonas rurales matriculados en programas académicos de pregrado en el período t  / estudiantes matriculados en grado 11 en período t-1 que residen en zonas rurales) * 100"/>
    <s v="Reporte Anual de la Subdirección de Desarrollo Sectorial"/>
    <n v="22"/>
    <n v="23"/>
    <n v="24"/>
    <n v="25"/>
    <n v="26"/>
    <n v="26"/>
    <n v="25.2"/>
    <n v="0"/>
    <n v="0"/>
    <n v="25"/>
    <n v="26"/>
    <n v="0"/>
    <n v="0"/>
    <n v="0"/>
    <n v="0"/>
    <n v="0"/>
    <n v="0"/>
    <n v="0"/>
    <n v="0"/>
    <n v="0"/>
    <n v="0"/>
    <n v="0"/>
    <n v="26"/>
    <m/>
    <m/>
  </r>
  <r>
    <s v="VES"/>
    <s v="Gestión con valores para Resultados"/>
    <s v="Aumentar los niveles de satisfacción del cliente y de los grupos de valor"/>
    <s v="Implementación de política "/>
    <s v="Dirección de Fomento de la Educación Superior"/>
    <s v="Dirección de Fomento de la Educación Superior"/>
    <s v="4.3. Asegurar el acceso igualitario de todos los hombres y las mujeres a una formación técnica, profesional y superior de calidad, incluida la enseñanza universitaria."/>
    <s v="Más y mejor educación rural"/>
    <s v="4. Más y mejor Educación Rural"/>
    <s v="Implementación de un enfoque diferencial para el sector rural"/>
    <n v="57"/>
    <s v="Fortalecimiento de la Educación Superior Pública"/>
    <n v="216"/>
    <s v="Número de Instituciones de Educación Superior oficiales con énfasis rural en líneas de inversión de sus Planes de Fomento a la Calidad"/>
    <x v="0"/>
    <s v="X"/>
    <m/>
    <m/>
    <m/>
    <m/>
    <m/>
    <m/>
    <m/>
    <m/>
    <m/>
    <m/>
    <m/>
    <m/>
    <m/>
    <m/>
    <m/>
    <s v="X"/>
    <m/>
    <m/>
    <m/>
    <m/>
    <m/>
    <s v="Producto"/>
    <s v="Anual"/>
    <s v="Flujo"/>
    <s v="Número"/>
    <n v="0"/>
    <s v="Sumatoria de proyectos en los planes de fomento con énfasis de regionalización y rural en IES Publicas"/>
    <s v="Planes de Fomento a la Calidad de las IES"/>
    <n v="0"/>
    <n v="15"/>
    <n v="15"/>
    <n v="15"/>
    <n v="15"/>
    <n v="15"/>
    <n v="0"/>
    <n v="15"/>
    <n v="0"/>
    <n v="15"/>
    <n v="15"/>
    <n v="0"/>
    <n v="0"/>
    <n v="0"/>
    <n v="0"/>
    <n v="0"/>
    <n v="0"/>
    <n v="0"/>
    <n v="0"/>
    <n v="0"/>
    <n v="0"/>
    <n v="0"/>
    <n v="15"/>
    <m/>
    <m/>
  </r>
  <r>
    <s v="VES"/>
    <s v="Gestión con valores para Resultados"/>
    <s v="Aumentar los niveles de satisfacción del cliente y de los grupos de valor"/>
    <s v="Implementación de política "/>
    <s v="Dirección de Fomento de la Educación Superior"/>
    <s v="Dirección de Fomento de la Educación Superior"/>
    <s v="4.3. Asegurar el acceso igualitario de todos los hombres y las mujeres a una formación técnica, profesional y superior de calidad, incluida la enseñanza universitaria."/>
    <s v="Más y mejor educación rural"/>
    <s v="4. Más y mejor Educación Rural"/>
    <s v="Implementación de un enfoque diferencial para el sector rural"/>
    <s v="021"/>
    <s v="Fomento de la educación superior"/>
    <n v="217"/>
    <s v="Número de proyectos con oferta de Educación Superior en nodos de desarrollo Rural (énfasis municipios PDET)"/>
    <x v="0"/>
    <s v="X"/>
    <m/>
    <s v="X"/>
    <s v="E3-E4-E5"/>
    <s v="x"/>
    <s v="X"/>
    <m/>
    <s v="X"/>
    <m/>
    <m/>
    <s v="X"/>
    <m/>
    <m/>
    <m/>
    <m/>
    <m/>
    <m/>
    <m/>
    <m/>
    <m/>
    <m/>
    <m/>
    <s v="Producto"/>
    <s v="Anual"/>
    <s v="Flujo"/>
    <s v="Número"/>
    <n v="0"/>
    <s v="Sumatoria de proyectos con oferta de educación en nodos de desarrollo rural."/>
    <s v="Informes de avance de la implementación de la estrategia de Ruralidad"/>
    <n v="0"/>
    <n v="0"/>
    <n v="3"/>
    <n v="3"/>
    <n v="3"/>
    <n v="3"/>
    <n v="0"/>
    <n v="3"/>
    <n v="0"/>
    <n v="3"/>
    <n v="3"/>
    <n v="0"/>
    <n v="0"/>
    <n v="0"/>
    <n v="0"/>
    <n v="0"/>
    <n v="0"/>
    <n v="0"/>
    <n v="0"/>
    <n v="0"/>
    <n v="0"/>
    <n v="0"/>
    <n v="3"/>
    <m/>
    <m/>
  </r>
  <r>
    <s v="VES"/>
    <s v="Gestión con valores para Resultados"/>
    <s v="Aumentar los niveles de satisfacción del cliente y de los grupos de valor"/>
    <s v="Implementación de política "/>
    <s v="Dirección de Fomento de la Educación Superior"/>
    <s v="Subdirección de Apoyo a la Gestión de las IES"/>
    <s v="4.3. Asegurar el acceso igualitario de todos los hombres y las mujeres a una formación técnica, profesional y superior de calidad, incluida la enseñanza universitaria."/>
    <s v="Más y mejor educación rural"/>
    <s v="4. Más y mejor Educación Rural"/>
    <s v="Implementación de un enfoque diferencial para el sector rural"/>
    <s v="021"/>
    <s v="Fomento de la educación superior"/>
    <n v="261"/>
    <s v="Nuevos programas de educación técnica, tecnológica y universitaria en áreas relacionadas con el desarrollo rural"/>
    <x v="4"/>
    <m/>
    <m/>
    <s v="X"/>
    <s v="E3-E4-E5"/>
    <s v="x"/>
    <s v="X"/>
    <m/>
    <s v="X"/>
    <m/>
    <m/>
    <s v="X"/>
    <m/>
    <m/>
    <m/>
    <m/>
    <m/>
    <m/>
    <m/>
    <m/>
    <m/>
    <m/>
    <m/>
    <s v="Producto "/>
    <s v="Anual"/>
    <s v="Acumulado"/>
    <s v="Número"/>
    <n v="0"/>
    <s v="Sumatoria anual de programas nuevos, programas existentes con ampliación de cobertura o extensión en el nivel de formación técnico profesional, tecnológico y universitaria relacionados con el área de conocimiento de agronomía, veterinaria, zootecnia y  otras ciencias agrarias afines, así como los diferentes programas de formación ofertados en municipios rurales y rurales dispersos.   "/>
    <s v="Reporte de programas diseñados, con ampliación de lugar de oferta en el marco de las acciones de fomento "/>
    <n v="0"/>
    <n v="2"/>
    <n v="2"/>
    <n v="2"/>
    <n v="2"/>
    <n v="8"/>
    <n v="0"/>
    <n v="0"/>
    <n v="0"/>
    <n v="2"/>
    <n v="2"/>
    <n v="0"/>
    <n v="0"/>
    <n v="0"/>
    <n v="0"/>
    <n v="0"/>
    <n v="0"/>
    <n v="0"/>
    <n v="0"/>
    <n v="0"/>
    <n v="0"/>
    <n v="0"/>
    <n v="2"/>
    <m/>
    <m/>
  </r>
  <r>
    <s v="VES"/>
    <s v="Gestión con valores para Resultados"/>
    <s v="Aumentar los niveles de satisfacción del cliente y de los grupos de valor"/>
    <s v="Implementación de política "/>
    <s v="Dirección de Fomento de la Educación Superior"/>
    <s v="Subdirección de Apoyo a la Gestión de las IES"/>
    <s v="4.3. Asegurar el acceso igualitario de todos los hombres y las mujeres a una formación técnica, profesional y superior de calidad, incluida la enseñanza universitaria."/>
    <s v="Más y mejor educación rural"/>
    <s v="4. Más y mejor Educación Rural"/>
    <s v="Implementación de un enfoque diferencial para el sector rural"/>
    <s v="021"/>
    <s v="Fomento de la educación superior"/>
    <n v="262"/>
    <s v="Avance en la estrategia de promoción, acceso y permanencia para la formación profesional de las mujeres en disciplinas no tradicionales para ellas, formulada e implementada "/>
    <x v="4"/>
    <m/>
    <m/>
    <m/>
    <m/>
    <m/>
    <s v="X"/>
    <m/>
    <m/>
    <m/>
    <m/>
    <m/>
    <m/>
    <m/>
    <m/>
    <m/>
    <m/>
    <m/>
    <m/>
    <m/>
    <m/>
    <m/>
    <m/>
    <s v="Gestión"/>
    <s v="Anual"/>
    <s v="Flujo"/>
    <s v="Porcentaje"/>
    <n v="0"/>
    <s v="Porcentaje de avance en la implementación de la  estrategia de promoción, acceso y permanencia para la formación profesional de las mujeres en disciplinas no tradicionales para ellas formuladas e implementadas"/>
    <s v="Documento de la estrategia de acceso y permanencia con enfoque de género"/>
    <n v="0"/>
    <n v="20"/>
    <n v="100"/>
    <n v="100"/>
    <n v="100"/>
    <n v="100"/>
    <n v="20"/>
    <n v="0"/>
    <n v="0"/>
    <n v="100"/>
    <n v="100"/>
    <n v="0"/>
    <n v="0"/>
    <n v="0"/>
    <n v="0"/>
    <n v="0"/>
    <n v="0"/>
    <n v="0"/>
    <n v="0"/>
    <n v="0"/>
    <n v="0"/>
    <n v="0"/>
    <n v="100"/>
    <m/>
    <m/>
  </r>
  <r>
    <s v="VES"/>
    <s v="Gestión con valores para Resultados"/>
    <s v="Aumentar los niveles de satisfacción del cliente y de los grupos de valor"/>
    <s v="Implementación de política "/>
    <s v="Dirección de Fomento de la Educación Superior"/>
    <s v="Subdirección de Apoyo a la Gestión de las IES"/>
    <s v="4.3. Asegurar el acceso igualitario de todos los hombres y las mujeres a una formación técnica, profesional y superior de calidad, incluida la enseñanza universitaria."/>
    <s v="Apuesta para impulsar una educación superior incluyente y de calidad"/>
    <s v="3. Educación Inclusiva e Intercultural"/>
    <m/>
    <s v="021"/>
    <s v="Fomento de la educación superior"/>
    <n v="268"/>
    <s v="Número de Instituciones de Educación Superior con políticas de Educación Inclusiva e Intercultural definidas"/>
    <x v="0"/>
    <m/>
    <m/>
    <s v="F05"/>
    <s v="E20"/>
    <s v="x"/>
    <s v="X"/>
    <m/>
    <s v="X"/>
    <m/>
    <m/>
    <s v="X"/>
    <m/>
    <m/>
    <m/>
    <m/>
    <m/>
    <m/>
    <m/>
    <m/>
    <m/>
    <m/>
    <m/>
    <s v="Producto "/>
    <s v="Anual"/>
    <s v="Flujo"/>
    <s v="Número"/>
    <n v="0"/>
    <s v="Sumatoria de Instituciones de Educación Superior con políticas de Educación Inclusiva e Intercultural definidas"/>
    <s v="Reporte de las IES, seguimiento por SAGIES"/>
    <n v="0"/>
    <n v="30"/>
    <n v="75"/>
    <n v="20"/>
    <n v="75"/>
    <n v="75"/>
    <n v="0"/>
    <n v="25"/>
    <n v="0"/>
    <n v="20"/>
    <n v="75"/>
    <n v="0"/>
    <n v="0"/>
    <n v="0"/>
    <n v="0"/>
    <n v="0"/>
    <n v="0"/>
    <n v="0"/>
    <n v="0"/>
    <n v="0"/>
    <n v="0"/>
    <n v="0"/>
    <n v="75"/>
    <m/>
    <m/>
  </r>
  <r>
    <s v="VES"/>
    <s v="Gestión con valores para Resultados"/>
    <s v="Aumentar los niveles de satisfacción del cliente y de los grupos de valor"/>
    <s v="Implementación de política "/>
    <s v="Dirección de Fomento de la Educación Superior"/>
    <s v="Subdirección de Apoyo a la Gestión de las IES"/>
    <s v="4.3. Asegurar el acceso igualitario de todos los hombres y las mujeres a una formación técnica, profesional y superior de calidad, incluida la enseñanza universitaria."/>
    <s v="Apuesta para impulsar una educación superior incluyente y de calidad"/>
    <s v="3. Educación Inclusiva e Intercultural"/>
    <m/>
    <n v="57"/>
    <s v="Fortalecimiento de la Educación Superior Pública"/>
    <n v="291"/>
    <s v="Instituciones de educación superior públicas con gestión en los Consejos Superiores para ampliación de cupos para la población Rrom"/>
    <x v="5"/>
    <s v="X"/>
    <m/>
    <m/>
    <m/>
    <s v="1.A.15"/>
    <m/>
    <m/>
    <m/>
    <m/>
    <m/>
    <m/>
    <m/>
    <m/>
    <m/>
    <m/>
    <m/>
    <m/>
    <m/>
    <m/>
    <m/>
    <m/>
    <m/>
    <s v="Producto"/>
    <s v="Anual"/>
    <s v="Acumulado"/>
    <s v="Número"/>
    <n v="30"/>
    <s v="IES con gestión = Sumatoria de IES con gestión para la ampliación de cupos en el período t"/>
    <s v="Reporte IES"/>
    <n v="0"/>
    <n v="10"/>
    <n v="10"/>
    <n v="10"/>
    <n v="10"/>
    <n v="40"/>
    <n v="21"/>
    <n v="15"/>
    <n v="0"/>
    <n v="10"/>
    <n v="10"/>
    <n v="0"/>
    <n v="0"/>
    <n v="0"/>
    <n v="0"/>
    <n v="0"/>
    <n v="0"/>
    <n v="0"/>
    <n v="0"/>
    <n v="0"/>
    <n v="0"/>
    <n v="0"/>
    <n v="10"/>
    <m/>
    <m/>
  </r>
  <r>
    <s v="VES"/>
    <s v="Gestión con valores para Resultados"/>
    <s v="Aumentar los niveles de satisfacción del cliente y de los grupos de valor"/>
    <s v="Implementación de política "/>
    <s v="Dirección de Fomento de la Educación Superior"/>
    <s v="Subdirección de Apoyo a la Gestión de las IES"/>
    <s v="4.3. Asegurar el acceso igualitario de todos los hombres y las mujeres a una formación técnica, profesional y superior de calidad, incluida la enseñanza universitaria."/>
    <s v="Apuesta para impulsar una educación superior incluyente y de calidad"/>
    <s v="3. Educación Inclusiva e Intercultural"/>
    <m/>
    <s v="021"/>
    <s v="Fomento de la educación superior"/>
    <n v="280"/>
    <s v="Número de IES que cuentan con acciones en la implementación de los lineamientos de prevención, detección y atención a las violencias basadas en género"/>
    <x v="0"/>
    <m/>
    <m/>
    <m/>
    <m/>
    <m/>
    <s v="X"/>
    <m/>
    <m/>
    <m/>
    <m/>
    <m/>
    <m/>
    <m/>
    <m/>
    <m/>
    <m/>
    <m/>
    <m/>
    <m/>
    <m/>
    <m/>
    <m/>
    <s v="Gestión"/>
    <s v="Trimestral"/>
    <s v="Flujo"/>
    <s v="Porcentaje"/>
    <n v="0"/>
    <s v="Suma de avances porcentuales según los hitos"/>
    <s v="Documento de la estrategia y lineamientos"/>
    <n v="0"/>
    <n v="20"/>
    <n v="100"/>
    <n v="100"/>
    <n v="100"/>
    <n v="100"/>
    <n v="0"/>
    <n v="100"/>
    <n v="0"/>
    <n v="100"/>
    <n v="100"/>
    <n v="0"/>
    <n v="0"/>
    <m/>
    <n v="0"/>
    <n v="0"/>
    <m/>
    <n v="0"/>
    <n v="0"/>
    <m/>
    <n v="0"/>
    <n v="0"/>
    <n v="100"/>
    <m/>
    <m/>
  </r>
  <r>
    <s v="VES"/>
    <s v="Gestión con valores para Resultados"/>
    <s v="Aumentar los niveles de satisfacción del cliente y de los grupos de valor"/>
    <s v="Implementación de política "/>
    <s v="Dirección de Fomento de la Educación Superior"/>
    <s v="Dirección de Fomento de la Educación Superior"/>
    <s v="4.3. Asegurar el acceso igualitario de todos los hombres y las mujeres a una formación técnica, profesional y superior de calidad, incluida la enseñanza universitaria."/>
    <s v="Alianza por la calidad y pertinencia de la educación y formación del talento humano"/>
    <s v="5. Alianza por la calidad y pertinencia de la educación y formación del talento humano"/>
    <s v="Marco Nacional de Cualificaciones "/>
    <n v="62"/>
    <s v="Marco Nacional de Cualificaciones"/>
    <n v="310"/>
    <s v="Reglamentación e implementación del Marco Nacional de Cualificaciones (MNC)"/>
    <x v="1"/>
    <m/>
    <s v="3866_x000a_3920"/>
    <m/>
    <m/>
    <m/>
    <m/>
    <m/>
    <m/>
    <m/>
    <m/>
    <m/>
    <m/>
    <m/>
    <m/>
    <m/>
    <m/>
    <m/>
    <m/>
    <m/>
    <m/>
    <m/>
    <m/>
    <s v="Resultado"/>
    <s v="Semestral"/>
    <s v="Capacidad"/>
    <s v="Porcentaje"/>
    <n v="15"/>
    <s v="% Avances MNC = (% de avance del Hito Diseño de la institucionalidad , gobernanza y sostenibilidad del MNC *13%)+(% de avance del Hito Unificación de la ruta metodológica para el diseño de cualificaciones*13%)+(% de avance de Hito Reglamentación del MNC *20%)+( % de avance Hito Implementación de la institucionalidad, gobernanza y sostenibilidad*  18%) + (% de avance de Hito Diseño de catálogos de cualificaciones en sectores priorizados *19%) +( % de avance hito Fomento de la oferta basada en Cualificaciones *17%)"/>
    <s v="De acuerdo a los entregables definidos en los hitos"/>
    <n v="40"/>
    <n v="48"/>
    <n v="53"/>
    <n v="56"/>
    <n v="60"/>
    <n v="60"/>
    <n v="48"/>
    <n v="52.699999999999996"/>
    <n v="53.5"/>
    <n v="2.5"/>
    <n v="60"/>
    <n v="53.5"/>
    <n v="53.5"/>
    <n v="53.5"/>
    <n v="53.5"/>
    <n v="53.5"/>
    <m/>
    <n v="0"/>
    <n v="0"/>
    <n v="0"/>
    <n v="0"/>
    <n v="0"/>
    <n v="60"/>
    <m/>
    <m/>
  </r>
  <r>
    <s v="VES"/>
    <s v="Gestión con valores para Resultados"/>
    <s v="Aumentar los niveles de satisfacción del cliente y de los grupos de valor"/>
    <s v="Implementación de política "/>
    <s v="Dirección de Fomento de la Educación Superior"/>
    <s v="Subdirección de Apoyo a la Gestión de las IES"/>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s v="Educación virtual"/>
    <s v="021"/>
    <s v="Fomento de la educación superior"/>
    <n v="96"/>
    <s v="Número de estudiantes en programas virtuales y a distancia"/>
    <x v="0"/>
    <s v="X"/>
    <m/>
    <m/>
    <m/>
    <m/>
    <m/>
    <m/>
    <m/>
    <m/>
    <m/>
    <m/>
    <m/>
    <m/>
    <m/>
    <m/>
    <m/>
    <m/>
    <m/>
    <m/>
    <m/>
    <m/>
    <m/>
    <s v="Producto"/>
    <s v="Anual"/>
    <s v="Flujo"/>
    <s v="Número"/>
    <n v="0"/>
    <s v="Sumatoria de número de estudiantes que están matriculados en  programas de educación virtual  y a distancia."/>
    <s v="Reporte de matricula Subdirección de Desarrollo Sectorial"/>
    <n v="430000"/>
    <n v="472686"/>
    <n v="481320"/>
    <n v="481320"/>
    <n v="481320"/>
    <n v="481320"/>
    <n v="0"/>
    <n v="462048"/>
    <n v="0"/>
    <n v="481320"/>
    <n v="481320"/>
    <n v="0"/>
    <n v="0"/>
    <n v="0"/>
    <n v="0"/>
    <n v="0"/>
    <n v="0"/>
    <n v="0"/>
    <n v="0"/>
    <n v="0"/>
    <n v="0"/>
    <n v="0"/>
    <n v="481320"/>
    <m/>
    <m/>
  </r>
  <r>
    <s v="VES"/>
    <s v="Gestión con valores para Resultados"/>
    <s v="Aumentar los niveles de satisfacción del cliente y de los grupos de valor"/>
    <s v="Implementación de política "/>
    <s v="Dirección de Fomento de la Educación Superior"/>
    <s v="Dirección de Fomento de la Educación Superior"/>
    <s v="4.3. Asegurar el acceso igualitario de todos los hombres y las mujeres a una formación técnica, profesional y superior de calidad, incluida la enseñanza universitaria."/>
    <s v="Alianza por la calidad y pertinencia de la educación y formación del talento humano"/>
    <s v="5. Alianza por la calidad y pertinencia de la educación y formación del talento humano"/>
    <m/>
    <n v="57"/>
    <s v="Fortalecimiento de la Educación Superior Pública"/>
    <n v="99"/>
    <s v="Porcentaje de avance del proyecto de Infraestructura para la Universidad Autónoma Indígena Intercultural"/>
    <x v="2"/>
    <m/>
    <m/>
    <s v="X"/>
    <m/>
    <m/>
    <m/>
    <m/>
    <m/>
    <m/>
    <m/>
    <m/>
    <m/>
    <m/>
    <s v="X"/>
    <m/>
    <m/>
    <m/>
    <m/>
    <m/>
    <m/>
    <m/>
    <m/>
    <s v="Gestión"/>
    <s v="Anual"/>
    <s v="Capacidad"/>
    <s v="Porcentaje"/>
    <n v="0"/>
    <s v="Porcentaje de avance del proyecto de Infraestructura para la Universidad Autónoma Indígena Intercultural de acuerdo a los hitos:_x000a_(Estudios técnicos detallados. (30%)+ Avances de obra del proyecto. (70%)_x000a_"/>
    <s v="De acuerdo a los entregables definidos en los hitos"/>
    <n v="0"/>
    <n v="0"/>
    <n v="20"/>
    <n v="80"/>
    <n v="100"/>
    <n v="100"/>
    <n v="0"/>
    <n v="20"/>
    <n v="20"/>
    <n v="60"/>
    <n v="100"/>
    <n v="20"/>
    <n v="20"/>
    <n v="20"/>
    <n v="20"/>
    <n v="20"/>
    <n v="20"/>
    <n v="20"/>
    <n v="20"/>
    <n v="20"/>
    <n v="20"/>
    <n v="20"/>
    <n v="100"/>
    <m/>
    <m/>
  </r>
  <r>
    <s v="VES"/>
    <s v="Gestión con valores para Resultados"/>
    <s v="Aumentar los niveles de satisfacción del cliente y de los grupos de valor"/>
    <s v="Implementación de política "/>
    <s v="Dirección de Fomento de la Educación Superior"/>
    <s v="Dirección de Fomento de la Educación Superior"/>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s v="Fortalecimiento de la educación superior pública"/>
    <n v="57"/>
    <s v="Fortalecimiento de la Educación Superior Pública"/>
    <n v="188"/>
    <s v="Instituciones de Educación Superior públicas con proyectos destinados al mejoramiento de los factores de alta calidad"/>
    <x v="1"/>
    <m/>
    <m/>
    <m/>
    <m/>
    <m/>
    <m/>
    <m/>
    <m/>
    <m/>
    <m/>
    <m/>
    <m/>
    <m/>
    <m/>
    <m/>
    <m/>
    <s v="X"/>
    <m/>
    <m/>
    <m/>
    <m/>
    <m/>
    <s v="Producto"/>
    <s v="Anual"/>
    <s v="Flujo"/>
    <s v="Número"/>
    <n v="60"/>
    <s v="Sumatoria de IES públicas que formulan o implementan Planes de Fomento a la Calidad"/>
    <s v="Planes recibidos"/>
    <n v="0"/>
    <n v="61"/>
    <n v="61"/>
    <n v="61"/>
    <n v="61"/>
    <n v="61"/>
    <n v="61"/>
    <n v="63"/>
    <n v="0"/>
    <n v="61"/>
    <n v="61"/>
    <n v="0"/>
    <n v="0"/>
    <n v="0"/>
    <n v="0"/>
    <n v="0"/>
    <n v="0"/>
    <n v="0"/>
    <n v="0"/>
    <n v="0"/>
    <n v="0"/>
    <n v="0"/>
    <n v="61"/>
    <m/>
    <m/>
  </r>
  <r>
    <s v="VES"/>
    <s v="Gestión con valores para Resultados"/>
    <s v="Aumentar los niveles de satisfacción del cliente y de los grupos de valor"/>
    <s v="Implementación de política "/>
    <s v="Dirección de Fomento de la Educación Superior"/>
    <s v="Dirección de Fomento de la Educación Superior"/>
    <s v="4.3. Asegurar el acceso igualitario de todos los hombres y las mujeres a una formación técnica, profesional y superior de calidad, incluida la enseñanza universitaria."/>
    <s v="Alianza por la calidad y pertinencia de la educación y formación del talento humano"/>
    <s v="5. Alianza por la calidad y pertinencia de la educación y formación del talento humano"/>
    <s v="Marco Nacional de Cualificaciones "/>
    <n v="62"/>
    <s v="Marco Nacional de Cualificaciones"/>
    <n v="306"/>
    <s v="Número de Catálogos de Cualificaciones diseñados en sectores concertados en los pactos por el crecimiento y en la política de desarrollo productivo."/>
    <x v="0"/>
    <s v="X"/>
    <n v="3866"/>
    <m/>
    <m/>
    <m/>
    <m/>
    <m/>
    <m/>
    <m/>
    <m/>
    <m/>
    <m/>
    <m/>
    <m/>
    <m/>
    <m/>
    <m/>
    <m/>
    <m/>
    <m/>
    <m/>
    <m/>
    <s v="Producto"/>
    <s v="Anual"/>
    <s v="Capacidad"/>
    <s v="Número"/>
    <n v="0"/>
    <s v="Sumatoria de catálogos diseñados (Economía Naranja/ Categoría 2 - “Industrias Culturales, Categoría 3 - &quot;Creaciones Funcionales, Nuevos Medios y Software de Contenidos&quot; y Construcción)"/>
    <s v="Catálogos de Cualificaciones diseñados"/>
    <n v="11"/>
    <n v="11"/>
    <n v="14"/>
    <n v="17"/>
    <n v="20"/>
    <n v="20"/>
    <n v="0"/>
    <n v="14"/>
    <n v="14"/>
    <n v="3"/>
    <n v="20"/>
    <n v="14"/>
    <n v="14"/>
    <n v="14"/>
    <n v="14"/>
    <n v="14"/>
    <n v="14"/>
    <n v="14"/>
    <n v="14"/>
    <n v="14"/>
    <n v="14"/>
    <n v="14"/>
    <n v="20"/>
    <m/>
    <m/>
  </r>
  <r>
    <s v="VES"/>
    <s v="Gestión con valores para Resultados"/>
    <s v="Aumentar los niveles de satisfacción del cliente y de los grupos de valor"/>
    <s v="Implementación de política "/>
    <s v="Dirección de Fomento de la Educación Superior"/>
    <s v="Subdirección de Apoyo a la Gestión de las IES"/>
    <s v="4.3. Asegurar el acceso igualitario de todos los hombres y las mujeres a una formación técnica, profesional y superior de calidad, incluida la enseñanza universitaria."/>
    <s v="Alianza por la calidad y pertinencia de la educación y formación del talento humano"/>
    <s v="5. Alianza por la calidad y pertinencia de la educación y formación del talento humano"/>
    <s v="Marco Nacional de Cualificaciones "/>
    <s v="021"/>
    <s v="Fomento de la educación superior"/>
    <n v="309"/>
    <s v="Número de IES acompañadas en el fortalecimiento de los sistemas internos de aseguramiento de la calidad"/>
    <x v="0"/>
    <s v="X"/>
    <m/>
    <m/>
    <m/>
    <m/>
    <m/>
    <m/>
    <m/>
    <m/>
    <m/>
    <m/>
    <m/>
    <m/>
    <m/>
    <m/>
    <m/>
    <m/>
    <m/>
    <m/>
    <m/>
    <m/>
    <m/>
    <s v="Producto"/>
    <s v="Semestral"/>
    <s v="Capacidad"/>
    <s v="Número"/>
    <n v="0"/>
    <s v="Suma del número de IES acompañadas técnicamente para el fortalecimiento de los Sistemas Internos de Aseguramiento de la Calidad en el marco del Decreto 1330 de 2019."/>
    <s v="Reporte Seguimiento SAGIES"/>
    <n v="0"/>
    <n v="0"/>
    <n v="20"/>
    <n v="30"/>
    <n v="50"/>
    <n v="50"/>
    <n v="0"/>
    <n v="0"/>
    <n v="126"/>
    <n v="-96"/>
    <n v="50"/>
    <n v="126"/>
    <n v="126"/>
    <n v="126"/>
    <n v="126"/>
    <n v="126"/>
    <m/>
    <n v="0"/>
    <n v="0"/>
    <n v="0"/>
    <n v="0"/>
    <n v="0"/>
    <n v="50"/>
    <m/>
    <m/>
  </r>
  <r>
    <s v="VES"/>
    <s v="Gestión con valores para Resultados"/>
    <s v="Aumentar los niveles de satisfacción del cliente y de los grupos de valor"/>
    <s v="Implementación de política "/>
    <s v="Dirección de Fomento de la Educación Superior"/>
    <s v="Subdirección de Apoyo a la Gestión de las IES"/>
    <s v="ODS 4. Educación de calidad"/>
    <s v="Apuesta para impulsar una educación superior incluyente y de calidad"/>
    <s v="3. Educación Inclusiva e Intercultural"/>
    <m/>
    <s v="021"/>
    <s v="Fomento de la educación superior"/>
    <n v="190"/>
    <s v="Porcentaje de avance en el diseño e implementación del programa especifico para la promoción, acceso, permanencia y graduación de estudiantes indígenas en la educación superior concertado"/>
    <x v="6"/>
    <m/>
    <m/>
    <s v="X"/>
    <m/>
    <m/>
    <m/>
    <m/>
    <m/>
    <m/>
    <m/>
    <m/>
    <m/>
    <m/>
    <m/>
    <m/>
    <m/>
    <m/>
    <m/>
    <m/>
    <m/>
    <m/>
    <m/>
    <s v="Gestión"/>
    <s v="Anual"/>
    <s v="Acumulado"/>
    <s v="Porcentaje "/>
    <n v="0"/>
    <s v="Sumatoria de los siguientes hitos: (diseño del programa 25%+ programa concertado 25%+ Implementación del programa 50%)"/>
    <s v="Informes del diseño e implementacion del programa de acceso y permanencia"/>
    <n v="0"/>
    <n v="25"/>
    <n v="25"/>
    <n v="25"/>
    <n v="25"/>
    <n v="100"/>
    <n v="0"/>
    <n v="25"/>
    <n v="0"/>
    <n v="25"/>
    <n v="25"/>
    <n v="0"/>
    <n v="0"/>
    <n v="0"/>
    <n v="0"/>
    <n v="0"/>
    <n v="0"/>
    <n v="0"/>
    <n v="0"/>
    <n v="0"/>
    <n v="0"/>
    <n v="0"/>
    <n v="25"/>
    <m/>
    <m/>
  </r>
  <r>
    <s v="VES"/>
    <s v="Gestión con valores para Resultados"/>
    <s v="Aumentar los niveles de satisfacción del cliente y de los grupos de valor"/>
    <s v="Implementación de política "/>
    <s v="Dirección de Fomento de la Educación Superior"/>
    <s v="Subdirección de Apoyo a la Gestión de las IES"/>
    <s v="ODS 4. Educación de calidad"/>
    <s v="Apuesta para impulsar una educación superior incluyente y de calidad"/>
    <s v="2. Apuesta para impulsar una Educación Superior incluyente y de calidad"/>
    <m/>
    <n v="55"/>
    <s v="Financiamiento de la Educación Superior"/>
    <n v="191"/>
    <s v="Nuevos cupos otorgados para estudiantes indígenas en el Fondo Álvaro Ulcue Chocue abiertos"/>
    <x v="6"/>
    <m/>
    <m/>
    <s v="X"/>
    <m/>
    <m/>
    <m/>
    <m/>
    <m/>
    <m/>
    <m/>
    <m/>
    <m/>
    <m/>
    <m/>
    <m/>
    <m/>
    <m/>
    <m/>
    <m/>
    <m/>
    <m/>
    <m/>
    <s v="Producto"/>
    <s v="Anual"/>
    <s v="Acumulado"/>
    <s v="Número"/>
    <n v="60"/>
    <s v="Sumatoria de nuevos cupos otorgados  para estudiantes indígenas en  convocatoria anual"/>
    <s v="Acta de adjudicación de créditos condonables  de la Junta Administradora del Fondo Álvaro Ulcué Chocué"/>
    <n v="8000"/>
    <n v="2000"/>
    <n v="2500"/>
    <n v="2250"/>
    <n v="2250"/>
    <n v="9000"/>
    <n v="0"/>
    <n v="2557"/>
    <n v="0"/>
    <n v="2250"/>
    <n v="2250"/>
    <n v="0"/>
    <n v="0"/>
    <n v="0"/>
    <n v="0"/>
    <n v="0"/>
    <n v="0"/>
    <n v="0"/>
    <n v="0"/>
    <n v="0"/>
    <n v="0"/>
    <n v="0"/>
    <n v="2250"/>
    <m/>
    <m/>
  </r>
  <r>
    <s v="VES"/>
    <s v="Gestión con valores para Resultados"/>
    <s v="Aumentar los niveles de satisfacción del cliente y de los grupos de valor"/>
    <s v="Implementación de política "/>
    <s v="Dirección de Fomento de la Educación Superior"/>
    <s v="Subdirección de Apoyo a la Gestión de las IES"/>
    <s v="ODS 4. Educación de calidad"/>
    <s v="Apuesta para impulsar una educación superior incluyente y de calidad"/>
    <s v="3. Educación Inclusiva e Intercultural"/>
    <m/>
    <n v="57"/>
    <s v="Fortalecimiento de la Educación Superior Pública"/>
    <n v="201"/>
    <s v="Consejos Superiores de universidades públicas realizados en los que el MEN presenta propuesta de aumento de cupos para la población de comunidades NARP "/>
    <x v="7"/>
    <m/>
    <m/>
    <m/>
    <m/>
    <m/>
    <m/>
    <m/>
    <m/>
    <m/>
    <m/>
    <m/>
    <m/>
    <m/>
    <m/>
    <m/>
    <m/>
    <m/>
    <m/>
    <m/>
    <m/>
    <m/>
    <m/>
    <s v="Gestión"/>
    <s v="Trimestral"/>
    <s v="Capacidad"/>
    <s v="Número"/>
    <n v="30"/>
    <s v="Sumatoria de sesiones de Consejos Superiores de universidades públicas realizados en los que el MEN presenta propuesta de aumento de cupos para la población de comunidades NARP "/>
    <s v="Actas consejos superiores"/>
    <n v="0"/>
    <n v="10"/>
    <n v="30"/>
    <n v="50"/>
    <n v="61"/>
    <n v="61"/>
    <n v="0"/>
    <n v="0"/>
    <n v="0"/>
    <n v="50"/>
    <n v="61"/>
    <n v="0"/>
    <n v="0"/>
    <m/>
    <n v="0"/>
    <n v="0"/>
    <m/>
    <n v="0"/>
    <n v="0"/>
    <m/>
    <n v="0"/>
    <n v="0"/>
    <n v="61"/>
    <m/>
    <m/>
  </r>
  <r>
    <s v="VES"/>
    <s v="Gestión con valores para Resultados"/>
    <s v="Aumentar los niveles de satisfacción del cliente y de los grupos de valor"/>
    <s v="Implementación de política "/>
    <s v="Dirección de Fomento de la Educación Superior"/>
    <s v="Subdirección de Apoyo a la Gestión de las IES"/>
    <s v="ODS 4. Educación de calidad"/>
    <s v="Apuesta para impulsar una educación superior incluyente y de calidad"/>
    <s v="3. Educación Inclusiva e Intercultural"/>
    <m/>
    <n v="57"/>
    <s v="Fortalecimiento de la Educación Superior Pública"/>
    <n v="203"/>
    <s v="Consejos Superiores de universidades públicas realizados en los que el MEN presenta propuesta de creación del programa técnico de médicos tradicionales, parteros, sobanderos y demás sanadores de los territorios de comunidades NARP "/>
    <x v="7"/>
    <m/>
    <m/>
    <m/>
    <m/>
    <m/>
    <m/>
    <m/>
    <m/>
    <m/>
    <m/>
    <m/>
    <m/>
    <m/>
    <m/>
    <m/>
    <m/>
    <m/>
    <m/>
    <m/>
    <m/>
    <m/>
    <m/>
    <s v="Gestión"/>
    <s v="Trimestral"/>
    <s v="Capacidad"/>
    <s v="Número"/>
    <n v="30"/>
    <s v="Sumatoria de sesiones  de Consejos Superiores de universidades públicas realizados en los que el MEN presenta propuesta de creación del programa técnico de médicos tradicionales, parteros, sobanderos y demás sanadores de los territorios de comunidades NARP "/>
    <s v="Actas consejos superiores"/>
    <n v="0"/>
    <n v="10"/>
    <n v="30"/>
    <n v="50"/>
    <n v="61"/>
    <n v="61"/>
    <n v="0"/>
    <n v="0"/>
    <n v="0"/>
    <n v="50"/>
    <n v="61"/>
    <n v="0"/>
    <n v="0"/>
    <m/>
    <n v="0"/>
    <n v="0"/>
    <m/>
    <n v="0"/>
    <n v="0"/>
    <m/>
    <n v="0"/>
    <n v="0"/>
    <n v="61"/>
    <m/>
    <m/>
  </r>
  <r>
    <s v="VES"/>
    <s v="Gestión con valores para Resultados"/>
    <s v="Aumentar los niveles de satisfacción del cliente y de los grupos de valor"/>
    <s v="Implementación de política "/>
    <s v="Dirección de Fomento de la Educación Superior"/>
    <s v="Subdirección de Apoyo a la Gestión de las IES"/>
    <s v="ODS 4. Educación de calidad"/>
    <s v="Apuesta para impulsar una educación superior incluyente y de calidad"/>
    <s v="3. Educación Inclusiva e Intercultural"/>
    <m/>
    <n v="57"/>
    <s v="Fortalecimiento de la Educación Superior Pública"/>
    <n v="230"/>
    <s v="Propuestas de creación de programas de licenciatura en etnoeducación que enfatice en los procesos pedagógicos y de investigación en comunidades negras, afrocolombianas, raizal y palenqueras presentadas a Consejos superiores de IES públicas"/>
    <x v="7"/>
    <m/>
    <m/>
    <m/>
    <m/>
    <m/>
    <m/>
    <m/>
    <m/>
    <m/>
    <m/>
    <m/>
    <m/>
    <m/>
    <m/>
    <m/>
    <m/>
    <m/>
    <m/>
    <m/>
    <m/>
    <m/>
    <m/>
    <s v="Gestión"/>
    <s v="Semestral"/>
    <s v="Acumulado"/>
    <s v="Número"/>
    <n v="15"/>
    <s v="Sumatoria de consejos superiores de IES en los que presenta  la solicitud de creación de programas de licenciatura en etnoeducación "/>
    <s v="Solicitudes elevadas a consejos superiores"/>
    <n v="0"/>
    <n v="0"/>
    <n v="20"/>
    <n v="20"/>
    <n v="21"/>
    <n v="61"/>
    <n v="0"/>
    <n v="0"/>
    <n v="0"/>
    <n v="20"/>
    <n v="21"/>
    <n v="0"/>
    <n v="0"/>
    <n v="0"/>
    <n v="0"/>
    <n v="0"/>
    <m/>
    <n v="0"/>
    <n v="0"/>
    <n v="0"/>
    <n v="0"/>
    <n v="0"/>
    <n v="21"/>
    <m/>
    <m/>
  </r>
  <r>
    <s v="VES"/>
    <s v="Gestión con valores para Resultados"/>
    <s v="Aumentar los niveles de satisfacción del cliente y de los grupos de valor"/>
    <s v="Implementación de política "/>
    <s v="Dirección de Fomento de la Educación Superior"/>
    <s v="Subdirección de Apoyo a la Gestión de las IES"/>
    <s v="ODS 4. Educación de calidad"/>
    <s v="Apuesta para impulsar una educación superior incluyente y de calidad"/>
    <s v="3. Educación Inclusiva e Intercultural"/>
    <m/>
    <n v="57"/>
    <s v="Fortalecimiento de la Educación Superior Pública"/>
    <n v="231"/>
    <s v="Propuestas presentadas a Consejos superiores de IES para la creación de oferta y acceso con criterios de  enfoque diferenciado y afirmativo para los  estudiantes de las comunidades negras, afrocolombianas, raizales y palenqueras "/>
    <x v="7"/>
    <m/>
    <m/>
    <m/>
    <m/>
    <m/>
    <m/>
    <m/>
    <m/>
    <m/>
    <m/>
    <m/>
    <m/>
    <m/>
    <m/>
    <m/>
    <m/>
    <m/>
    <m/>
    <m/>
    <m/>
    <m/>
    <m/>
    <s v="Gestión"/>
    <s v="Semestral"/>
    <s v="Acumulado"/>
    <s v="Número"/>
    <n v="15"/>
    <s v="Sumatoria de  Consejos superiores de IES en los que presenta  la solicitud de creación de oferta y acceso con criterios de  enfoque diferenciado y afirmativo para los  estudiantes de las comunidades negras, afrocolombianas, raizales y palenqueras"/>
    <s v="Actas consejos superiores"/>
    <n v="0"/>
    <n v="15"/>
    <n v="15"/>
    <n v="15"/>
    <n v="16"/>
    <n v="61"/>
    <n v="0"/>
    <n v="0"/>
    <n v="0"/>
    <n v="15"/>
    <n v="16"/>
    <n v="0"/>
    <n v="0"/>
    <n v="0"/>
    <n v="0"/>
    <n v="0"/>
    <m/>
    <n v="0"/>
    <n v="0"/>
    <n v="0"/>
    <n v="0"/>
    <n v="0"/>
    <n v="16"/>
    <m/>
    <m/>
  </r>
  <r>
    <s v="VES"/>
    <s v="Gestión con valores para Resultados"/>
    <s v="Aumentar los niveles de satisfacción del cliente y de los grupos de valor"/>
    <s v="Implementación de política "/>
    <s v="Dirección de Fomento de la Educación Superior"/>
    <s v="Subdirección de Apoyo a la Gestión de las IES"/>
    <s v="ODS 4. Educación de calidad"/>
    <s v="Apuesta para impulsar una educación superior incluyente y de calidad"/>
    <s v="3. Educación Inclusiva e Intercultural"/>
    <m/>
    <s v="021"/>
    <s v="Fomento de la educación superior"/>
    <n v="195"/>
    <s v="Programa de acceso, permanencia y graduación a la educación superior del nivel profesional para las comunidades NARP implementado"/>
    <x v="7"/>
    <m/>
    <m/>
    <m/>
    <m/>
    <m/>
    <m/>
    <m/>
    <m/>
    <m/>
    <m/>
    <m/>
    <m/>
    <m/>
    <m/>
    <m/>
    <m/>
    <m/>
    <m/>
    <m/>
    <m/>
    <m/>
    <m/>
    <s v="Gestión"/>
    <s v="Anual"/>
    <s v="Capacidad"/>
    <s v="Número"/>
    <n v="0"/>
    <s v="Programa de acceso, permanencia y graduación a la educación superior del nivel profesional para las comunidades NARP implementado"/>
    <s v="Informes del diseño e implementacion del programa de acceso y permanencia"/>
    <n v="0"/>
    <n v="0"/>
    <n v="0"/>
    <n v="0"/>
    <n v="1"/>
    <n v="1"/>
    <n v="0"/>
    <n v="0"/>
    <n v="0"/>
    <n v="0"/>
    <n v="1"/>
    <n v="0"/>
    <n v="0"/>
    <n v="0"/>
    <n v="0"/>
    <n v="0"/>
    <n v="0"/>
    <n v="0"/>
    <n v="0"/>
    <n v="0"/>
    <n v="0"/>
    <n v="0"/>
    <n v="1"/>
    <m/>
    <m/>
  </r>
  <r>
    <s v="VES"/>
    <s v="Gestión con valores para Resultados"/>
    <s v="Aumentar los niveles de satisfacción del cliente y de los grupos de valor"/>
    <s v="Implementación de política "/>
    <s v="Dirección de Fomento de la Educación Superior"/>
    <s v="Subdirección de Apoyo a la Gestión de las IES"/>
    <s v="ODS 4. Educación de calidad"/>
    <s v="Apuesta para impulsar una educación superior incluyente y de calidad"/>
    <s v="3. Educación Inclusiva e Intercultural"/>
    <m/>
    <s v="021"/>
    <s v="Fomento de la educación superior"/>
    <n v="196"/>
    <s v="Estrategia para garantizar el acceso a educación de calidad de la comunidad NARP diseñada e implementada"/>
    <x v="7"/>
    <m/>
    <m/>
    <m/>
    <m/>
    <m/>
    <m/>
    <m/>
    <m/>
    <m/>
    <m/>
    <m/>
    <m/>
    <m/>
    <m/>
    <m/>
    <m/>
    <m/>
    <m/>
    <m/>
    <m/>
    <m/>
    <m/>
    <s v="Gestión"/>
    <s v="Anual"/>
    <s v="Acumulado"/>
    <s v="Número"/>
    <n v="0"/>
    <s v="Estrategia para garantizar el acceso a educación de calidad de la comunidad NARP diseñada e implementada"/>
    <s v="Informes del diseño e implementacion de estrategia  de acceso"/>
    <n v="0"/>
    <n v="0"/>
    <n v="0"/>
    <n v="0"/>
    <n v="1"/>
    <n v="1"/>
    <n v="0"/>
    <n v="0"/>
    <n v="0"/>
    <n v="0"/>
    <n v="1"/>
    <n v="0"/>
    <n v="0"/>
    <n v="0"/>
    <n v="0"/>
    <n v="0"/>
    <n v="0"/>
    <n v="0"/>
    <n v="0"/>
    <n v="0"/>
    <n v="0"/>
    <n v="0"/>
    <n v="1"/>
    <m/>
    <m/>
  </r>
  <r>
    <s v="VES"/>
    <s v="Gestión con valores para Resultados"/>
    <s v="Aumentar los niveles de satisfacción del cliente y de los grupos de valor"/>
    <s v="Implementación de política "/>
    <s v="Dirección de Fomento de la Educación Superior"/>
    <s v="Subdirección de Apoyo a la Gestión de las IES"/>
    <s v="ODS 4. Educación de calidad"/>
    <s v="Apuesta para impulsar una educación superior incluyente y de calidad"/>
    <s v="3. Educación Inclusiva e Intercultural"/>
    <m/>
    <s v="021"/>
    <s v="Fomento de la educación superior"/>
    <n v="197"/>
    <s v="Porcentaje de acompañamiento técnico a las solicitudes de creación de instituciones de educación superior etnoeducativas y universidades étnicas propias de la comunidades NARP"/>
    <x v="7"/>
    <m/>
    <m/>
    <m/>
    <m/>
    <m/>
    <m/>
    <m/>
    <m/>
    <m/>
    <m/>
    <m/>
    <m/>
    <m/>
    <m/>
    <m/>
    <m/>
    <m/>
    <m/>
    <m/>
    <m/>
    <m/>
    <m/>
    <s v="Gestión"/>
    <s v="Semestral"/>
    <s v="Flujo"/>
    <s v="Porcentaje "/>
    <n v="0"/>
    <s v="Número de acompañamientos realizados/Número de acompañamientos solicitados "/>
    <s v="Actas de asistencia técnica desarrolladas"/>
    <n v="0"/>
    <n v="0"/>
    <n v="0"/>
    <n v="100"/>
    <n v="100"/>
    <n v="100"/>
    <n v="0"/>
    <n v="0"/>
    <n v="50"/>
    <n v="50"/>
    <n v="100"/>
    <n v="0"/>
    <n v="0"/>
    <n v="0"/>
    <n v="0"/>
    <n v="0"/>
    <m/>
    <n v="0"/>
    <n v="0"/>
    <n v="0"/>
    <n v="0"/>
    <n v="0"/>
    <n v="100"/>
    <m/>
    <m/>
  </r>
  <r>
    <s v="VES"/>
    <s v="Gestión con valores para Resultados"/>
    <s v="Aumentar los niveles de satisfacción del cliente y de los grupos de valor"/>
    <s v="Implementación de política "/>
    <s v="Dirección de Fomento de la Educación Superior"/>
    <s v="Subdirección de Apoyo a la Gestión de las IES"/>
    <s v="ODS 4. Educación de calidad"/>
    <s v="Apuesta para impulsar una educación superior incluyente y de calidad"/>
    <s v="3. Educación Inclusiva e Intercultural"/>
    <m/>
    <n v="57"/>
    <s v="Fortalecimiento de la Educación Superior Pública"/>
    <n v="198"/>
    <s v="IES publicas con presencia en territorio mayoritariamente NARP con asignación de recursos adicionales en el marco del acuerdo de la mesa de dialogo para la construcción de acuerdos para  educación pública para fortalecimiento de su base presupuestal y para inversión"/>
    <x v="7"/>
    <m/>
    <m/>
    <m/>
    <m/>
    <m/>
    <m/>
    <m/>
    <m/>
    <m/>
    <m/>
    <m/>
    <m/>
    <m/>
    <m/>
    <m/>
    <m/>
    <m/>
    <m/>
    <m/>
    <m/>
    <m/>
    <m/>
    <s v="Gestión"/>
    <s v="Anual"/>
    <s v="Flujo"/>
    <s v="Número"/>
    <n v="30"/>
    <s v="sumatoria de IES publicas con presencia en territorio mayoritariamente NARP con asignación de recursos adicionales en el marco del acuerdo de la mesa de dialogo para la construcción de acuerdos para  educación pública para fortalecimiento de su base presupuestal y para inversión"/>
    <s v="Resoluciones de giro de recursos"/>
    <n v="0"/>
    <n v="0"/>
    <n v="0"/>
    <n v="5"/>
    <n v="5"/>
    <n v="5"/>
    <n v="0"/>
    <n v="0"/>
    <n v="0"/>
    <n v="5"/>
    <n v="5"/>
    <n v="0"/>
    <n v="0"/>
    <n v="0"/>
    <n v="0"/>
    <n v="0"/>
    <n v="0"/>
    <n v="0"/>
    <n v="0"/>
    <n v="0"/>
    <n v="0"/>
    <n v="0"/>
    <n v="5"/>
    <m/>
    <m/>
  </r>
  <r>
    <s v="VES"/>
    <s v="Gestión con valores para Resultados"/>
    <s v="Aumentar los niveles de satisfacción del cliente y de los grupos de valor"/>
    <s v="Implementación de política "/>
    <s v="Dirección de Fomento de la Educación Superior"/>
    <s v="Subdirección de Apoyo a la Gestión de las IES"/>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m/>
    <s v="021"/>
    <s v="Fomento de la educación superior"/>
    <n v="254"/>
    <s v="IES públicas y privadas y centros de Investigación, con acceso y uso de información científica"/>
    <x v="2"/>
    <m/>
    <m/>
    <m/>
    <m/>
    <m/>
    <m/>
    <m/>
    <m/>
    <m/>
    <m/>
    <m/>
    <m/>
    <m/>
    <m/>
    <m/>
    <m/>
    <m/>
    <m/>
    <m/>
    <m/>
    <m/>
    <m/>
    <s v="Resultado"/>
    <s v="Anual"/>
    <s v="Flujo"/>
    <s v="Número"/>
    <n v="0"/>
    <s v="Sumatoria de Instituciones, con acceso y uso de información científica"/>
    <s v="De acuerdo a lo hitos definidos"/>
    <n v="0"/>
    <n v="0"/>
    <n v="60"/>
    <n v="60"/>
    <n v="60"/>
    <n v="60"/>
    <n v="0"/>
    <n v="0"/>
    <n v="0"/>
    <n v="60"/>
    <n v="60"/>
    <n v="0"/>
    <n v="0"/>
    <n v="0"/>
    <n v="0"/>
    <n v="0"/>
    <n v="0"/>
    <n v="0"/>
    <n v="0"/>
    <n v="0"/>
    <n v="0"/>
    <n v="0"/>
    <n v="60"/>
    <m/>
    <m/>
  </r>
  <r>
    <s v="VES"/>
    <s v="Gestión con valores para Resultados"/>
    <s v="Aumentar los niveles de satisfacción del cliente y de los grupos de valor"/>
    <s v="Implementación de política "/>
    <s v="Dirección de Fomento de la Educación Superior"/>
    <s v="Subdirección de Apoyo a la Gestión de las IES"/>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m/>
    <n v="57"/>
    <s v="Fortalecimiento de la Educación Superior Pública"/>
    <n v="255"/>
    <s v="Realizar acompañamiento técnico universidades públicas en  la formulación y ejecución de proyectos orientados al mejoramiento de infraestructura física y dotación."/>
    <x v="2"/>
    <m/>
    <m/>
    <m/>
    <m/>
    <m/>
    <m/>
    <m/>
    <m/>
    <m/>
    <m/>
    <m/>
    <m/>
    <m/>
    <m/>
    <m/>
    <m/>
    <m/>
    <m/>
    <m/>
    <m/>
    <m/>
    <m/>
    <s v="Resultado"/>
    <s v="Anual"/>
    <s v="Flujo"/>
    <s v="Porcentaje"/>
    <n v="0"/>
    <s v="Porcentaje de avance del proyecto de Infraestructura para la Universidad del Valle."/>
    <s v="Informe de avance del proyecto de Infraestructura para la Universidad del Valle."/>
    <n v="0"/>
    <n v="0"/>
    <n v="0"/>
    <n v="100"/>
    <n v="100"/>
    <n v="100"/>
    <n v="0"/>
    <n v="0"/>
    <n v="0"/>
    <n v="100"/>
    <n v="100"/>
    <n v="0"/>
    <n v="0"/>
    <n v="0"/>
    <n v="0"/>
    <n v="0"/>
    <n v="0"/>
    <n v="0"/>
    <n v="0"/>
    <n v="0"/>
    <n v="0"/>
    <n v="0"/>
    <n v="100"/>
    <m/>
    <m/>
  </r>
  <r>
    <s v="VES"/>
    <s v="Gestión con valores para Resultados"/>
    <s v="Aumentar los niveles de satisfacción del cliente y de los grupos de valor"/>
    <s v="Implementación de política "/>
    <s v="Dirección de Fomento de la Educación Superior"/>
    <s v="Subdirección de Apoyo a la Gestión de las IES"/>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m/>
    <s v="023"/>
    <s v="Generación E "/>
    <n v="256"/>
    <s v="Otorgar el apoyo de sostenimiento al 100% de los beneficiarios de cada cohorte aprobados por la Junta Administradora de la siguiente manera: en articulación con el programa Jóvenes en Acción cubrir por lo menos el 90% y el restante, será cubierto por el MEN a través del Icetex"/>
    <x v="2"/>
    <m/>
    <m/>
    <m/>
    <m/>
    <m/>
    <m/>
    <m/>
    <m/>
    <m/>
    <m/>
    <m/>
    <m/>
    <m/>
    <m/>
    <m/>
    <m/>
    <m/>
    <m/>
    <m/>
    <m/>
    <m/>
    <m/>
    <s v="Resultado"/>
    <s v="Semestral"/>
    <s v="Mantenimiento"/>
    <s v="Porcentaje"/>
    <n v="0"/>
    <s v="(Sumatoria de beneficiarios del componente de equidad que cumplen requisitos para ser participante del programa JeA + beneficiarios con apoyo de sostenimiento por parte del MEN) / Total de beneficiarios del componente de equidad aprobados en la cohorte"/>
    <s v="Reporte semestral del equipo técnico de Generación E"/>
    <n v="0"/>
    <n v="83"/>
    <n v="90"/>
    <n v="90"/>
    <n v="90"/>
    <n v="90"/>
    <n v="0"/>
    <n v="0"/>
    <n v="91"/>
    <n v="-1"/>
    <n v="90"/>
    <n v="0"/>
    <n v="0"/>
    <n v="0"/>
    <n v="0"/>
    <n v="0"/>
    <m/>
    <n v="0"/>
    <n v="0"/>
    <n v="0"/>
    <n v="0"/>
    <n v="0"/>
    <n v="90"/>
    <m/>
    <m/>
  </r>
  <r>
    <s v="VES"/>
    <s v="Gestión con valores para Resultados"/>
    <s v="Aumentar los niveles de satisfacción del cliente y de los grupos de valor"/>
    <s v="Implementación de política "/>
    <s v="Dirección de Fomento de la Educación Superior"/>
    <s v="Subdirección de Apoyo a la Gestión de las IES"/>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m/>
    <s v="023"/>
    <s v="Generación E "/>
    <n v="257"/>
    <s v="Estudiantes de Generación E con participación en actividades del eje de bienestar y permanencia"/>
    <x v="2"/>
    <m/>
    <m/>
    <m/>
    <m/>
    <m/>
    <m/>
    <m/>
    <m/>
    <m/>
    <m/>
    <m/>
    <m/>
    <m/>
    <m/>
    <m/>
    <m/>
    <m/>
    <m/>
    <m/>
    <m/>
    <m/>
    <m/>
    <s v="Resultado"/>
    <s v="Semestral"/>
    <s v="Mantenimiento"/>
    <s v="Porcentaje"/>
    <n v="0"/>
    <s v="Sumatoria de beneficiarios del programa de Generación E que participan de las actividades del eje de bienestar y permanencia / Total de beneficiarios del programa de Generación E"/>
    <s v="Reporte semestral del equipo técnico de Generación E"/>
    <n v="0"/>
    <n v="0"/>
    <n v="8"/>
    <n v="10"/>
    <n v="10"/>
    <n v="10"/>
    <n v="0"/>
    <n v="0"/>
    <n v="0.08"/>
    <n v="9.92"/>
    <n v="10"/>
    <n v="0"/>
    <n v="0"/>
    <n v="0"/>
    <n v="0"/>
    <n v="0"/>
    <m/>
    <n v="0"/>
    <n v="0"/>
    <n v="0"/>
    <n v="0"/>
    <n v="0"/>
    <n v="10"/>
    <m/>
    <m/>
  </r>
  <r>
    <s v="VES"/>
    <s v="Gestión con valores para Resultados"/>
    <s v="Aumentar los niveles de satisfacción del cliente y de los grupos de valor"/>
    <s v="Implementación de política "/>
    <s v="Dirección de Fomento de la Educación Superior"/>
    <s v="Subdirección de Desarrollo Sectorial"/>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m/>
    <n v="57"/>
    <s v="Fortalecimiento de la Educación Superior Pública"/>
    <n v="258"/>
    <s v="Porcentaje de avance en el proceso de distribución y asignación de recursos adicionales para el fortalecimiento de los presupuestos de las IES públicas"/>
    <x v="2"/>
    <m/>
    <m/>
    <m/>
    <m/>
    <m/>
    <m/>
    <m/>
    <m/>
    <m/>
    <m/>
    <m/>
    <m/>
    <m/>
    <m/>
    <m/>
    <m/>
    <m/>
    <m/>
    <m/>
    <m/>
    <m/>
    <m/>
    <s v="Resultado"/>
    <s v="Semestral"/>
    <s v="Flujo"/>
    <s v="Porcentaje"/>
    <n v="0"/>
    <s v="Sumatoria de los porcentajes asociados a los hitos "/>
    <s v="Resoluciones de giro de recursos"/>
    <n v="0"/>
    <n v="0"/>
    <n v="0"/>
    <n v="100"/>
    <n v="100"/>
    <n v="100"/>
    <n v="0"/>
    <n v="0"/>
    <n v="65"/>
    <n v="35"/>
    <n v="100"/>
    <n v="0"/>
    <n v="0"/>
    <n v="0"/>
    <n v="0"/>
    <n v="0"/>
    <m/>
    <n v="0"/>
    <n v="0"/>
    <n v="0"/>
    <n v="0"/>
    <n v="0"/>
    <n v="100"/>
    <m/>
    <m/>
  </r>
  <r>
    <s v="VES"/>
    <s v="Gestión con valores para Resultados"/>
    <s v="Aumentar los niveles de satisfacción del cliente y de los grupos de valor"/>
    <s v="Implementación de política "/>
    <s v="Dirección de Fomento de la Educación Superior"/>
    <s v="Dirección de Fomento de la Educación Superior"/>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m/>
    <n v="57"/>
    <s v="Fortalecimiento de la Educación Superior Pública"/>
    <n v="259"/>
    <s v="Porcentaje de avance en el proceso de seguimiento y actualización de los Planes de Fortalecimiento Institucional (PFI) formulados por las IES públicas"/>
    <x v="2"/>
    <m/>
    <m/>
    <m/>
    <m/>
    <m/>
    <m/>
    <m/>
    <m/>
    <m/>
    <m/>
    <m/>
    <m/>
    <m/>
    <m/>
    <m/>
    <m/>
    <m/>
    <m/>
    <m/>
    <m/>
    <m/>
    <m/>
    <s v="Resultado"/>
    <s v="Semestral"/>
    <s v="Flujo"/>
    <s v="Porcentaje"/>
    <n v="0"/>
    <s v="Sumatoria de los porcentajes asociados a los hitos "/>
    <s v="Informes de seguimiento MEN y entregables de las IES públicas (videos / infografías)_x000a_"/>
    <n v="0"/>
    <n v="0"/>
    <n v="0"/>
    <n v="100"/>
    <n v="100"/>
    <n v="100"/>
    <n v="0"/>
    <n v="0"/>
    <n v="50"/>
    <n v="50"/>
    <n v="100"/>
    <n v="0"/>
    <n v="0"/>
    <n v="0"/>
    <n v="0"/>
    <n v="0"/>
    <m/>
    <n v="0"/>
    <n v="0"/>
    <n v="0"/>
    <n v="0"/>
    <n v="0"/>
    <n v="100"/>
    <m/>
    <m/>
  </r>
  <r>
    <s v="VES"/>
    <s v="Gestión con valores para Resultados"/>
    <s v="Aumentar los niveles de satisfacción del cliente y de los grupos de valor"/>
    <s v="Implementación de política "/>
    <s v="Dirección de Fomento de la Educación Superior"/>
    <s v="Dirección de Fomento de la Educación Superior"/>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m/>
    <n v="57"/>
    <s v="Fortalecimiento de la Educación Superior Pública"/>
    <n v="260"/>
    <s v="Porcentaje de avance en la gestión y acompañamiento a los procesos y proyectos para el fortalecimiento de la infraestructura física y de las capacidades de investigación y formación de alto nivel de las IES públicas con recursos del SGR"/>
    <x v="2"/>
    <m/>
    <m/>
    <m/>
    <m/>
    <m/>
    <m/>
    <m/>
    <m/>
    <m/>
    <m/>
    <m/>
    <m/>
    <m/>
    <m/>
    <m/>
    <m/>
    <m/>
    <m/>
    <m/>
    <m/>
    <m/>
    <m/>
    <s v="Resultado"/>
    <s v="Semestral"/>
    <s v="Flujo"/>
    <s v="Porcentaje"/>
    <n v="0"/>
    <s v="Sumatoria de los porcentajes asociados a los hitos _x000a_"/>
    <s v="Informes de seguimiento"/>
    <n v="0"/>
    <n v="0"/>
    <n v="0"/>
    <n v="100"/>
    <n v="100"/>
    <n v="100"/>
    <n v="0"/>
    <n v="0"/>
    <n v="30"/>
    <n v="70"/>
    <n v="100"/>
    <n v="0"/>
    <n v="0"/>
    <n v="0"/>
    <n v="0"/>
    <n v="0"/>
    <m/>
    <n v="0"/>
    <n v="0"/>
    <n v="0"/>
    <n v="0"/>
    <n v="0"/>
    <n v="100"/>
    <m/>
    <m/>
  </r>
  <r>
    <s v="VES"/>
    <s v="Gestión con valores para Resultados"/>
    <s v="Aumentar los niveles de satisfacción del cliente y de los grupos de valor"/>
    <s v="Implementación de política "/>
    <s v="Dirección de Fomento de la Educación Superior"/>
    <s v="Dirección de Fomento de la Educación Superior"/>
    <s v="4.3. Asegurar el acceso igualitario de todos los hombres y las mujeres a una formación técnica, profesional y superior de calidad, incluida la enseñanza universitaria."/>
    <s v="Alianza por la calidad y pertinencia de la educación y formación del talento humano"/>
    <s v="5. Alianza por la calidad y pertinencia de la educación y formación del talento humano"/>
    <m/>
    <n v="62"/>
    <s v="Marco Nacional de Cualificaciones"/>
    <n v="263"/>
    <s v="Número de IES públicas y privadas acompañadas para fomentar el diseño de  programas basados en los catálogos de cualificaciones"/>
    <x v="2"/>
    <m/>
    <m/>
    <m/>
    <m/>
    <m/>
    <m/>
    <m/>
    <m/>
    <m/>
    <m/>
    <m/>
    <m/>
    <m/>
    <m/>
    <m/>
    <m/>
    <m/>
    <m/>
    <m/>
    <m/>
    <m/>
    <m/>
    <s v="Producto"/>
    <s v="Trimestral"/>
    <s v="Flujo"/>
    <s v="Número"/>
    <n v="0"/>
    <s v="Sumatoria de las IES públicas y privadas acompañadas para fomentar el diseño de  programas  basados en los catálogos de cualificaciones"/>
    <s v="Diseño del Plan Curricular basado en cualificaciones. (plan de estudio o malla curricular)_x000a_"/>
    <n v="0"/>
    <n v="0"/>
    <n v="21"/>
    <n v="30"/>
    <n v="50"/>
    <n v="50"/>
    <n v="0"/>
    <n v="0"/>
    <n v="6"/>
    <n v="24"/>
    <n v="50"/>
    <n v="0"/>
    <n v="0"/>
    <m/>
    <n v="0"/>
    <n v="0"/>
    <m/>
    <n v="0"/>
    <n v="0"/>
    <m/>
    <n v="0"/>
    <n v="0"/>
    <n v="50"/>
    <m/>
    <m/>
  </r>
  <r>
    <s v="VES"/>
    <s v="Gestión con valores para Resultados"/>
    <s v="Aumentar los niveles de satisfacción del cliente y de los grupos de valor"/>
    <s v="Implementación de política "/>
    <s v="Dirección de Fomento de la Educación Superior"/>
    <s v="Subdirección de Desarrollo Sectorial"/>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m/>
    <n v="57"/>
    <s v="Fortalecimiento de la Educación Superior Pública"/>
    <n v="264"/>
    <s v="Porcentaje de avance en el proceso de distribución y asignación de recursos estructurales para las IES públicas"/>
    <x v="2"/>
    <m/>
    <m/>
    <m/>
    <m/>
    <m/>
    <m/>
    <m/>
    <m/>
    <m/>
    <m/>
    <m/>
    <m/>
    <m/>
    <m/>
    <m/>
    <m/>
    <m/>
    <m/>
    <m/>
    <m/>
    <m/>
    <m/>
    <s v="Resultado"/>
    <s v="Semestral"/>
    <s v="Flujo"/>
    <s v="Porcentaje"/>
    <n v="0"/>
    <s v="Sumatoria de los porcentajes asociados a los hitos"/>
    <s v="Resoluciones de giro de recursos"/>
    <n v="0"/>
    <n v="0"/>
    <n v="0"/>
    <n v="100"/>
    <n v="100"/>
    <n v="100"/>
    <n v="0"/>
    <n v="0"/>
    <n v="65"/>
    <n v="35"/>
    <n v="100"/>
    <n v="0"/>
    <n v="0"/>
    <n v="0"/>
    <n v="0"/>
    <n v="0"/>
    <m/>
    <n v="0"/>
    <n v="0"/>
    <n v="0"/>
    <n v="0"/>
    <n v="0"/>
    <n v="100"/>
    <m/>
    <m/>
  </r>
  <r>
    <s v="VES"/>
    <s v="Gestión con valores para Resultados"/>
    <s v="Aumentar los niveles de satisfacción del cliente y de los grupos de valor"/>
    <s v="Implementación de política "/>
    <s v="Dirección de Fomento de la Educación Superior"/>
    <s v="Subdirección de Apoyo a la Gestión de las IES"/>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m/>
    <s v="021"/>
    <s v="Fomento de la educación superior"/>
    <n v="266"/>
    <s v="Número de IES impactadas por las líneas del servicio del Laboratorio de Innovación Educativa para la Educación Superior Co-Lab_x000a_"/>
    <x v="2"/>
    <m/>
    <m/>
    <m/>
    <m/>
    <m/>
    <m/>
    <m/>
    <m/>
    <m/>
    <m/>
    <m/>
    <s v="X"/>
    <m/>
    <m/>
    <m/>
    <m/>
    <m/>
    <m/>
    <m/>
    <m/>
    <m/>
    <m/>
    <s v="Gestión "/>
    <s v="Semestral"/>
    <s v="Flujo"/>
    <s v="Numero"/>
    <n v="0"/>
    <s v="Sumatoria de los hitos del desarrollo de las líneas de servicio del laboratorio de innovación educativa en E.S Co-Lab"/>
    <s v="De acuerdo a los entregables definidos en los hitos"/>
    <n v="0"/>
    <n v="0"/>
    <n v="216"/>
    <n v="230"/>
    <n v="250"/>
    <n v="250"/>
    <n v="0"/>
    <n v="0"/>
    <n v="205"/>
    <n v="25"/>
    <n v="250"/>
    <n v="0"/>
    <n v="0"/>
    <n v="0"/>
    <n v="0"/>
    <n v="0"/>
    <m/>
    <n v="0"/>
    <n v="0"/>
    <n v="0"/>
    <n v="0"/>
    <n v="0"/>
    <n v="250"/>
    <m/>
    <m/>
  </r>
  <r>
    <s v="VES"/>
    <s v="Gestión con valores para Resultados"/>
    <s v="Aumentar los niveles de satisfacción del cliente y de los grupos de valor"/>
    <s v="Implementación de política "/>
    <s v="Dirección de Fomento de la Educación Superior"/>
    <s v="Subdirección de Apoyo a la Gestión de las IES"/>
    <s v="ODS 4. Educación de calidad"/>
    <s v="Apuesta para impulsar una educación superior incluyente y de calidad"/>
    <s v="3. Educación Inclusiva e Intercultural"/>
    <m/>
    <n v="57"/>
    <s v="Fortalecimiento de la Educación Superior Pública"/>
    <n v="193"/>
    <s v="Porcentaje de Instituciones de Educación Superior Indígenas con asignación de recursos suficientes para su funcionamiento"/>
    <x v="6"/>
    <m/>
    <m/>
    <s v="X"/>
    <m/>
    <m/>
    <m/>
    <m/>
    <m/>
    <m/>
    <m/>
    <m/>
    <m/>
    <m/>
    <m/>
    <m/>
    <m/>
    <m/>
    <m/>
    <m/>
    <m/>
    <m/>
    <m/>
    <s v="Producto"/>
    <s v="Anual"/>
    <s v="Flujo"/>
    <s v="Porcentaje "/>
    <n v="0"/>
    <s v="Número de IES Indígenas con asignación de recursos  para su funcionamiento /Número de IES indígenas en funcionamiento"/>
    <s v="Resoluciones de giro de recursos"/>
    <n v="0"/>
    <n v="100"/>
    <n v="100"/>
    <n v="100"/>
    <n v="100"/>
    <n v="100"/>
    <n v="0"/>
    <n v="0"/>
    <n v="0"/>
    <n v="100"/>
    <n v="100"/>
    <n v="0"/>
    <n v="0"/>
    <n v="0"/>
    <n v="0"/>
    <n v="0"/>
    <n v="0"/>
    <n v="0"/>
    <n v="0"/>
    <n v="0"/>
    <n v="0"/>
    <n v="0"/>
    <n v="100"/>
    <m/>
    <m/>
  </r>
  <r>
    <s v="VES"/>
    <s v="Gestión con valores para Resultados"/>
    <s v="Aumentar los niveles de satisfacción del cliente y de los grupos de valor"/>
    <s v="Implementación de política "/>
    <s v="Dirección de Fomento de la Educación Superior"/>
    <s v="Subdirección de Apoyo a la Gestión de las IES"/>
    <s v="ODS 4. Educación de calidad"/>
    <s v="Apuesta para impulsar una educación superior incluyente y de calidad"/>
    <s v="3. Educación Inclusiva e Intercultural"/>
    <m/>
    <s v="021"/>
    <s v="Fomento de la educación superior"/>
    <n v="199"/>
    <s v="Porcentaje de acompañamiento técnico a las solicitudes de creación de instituciones de educación superior etnoeducativas y universidades étnicas propias de la comunidades NARP"/>
    <x v="7"/>
    <m/>
    <m/>
    <m/>
    <m/>
    <m/>
    <m/>
    <m/>
    <m/>
    <m/>
    <m/>
    <m/>
    <m/>
    <m/>
    <m/>
    <m/>
    <m/>
    <m/>
    <m/>
    <m/>
    <m/>
    <m/>
    <m/>
    <s v="Gestión"/>
    <s v="Semestral"/>
    <s v="Flujo"/>
    <s v="Porcentaje "/>
    <n v="0"/>
    <s v="Número de acompañamientos realizados/Número de acompañamientos solicitados "/>
    <s v="Actas de asistencia técnica desarrolladas"/>
    <n v="0"/>
    <n v="0"/>
    <n v="0"/>
    <n v="100"/>
    <n v="100"/>
    <n v="100"/>
    <n v="0"/>
    <n v="0"/>
    <n v="50"/>
    <n v="50"/>
    <n v="100"/>
    <n v="0"/>
    <n v="0"/>
    <n v="0"/>
    <n v="0"/>
    <n v="0"/>
    <m/>
    <n v="0"/>
    <n v="0"/>
    <n v="0"/>
    <n v="0"/>
    <n v="0"/>
    <n v="100"/>
    <m/>
    <m/>
  </r>
  <r>
    <s v="VES"/>
    <s v="Gestión con valores para Resultados"/>
    <s v="Aumentar los niveles de satisfacción del cliente y de los grupos de valor"/>
    <s v="Implementación de política "/>
    <s v="Dirección de Fomento de la Educación Superior"/>
    <s v="Subdirección de Apoyo a la Gestión de las IES"/>
    <s v="ODS 4. Educación de calidad"/>
    <s v="Apuesta para impulsar una educación superior incluyente y de calidad"/>
    <s v="3. Educación Inclusiva e Intercultural"/>
    <m/>
    <n v="57"/>
    <s v="Fortalecimiento de la Educación Superior Pública"/>
    <n v="200"/>
    <s v="IES publicas con presencia en territorio mayoritariamente NARP con asignación de recursos adicionales en el marco del acuerdo de la mesa de dialogo para la construcción de acuerdos para  educación pública para fortalecimiento de su base presupuestal y para inversión"/>
    <x v="7"/>
    <m/>
    <m/>
    <m/>
    <m/>
    <m/>
    <m/>
    <m/>
    <m/>
    <m/>
    <m/>
    <m/>
    <m/>
    <m/>
    <m/>
    <m/>
    <m/>
    <m/>
    <m/>
    <m/>
    <m/>
    <m/>
    <m/>
    <s v="Gestión"/>
    <s v="Anual"/>
    <s v="Flujo"/>
    <s v="Número"/>
    <n v="30"/>
    <s v="sumatoria de IES publicas con presencia en territorio mayoritariamente NARP con asignación de recursos adicionales en el marco del acuerdo de la mesa de dialogo para la construcción de acuerdos para  educación pública para fortalecimiento de su base presupuestal y para inversión"/>
    <s v="Resoluciones de giro de recursos"/>
    <n v="0"/>
    <n v="0"/>
    <n v="0"/>
    <n v="5"/>
    <n v="5"/>
    <n v="5"/>
    <n v="0"/>
    <n v="0"/>
    <n v="0"/>
    <n v="5"/>
    <n v="5"/>
    <n v="0"/>
    <n v="0"/>
    <n v="0"/>
    <n v="0"/>
    <n v="0"/>
    <n v="0"/>
    <n v="0"/>
    <n v="0"/>
    <n v="0"/>
    <n v="0"/>
    <n v="0"/>
    <n v="5"/>
    <m/>
    <m/>
  </r>
  <r>
    <s v="VES"/>
    <s v="Gestión con valores para Resultados"/>
    <s v="Aumentar los niveles de satisfacción del cliente y de los grupos de valor"/>
    <s v="Implementación de política "/>
    <s v="Dirección de Fomento de la Educación Superior"/>
    <s v="Subdirección de Apoyo a la Gestión de las IES"/>
    <s v="ODS 4. Educación de calidad"/>
    <s v="Apuesta para impulsar una educación superior incluyente y de calidad"/>
    <s v="2. Apuesta para impulsar una Educación Superior incluyente y de calidad"/>
    <m/>
    <n v="55"/>
    <s v="Financiamiento de la Educación Superior"/>
    <n v="229"/>
    <s v="Porcentaje de nuevos estudiantes que acceden a educación superior a traves de del fondo condonable del ICETEX y otras estrategias que beneficien a las comunidades NARP"/>
    <x v="7"/>
    <m/>
    <m/>
    <m/>
    <m/>
    <m/>
    <m/>
    <m/>
    <m/>
    <m/>
    <m/>
    <m/>
    <m/>
    <m/>
    <m/>
    <m/>
    <m/>
    <m/>
    <m/>
    <m/>
    <m/>
    <m/>
    <m/>
    <s v="Producto"/>
    <s v="Anual"/>
    <s v="Acumulado"/>
    <s v="Porcentaje"/>
    <n v="60"/>
    <s v="Sumatoria de estudiantes NARP que acceden a educación superior a traves del fondo de comunidades negras y otras estrategias de acceso con relación al número de beneficiarios del Fondo de comunidades negras en el cuatrenio anterior/Total de estudiantes proyectados a 2022 (18.000)"/>
    <s v="Acta de adjudicación de créditos condonables  de la Junta Administradora del Fondo Especial de Comunidades Negras"/>
    <n v="100"/>
    <n v="20"/>
    <n v="20"/>
    <n v="20"/>
    <n v="20"/>
    <n v="80"/>
    <n v="0"/>
    <n v="0"/>
    <n v="0"/>
    <n v="20"/>
    <n v="20"/>
    <n v="0"/>
    <n v="0"/>
    <n v="0"/>
    <n v="0"/>
    <n v="0"/>
    <n v="0"/>
    <n v="0"/>
    <n v="0"/>
    <n v="0"/>
    <n v="0"/>
    <n v="0"/>
    <n v="20"/>
    <m/>
    <m/>
  </r>
  <r>
    <s v="VES"/>
    <s v="Gestión con valores para Resultados"/>
    <s v="Aumentar los niveles de satisfacción del cliente y de los grupos de valor"/>
    <s v="Implementación de política "/>
    <s v="Dirección de Fomento de la Educación Superior"/>
    <s v="Subdirección de Apoyo a la Gestión de las IES"/>
    <s v="ODS 4. Educación de calidad"/>
    <s v="Apuesta para impulsar una educación superior incluyente y de calidad"/>
    <s v="3. Educación Inclusiva e Intercultural"/>
    <m/>
    <s v="021"/>
    <s v="Fomento de la educación superior"/>
    <n v="232"/>
    <s v="Porcentaje de avance en la promoción del acceso y permanencia en la basica, media y superior de las comunidades NARP víctimas del conflicto"/>
    <x v="7"/>
    <m/>
    <m/>
    <m/>
    <m/>
    <m/>
    <m/>
    <m/>
    <m/>
    <m/>
    <m/>
    <m/>
    <m/>
    <m/>
    <m/>
    <m/>
    <m/>
    <m/>
    <m/>
    <m/>
    <m/>
    <m/>
    <m/>
    <s v="Gestión"/>
    <s v="Semestral"/>
    <s v="Flujo"/>
    <s v="Porcentaje"/>
    <n v="15"/>
    <s v="Sumatoria del número de acciones de promoción para el acceso y permanencia en la basica, media y superior de las comunidades NARP víctimas del conflicto realizadas/Número de acciones de promoción para el acceso y permanencia en la basica, media y superior de las comunidades NARP víctimas del conflicto programadas"/>
    <s v="Informes con reporte acciones "/>
    <n v="0"/>
    <n v="0"/>
    <n v="100"/>
    <n v="100"/>
    <n v="100"/>
    <n v="100"/>
    <n v="0"/>
    <n v="100"/>
    <n v="50"/>
    <n v="50"/>
    <n v="100"/>
    <n v="0"/>
    <n v="0"/>
    <n v="0"/>
    <n v="0"/>
    <n v="0"/>
    <m/>
    <n v="0"/>
    <n v="0"/>
    <n v="0"/>
    <n v="0"/>
    <n v="0"/>
    <n v="100"/>
    <m/>
    <m/>
  </r>
  <r>
    <s v="VES"/>
    <s v="Gestión con valores para Resultados"/>
    <s v="Aumentar los niveles de satisfacción del cliente y de los grupos de valor"/>
    <s v="Implementación de política "/>
    <s v="Dirección de Fomento de la Educación Superior"/>
    <s v="Subdirección de Apoyo a la Gestión de las IES"/>
    <s v="ODS 4. Educación de calidad"/>
    <s v="Apuesta para impulsar una educación superior incluyente y de calidad"/>
    <s v="3. Educación Inclusiva e Intercultural"/>
    <m/>
    <s v="021"/>
    <s v="Fomento de la educación superior"/>
    <n v="192"/>
    <s v="Porcentaje de solicitudes de acompañamiento para el  diseño,  construcción  y dotación efectivamente realizados. "/>
    <x v="6"/>
    <m/>
    <m/>
    <s v="X"/>
    <m/>
    <m/>
    <m/>
    <m/>
    <m/>
    <m/>
    <m/>
    <m/>
    <m/>
    <m/>
    <m/>
    <m/>
    <m/>
    <m/>
    <m/>
    <m/>
    <m/>
    <m/>
    <m/>
    <s v="Gestión"/>
    <s v="Anual"/>
    <s v="Flujo"/>
    <s v="Porcentaje "/>
    <n v="0"/>
    <s v="Numero de acompañamientos efectivamente  realizados/ número de solicitudes de acompañamiento recibidas"/>
    <s v="Reporte de asistencias técncias realizadas , actas de reunión"/>
    <n v="0"/>
    <n v="100"/>
    <n v="100"/>
    <n v="100"/>
    <n v="100"/>
    <n v="100"/>
    <n v="0"/>
    <n v="0"/>
    <n v="0"/>
    <n v="100"/>
    <n v="100"/>
    <n v="0"/>
    <n v="0"/>
    <n v="0"/>
    <n v="0"/>
    <n v="0"/>
    <n v="0"/>
    <n v="0"/>
    <n v="0"/>
    <n v="0"/>
    <n v="0"/>
    <n v="0"/>
    <n v="100"/>
    <m/>
    <m/>
  </r>
  <r>
    <s v="VES"/>
    <s v="Gestión con valores para Resultados"/>
    <s v="Aumentar los niveles de satisfacción del cliente y de los grupos de valor"/>
    <s v="Implementación de política "/>
    <s v="Dirección de Fomento de la Educación Superior"/>
    <s v="Subdirección de Apoyo a la Gestión de las IES"/>
    <s v="ODS 4. Educación de calidad"/>
    <s v="Apuesta para impulsar una educación superior incluyente y de calidad"/>
    <s v="3. Educación Inclusiva e Intercultural"/>
    <m/>
    <s v="021"/>
    <s v="Fomento de la educación superior"/>
    <n v="233"/>
    <s v="Documento presentado ante el SUE y ASCUN resultado del acompañamiento del MEN a comunidades negras, afrocolombianas, raizales y palenqueras para la creación de un programa  de formación a docentes en estudios afrocolombianos"/>
    <x v="7"/>
    <m/>
    <m/>
    <m/>
    <m/>
    <m/>
    <m/>
    <m/>
    <m/>
    <m/>
    <m/>
    <m/>
    <m/>
    <m/>
    <m/>
    <m/>
    <m/>
    <m/>
    <m/>
    <m/>
    <m/>
    <m/>
    <m/>
    <s v="Producto"/>
    <s v="Anual"/>
    <s v="Flujo"/>
    <s v="Número"/>
    <n v="0"/>
    <s v="Documento presentado ante el SUE y ASCUN resultado del acompañamiento  del MEN a comunidades negras, afrocolombianas, raizales y palenqueras para la creación de un programa  de formación a docentes en estudios afrocolombianos"/>
    <m/>
    <s v="ND"/>
    <n v="0"/>
    <n v="0"/>
    <n v="0"/>
    <n v="1"/>
    <n v="1"/>
    <m/>
    <n v="0"/>
    <n v="0"/>
    <n v="0"/>
    <n v="1"/>
    <n v="0"/>
    <n v="0"/>
    <n v="0"/>
    <n v="0"/>
    <n v="0"/>
    <n v="0"/>
    <n v="0"/>
    <n v="0"/>
    <n v="0"/>
    <n v="0"/>
    <n v="0"/>
    <n v="1"/>
    <m/>
    <m/>
  </r>
  <r>
    <s v="VPBM"/>
    <s v="Direccionamiento estratégico y planeación "/>
    <s v="Aumentar los niveles de satisfacción del cliente y de los grupos de valor"/>
    <s v="Implementación de política "/>
    <s v="Dirección de Fortalecimiento a la Gestión Territorial"/>
    <s v="Dirección de Fortalecimiento a la Gestión Territorial"/>
    <s v="4.1. De aquí a 2030, asegurar que todas las niñas y todos los niños terminen la enseñanza primaria y secundaria, que ha de ser gratuita, equitativa y de calidad y producir resultados de aprendizaje pertinentes y efectivos."/>
    <s v="Eficiencia y desarrollo de capacidades para una gestión moderna del sector educativo"/>
    <s v="3. Educación Inclusiva e Intercultural"/>
    <s v="Fortalecimiento de la gestión de las Secretarías de Educación"/>
    <s v="006"/>
    <s v="Fortalecimiento "/>
    <n v="88"/>
    <s v="Porcentaje  de Entidades Territoriales Certificadas con acompañamiento para la atención educativa pertinente a grupos etnicos "/>
    <x v="0"/>
    <m/>
    <m/>
    <s v="X"/>
    <m/>
    <m/>
    <m/>
    <m/>
    <m/>
    <m/>
    <m/>
    <m/>
    <m/>
    <m/>
    <m/>
    <m/>
    <m/>
    <m/>
    <m/>
    <m/>
    <m/>
    <m/>
    <m/>
    <s v="Resultado"/>
    <s v="Cuatrimestral"/>
    <s v="Mantenimiento"/>
    <s v="Porcentaje"/>
    <n v="0"/>
    <s v="[No. de ETC acompañadas / No. De ETC focalizados)"/>
    <s v="Listado de asistencia, informe cualitaivo"/>
    <n v="0"/>
    <n v="0"/>
    <n v="100"/>
    <n v="100"/>
    <n v="100"/>
    <n v="100"/>
    <n v="0"/>
    <n v="100"/>
    <m/>
    <n v="100"/>
    <n v="100"/>
    <n v="0"/>
    <n v="0"/>
    <n v="0"/>
    <m/>
    <n v="0"/>
    <n v="0"/>
    <n v="0"/>
    <m/>
    <n v="0"/>
    <n v="0"/>
    <n v="0"/>
    <n v="100"/>
    <m/>
    <m/>
  </r>
  <r>
    <s v="VPBM"/>
    <s v="Direccionamiento estratégico y planeación "/>
    <s v="Aumentar los niveles de satisfacción del cliente y de los grupos de valor"/>
    <s v="Implementación de política "/>
    <s v="Dirección de Fortalecimiento a la Gestión Territorial"/>
    <s v="Subdirección de Fortalecimiento Institucional"/>
    <s v="4.1. De aquí a 2030, asegurar que todas las niñas y todos los niños terminen la enseñanza primaria y secundaria, que ha de ser gratuita, equitativa y de calidad y producir resultados de aprendizaje pertinentes y efectivos."/>
    <s v="Eficiencia y desarrollo de capacidades para una gestión moderna del sector educativo"/>
    <s v="6. Desarrollo de capacidades para una gestión moderna del sector educativo"/>
    <s v="Fortalecimiento de la gestión de las Secretarías de Educación"/>
    <s v="006"/>
    <s v="Fortalecimiento "/>
    <n v="89"/>
    <s v="Numero de ETC con acompañamiento para la implementación de la estrategia de fortalecimiento a la gestión territorial"/>
    <x v="0"/>
    <m/>
    <m/>
    <m/>
    <m/>
    <m/>
    <m/>
    <m/>
    <m/>
    <m/>
    <m/>
    <m/>
    <m/>
    <m/>
    <m/>
    <m/>
    <m/>
    <m/>
    <m/>
    <m/>
    <m/>
    <m/>
    <m/>
    <s v="Producto"/>
    <s v="Trimestral"/>
    <s v="Mantenimiento"/>
    <s v="Número"/>
    <n v="0"/>
    <s v="Sumatoria de las ETC acompañadas por la estrategia de fortalecimiento "/>
    <s v="Actas de asistencia tecnica"/>
    <n v="0"/>
    <n v="0"/>
    <n v="96"/>
    <n v="96"/>
    <n v="96"/>
    <n v="96"/>
    <n v="0"/>
    <n v="96"/>
    <m/>
    <n v="96"/>
    <n v="96"/>
    <n v="0"/>
    <n v="0"/>
    <m/>
    <n v="0"/>
    <n v="0"/>
    <m/>
    <n v="0"/>
    <n v="0"/>
    <m/>
    <n v="0"/>
    <n v="0"/>
    <n v="96"/>
    <m/>
    <m/>
  </r>
  <r>
    <s v="VPBM"/>
    <s v="Direccionamiento estratégico y planeación "/>
    <s v="Aumentar los niveles de satisfacción del cliente y de los grupos de valor"/>
    <s v="Implementación de política "/>
    <s v="Dirección de Fortalecimiento a la Gestión Territorial"/>
    <s v="Subdirección de Monitoreo y Control"/>
    <s v="4.1. De aquí a 2030, asegurar que todas las niñas y todos los niños terminen la enseñanza primaria y secundaria, que ha de ser gratuita, equitativa y de calidad y producir resultados de aprendizaje pertinentes y efectivos."/>
    <s v="Eficiencia y desarrollo de capacidades para una gestión moderna del sector educativo"/>
    <s v="6. Desarrollo de capacidades para una gestión moderna del sector educativo"/>
    <s v="Fortalecimiento de la gestión de las Secretarías de Educación"/>
    <s v="006"/>
    <s v="Fortalecimiento "/>
    <n v="90"/>
    <s v="No. de ETC que se encuentran en estado critico alto y critico medio en el indicador global de desempeño"/>
    <x v="2"/>
    <m/>
    <m/>
    <m/>
    <m/>
    <m/>
    <m/>
    <m/>
    <m/>
    <m/>
    <m/>
    <m/>
    <m/>
    <m/>
    <m/>
    <m/>
    <m/>
    <m/>
    <m/>
    <m/>
    <m/>
    <m/>
    <m/>
    <s v="Resultado"/>
    <s v="Semestral"/>
    <s v="Reducción"/>
    <s v="Número"/>
    <n v="0"/>
    <s v="Sumatoria de las ETC que se encuentran en estado critico alto y critico medio en el indicador global de desempeño"/>
    <s v="Informe anual de monitoreo"/>
    <n v="39"/>
    <n v="29"/>
    <n v="20"/>
    <n v="15"/>
    <n v="10"/>
    <n v="10"/>
    <n v="0"/>
    <n v="21"/>
    <n v="15"/>
    <n v="0"/>
    <n v="10"/>
    <n v="15"/>
    <n v="15"/>
    <n v="15"/>
    <n v="15"/>
    <n v="15"/>
    <m/>
    <n v="0"/>
    <n v="0"/>
    <n v="0"/>
    <n v="0"/>
    <n v="0"/>
    <n v="10"/>
    <m/>
    <m/>
  </r>
  <r>
    <s v="VPBM"/>
    <s v="Direccionamiento estratégico y planeación "/>
    <s v="Aumentar los niveles de satisfacción del cliente y de los grupos de valor"/>
    <s v="Implementación de política "/>
    <s v="Dirección de Fortalecimiento a la Gestión Territorial"/>
    <s v="Subdirección de Monitoreo y Control"/>
    <s v="4.1. De aquí a 2030, asegurar que todas las niñas y todos los niños terminen la enseñanza primaria y secundaria, que ha de ser gratuita, equitativa y de calidad y producir resultados de aprendizaje pertinentes y efectivos."/>
    <s v="Eficiencia y desarrollo de capacidades para una gestión moderna del sector educativo"/>
    <s v="6. Desarrollo de capacidades para una gestión moderna del sector educativo"/>
    <s v="Fortalecimiento de la gestión de las Secretarías de Educación"/>
    <s v="006"/>
    <s v="Fortalecimiento "/>
    <n v="91"/>
    <s v="Numero de ETC acompañadas en aspectos conceptuales sobre el uso de los recursos del sector "/>
    <x v="2"/>
    <s v="X"/>
    <m/>
    <m/>
    <m/>
    <m/>
    <m/>
    <m/>
    <m/>
    <m/>
    <m/>
    <m/>
    <m/>
    <m/>
    <m/>
    <m/>
    <m/>
    <m/>
    <m/>
    <m/>
    <m/>
    <m/>
    <m/>
    <s v="Resultado"/>
    <s v="Trimestral"/>
    <s v="Mantenimiento"/>
    <s v="Número"/>
    <n v="0"/>
    <s v="Sumatoria de las ETC acompañadas en aspectos conceptuales sobre el uso de los recursos del sector "/>
    <s v="Actas de visita, insumos de realización de los talleres"/>
    <n v="96"/>
    <n v="96"/>
    <n v="96"/>
    <n v="96"/>
    <n v="96"/>
    <n v="96"/>
    <n v="0"/>
    <n v="192"/>
    <n v="96"/>
    <n v="0"/>
    <n v="96"/>
    <n v="0"/>
    <n v="0"/>
    <m/>
    <n v="0"/>
    <n v="0"/>
    <m/>
    <n v="0"/>
    <n v="0"/>
    <m/>
    <n v="0"/>
    <n v="0"/>
    <n v="96"/>
    <m/>
    <m/>
  </r>
  <r>
    <s v="VPBM"/>
    <s v="Direccionamiento estratégico y planeación "/>
    <s v="Aumentar los niveles de satisfacción del cliente y de los grupos de valor"/>
    <s v="Implementación de política "/>
    <s v="Dirección de Fortalecimiento a la Gestión Territorial"/>
    <s v="Subdirección de Recursos Humanos del Sector Educativo"/>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6. Desarrollo de capacidades para una gestión moderna del sector educativo"/>
    <s v="Directivos lideres y docentes que transforman"/>
    <s v="006"/>
    <s v="Fortalecimiento "/>
    <n v="189"/>
    <s v="Número de ETC con acompañamiento para apoyo a la reorganización de plantas de cargos"/>
    <x v="0"/>
    <s v="X"/>
    <m/>
    <m/>
    <m/>
    <m/>
    <m/>
    <m/>
    <m/>
    <m/>
    <m/>
    <m/>
    <m/>
    <m/>
    <m/>
    <m/>
    <m/>
    <m/>
    <m/>
    <m/>
    <m/>
    <m/>
    <m/>
    <s v="Resultado"/>
    <s v="Trimestral"/>
    <s v="Flujo"/>
    <s v="Número"/>
    <n v="0"/>
    <s v="Sumatoria de entidades acompañadas"/>
    <s v="Actas de acompañamiento"/>
    <n v="0"/>
    <n v="0"/>
    <n v="70"/>
    <n v="96"/>
    <n v="0"/>
    <n v="96"/>
    <n v="0"/>
    <n v="72"/>
    <n v="68"/>
    <n v="28"/>
    <n v="0"/>
    <n v="0"/>
    <n v="0"/>
    <m/>
    <n v="0"/>
    <n v="0"/>
    <m/>
    <n v="0"/>
    <n v="0"/>
    <m/>
    <n v="0"/>
    <n v="0"/>
    <n v="0"/>
    <m/>
    <m/>
  </r>
  <r>
    <s v="VPBM"/>
    <s v="Direccionamiento estratégico y planeación "/>
    <s v="Aumentar los niveles de satisfacción del cliente y de los grupos de valor"/>
    <s v="Implementación de política "/>
    <s v="Dirección de Fortalecimiento a la Gestión Territorial"/>
    <s v="Subdirección de Recursos Humanos del Sector Educativo"/>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6. Desarrollo de capacidades para una gestión moderna del sector educativo"/>
    <m/>
    <s v="006"/>
    <s v="Fortalecimiento "/>
    <n v="244"/>
    <s v="Porcentaje de vacantes con el proceso finalizado en el Sistema Maestro "/>
    <x v="2"/>
    <m/>
    <m/>
    <m/>
    <m/>
    <m/>
    <m/>
    <m/>
    <m/>
    <m/>
    <m/>
    <m/>
    <m/>
    <m/>
    <m/>
    <m/>
    <m/>
    <m/>
    <m/>
    <m/>
    <m/>
    <m/>
    <m/>
    <s v="Resultado"/>
    <s v="Trimestral"/>
    <s v="Mantenimiento"/>
    <s v="Porcentaje "/>
    <n v="0"/>
    <s v="Número de vacante finalizadas en el sistema maestro/Número total de vacantes en el sistema maestro"/>
    <s v="Informe Sistema Maestro"/>
    <n v="0"/>
    <n v="0"/>
    <n v="0"/>
    <n v="90"/>
    <n v="90"/>
    <n v="90"/>
    <n v="0"/>
    <n v="0"/>
    <s v="88.15"/>
    <e v="#VALUE!"/>
    <n v="90"/>
    <n v="0"/>
    <n v="0"/>
    <m/>
    <n v="0"/>
    <n v="0"/>
    <m/>
    <n v="0"/>
    <n v="0"/>
    <m/>
    <n v="0"/>
    <n v="0"/>
    <n v="90"/>
    <m/>
    <m/>
  </r>
  <r>
    <s v="VPBM"/>
    <s v="Direccionamiento estratégico y planeación "/>
    <s v="Aumentar los niveles de satisfacción del cliente y de los grupos de valor"/>
    <s v="Implementación de política "/>
    <s v="Dirección de Fortalecimiento a la Gestión Territorial"/>
    <s v="Subdirección de Recursos Humanos del Sector Educativo"/>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6. Desarrollo de capacidades para una gestión moderna del sector educativo"/>
    <m/>
    <s v="006"/>
    <s v="Fortalecimiento "/>
    <n v="245"/>
    <s v="Porcentaje de avance en la realización de las actividades de bienestar programadas"/>
    <x v="2"/>
    <m/>
    <m/>
    <m/>
    <m/>
    <m/>
    <m/>
    <m/>
    <m/>
    <m/>
    <m/>
    <m/>
    <m/>
    <m/>
    <m/>
    <m/>
    <m/>
    <m/>
    <m/>
    <m/>
    <m/>
    <m/>
    <m/>
    <s v="Gestión"/>
    <s v="Trimestral"/>
    <s v="Mantenimiento"/>
    <s v="Porcentaje "/>
    <n v="0"/>
    <s v="_x000a_Actividades de bienestar realizadas/ Actividades programadas"/>
    <s v="Cronograma con los avances  de las actividades de Bienestar Laboral Docente (Juegos Nacionales, Encuentro folclorico, Mujer Maestra) ejecutados"/>
    <n v="0"/>
    <n v="0"/>
    <n v="0"/>
    <n v="100"/>
    <n v="100"/>
    <n v="100"/>
    <n v="0"/>
    <n v="0"/>
    <n v="30"/>
    <n v="70"/>
    <n v="100"/>
    <n v="0"/>
    <n v="0"/>
    <m/>
    <n v="0"/>
    <n v="0"/>
    <m/>
    <n v="0"/>
    <n v="0"/>
    <m/>
    <n v="0"/>
    <n v="0"/>
    <n v="100"/>
    <m/>
    <m/>
  </r>
  <r>
    <s v="VPBM"/>
    <s v="Direccionamiento estratégico y planeación "/>
    <s v="Aumentar los niveles de satisfacción del cliente y de los grupos de valor"/>
    <s v="Implementación de política "/>
    <s v="Dirección de Fortalecimiento a la Gestión Territorial"/>
    <s v="Dirección de Fortalecimiento a la Gestión Territorial"/>
    <s v="4.1. De aquí a 2030, asegurar que todas las niñas y todos los niños terminen la enseñanza primaria y secundaria, que ha de ser gratuita, equitativa y de calidad y producir resultados de aprendizaje pertinentes y efectivos."/>
    <s v="Eficiencia y desarrollo de capacidades para una gestión moderna del sector educativo"/>
    <s v="3. Educación Inclusiva e Intercultural"/>
    <m/>
    <s v="006"/>
    <s v="Fortalecimiento "/>
    <n v="468"/>
    <s v="Norma concertada y expedida que regule el SEIP"/>
    <x v="6"/>
    <m/>
    <m/>
    <s v="X"/>
    <m/>
    <m/>
    <m/>
    <m/>
    <m/>
    <m/>
    <m/>
    <m/>
    <m/>
    <m/>
    <m/>
    <m/>
    <m/>
    <m/>
    <m/>
    <m/>
    <m/>
    <m/>
    <m/>
    <s v="Producto"/>
    <s v="Anual"/>
    <s v="Flujo"/>
    <s v="Número"/>
    <n v="0"/>
    <s v=" norma expedida que regule el SEIP "/>
    <s v="Norma expedida"/>
    <n v="0"/>
    <n v="0"/>
    <n v="0"/>
    <n v="0"/>
    <n v="1"/>
    <n v="1"/>
    <n v="0"/>
    <n v="0"/>
    <n v="0"/>
    <n v="0"/>
    <n v="1"/>
    <n v="0"/>
    <n v="0"/>
    <n v="0"/>
    <n v="0"/>
    <n v="0"/>
    <n v="0"/>
    <n v="0"/>
    <n v="0"/>
    <n v="0"/>
    <n v="0"/>
    <n v="0"/>
    <n v="1"/>
    <m/>
    <m/>
  </r>
  <r>
    <s v="VPBM"/>
    <s v="Direccionamiento estratégico y planeación "/>
    <s v="Aumentar los niveles de satisfacción del cliente y de los grupos de valor"/>
    <s v="Implementación de política "/>
    <s v="Dirección de Fortalecimiento a la Gestión Territorial"/>
    <s v="Dirección de Fortalecimiento a la Gestión Territorial"/>
    <s v="4.1. De aquí a 2030, asegurar que todas las niñas y todos los niños terminen la enseñanza primaria y secundaria, que ha de ser gratuita, equitativa y de calidad y producir resultados de aprendizaje pertinentes y efectivos."/>
    <s v="Eficiencia y desarrollo de capacidades para una gestión moderna del sector educativo"/>
    <s v="3. Educación Inclusiva e Intercultural"/>
    <m/>
    <s v="006"/>
    <s v="Fortalecimiento "/>
    <n v="469"/>
    <s v="Diseñar, concertar y expedir el Lineamiento educativo para la preservación de la cultura indígena  en el marco del SEIP "/>
    <x v="6"/>
    <m/>
    <m/>
    <s v="X"/>
    <m/>
    <m/>
    <m/>
    <m/>
    <m/>
    <m/>
    <m/>
    <m/>
    <m/>
    <m/>
    <m/>
    <m/>
    <m/>
    <m/>
    <m/>
    <m/>
    <m/>
    <m/>
    <m/>
    <s v="Producto"/>
    <s v="Anual"/>
    <s v="Acumulado"/>
    <s v="Porcentaje "/>
    <n v="0"/>
    <s v="Sumatoria de los siguientes hitos: Lineamiento diseñado (30%) y concertado (50%)+lineamiento expedido en el marco del SEIP (20%)_x000a_"/>
    <s v="Lineamiento educativo para la preservación de la cultura indígena expedido"/>
    <n v="0"/>
    <n v="0"/>
    <n v="30"/>
    <n v="50"/>
    <n v="20"/>
    <n v="100"/>
    <n v="0"/>
    <n v="0"/>
    <n v="0"/>
    <n v="50"/>
    <n v="20"/>
    <n v="0"/>
    <n v="0"/>
    <n v="0"/>
    <n v="0"/>
    <n v="0"/>
    <n v="0"/>
    <n v="0"/>
    <n v="0"/>
    <n v="0"/>
    <n v="0"/>
    <n v="0"/>
    <n v="20"/>
    <m/>
    <m/>
  </r>
  <r>
    <s v="VPBM"/>
    <s v="Direccionamiento estratégico y planeación "/>
    <s v="Aumentar los niveles de satisfacción del cliente y de los grupos de valor"/>
    <s v="Implementación de política "/>
    <s v="Dirección de Fortalecimiento a la Gestión Territorial"/>
    <s v="Dirección de Fortalecimiento a la Gestión Territorial"/>
    <s v="4.1. De aquí a 2030, asegurar que todas las niñas y todos los niños terminen la enseñanza primaria y secundaria, que ha de ser gratuita, equitativa y de calidad y producir resultados de aprendizaje pertinentes y efectivos."/>
    <s v="Eficiencia y desarrollo de capacidades para una gestión moderna del sector educativo"/>
    <s v="3. Educación Inclusiva e Intercultural"/>
    <m/>
    <s v="006"/>
    <s v="Fortalecimiento "/>
    <n v="470"/>
    <s v="Lineamientos técnicos concertados y expedidos  en el marco de la CONTCEPI"/>
    <x v="6"/>
    <m/>
    <m/>
    <s v="X"/>
    <m/>
    <m/>
    <m/>
    <m/>
    <m/>
    <m/>
    <m/>
    <m/>
    <m/>
    <m/>
    <m/>
    <m/>
    <m/>
    <m/>
    <m/>
    <m/>
    <m/>
    <m/>
    <m/>
    <s v="Producto"/>
    <s v="Anual"/>
    <s v="Flujo"/>
    <s v="Porcentaje "/>
    <n v="0"/>
    <s v="(Lineamientos técnicos expedidos/Número de necesidades técnicas requeridas por la CONTCEPI y que impliquen la construcción de un lineamiento)_x000a_"/>
    <s v="Lineamientos técnicos expedidos"/>
    <n v="0"/>
    <n v="0"/>
    <n v="100"/>
    <n v="0"/>
    <n v="0"/>
    <n v="100"/>
    <n v="0"/>
    <n v="0"/>
    <n v="0"/>
    <n v="0"/>
    <n v="0"/>
    <n v="0"/>
    <n v="0"/>
    <n v="0"/>
    <n v="0"/>
    <n v="0"/>
    <n v="0"/>
    <n v="0"/>
    <n v="0"/>
    <n v="0"/>
    <n v="0"/>
    <n v="0"/>
    <n v="0"/>
    <m/>
    <m/>
  </r>
  <r>
    <s v="VPBM"/>
    <s v="Direccionamiento estratégico y planeación "/>
    <s v="Aumentar los niveles de satisfacción del cliente y de los grupos de valor"/>
    <s v="Implementación de política "/>
    <s v="Dirección de Fortalecimiento a la Gestión Territorial"/>
    <s v="Dirección de Fortalecimiento a la Gestión Territorial"/>
    <s v="4.1. De aquí a 2030, asegurar que todas las niñas y todos los niños terminen la enseñanza primaria y secundaria, que ha de ser gratuita, equitativa y de calidad y producir resultados de aprendizaje pertinentes y efectivos."/>
    <s v="Eficiencia y desarrollo de capacidades para una gestión moderna del sector educativo"/>
    <s v="3. Educación Inclusiva e Intercultural"/>
    <m/>
    <s v="006"/>
    <s v="Fortalecimiento "/>
    <n v="471"/>
    <s v=" Entidades territoriales certificadas acompañadas técnicamente para la implementación de los lineamientos concertados "/>
    <x v="6"/>
    <m/>
    <m/>
    <s v="X"/>
    <m/>
    <m/>
    <m/>
    <m/>
    <m/>
    <m/>
    <m/>
    <m/>
    <m/>
    <m/>
    <m/>
    <m/>
    <m/>
    <m/>
    <m/>
    <m/>
    <m/>
    <m/>
    <m/>
    <s v="Gestión"/>
    <s v="Anual"/>
    <s v="Flujo"/>
    <s v="Porcentaje "/>
    <n v="0"/>
    <s v="(Número de Entidades territoriales certificadas acompañadas técnicamente para la implementación de los lineamientos concertados/Número Total de Entidades Territoriales certificadas)_x000a_"/>
    <s v="Actas y listados de asistencia"/>
    <n v="100"/>
    <n v="0"/>
    <n v="0"/>
    <n v="100"/>
    <n v="100"/>
    <n v="100"/>
    <n v="0"/>
    <n v="100"/>
    <n v="0"/>
    <n v="100"/>
    <n v="100"/>
    <n v="0"/>
    <n v="0"/>
    <n v="0"/>
    <n v="0"/>
    <n v="0"/>
    <n v="0"/>
    <n v="0"/>
    <n v="0"/>
    <n v="0"/>
    <n v="0"/>
    <n v="0"/>
    <n v="100"/>
    <m/>
    <m/>
  </r>
  <r>
    <s v="VPBM"/>
    <s v="Direccionamiento estratégico y planeación "/>
    <s v="Aumentar los niveles de satisfacción del cliente y de los grupos de valor"/>
    <s v="Implementación de política "/>
    <s v="Dirección de Fortalecimiento a la Gestión Territorial"/>
    <s v="Dirección de Fortalecimiento a la Gestión Territorial"/>
    <s v="4.1. De aquí a 2030, asegurar que todas las niñas y todos los niños terminen la enseñanza primaria y secundaria, que ha de ser gratuita, equitativa y de calidad y producir resultados de aprendizaje pertinentes y efectivos."/>
    <s v="Eficiencia y desarrollo de capacidades para una gestión moderna del sector educativo"/>
    <s v="3. Educación Inclusiva e Intercultural"/>
    <m/>
    <s v="006"/>
    <s v="Fortalecimiento "/>
    <n v="472"/>
    <s v="Instrumento de evaluación inclusiva  para escalafón, calificación, nivelación salarial y certificación de docentes indígenas, concertado e implementado en el marco del SEIP."/>
    <x v="6"/>
    <m/>
    <m/>
    <s v="X"/>
    <m/>
    <m/>
    <m/>
    <m/>
    <m/>
    <m/>
    <m/>
    <m/>
    <m/>
    <m/>
    <m/>
    <m/>
    <m/>
    <m/>
    <m/>
    <m/>
    <m/>
    <m/>
    <m/>
    <s v="Producto"/>
    <s v="Anual"/>
    <s v="Flujo"/>
    <s v="Número"/>
    <n v="0"/>
    <s v="Instrumento de evaluación inclusiva  para escalafón, calificación, nivelación salarial y certificación de docentes indígenas, concertado e implementado en el marco del SEIP"/>
    <s v="Instrumento de evaluación inclusiva  para escalafón, calificación, nivelación salarial y certificación de docentes indígenas implementado"/>
    <n v="0"/>
    <n v="0"/>
    <n v="0"/>
    <n v="0"/>
    <n v="1"/>
    <n v="1"/>
    <n v="0"/>
    <n v="0"/>
    <n v="0"/>
    <n v="0"/>
    <n v="1"/>
    <n v="0"/>
    <n v="0"/>
    <n v="0"/>
    <n v="0"/>
    <n v="0"/>
    <n v="0"/>
    <n v="0"/>
    <n v="0"/>
    <n v="0"/>
    <n v="0"/>
    <n v="0"/>
    <n v="1"/>
    <m/>
    <m/>
  </r>
  <r>
    <s v="VPBM"/>
    <s v="Direccionamiento estratégico y planeación "/>
    <s v="Aumentar los niveles de satisfacción del cliente y de los grupos de valor"/>
    <s v="Implementación de política "/>
    <s v="Dirección de Fortalecimiento a la Gestión Territorial"/>
    <s v="Dirección de Fortalecimiento a la Gestión Territorial"/>
    <s v="4.1. De aquí a 2030, asegurar que todas las niñas y todos los niños terminen la enseñanza primaria y secundaria, que ha de ser gratuita, equitativa y de calidad y producir resultados de aprendizaje pertinentes y efectivos."/>
    <s v="Eficiencia y desarrollo de capacidades para una gestión moderna del sector educativo"/>
    <s v="3. Educación Inclusiva e Intercultural"/>
    <m/>
    <s v="006"/>
    <s v="Fortalecimiento "/>
    <n v="473"/>
    <s v="Porcentaje de implementación del plan de acción para la socialización y posicionamiento del proceso SEIP, concertado.  "/>
    <x v="6"/>
    <m/>
    <m/>
    <s v="X"/>
    <m/>
    <m/>
    <m/>
    <m/>
    <m/>
    <m/>
    <m/>
    <m/>
    <m/>
    <m/>
    <m/>
    <m/>
    <m/>
    <m/>
    <m/>
    <m/>
    <m/>
    <m/>
    <m/>
    <s v="Gestión"/>
    <s v="Trimestral"/>
    <s v="Flujo"/>
    <s v="Porcentaje "/>
    <n v="0"/>
    <s v="(Número de acciones ejecutadas/Número de acciones planeadas)"/>
    <s v="Actas y listados de asistencia para la socialización y posicionamiento del SEIP"/>
    <n v="0"/>
    <n v="0"/>
    <n v="100"/>
    <n v="100"/>
    <n v="100"/>
    <n v="100"/>
    <n v="0"/>
    <n v="0"/>
    <n v="0"/>
    <n v="100"/>
    <n v="100"/>
    <n v="0"/>
    <n v="0"/>
    <m/>
    <n v="0"/>
    <n v="0"/>
    <m/>
    <n v="0"/>
    <n v="0"/>
    <m/>
    <n v="0"/>
    <n v="0"/>
    <n v="100"/>
    <m/>
    <m/>
  </r>
  <r>
    <s v="VPBM"/>
    <s v="Direccionamiento estratégico y planeación "/>
    <s v="Aumentar los niveles de satisfacción del cliente y de los grupos de valor"/>
    <s v="Implementación de política "/>
    <s v="Dirección de Fortalecimiento a la Gestión Territorial"/>
    <s v="Dirección de Fortalecimiento a la Gestión Territorial"/>
    <s v="4.1. De aquí a 2030, asegurar que todas las niñas y todos los niños terminen la enseñanza primaria y secundaria, que ha de ser gratuita, equitativa y de calidad y producir resultados de aprendizaje pertinentes y efectivos."/>
    <s v="Eficiencia y desarrollo de capacidades para una gestión moderna del sector educativo"/>
    <s v="3. Educación Inclusiva e Intercultural"/>
    <m/>
    <s v="006"/>
    <s v="Fortalecimiento "/>
    <n v="474"/>
    <s v="Norma concertada y expedida que regule el SEIP con la incorporación del capítulo amazónico "/>
    <x v="6"/>
    <m/>
    <m/>
    <s v="X"/>
    <m/>
    <m/>
    <m/>
    <m/>
    <m/>
    <m/>
    <m/>
    <m/>
    <m/>
    <m/>
    <m/>
    <m/>
    <m/>
    <m/>
    <m/>
    <m/>
    <m/>
    <m/>
    <m/>
    <s v="Producto"/>
    <s v="Anual"/>
    <s v="Flujo"/>
    <s v="Número"/>
    <n v="0"/>
    <s v="normas  concertada y expedidas que regule el SEIP con la incorporación del capítulo amazónico "/>
    <s v="Norma expedida con la incorporación del Capítulo Amazónico"/>
    <n v="0"/>
    <n v="0"/>
    <n v="1"/>
    <n v="0"/>
    <n v="1"/>
    <n v="1"/>
    <n v="0"/>
    <n v="0"/>
    <n v="0"/>
    <n v="0"/>
    <n v="1"/>
    <n v="0"/>
    <n v="0"/>
    <n v="0"/>
    <n v="0"/>
    <n v="0"/>
    <n v="0"/>
    <n v="0"/>
    <n v="0"/>
    <n v="0"/>
    <n v="0"/>
    <n v="0"/>
    <n v="1"/>
    <m/>
    <m/>
  </r>
  <r>
    <s v="VPBM"/>
    <s v="Direccionamiento estratégico y planeación "/>
    <s v="Aumentar los niveles de satisfacción del cliente y de los grupos de valor"/>
    <s v="Implementación de política "/>
    <s v="Dirección de Fortalecimiento a la Gestión Territorial"/>
    <s v="Subdirección de Recursos Humanos del Sector Educativo"/>
    <s v="4.1. De aquí a 2030, asegurar que todas las niñas y todos los niños terminen la enseñanza primaria y secundaria, que ha de ser gratuita, equitativa y de calidad y producir resultados de aprendizaje pertinentes y efectivos."/>
    <s v="Eficiencia y desarrollo de capacidades para una gestión moderna del sector educativo"/>
    <s v="3. Educación Inclusiva e Intercultural"/>
    <m/>
    <s v="006"/>
    <s v="Fortalecimiento "/>
    <n v="106"/>
    <s v="A.45 Porcentaje de provisión de vacantes definitivas ofertadas a través de concursos diseñados para territorios definidos en el respectivo plan"/>
    <x v="4"/>
    <m/>
    <m/>
    <m/>
    <m/>
    <m/>
    <m/>
    <m/>
    <m/>
    <m/>
    <m/>
    <m/>
    <m/>
    <m/>
    <m/>
    <m/>
    <m/>
    <m/>
    <m/>
    <m/>
    <m/>
    <m/>
    <m/>
    <s v="Producto"/>
    <s v="Anual"/>
    <s v="Flujo"/>
    <s v="Porcentaje"/>
    <n v="0"/>
    <s v="IPE = (#Vacantes provistas)/(#Vacantes ofertadas-#Vacantes excluibles)*100"/>
    <s v="Documento con el Reporte oficial de docentes y directivos activos del SINEB elegibles de los concursos de méritos."/>
    <n v="0"/>
    <n v="0"/>
    <n v="0"/>
    <n v="75"/>
    <n v="80"/>
    <n v="80"/>
    <n v="0"/>
    <n v="0"/>
    <m/>
    <n v="75"/>
    <n v="80"/>
    <n v="0"/>
    <n v="0"/>
    <n v="0"/>
    <n v="0"/>
    <n v="0"/>
    <n v="0"/>
    <n v="0"/>
    <n v="0"/>
    <n v="0"/>
    <n v="0"/>
    <n v="0"/>
    <n v="80"/>
    <m/>
    <m/>
  </r>
  <r>
    <s v="VPBM"/>
    <s v="Direccionamiento estratégico y planeación "/>
    <s v="Aumentar los niveles de satisfacción del cliente y de los grupos de valor"/>
    <s v="Implementación de política "/>
    <s v="Dirección de Fortalecimiento a la Gestión Territorial"/>
    <s v="Subdirección de Recursos Humanos del Sector Educativo"/>
    <s v="4.1. De aquí a 2030, asegurar que todas las niñas y todos los niños terminen la enseñanza primaria y secundaria, que ha de ser gratuita, equitativa y de calidad y producir resultados de aprendizaje pertinentes y efectivos."/>
    <s v="Eficiencia y desarrollo de capacidades para una gestión moderna del sector educativo"/>
    <s v="3. Educación Inclusiva e Intercultural"/>
    <m/>
    <s v="006"/>
    <s v="Fortalecimiento "/>
    <n v="107"/>
    <s v="A.45P Porcentaje de provisión de vacantes definitivas ofertadas a través de concursos diseñados para municipios PDET"/>
    <x v="4"/>
    <m/>
    <m/>
    <m/>
    <m/>
    <m/>
    <m/>
    <m/>
    <m/>
    <m/>
    <m/>
    <m/>
    <m/>
    <m/>
    <m/>
    <m/>
    <m/>
    <m/>
    <m/>
    <m/>
    <m/>
    <m/>
    <m/>
    <s v="Prodcuto"/>
    <s v="Anual"/>
    <s v="Flujo"/>
    <s v="Porcentaje"/>
    <n v="0"/>
    <s v="IPEp=(#Vacantes provistas)/(#Vacantes ofertadas-#Vacantes excluibles)*100"/>
    <s v="Documento con el Reporte oficial de docentes y directivos de municipios PDET activos del SINEB elegibles de los concursos de méritos."/>
    <n v="0"/>
    <n v="0"/>
    <n v="70"/>
    <n v="80"/>
    <n v="90"/>
    <n v="90"/>
    <n v="0"/>
    <n v="0"/>
    <m/>
    <n v="80"/>
    <n v="90"/>
    <n v="0"/>
    <n v="0"/>
    <n v="0"/>
    <n v="0"/>
    <n v="0"/>
    <n v="0"/>
    <n v="0"/>
    <n v="0"/>
    <n v="0"/>
    <n v="0"/>
    <n v="0"/>
    <n v="90"/>
    <m/>
    <m/>
  </r>
  <r>
    <s v="VPBM"/>
    <s v="Direccionamiento estratégico y planeación "/>
    <s v="Aumentar los niveles de satisfacción del cliente y de los grupos de valor"/>
    <s v="Implementación de política "/>
    <s v="Dirección de Fortalecimiento a la Gestión Territorial"/>
    <s v="Subdirección de Recursos Humanos del Sector Educativo"/>
    <s v="4.1. De aquí a 2030, asegurar que todas las niñas y todos los niños terminen la enseñanza primaria y secundaria, que ha de ser gratuita, equitativa y de calidad y producir resultados de aprendizaje pertinentes y efectivos."/>
    <s v="Eficiencia y desarrollo de capacidades para una gestión moderna del sector educativo"/>
    <s v="3. Educación Inclusiva e Intercultural"/>
    <m/>
    <s v="006"/>
    <s v="Grupos étnicos"/>
    <n v="222"/>
    <s v="Estatuto de profesionalización docente y directivo docente de etnoeducadores de las comunidades negras, afrocolombianas, raizales y palenqueras  consultado,  protocolizado  y radicado "/>
    <x v="7"/>
    <m/>
    <m/>
    <m/>
    <m/>
    <m/>
    <m/>
    <m/>
    <m/>
    <m/>
    <m/>
    <m/>
    <m/>
    <m/>
    <m/>
    <m/>
    <m/>
    <m/>
    <m/>
    <m/>
    <m/>
    <m/>
    <m/>
    <s v="Producto"/>
    <s v="Anual"/>
    <s v="Acumulado"/>
    <s v="Número"/>
    <n v="0"/>
    <s v="Estatuto protocolizado y radicado"/>
    <s v="Estatuto de profesionalización docente y directivo docente de etnoeducadores radicado"/>
    <n v="0"/>
    <n v="0"/>
    <n v="0"/>
    <n v="1"/>
    <n v="0"/>
    <n v="1"/>
    <n v="0"/>
    <n v="0"/>
    <n v="0"/>
    <n v="1"/>
    <n v="0"/>
    <n v="0"/>
    <n v="0"/>
    <n v="0"/>
    <n v="0"/>
    <n v="0"/>
    <n v="0"/>
    <n v="0"/>
    <n v="0"/>
    <n v="0"/>
    <n v="0"/>
    <n v="0"/>
    <n v="0"/>
    <m/>
    <m/>
  </r>
  <r>
    <s v="VPBM"/>
    <s v="Direccionamiento estratégico y planeación "/>
    <s v="Aumentar los niveles de satisfacción del cliente y de los grupos de valor"/>
    <s v="Implementación de política "/>
    <s v="Dirección de Fortalecimiento a la Gestión Territorial"/>
    <s v="Dirección de Fortalecimiento a la Gestión Territorial"/>
    <s v="4.1. De aquí a 2030, asegurar que todas las niñas y todos los niños terminen la enseñanza primaria y secundaria, que ha de ser gratuita, equitativa y de calidad y producir resultados de aprendizaje pertinentes y efectivos."/>
    <s v="Eficiencia y desarrollo de capacidades para una gestión moderna del sector educativo"/>
    <s v="3. Educación Inclusiva e Intercultural"/>
    <m/>
    <s v="006"/>
    <s v="Fortalecimiento "/>
    <n v="326"/>
    <s v="Porcentaje de avance en el proceso de reglamentación del Capítulo VI de la Ley 70 de 1993."/>
    <x v="7"/>
    <m/>
    <m/>
    <m/>
    <m/>
    <m/>
    <m/>
    <m/>
    <m/>
    <m/>
    <m/>
    <m/>
    <m/>
    <m/>
    <m/>
    <m/>
    <m/>
    <m/>
    <m/>
    <m/>
    <m/>
    <m/>
    <m/>
    <s v="Gestión"/>
    <s v="Semestral"/>
    <s v="Acumulado"/>
    <s v="Porcentaje "/>
    <n v="0"/>
    <s v="Sumatoria de los siguientes hitos: (proyecto de ley del estatuto radicado en el congreso (70%) +Implementación (30%)  "/>
    <s v="Proyecto de Ley radicado _x000a_Informe de gestión"/>
    <n v="0"/>
    <n v="0"/>
    <n v="0"/>
    <n v="70"/>
    <n v="30"/>
    <n v="100"/>
    <n v="0"/>
    <n v="0"/>
    <n v="0"/>
    <n v="70"/>
    <n v="30"/>
    <n v="0"/>
    <n v="0"/>
    <n v="0"/>
    <n v="0"/>
    <n v="0"/>
    <m/>
    <n v="0"/>
    <n v="0"/>
    <n v="0"/>
    <n v="0"/>
    <n v="0"/>
    <n v="30"/>
    <m/>
    <m/>
  </r>
  <r>
    <s v="VPBM"/>
    <s v="Direccionamiento estratégico y planeación "/>
    <s v="Aumentar los niveles de satisfacción del cliente y de los grupos de valor"/>
    <s v="Implementación de política "/>
    <s v="Dirección de Fortalecimiento a la Gestión Territorial"/>
    <s v="Subdirección de Recursos Humanos del Sector Educativo"/>
    <s v="4.1. De aquí a 2030, asegurar que todas las niñas y todos los niños terminen la enseñanza primaria y secundaria, que ha de ser gratuita, equitativa y de calidad y producir resultados de aprendizaje pertinentes y efectivos."/>
    <s v="Eficiencia y desarrollo de capacidades para una gestión moderna del sector educativo"/>
    <s v="3. Educación Inclusiva e Intercultural"/>
    <m/>
    <s v="006"/>
    <s v="Fortalecimiento "/>
    <n v="224"/>
    <s v="Porcentaje de Docentes y directivos docentes etnoeducadores vinculados y  cualificados en las Instituciones de Educación Oficial en los niveles de preescolar, básica y media, en el marco del estatuto de profesionalización docente"/>
    <x v="7"/>
    <m/>
    <m/>
    <m/>
    <m/>
    <m/>
    <m/>
    <m/>
    <m/>
    <m/>
    <m/>
    <m/>
    <m/>
    <m/>
    <m/>
    <m/>
    <m/>
    <m/>
    <m/>
    <m/>
    <m/>
    <m/>
    <m/>
    <s v="Gestión"/>
    <s v="Semestral"/>
    <s v="Acumulado "/>
    <s v="Porcentaje "/>
    <n v="0"/>
    <s v="Número de Docentes y directivos docentes etnoeducadores  vinculados y cualificados / Número total de Docentes y directivos docentes etnoeducadores"/>
    <s v="Base de datos de Docentes y directivos docentes etnoeducadores vinculados y  cualificados"/>
    <n v="0"/>
    <n v="0"/>
    <n v="0"/>
    <n v="0"/>
    <n v="100"/>
    <n v="100"/>
    <n v="0"/>
    <n v="0"/>
    <n v="0"/>
    <n v="0"/>
    <n v="100"/>
    <n v="0"/>
    <n v="0"/>
    <n v="0"/>
    <n v="0"/>
    <n v="0"/>
    <m/>
    <n v="0"/>
    <n v="0"/>
    <n v="0"/>
    <n v="0"/>
    <n v="0"/>
    <n v="100"/>
    <m/>
    <m/>
  </r>
  <r>
    <s v="VPBM"/>
    <s v="Direccionamiento estratégico y planeación "/>
    <s v="Aumentar los niveles de satisfacción del cliente y de los grupos de valor"/>
    <s v="Implementación de política "/>
    <s v="Dirección de Fortalecimiento a la Gestión Territorial"/>
    <s v="Subdirección de Recursos Humanos del Sector Educativo"/>
    <s v="4.1. De aquí a 2030, asegurar que todas las niñas y todos los niños terminen la enseñanza primaria y secundaria, que ha de ser gratuita, equitativa y de calidad y producir resultados de aprendizaje pertinentes y efectivos."/>
    <s v="Eficiencia y desarrollo de capacidades para una gestión moderna del sector educativo"/>
    <s v="3. Educación Inclusiva e Intercultural"/>
    <m/>
    <s v="006"/>
    <s v="Fortalecimiento "/>
    <n v="225"/>
    <s v="Porcentaje de la Ruta metodológica para la expedición del estatuto de profesionalización para docentes y directivos docentes etnoeducadores de las comunidades Negras, Afrocolombianas, Raizal y Palenquera financiada"/>
    <x v="7"/>
    <m/>
    <m/>
    <m/>
    <m/>
    <m/>
    <m/>
    <m/>
    <m/>
    <m/>
    <m/>
    <m/>
    <m/>
    <m/>
    <m/>
    <m/>
    <m/>
    <m/>
    <m/>
    <m/>
    <m/>
    <m/>
    <m/>
    <s v="Producto"/>
    <s v="Semestral"/>
    <s v="Acumulado"/>
    <s v="Porcentaje "/>
    <n v="0"/>
    <s v="Ruta metodológica implementada / ruta programada diseñada "/>
    <s v="Documento de avance de Ruta metodológica para la expedición del estatuto de profesionalización para docentes y directivos docentes etnoeducadores"/>
    <n v="0"/>
    <n v="0"/>
    <n v="50"/>
    <n v="50"/>
    <n v="0"/>
    <n v="100"/>
    <n v="0"/>
    <n v="20"/>
    <n v="0"/>
    <n v="50"/>
    <n v="0"/>
    <n v="0"/>
    <n v="0"/>
    <n v="0"/>
    <n v="0"/>
    <n v="0"/>
    <m/>
    <n v="0"/>
    <n v="0"/>
    <n v="0"/>
    <n v="0"/>
    <n v="0"/>
    <n v="0"/>
    <m/>
    <m/>
  </r>
  <r>
    <s v="VPBM"/>
    <s v="Direccionamiento estratégico y planeación "/>
    <s v="Aumentar los niveles de satisfacción del cliente y de los grupos de valor"/>
    <s v="Implementación de política "/>
    <s v="Dirección de Fortalecimiento a la Gestión Territorial"/>
    <s v="Subdirección de Recursos Humanos del Sector Educativo"/>
    <s v="4.1. De aquí a 2030, asegurar que todas las niñas y todos los niños terminen la enseñanza primaria y secundaria, que ha de ser gratuita, equitativa y de calidad y producir resultados de aprendizaje pertinentes y efectivos."/>
    <s v="Eficiencia y desarrollo de capacidades para una gestión moderna del sector educativo"/>
    <s v="3. Educación Inclusiva e Intercultural"/>
    <m/>
    <s v="006"/>
    <s v="Fortalecimiento "/>
    <n v="226"/>
    <s v="Porcentaje de vinculación de Perfiles de  docentes y directivos docentes etnoeducadores, incluidos los  de lenguas nativas de conformidad con el estatuto de etnoeducación de comunidades NARP. "/>
    <x v="7"/>
    <m/>
    <m/>
    <m/>
    <m/>
    <m/>
    <m/>
    <m/>
    <m/>
    <m/>
    <m/>
    <m/>
    <m/>
    <m/>
    <m/>
    <m/>
    <m/>
    <m/>
    <m/>
    <m/>
    <m/>
    <m/>
    <m/>
    <s v="Producto"/>
    <s v="Semestral"/>
    <s v="Acumulado"/>
    <s v="Porcentaje "/>
    <n v="0"/>
    <s v="Número de perfiles vinculados / número de perfiles suceptibles a ser vinculados "/>
    <s v="Base de datos de perfiles de Docentes y directivos docentes vinculados con el estatuto de etnoeducación de comunidades NARP. "/>
    <n v="0"/>
    <n v="0"/>
    <n v="0"/>
    <n v="0"/>
    <n v="100"/>
    <n v="100"/>
    <n v="0"/>
    <n v="0"/>
    <n v="0"/>
    <n v="0"/>
    <n v="100"/>
    <n v="0"/>
    <n v="0"/>
    <n v="0"/>
    <n v="0"/>
    <n v="0"/>
    <m/>
    <n v="0"/>
    <n v="0"/>
    <n v="0"/>
    <n v="0"/>
    <n v="0"/>
    <n v="100"/>
    <m/>
    <m/>
  </r>
  <r>
    <s v="VPBM"/>
    <s v="Direccionamiento estratégico y planeación "/>
    <s v="Aumentar los niveles de satisfacción del cliente y de los grupos de valor"/>
    <s v="Implementación de política "/>
    <s v="Dirección de Fortalecimiento a la Gestión Territorial"/>
    <s v="Subdirección de Recursos Humanos del Sector Educativo"/>
    <s v="4.1. De aquí a 2030, asegurar que todas las niñas y todos los niños terminen la enseñanza primaria y secundaria, que ha de ser gratuita, equitativa y de calidad y producir resultados de aprendizaje pertinentes y efectivos."/>
    <s v="Eficiencia y desarrollo de capacidades para una gestión moderna del sector educativo"/>
    <s v="3. Educación Inclusiva e Intercultural"/>
    <m/>
    <s v="006"/>
    <s v="Fortalecimiento "/>
    <n v="227"/>
    <s v="Porcentaje de personal auxiliar en lengua nativa palenquera y raizal al servicio educativo vinculado en el estatuto de profesionalización para docentes y directivos docentes etnoeducadores de las comunidades Negras, Afrocolombianas, Raizal y Palenquera"/>
    <x v="7"/>
    <m/>
    <m/>
    <m/>
    <m/>
    <m/>
    <m/>
    <m/>
    <m/>
    <m/>
    <m/>
    <m/>
    <m/>
    <m/>
    <m/>
    <m/>
    <m/>
    <m/>
    <m/>
    <m/>
    <m/>
    <m/>
    <m/>
    <s v="Producto"/>
    <s v="Semestral"/>
    <s v="Acumulado"/>
    <s v="Porcentaje "/>
    <n v="0"/>
    <s v="Número de personal auxiliar en lengua nativa palenquera y raizal al servicio educativo vinculado en el estatuto de profesionalización para docentes y directivos docentes etnoeducadores / Número total de personal auxiliar en lengua nativa palenquera y raizal al servicio educativo "/>
    <s v="Base de datos de personal auxiliar en lengua nativa palenquera y raizal  vinculados con el estatuto de etnoeducación de comunidades NARP. "/>
    <n v="0"/>
    <n v="0"/>
    <n v="0"/>
    <n v="0"/>
    <n v="100"/>
    <n v="100"/>
    <n v="0"/>
    <n v="0"/>
    <n v="0"/>
    <n v="0"/>
    <n v="100"/>
    <n v="0"/>
    <n v="0"/>
    <n v="0"/>
    <n v="0"/>
    <n v="0"/>
    <m/>
    <n v="0"/>
    <n v="0"/>
    <n v="0"/>
    <n v="0"/>
    <n v="0"/>
    <n v="100"/>
    <m/>
    <m/>
  </r>
  <r>
    <s v="VPBM"/>
    <s v="Direccionamiento estratégico y planeación "/>
    <s v="Aumentar los niveles de satisfacción del cliente y de los grupos de valor"/>
    <s v="Implementación de política "/>
    <s v="Dirección de Fortalecimiento a la Gestión Territorial"/>
    <s v="Subdirección de Recursos Humanos del Sector Educativo"/>
    <s v="4.1. De aquí a 2030, asegurar que todas las niñas y todos los niños terminen la enseñanza primaria y secundaria, que ha de ser gratuita, equitativa y de calidad y producir resultados de aprendizaje pertinentes y efectivos."/>
    <s v="Eficiencia y desarrollo de capacidades para una gestión moderna del sector educativo"/>
    <s v="3. Educación Inclusiva e Intercultural"/>
    <m/>
    <s v="006"/>
    <s v="Fortalecimiento "/>
    <n v="228"/>
    <s v="Porcentaje de Establecimientos educativos que se configuren y cumplan con los criterios establecidos en el estatuto etnoeducativo reconocidos"/>
    <x v="7"/>
    <m/>
    <m/>
    <m/>
    <m/>
    <m/>
    <m/>
    <m/>
    <m/>
    <m/>
    <m/>
    <m/>
    <m/>
    <m/>
    <m/>
    <m/>
    <m/>
    <m/>
    <m/>
    <m/>
    <m/>
    <m/>
    <m/>
    <s v="Gestión"/>
    <s v="Anual"/>
    <s v="Acumulado"/>
    <s v="Porcentaje "/>
    <n v="0"/>
    <s v="Número de Establecimientos educativos  que se configuren  y cumplan con los criterios establecidos en el estatuto etnoeducativo  reconocidos/Número total de estableciemientos que adelanten el rpoceso para configurarse como establecimiento étnoeducativo "/>
    <s v="Base de datos de establecimientos educativos"/>
    <n v="0"/>
    <n v="0"/>
    <n v="0"/>
    <n v="70"/>
    <n v="30"/>
    <n v="100"/>
    <n v="0"/>
    <n v="0"/>
    <n v="0"/>
    <n v="70"/>
    <n v="30"/>
    <n v="0"/>
    <n v="0"/>
    <n v="0"/>
    <n v="0"/>
    <n v="0"/>
    <n v="0"/>
    <n v="0"/>
    <n v="0"/>
    <n v="0"/>
    <n v="0"/>
    <n v="0"/>
    <n v="30"/>
    <m/>
    <m/>
  </r>
  <r>
    <s v="VPBM"/>
    <s v="Direccionamiento estratégico y planeación "/>
    <s v="Aumentar los niveles de satisfacción del cliente y de los grupos de valor"/>
    <s v="Implementación de política"/>
    <s v="Dirección de Primera Infancia"/>
    <s v="Subdirección de Cobertura"/>
    <s v="4.2. De aquí a 2030, asegurar que todas las niñas y todos los niños tengan acceso a servicios de atención y desarrollo en la primera infancia y educación preescolar de calidad, a fin de que estén preparados para la enseñanza primaria."/>
    <s v="Educación inicial de calidad para el desarrollo integral"/>
    <s v="3. Educación Inclusiva e Intercultural"/>
    <s v="Atención integral de calidad en el grado de transición"/>
    <s v="014"/>
    <s v="Primera Infancia"/>
    <n v="79"/>
    <s v="Tasa de cobertura neta en educación para el grado transición"/>
    <x v="1"/>
    <s v="X"/>
    <m/>
    <m/>
    <m/>
    <m/>
    <m/>
    <s v="x"/>
    <m/>
    <m/>
    <m/>
    <m/>
    <m/>
    <m/>
    <m/>
    <m/>
    <m/>
    <m/>
    <m/>
    <m/>
    <m/>
    <m/>
    <m/>
    <s v="Resultado"/>
    <s v="Anual"/>
    <s v="Flujo"/>
    <s v="Porcentaje"/>
    <n v="180"/>
    <s v="TCN transición = (Matriculados en transición con 5 años / Población de 5 años) x 100"/>
    <s v="Reporte OAFP"/>
    <n v="62.8"/>
    <n v="63"/>
    <n v="64"/>
    <n v="65"/>
    <n v="68"/>
    <n v="68"/>
    <n v="64.400000000000006"/>
    <n v="64.400000000000006"/>
    <n v="0"/>
    <n v="65"/>
    <n v="68"/>
    <n v="0"/>
    <n v="0"/>
    <n v="0"/>
    <n v="0"/>
    <n v="0"/>
    <n v="0"/>
    <n v="0"/>
    <n v="0"/>
    <n v="0"/>
    <n v="0"/>
    <n v="0"/>
    <n v="68"/>
    <m/>
    <m/>
  </r>
  <r>
    <s v="VPBM"/>
    <s v="Direccionamiento estratégico y planeación "/>
    <s v="Aumentar los niveles de satisfacción del cliente y de los grupos de valor"/>
    <s v="Implementación de política"/>
    <s v="Dirección de Primera Infancia"/>
    <s v="Subdirección de Cobertura"/>
    <s v="4.2. De aquí a 2030, asegurar que todas las niñas y todos los niños tengan acceso a servicios de atención y desarrollo en la primera infancia y educación preescolar de calidad, a fin de que estén preparados para la enseñanza primaria."/>
    <s v="Educación inicial de calidad para el desarrollo integral"/>
    <s v="3. Educación Inclusiva e Intercultural"/>
    <s v="Atención integral de calidad en el grado de transición"/>
    <s v="014"/>
    <s v="Primera Infancia"/>
    <n v="327"/>
    <s v="Porcentaje de Niños y Niñas que transitan al sistema educativo"/>
    <x v="2"/>
    <m/>
    <m/>
    <m/>
    <m/>
    <m/>
    <m/>
    <s v="x"/>
    <m/>
    <m/>
    <m/>
    <m/>
    <m/>
    <m/>
    <m/>
    <m/>
    <m/>
    <m/>
    <m/>
    <m/>
    <m/>
    <m/>
    <m/>
    <s v="Resultado"/>
    <s v="Trimestral"/>
    <s v="Flujo"/>
    <s v="Porcentaje"/>
    <n v="30"/>
    <s v="Niños y niñas de 5 años que ingresan al sistema educativo/niños y niñas de 5 años identificados para ingreso al sistema educativo"/>
    <s v="Resultados cruce con SIMAT"/>
    <n v="0"/>
    <n v="0"/>
    <n v="0"/>
    <n v="89"/>
    <n v="90"/>
    <n v="90"/>
    <n v="0"/>
    <n v="0"/>
    <n v="75.599999999999994"/>
    <n v="13.400000000000006"/>
    <n v="90"/>
    <n v="0"/>
    <n v="0"/>
    <m/>
    <n v="0"/>
    <n v="0"/>
    <m/>
    <n v="0"/>
    <n v="0"/>
    <m/>
    <n v="0"/>
    <n v="0"/>
    <n v="90"/>
    <m/>
    <m/>
  </r>
  <r>
    <s v="VPBM"/>
    <s v="Direccionamiento estratégico y planeación "/>
    <s v="Aumentar los niveles de satisfacción del cliente y de los grupos de valor"/>
    <s v="Implementación de política"/>
    <s v="Dirección de Primera Infancia"/>
    <s v="Subdirección de Calidad"/>
    <s v="4.2. De aquí a 2030, asegurar que todas las niñas y todos los niños tengan acceso a servicios de atención y desarrollo en la primera infancia y educación preescolar de calidad, a fin de que estén preparados para la enseñanza primaria."/>
    <s v="Educación inicial de calidad para el desarrollo integral"/>
    <s v="3. Educación Inclusiva e Intercultural"/>
    <s v="Cualificación del talento humano"/>
    <s v="014"/>
    <s v="Primera Infancia"/>
    <n v="80"/>
    <s v="Talento humano en procesos de formación inicial, en servicio y/o avanzada, que realiza acciones para la atención integral de la primera infancia."/>
    <x v="0"/>
    <s v="X"/>
    <m/>
    <m/>
    <m/>
    <m/>
    <m/>
    <s v="x"/>
    <m/>
    <m/>
    <m/>
    <m/>
    <m/>
    <m/>
    <s v="X"/>
    <m/>
    <m/>
    <m/>
    <m/>
    <m/>
    <m/>
    <m/>
    <m/>
    <s v="Producto"/>
    <s v="Semestral"/>
    <s v="Flujo"/>
    <s v="Número"/>
    <n v="90"/>
    <s v="Sumatoria de personas que trabajan con primera infancia que estan en proceso de formación y/o cualificación para la Atención Integral de los niños y niñas menores de seis años."/>
    <s v="Reporte SIPI"/>
    <n v="3920"/>
    <n v="13000"/>
    <n v="17000"/>
    <n v="18000"/>
    <n v="19000"/>
    <n v="19000"/>
    <n v="12398"/>
    <n v="12850"/>
    <n v="0"/>
    <n v="18000"/>
    <n v="19000"/>
    <n v="0"/>
    <n v="0"/>
    <n v="0"/>
    <n v="0"/>
    <n v="0"/>
    <m/>
    <n v="0"/>
    <n v="0"/>
    <n v="0"/>
    <n v="0"/>
    <n v="0"/>
    <n v="19000"/>
    <m/>
    <m/>
  </r>
  <r>
    <s v="VPBM"/>
    <s v="Direccionamiento estratégico y planeación "/>
    <s v="Aumentar los niveles de satisfacción del cliente y de los grupos de valor"/>
    <s v="Implementación de política"/>
    <s v="Dirección de Primera Infancia"/>
    <s v="Subdirección de Cobertura"/>
    <s v="4.2. De aquí a 2030, asegurar que todas las niñas y todos los niños tengan acceso a servicios de atención y desarrollo en la primera infancia y educación preescolar de calidad, a fin de que estén preparados para la enseñanza primaria."/>
    <s v="Educación inicial de calidad para el desarrollo integral"/>
    <s v="3. Educación Inclusiva e Intercultural"/>
    <s v="Atención integral de calidad en el grado de transición"/>
    <s v="014"/>
    <s v="Primera Infancia"/>
    <n v="81"/>
    <s v="Porcentaje de niños y niñas en preescolar oficial, que acceden a dotaciones de aula y otros recursos pedagógicos que potencian su desarrollo y aprendizaje"/>
    <x v="0"/>
    <s v="X"/>
    <m/>
    <m/>
    <m/>
    <m/>
    <m/>
    <s v="x"/>
    <m/>
    <m/>
    <m/>
    <m/>
    <m/>
    <m/>
    <m/>
    <m/>
    <m/>
    <m/>
    <m/>
    <m/>
    <m/>
    <m/>
    <m/>
    <s v="Producto"/>
    <s v="Trimestral"/>
    <s v="Flujo"/>
    <s v="Porcentaje"/>
    <n v="30"/>
    <s v="NND  = NNDOT / NN_x000a_Dónde:_x000a_NND = Porcentaje de niños y niñas en preescolar cuyas sedes cuentan con fortaleciminento de ambientes pedagògicos._x000a_NN = Niños y niñas en preescolar oficial._x000a_NNDOT  = Niños y niñas en preescolar cuyas sedes cuentan con dotación para el fortaleciminento de ambientes pedagògicos."/>
    <s v="Reporte SSDIPI"/>
    <n v="0"/>
    <n v="20"/>
    <n v="45"/>
    <n v="70"/>
    <n v="87"/>
    <n v="87"/>
    <n v="20"/>
    <n v="21"/>
    <n v="29.7"/>
    <n v="40.299999999999997"/>
    <n v="87"/>
    <n v="0"/>
    <n v="0"/>
    <m/>
    <n v="0"/>
    <n v="0"/>
    <m/>
    <n v="0"/>
    <n v="0"/>
    <m/>
    <n v="0"/>
    <n v="0"/>
    <n v="87"/>
    <m/>
    <m/>
  </r>
  <r>
    <s v="VPBM"/>
    <s v="Direccionamiento estratégico y planeación "/>
    <s v="Aumentar los niveles de satisfacción del cliente y de los grupos de valor"/>
    <s v="Implementación de política"/>
    <s v="Dirección de Primera Infancia"/>
    <s v="Subdirección de Calidad"/>
    <s v="4.2. De aquí a 2030, asegurar que todas las niñas y todos los niños tengan acceso a servicios de atención y desarrollo en la primera infancia y educación preescolar de calidad, a fin de que estén preparados para la enseñanza primaria."/>
    <s v="Educación inicial de calidad para el desarrollo integral"/>
    <s v="3. Educación Inclusiva e Intercultural"/>
    <m/>
    <s v="014"/>
    <s v="Primera Infancia"/>
    <n v="242"/>
    <s v="Aulas de preescolar con colecciones de libros especializados para primera infancia"/>
    <x v="2"/>
    <m/>
    <m/>
    <m/>
    <m/>
    <m/>
    <m/>
    <s v="x"/>
    <m/>
    <m/>
    <m/>
    <m/>
    <m/>
    <m/>
    <m/>
    <m/>
    <m/>
    <m/>
    <m/>
    <m/>
    <m/>
    <m/>
    <m/>
    <s v="Producto"/>
    <s v="Anual"/>
    <s v="Acumulado"/>
    <s v="Número"/>
    <n v="60"/>
    <s v="Sumatoria de aulas de preescolar con colecciones de libros especializados para primera infancia"/>
    <s v="Reporte de entregas realizadas"/>
    <n v="0"/>
    <n v="0"/>
    <n v="0"/>
    <n v="1000"/>
    <n v="2000"/>
    <n v="2000"/>
    <n v="0"/>
    <n v="0"/>
    <n v="0"/>
    <n v="1000"/>
    <n v="2000"/>
    <n v="0"/>
    <n v="0"/>
    <n v="0"/>
    <n v="0"/>
    <n v="0"/>
    <n v="0"/>
    <n v="0"/>
    <n v="0"/>
    <n v="0"/>
    <n v="0"/>
    <n v="0"/>
    <n v="2000"/>
    <m/>
    <m/>
  </r>
  <r>
    <s v="VPBM"/>
    <s v="Direccionamiento estratégico y planeación "/>
    <s v="Aumentar los niveles de satisfacción del cliente y de los grupos de valor"/>
    <s v="Implementación de política"/>
    <s v="Dirección de Primera Infancia"/>
    <s v="Dirección de Primera Infancia"/>
    <s v="4.2. De aquí a 2030, asegurar que todas las niñas y todos los niños tengan acceso a servicios de atención y desarrollo en la primera infancia y educación preescolar de calidad, a fin de que estén preparados para la enseñanza primaria."/>
    <s v="Educación inicial de calidad para el desarrollo integral"/>
    <s v="3. Educación Inclusiva e Intercultural"/>
    <s v="Atención integral de calidad en el grado de transición"/>
    <s v="014"/>
    <s v="Primera Infancia"/>
    <n v="82"/>
    <s v="Niños y niñas con educación inicial en el marco de la atención integral (MEN+ICBF)-sinergia"/>
    <x v="1"/>
    <m/>
    <m/>
    <m/>
    <m/>
    <m/>
    <m/>
    <s v="x"/>
    <m/>
    <m/>
    <m/>
    <m/>
    <m/>
    <m/>
    <m/>
    <m/>
    <m/>
    <m/>
    <m/>
    <m/>
    <m/>
    <m/>
    <m/>
    <s v="Producto"/>
    <s v="Trimestral"/>
    <s v="Flujo"/>
    <s v="Número"/>
    <n v="30"/>
    <s v="Sumatoria del número de niños y niñas en preescolar y servicios de atención del ICBF, cargados en el SSDIPI que están recibiendo a la fecha de corte educación inicial en el marco de la Atención Integral"/>
    <s v="Reporte SSDIPI"/>
    <n v="1197634"/>
    <n v="1480000"/>
    <n v="1672000"/>
    <n v="1854000"/>
    <n v="2000000"/>
    <n v="2000000"/>
    <n v="1494936"/>
    <n v="1523576"/>
    <n v="1486713"/>
    <n v="367287"/>
    <n v="2000000"/>
    <n v="0"/>
    <n v="0"/>
    <m/>
    <n v="0"/>
    <n v="0"/>
    <m/>
    <n v="0"/>
    <n v="0"/>
    <m/>
    <n v="0"/>
    <n v="0"/>
    <n v="2000000"/>
    <m/>
    <n v="0.76178800000000002"/>
  </r>
  <r>
    <s v="VPBM"/>
    <s v="Direccionamiento estratégico y planeación "/>
    <s v="Aumentar los niveles de satisfacción del cliente y de los grupos de valor"/>
    <s v="Implementación de política"/>
    <s v="Dirección de Primera Infancia"/>
    <s v="Dirección de Primera Infancia"/>
    <s v="4.2. De aquí a 2030, asegurar que todas las niñas y todos los niños tengan acceso a servicios de atención y desarrollo en la primera infancia y educación preescolar de calidad, a fin de que estén preparados para la enseñanza primaria."/>
    <s v="Educación inicial de calidad para el desarrollo integral"/>
    <s v="3. Educación Inclusiva e Intercultural"/>
    <s v="Atención integral de calidad en el grado de transición"/>
    <s v="014"/>
    <s v="Primera Infancia"/>
    <n v="323"/>
    <s v="Niños y niñas en preescolar con educación inicial en el marco de la atención integral (MEN)-PAI"/>
    <x v="2"/>
    <s v="X"/>
    <m/>
    <m/>
    <m/>
    <m/>
    <m/>
    <s v="x"/>
    <s v="X"/>
    <m/>
    <m/>
    <m/>
    <m/>
    <m/>
    <m/>
    <s v="X"/>
    <m/>
    <m/>
    <m/>
    <m/>
    <m/>
    <m/>
    <m/>
    <s v="Producto"/>
    <s v="Trimestral"/>
    <s v="Flujo"/>
    <s v="Número"/>
    <n v="30"/>
    <s v="Sumatoria del número de niños y niñas en preescolar, cargados en el SSDIPI que están recibiendo a la fecha de corte educación inicial en el marco de la Atención Integral"/>
    <s v="Reporte SSDIPI"/>
    <n v="68080"/>
    <n v="110000"/>
    <n v="260000"/>
    <n v="400000"/>
    <n v="500000"/>
    <n v="500000"/>
    <n v="112869"/>
    <n v="120629"/>
    <n v="166925"/>
    <n v="233075"/>
    <n v="500000"/>
    <n v="0"/>
    <n v="0"/>
    <m/>
    <n v="0"/>
    <n v="0"/>
    <m/>
    <n v="0"/>
    <n v="0"/>
    <m/>
    <n v="0"/>
    <n v="0"/>
    <n v="500000"/>
    <m/>
    <m/>
  </r>
  <r>
    <s v="VPBM"/>
    <s v="Direccionamiento estratégico y planeación "/>
    <s v="Aumentar los niveles de satisfacción del cliente y de los grupos de valor"/>
    <s v="Implementación de política"/>
    <s v="Dirección de Primera Infancia"/>
    <s v="Dirección de Primera Infancia"/>
    <s v="4.2. De aquí a 2030, asegurar que todas las niñas y todos los niños tengan acceso a servicios de atención y desarrollo en la primera infancia y educación preescolar de calidad, a fin de que estén preparados para la enseñanza primaria."/>
    <s v="Más y mejor educación rural"/>
    <s v="3. Educación Inclusiva e Intercultural"/>
    <s v="Implementación de un enfoque diferencial para el sector rural"/>
    <s v="014"/>
    <s v="Primera Infancia"/>
    <n v="83"/>
    <s v="Porcentaje de niños y niñas en primera infancia que cuentan con atención integral en zonas rurales"/>
    <x v="4"/>
    <m/>
    <m/>
    <m/>
    <m/>
    <m/>
    <m/>
    <s v="x"/>
    <m/>
    <m/>
    <m/>
    <m/>
    <m/>
    <m/>
    <m/>
    <m/>
    <m/>
    <m/>
    <m/>
    <m/>
    <m/>
    <m/>
    <m/>
    <s v="Producto"/>
    <s v="Trimestral"/>
    <s v="Flujo"/>
    <s v="Porcentaje"/>
    <n v="60"/>
    <s v="(Número de niños y niñas de 0 a 6 años  de zonas rurales de todos los municipios con 6 o atenciones priorizadas cumplidas / Total de niños de 0 a 6 años de las zonas rurales de todos los municipios; reportados al Sistema de Seguimiento al Desarrollo Integral a la Primera Infancia SSDIPI)*100"/>
    <s v="Reporte SSDIPI"/>
    <n v="60"/>
    <n v="61"/>
    <n v="62"/>
    <n v="63"/>
    <n v="64"/>
    <n v="64"/>
    <n v="54"/>
    <n v="62"/>
    <n v="0"/>
    <n v="63"/>
    <n v="64"/>
    <n v="0"/>
    <n v="0"/>
    <m/>
    <n v="0"/>
    <n v="0"/>
    <m/>
    <n v="0"/>
    <n v="0"/>
    <m/>
    <n v="0"/>
    <n v="0"/>
    <n v="64"/>
    <m/>
    <m/>
  </r>
  <r>
    <s v="VPBM"/>
    <s v="Direccionamiento estratégico y planeación "/>
    <s v="Aumentar los niveles de satisfacción del cliente y de los grupos de valor"/>
    <s v="Implementación de política"/>
    <s v="Dirección de Primera Infancia"/>
    <s v="Dirección de Primera Infancia"/>
    <s v="4.2. De aquí a 2030, asegurar que todas las niñas y todos los niños tengan acceso a servicios de atención y desarrollo en la primera infancia y educación preescolar de calidad, a fin de que estén preparados para la enseñanza primaria."/>
    <s v="Más y mejor educación rural"/>
    <s v="3. Educación Inclusiva e Intercultural"/>
    <s v="Implementación de un enfoque diferencial para el sector rural"/>
    <s v="014"/>
    <s v="Primera Infancia"/>
    <n v="84"/>
    <s v="Porcentaje de niños y niñas en primera infancia que cuentan con atención integral en zonas rurales en municipios PDET"/>
    <x v="4"/>
    <m/>
    <m/>
    <m/>
    <m/>
    <m/>
    <m/>
    <s v="x"/>
    <m/>
    <m/>
    <m/>
    <m/>
    <m/>
    <m/>
    <m/>
    <m/>
    <m/>
    <m/>
    <m/>
    <m/>
    <m/>
    <m/>
    <m/>
    <s v="Producto"/>
    <s v="Trimestral"/>
    <s v="Flujo"/>
    <s v="Porcentaje"/>
    <n v="60"/>
    <s v="(Número de niños y niñas de 0 a 6 años  de zonas rurales de municipios PDET con 6 o más atenciones priorizadas cumplidas / Total de niños de 0 a 6 años de las zonas rurales de los municipios PDET; reportados al Sistema de Seguimiento al Desarrollo Integral a la Primera Infancia SSDIPI)*100"/>
    <s v="Reporte SSDIPI"/>
    <n v="60"/>
    <n v="61"/>
    <n v="62"/>
    <n v="63"/>
    <n v="64"/>
    <n v="64"/>
    <n v="54"/>
    <n v="65"/>
    <n v="0"/>
    <n v="63"/>
    <n v="64"/>
    <n v="0"/>
    <n v="0"/>
    <m/>
    <n v="0"/>
    <n v="0"/>
    <m/>
    <n v="0"/>
    <n v="0"/>
    <m/>
    <n v="0"/>
    <n v="0"/>
    <n v="64"/>
    <m/>
    <m/>
  </r>
  <r>
    <s v="VPBM"/>
    <s v="Direccionamiento estratégico y planeación "/>
    <s v="Aumentar los niveles de satisfacción del cliente y de los grupos de valor"/>
    <s v="Implementación de política"/>
    <s v="Dirección de Primera Infancia"/>
    <s v="Dirección de Primera Infancia"/>
    <s v="4.2. De aquí a 2030, asegurar que todas las niñas y todos los niños tengan acceso a servicios de atención y desarrollo en la primera infancia y educación preescolar de calidad, a fin de que estén preparados para la enseñanza primaria."/>
    <s v="Más y mejor educación rural"/>
    <s v="3. Educación Inclusiva e Intercultural"/>
    <s v="Implementación de un enfoque diferencial para el sector rural"/>
    <s v="014"/>
    <s v="Primera Infancia"/>
    <n v="85"/>
    <s v="Cobertura universal de atención integral para niños y niñas en primera infancia en zonas rurales"/>
    <x v="4"/>
    <m/>
    <m/>
    <m/>
    <m/>
    <m/>
    <m/>
    <s v="x"/>
    <m/>
    <m/>
    <m/>
    <m/>
    <m/>
    <m/>
    <m/>
    <m/>
    <m/>
    <m/>
    <m/>
    <m/>
    <m/>
    <m/>
    <m/>
    <s v="Producto"/>
    <s v="Trimestral"/>
    <s v="Flujo"/>
    <s v="Porcentaje"/>
    <n v="60"/>
    <s v="CUnzr= (Nair/Tnr)*100_x000a_Nair = Número de niños y niñas en primera infancia con educación inicial en el marco de la atención integral en zona rural_x000a_Tnr = Total de niños en primera infancia, en la zona rural del municipio según proyección DANE_x000a_CUnzr: Cobertura Universal niños y niñas en primera infancia en Zona Rural."/>
    <s v="Reporte SSDIPI"/>
    <n v="29"/>
    <n v="30"/>
    <n v="31"/>
    <n v="32"/>
    <n v="33"/>
    <n v="33"/>
    <n v="35"/>
    <n v="31"/>
    <n v="0"/>
    <n v="32"/>
    <n v="33"/>
    <n v="0"/>
    <n v="0"/>
    <m/>
    <n v="0"/>
    <n v="0"/>
    <m/>
    <n v="0"/>
    <n v="0"/>
    <m/>
    <n v="0"/>
    <n v="0"/>
    <n v="33"/>
    <m/>
    <m/>
  </r>
  <r>
    <s v="VPBM"/>
    <s v="Direccionamiento estratégico y planeación "/>
    <s v="Aumentar los niveles de satisfacción del cliente y de los grupos de valor"/>
    <s v="Implementación de política"/>
    <s v="Dirección de Primera Infancia"/>
    <s v="Dirección de Primera Infancia"/>
    <s v="4.2. De aquí a 2030, asegurar que todas las niñas y todos los niños tengan acceso a servicios de atención y desarrollo en la primera infancia y educación preescolar de calidad, a fin de que estén preparados para la enseñanza primaria."/>
    <s v="Más y mejor educación rural"/>
    <s v="3. Educación Inclusiva e Intercultural"/>
    <s v="Definición e implementación de una política de educación rural"/>
    <s v="014"/>
    <s v="Primera Infancia"/>
    <n v="86"/>
    <s v="Porcentaje de niñas y niños en primera infancia que cuentan con atención integral en zonas rurales con acuerdos colectivos para la sustitución de cultivos de uso ilícito."/>
    <x v="4"/>
    <m/>
    <m/>
    <m/>
    <m/>
    <m/>
    <m/>
    <s v="x"/>
    <m/>
    <m/>
    <m/>
    <m/>
    <m/>
    <m/>
    <m/>
    <m/>
    <m/>
    <m/>
    <m/>
    <m/>
    <m/>
    <m/>
    <m/>
    <s v="Producto"/>
    <s v="Trimestral"/>
    <s v="Flujo"/>
    <s v="Porcentaje"/>
    <n v="60"/>
    <s v="(Número de niños y niñas de 0 a 6 años  de zonas rurales con acuerdos colectivos para la sustitución de cultivos de uso ilícito, con 6 o más atenciones priorizadas cumplidas /  Total de niños de 0 a 6 años de las zonas rurales con acuerdos colectivos para la sustitución de cultivos de uso ilícito, reportados al Sistema de Seguimiento al Desarrollo Integral a la Primera Infancia - SSDIPI) *100"/>
    <s v="Reporte SSDIPI"/>
    <n v="61"/>
    <n v="62"/>
    <n v="63"/>
    <n v="64"/>
    <n v="65"/>
    <n v="65"/>
    <n v="55"/>
    <n v="77"/>
    <n v="0"/>
    <n v="64"/>
    <n v="65"/>
    <n v="0"/>
    <n v="0"/>
    <m/>
    <n v="0"/>
    <n v="0"/>
    <m/>
    <n v="0"/>
    <n v="0"/>
    <m/>
    <n v="0"/>
    <n v="0"/>
    <n v="65"/>
    <m/>
    <m/>
  </r>
  <r>
    <s v="VPBM"/>
    <s v="Direccionamiento estratégico y planeación "/>
    <s v="Aumentar los niveles de satisfacción del cliente y de los grupos de valor"/>
    <s v="Implementación de política"/>
    <s v="Dirección de Primera Infancia"/>
    <s v="Subdirección de Calidad"/>
    <s v="4.2. De aquí a 2030, asegurar que todas las niñas y todos los niños tengan acceso a servicios de atención y desarrollo en la primera infancia y educación preescolar de calidad, a fin de que estén preparados para la enseñanza primaria."/>
    <s v="Educación inicial de calidad para el desarrollo integral"/>
    <s v="3. Educación Inclusiva e Intercultural"/>
    <m/>
    <s v="014"/>
    <s v="Primera Infancia"/>
    <n v="243"/>
    <s v="Secretarías de educación con asistencia técnica para implementación de la alianza familia - escuela"/>
    <x v="2"/>
    <m/>
    <m/>
    <m/>
    <m/>
    <m/>
    <m/>
    <s v="x"/>
    <m/>
    <m/>
    <m/>
    <m/>
    <m/>
    <m/>
    <m/>
    <m/>
    <m/>
    <m/>
    <m/>
    <m/>
    <m/>
    <m/>
    <m/>
    <s v="Gestión"/>
    <s v="Semestral"/>
    <s v="Flujo"/>
    <s v="Número"/>
    <n v="30"/>
    <s v="Sumatoria de Secretarías de Educación con asistencia técnica para implemetación de la alianza familia - escuela"/>
    <s v="Asistencia a jornadas de asistencia técnica"/>
    <n v="0"/>
    <n v="0"/>
    <n v="0"/>
    <n v="48"/>
    <n v="96"/>
    <n v="96"/>
    <n v="96"/>
    <n v="0"/>
    <n v="0"/>
    <n v="48"/>
    <n v="96"/>
    <n v="0"/>
    <n v="0"/>
    <n v="0"/>
    <n v="0"/>
    <n v="0"/>
    <m/>
    <n v="0"/>
    <n v="0"/>
    <n v="0"/>
    <n v="0"/>
    <n v="0"/>
    <n v="96"/>
    <m/>
    <m/>
  </r>
  <r>
    <s v="VPBM"/>
    <s v="Direccionamiento estratégico y planeación "/>
    <s v="Aumentar los niveles de satisfacción del cliente y de los grupos de valor"/>
    <s v="Implementación de política"/>
    <s v="Dirección de Primera Infancia"/>
    <s v="Subdirección de Cobertura"/>
    <s v="4.1. De aquí a 2030, asegurar que todas las niñas y todos los niños terminen la enseñanza primaria y secundaria, que ha de ser gratuita, equitativa y de calidad y producir resultados de aprendizaje pertinentes y efectivos."/>
    <s v="Educación inicial de calidad para el desarrollo integral"/>
    <s v="3. Educación Inclusiva e Intercultural"/>
    <s v="Sistema de Seguimiento al Desarrollo Integral de la Primera Infancia"/>
    <s v="014"/>
    <s v="Primera Infancia"/>
    <n v="87"/>
    <s v="Número de unidades o sedes de Educación Inicial públicos y privados registrados con procesos de acompañamiento técnico en Educación Inicial y Preescolar"/>
    <x v="0"/>
    <s v="X"/>
    <m/>
    <m/>
    <m/>
    <m/>
    <m/>
    <m/>
    <m/>
    <m/>
    <m/>
    <m/>
    <m/>
    <m/>
    <m/>
    <m/>
    <m/>
    <m/>
    <m/>
    <m/>
    <m/>
    <m/>
    <m/>
    <s v="Producto"/>
    <s v="Trimestral"/>
    <s v="Capacidad"/>
    <s v="Número"/>
    <n v="30"/>
    <s v="Sumatoria de unidades o sedes de la educación inicial públicos y privados registrados con procesos de acompañamiento técnico en educación inicial y preescolar"/>
    <s v="Reporte SIPI"/>
    <n v="2222"/>
    <n v="2900"/>
    <n v="3600"/>
    <n v="4300"/>
    <n v="5000"/>
    <n v="5000"/>
    <n v="3119"/>
    <n v="3788"/>
    <n v="4361"/>
    <n v="-61"/>
    <n v="5000"/>
    <n v="4361"/>
    <n v="0"/>
    <m/>
    <n v="0"/>
    <n v="0"/>
    <m/>
    <n v="0"/>
    <n v="0"/>
    <m/>
    <n v="0"/>
    <n v="0"/>
    <n v="5000"/>
    <m/>
    <m/>
  </r>
  <r>
    <s v="VPBM"/>
    <s v="Direccionamiento estratégico y planeación "/>
    <s v="Aumentar los niveles de satisfacción del cliente y de los grupos de valor"/>
    <s v="Diseño de políticas e instrumentos"/>
    <s v="Dirección de Primera Infancia"/>
    <s v="Dirección de Primera Infancia"/>
    <s v="4.1. De aquí a 2030, asegurar que todas las niñas y todos los niños terminen la enseñanza primaria y secundaria, que ha de ser gratuita, equitativa y de calidad y producir resultados de aprendizaje pertinentes y efectivos."/>
    <s v="Eficiencia y desarrollo de capacidades para una gestión moderna del sector educativo"/>
    <s v="3. Educación Inclusiva e Intercultural"/>
    <m/>
    <s v="014"/>
    <s v="Grupos étnicos"/>
    <n v="218"/>
    <s v="Estrategia para fomentar el acceso de las comunidades NARP a servicios de educación inicial diseñada e implementada"/>
    <x v="7"/>
    <m/>
    <m/>
    <m/>
    <s v="x"/>
    <m/>
    <m/>
    <m/>
    <m/>
    <m/>
    <m/>
    <m/>
    <m/>
    <m/>
    <m/>
    <m/>
    <m/>
    <m/>
    <m/>
    <m/>
    <m/>
    <m/>
    <m/>
    <s v="Gestión"/>
    <s v="Anual"/>
    <s v="Acumulado"/>
    <s v="Número"/>
    <n v="0"/>
    <s v="Estrategia para fomentar el acceso de las comunidades NARP a servicios de educación inicial diseñada y en fase de implementación"/>
    <s v="Documento de estrategia "/>
    <n v="0"/>
    <n v="0"/>
    <n v="0"/>
    <n v="0"/>
    <n v="1"/>
    <n v="1"/>
    <n v="0"/>
    <n v="0"/>
    <n v="0"/>
    <n v="0"/>
    <n v="1"/>
    <n v="0"/>
    <n v="0"/>
    <n v="0"/>
    <n v="0"/>
    <n v="0"/>
    <n v="0"/>
    <n v="0"/>
    <n v="0"/>
    <n v="0"/>
    <n v="0"/>
    <n v="0"/>
    <n v="1"/>
    <m/>
    <m/>
  </r>
  <r>
    <s v="TRANSVERSALES"/>
    <s v="Información y Comunicación "/>
    <s v="Aumentar los niveles de satisfacción del cliente y de los grupos de valor"/>
    <s v="Gestión de comunicaciones"/>
    <s v="Oficina Asesora de Comunicaciones"/>
    <s v="Oficina Asesora de Comunicaciones"/>
    <s v="NA"/>
    <s v="Eficiencia y desarrollo de capacidades para una gestión moderna del sector educativo"/>
    <s v="6. Desarrollo de capacidades para una gestión moderna del sector educativo"/>
    <m/>
    <s v="029"/>
    <s v="Gestión de Comunicaciones"/>
    <n v="427"/>
    <s v="Número de visitas de la Página Web del MEN"/>
    <x v="2"/>
    <m/>
    <m/>
    <m/>
    <m/>
    <m/>
    <m/>
    <m/>
    <m/>
    <m/>
    <m/>
    <m/>
    <m/>
    <m/>
    <m/>
    <m/>
    <m/>
    <m/>
    <m/>
    <m/>
    <m/>
    <m/>
    <m/>
    <s v="Gestión "/>
    <s v="Mensual"/>
    <s v="Flujo"/>
    <s v="Número"/>
    <n v="0"/>
    <s v="Sumatoria de visitas a la página a web del MEN"/>
    <s v="Informe de Google Analytic"/>
    <n v="0"/>
    <n v="20100000"/>
    <n v="25100000"/>
    <n v="27700000"/>
    <n v="27000000"/>
    <n v="27000000"/>
    <n v="21080549"/>
    <n v="27892390"/>
    <m/>
    <n v="27700000"/>
    <n v="27000000"/>
    <m/>
    <m/>
    <m/>
    <m/>
    <m/>
    <m/>
    <m/>
    <m/>
    <m/>
    <m/>
    <m/>
    <n v="27000000"/>
    <m/>
    <m/>
  </r>
  <r>
    <s v="TRANSVERSALES"/>
    <s v="Información y Comunicación "/>
    <s v="Aumentar los niveles de satisfacción del cliente y de los grupos de valor"/>
    <s v="Gestión de comunicaciones"/>
    <s v="Oficina Asesora de Comunicaciones"/>
    <s v="Oficina Asesora de Comunicaciones"/>
    <s v="NA"/>
    <s v="Eficiencia y desarrollo de capacidades para una gestión moderna del sector educativo"/>
    <s v="6. Desarrollo de capacidades para una gestión moderna del sector educativo"/>
    <m/>
    <s v="029"/>
    <s v="Gestión de Comunicaciones"/>
    <n v="428"/>
    <s v="Número de cuentas alcanzadas a través de los contenidos divulgados en las redes sociales del  Ministerio"/>
    <x v="2"/>
    <m/>
    <m/>
    <m/>
    <m/>
    <m/>
    <m/>
    <m/>
    <m/>
    <m/>
    <m/>
    <m/>
    <m/>
    <m/>
    <m/>
    <m/>
    <m/>
    <m/>
    <m/>
    <m/>
    <m/>
    <m/>
    <m/>
    <s v="Gestión "/>
    <s v="Mensual"/>
    <s v="Flujo"/>
    <s v="Número"/>
    <n v="0"/>
    <s v="Sumatoria de cuentas alcanzadas a través de los contenidos divulgados en las redes sociales del Ministerio_x000a__x000a_Nota: Alcance de facebook e instagram e impresiones de twitter"/>
    <s v="Informe de Redes Sociales"/>
    <n v="0"/>
    <n v="0"/>
    <n v="94500000"/>
    <n v="87600000"/>
    <n v="87600000"/>
    <n v="87600000"/>
    <n v="0"/>
    <n v="107038747"/>
    <m/>
    <n v="87600000"/>
    <n v="87600000"/>
    <m/>
    <m/>
    <m/>
    <m/>
    <m/>
    <m/>
    <m/>
    <m/>
    <m/>
    <m/>
    <m/>
    <n v="87600000"/>
    <m/>
    <m/>
  </r>
  <r>
    <s v="TRANSVERSALES"/>
    <s v="Información y Comunicación "/>
    <s v="Aumentar los niveles de satisfacción del cliente y de los grupos de valor"/>
    <s v="Gestión de comunicaciones"/>
    <s v="Oficina Asesora de Comunicaciones"/>
    <s v="Oficina Asesora de Comunicaciones"/>
    <s v="NA"/>
    <s v="Eficiencia y desarrollo de capacidades para una gestión moderna del sector educativo"/>
    <s v="6. Desarrollo de capacidades para una gestión moderna del sector educativo"/>
    <m/>
    <s v="029"/>
    <s v="Gestión de Comunicaciones"/>
    <n v="429"/>
    <s v="Número de contenidos comunicacionales internos divulgados"/>
    <x v="2"/>
    <m/>
    <m/>
    <m/>
    <m/>
    <m/>
    <m/>
    <m/>
    <m/>
    <m/>
    <m/>
    <m/>
    <m/>
    <m/>
    <m/>
    <m/>
    <m/>
    <m/>
    <m/>
    <m/>
    <m/>
    <m/>
    <m/>
    <s v="Producto"/>
    <s v="Mensual"/>
    <s v="Flujo"/>
    <s v="Número"/>
    <n v="0"/>
    <s v="Sumatoria de contenidos comunicacionales internos divulgados"/>
    <s v="Informe de Comunicación Interna"/>
    <n v="0"/>
    <n v="2430"/>
    <n v="2900"/>
    <n v="2950"/>
    <n v="3000"/>
    <n v="3000"/>
    <n v="2677"/>
    <n v="2956"/>
    <m/>
    <n v="2950"/>
    <n v="3000"/>
    <m/>
    <m/>
    <m/>
    <m/>
    <m/>
    <m/>
    <m/>
    <m/>
    <m/>
    <m/>
    <m/>
    <n v="3000"/>
    <m/>
    <m/>
  </r>
  <r>
    <s v="TRANSVERSALES"/>
    <s v="Información y Comunicación "/>
    <s v="Aumentar los niveles de satisfacción del cliente y de los grupos de valor"/>
    <s v="Gestión de comunicaciones"/>
    <s v="Oficina Asesora de Comunicaciones"/>
    <s v="Oficina Asesora de Comunicaciones"/>
    <s v="NA"/>
    <s v="Eficiencia y desarrollo de capacidades para una gestión moderna del sector educativo"/>
    <s v="6. Desarrollo de capacidades para una gestión moderna del sector educativo"/>
    <m/>
    <s v="029"/>
    <s v="Gestión de Comunicaciones"/>
    <n v="431"/>
    <s v="Número de asesorías, acompañamientos y eventos institucionales realizados "/>
    <x v="2"/>
    <m/>
    <m/>
    <m/>
    <m/>
    <m/>
    <m/>
    <m/>
    <m/>
    <m/>
    <m/>
    <m/>
    <m/>
    <m/>
    <m/>
    <m/>
    <m/>
    <m/>
    <m/>
    <m/>
    <m/>
    <m/>
    <m/>
    <s v="Gestión "/>
    <s v="Mensual"/>
    <s v="Flujo"/>
    <s v="Número"/>
    <n v="0"/>
    <s v="Sumatoria de asesorías, acompañamientos y eventos institucionales realizados "/>
    <s v="Informe mensual asesorías, acompañamientos y eventos"/>
    <n v="0"/>
    <n v="180"/>
    <n v="110"/>
    <n v="154"/>
    <n v="160"/>
    <n v="160"/>
    <n v="172"/>
    <n v="117"/>
    <m/>
    <n v="154"/>
    <n v="160"/>
    <m/>
    <m/>
    <m/>
    <m/>
    <m/>
    <m/>
    <m/>
    <m/>
    <m/>
    <m/>
    <m/>
    <n v="160"/>
    <m/>
    <m/>
  </r>
  <r>
    <s v="TRANSVERSALES"/>
    <s v="Información y Comunicación "/>
    <s v="Aumentar los niveles de satisfacción del cliente y de los grupos de valor"/>
    <s v="Gestión de comunicaciones"/>
    <s v="Oficina Asesora de Comunicaciones"/>
    <s v="Oficina Asesora de Comunicaciones"/>
    <s v="NA"/>
    <s v="Eficiencia y desarrollo de capacidades para una gestión moderna del sector educativo"/>
    <s v="6. Desarrollo de capacidades para una gestión moderna del sector educativo"/>
    <m/>
    <s v="029"/>
    <s v="Gestión de Comunicaciones"/>
    <n v="432"/>
    <s v="Número de contenidos comunicacionales externos divulgados"/>
    <x v="2"/>
    <m/>
    <m/>
    <m/>
    <m/>
    <m/>
    <m/>
    <m/>
    <m/>
    <m/>
    <m/>
    <m/>
    <m/>
    <m/>
    <m/>
    <m/>
    <m/>
    <m/>
    <m/>
    <m/>
    <m/>
    <m/>
    <m/>
    <s v="Producto"/>
    <s v="Mensual"/>
    <s v="Flujo"/>
    <s v="Número"/>
    <n v="0"/>
    <s v="Sumatoria de contenidos comunicacionales externos  divulgados"/>
    <s v="Informe de Comunicación Externa"/>
    <n v="0"/>
    <n v="1300"/>
    <n v="1600"/>
    <n v="1850"/>
    <n v="1900"/>
    <n v="1900"/>
    <n v="1498"/>
    <n v="1842"/>
    <m/>
    <n v="1850"/>
    <n v="1900"/>
    <m/>
    <m/>
    <m/>
    <m/>
    <m/>
    <m/>
    <m/>
    <m/>
    <m/>
    <m/>
    <m/>
    <n v="1900"/>
    <m/>
    <m/>
  </r>
  <r>
    <s v="TRANSVERSALES"/>
    <s v="Gestión con valores para Resultados"/>
    <s v="Aumentar de manera sostenida el indice anual de desempeño institucional"/>
    <s v="Gestión jurídica"/>
    <s v="Oficina Asesora Jurídica"/>
    <s v="Oficina Asesora Jurídica"/>
    <s v="NA"/>
    <s v="Eficiencia y desarrollo de capacidades para una gestión moderna del sector educativo"/>
    <s v="6. Desarrollo de capacidades para una gestión moderna del sector educativo"/>
    <m/>
    <s v="NA"/>
    <s v="Gestión Interna"/>
    <n v="155"/>
    <s v="Recursos recaudados por gestión de cobro coactivo "/>
    <x v="2"/>
    <m/>
    <m/>
    <m/>
    <m/>
    <m/>
    <m/>
    <m/>
    <m/>
    <m/>
    <m/>
    <m/>
    <m/>
    <m/>
    <m/>
    <m/>
    <m/>
    <m/>
    <m/>
    <m/>
    <m/>
    <m/>
    <m/>
    <s v="Producto"/>
    <s v="Bimestral"/>
    <s v="Mantenimiento"/>
    <s v="Número"/>
    <n v="0"/>
    <s v="Valor recaudado durante el periodo"/>
    <s v="Base de datos de cobro coactivo"/>
    <n v="0"/>
    <n v="0"/>
    <n v="502800000"/>
    <n v="502800000"/>
    <n v="0"/>
    <n v="502800000"/>
    <n v="0"/>
    <n v="562507260.95000005"/>
    <m/>
    <n v="502800000"/>
    <n v="0"/>
    <n v="0"/>
    <m/>
    <n v="0"/>
    <m/>
    <n v="0"/>
    <m/>
    <n v="0"/>
    <m/>
    <n v="0"/>
    <m/>
    <n v="0"/>
    <n v="0"/>
    <m/>
    <m/>
  </r>
  <r>
    <s v="TRANSVERSALES"/>
    <s v="Gestión con valores para Resultados"/>
    <s v="Aumentar de manera sostenida el indice anual de desempeño institucional"/>
    <s v="Gestión jurídica"/>
    <s v="Oficina Asesora Jurídica"/>
    <s v="Oficina Asesora Jurídica"/>
    <s v="NA"/>
    <s v="Eficiencia y desarrollo de capacidades para una gestión moderna del sector educativo"/>
    <s v="6. Desarrollo de capacidades para una gestión moderna del sector educativo"/>
    <m/>
    <s v="NA"/>
    <s v="Gestión Interna"/>
    <n v="157"/>
    <s v="Porcentaje de conceptos externos expedidos en un término inferior a 2 dias respecto a lo establecido por norma"/>
    <x v="2"/>
    <m/>
    <m/>
    <m/>
    <m/>
    <m/>
    <m/>
    <m/>
    <m/>
    <m/>
    <m/>
    <m/>
    <m/>
    <m/>
    <m/>
    <m/>
    <m/>
    <m/>
    <m/>
    <m/>
    <m/>
    <m/>
    <m/>
    <s v="Gestión"/>
    <s v="Bimestral"/>
    <s v="Mantenimiento"/>
    <s v="Porcentaje"/>
    <n v="0"/>
    <s v="#conceptos externos expedidos hasta con 2 días menos que lo establecido por norma /Total de conceptos externos expedidos por el area"/>
    <s v="Base de conceptos"/>
    <n v="0"/>
    <n v="0"/>
    <n v="100"/>
    <n v="100"/>
    <n v="0"/>
    <n v="100"/>
    <n v="0"/>
    <n v="100"/>
    <m/>
    <n v="100"/>
    <n v="0"/>
    <n v="0"/>
    <m/>
    <n v="0"/>
    <m/>
    <n v="0"/>
    <m/>
    <n v="0"/>
    <m/>
    <n v="0"/>
    <m/>
    <n v="0"/>
    <n v="0"/>
    <m/>
    <m/>
  </r>
  <r>
    <s v="TRANSVERSALES"/>
    <s v="Gestión con valores para Resultados"/>
    <s v="Aumentar de manera sostenida el indice anual de desempeño institucional"/>
    <s v="Gestión jurídica"/>
    <s v="Oficina Asesora Jurídica"/>
    <s v="Oficina Asesora Jurídica"/>
    <s v="NA"/>
    <s v="Eficiencia y desarrollo de capacidades para una gestión moderna del sector educativo"/>
    <s v="6. Desarrollo de capacidades para una gestión moderna del sector educativo"/>
    <m/>
    <s v="NA"/>
    <s v="Gestión Interna"/>
    <n v="270"/>
    <s v="Porcentaje de implementación de la línea de defensa para los procesos relacionados con la función de Inspección y Vigilancia del Ministerio de Educación Nacional"/>
    <x v="2"/>
    <m/>
    <m/>
    <m/>
    <m/>
    <m/>
    <m/>
    <m/>
    <m/>
    <m/>
    <m/>
    <m/>
    <m/>
    <m/>
    <m/>
    <m/>
    <m/>
    <m/>
    <m/>
    <m/>
    <m/>
    <m/>
    <m/>
    <s v="Gestión"/>
    <s v="Trimestral"/>
    <s v="Flujo"/>
    <s v="Porcentaje"/>
    <n v="0"/>
    <s v="# de procesos que ejecutan la línea de defensa de inspección y vigilancia/Total de procesos de inspección y vigilancia"/>
    <s v="Base de procesos"/>
    <n v="0"/>
    <n v="0"/>
    <n v="0"/>
    <n v="100"/>
    <n v="0"/>
    <n v="100"/>
    <n v="0"/>
    <n v="0"/>
    <n v="22.2"/>
    <n v="77.8"/>
    <n v="0"/>
    <n v="0"/>
    <n v="0"/>
    <m/>
    <n v="0"/>
    <n v="0"/>
    <m/>
    <n v="0"/>
    <n v="0"/>
    <m/>
    <n v="0"/>
    <n v="0"/>
    <n v="0"/>
    <m/>
    <m/>
  </r>
  <r>
    <s v="TRANSVERSALES"/>
    <s v="Evaluación de Resultados "/>
    <s v="Aumentar de manera sostenida el indice anual de desempeño institucional"/>
    <s v="Planeación"/>
    <s v="Oficina Asesora de Planeación y Finanzas"/>
    <s v="Oficina Asesora de Planeación y Finanzas"/>
    <s v="NA"/>
    <s v="Eficiencia y desarrollo de capacidades para una gestión moderna del sector educativo"/>
    <s v="6. Desarrollo de capacidades para una gestión moderna del sector educativo"/>
    <m/>
    <s v="031"/>
    <s v="Gestión Interna"/>
    <n v="126"/>
    <s v="Número de boletines elaborados con información sobre desempeño sectorial según avances en Plan Nacional de Desarrollo y Plan de Acción Institucional (PAI) "/>
    <x v="2"/>
    <m/>
    <m/>
    <m/>
    <m/>
    <m/>
    <m/>
    <m/>
    <m/>
    <m/>
    <m/>
    <m/>
    <m/>
    <m/>
    <m/>
    <m/>
    <m/>
    <m/>
    <m/>
    <m/>
    <m/>
    <m/>
    <m/>
    <s v="Gestión "/>
    <s v="Mensual"/>
    <s v="Acumulado"/>
    <s v="Número"/>
    <n v="0"/>
    <s v="Sumatoria de los boletines publicados"/>
    <s v="Boletines publicados"/>
    <n v="0"/>
    <n v="0"/>
    <n v="9"/>
    <n v="11"/>
    <n v="11"/>
    <n v="31"/>
    <n v="0"/>
    <n v="9"/>
    <m/>
    <n v="11"/>
    <n v="11"/>
    <m/>
    <m/>
    <m/>
    <m/>
    <m/>
    <m/>
    <m/>
    <m/>
    <m/>
    <m/>
    <m/>
    <n v="11"/>
    <m/>
    <m/>
  </r>
  <r>
    <s v="TRANSVERSALES"/>
    <s v="Direccionamiento estratégico y planeación "/>
    <s v="Aumentar de manera sostenida el indice anual de desempeño institucional"/>
    <s v="Planeación"/>
    <s v="Oficina Asesora de Planeación y Finanzas"/>
    <s v="Oficina Asesora de Planeación y Finanzas"/>
    <s v="NA"/>
    <m/>
    <m/>
    <m/>
    <s v="031"/>
    <s v="Gestión Interna"/>
    <n v="204"/>
    <s v="Lineamiento técnico y financiero para canastas educativas construido y concertado "/>
    <x v="6"/>
    <m/>
    <m/>
    <s v="X"/>
    <m/>
    <m/>
    <m/>
    <m/>
    <m/>
    <m/>
    <m/>
    <m/>
    <m/>
    <m/>
    <m/>
    <m/>
    <m/>
    <m/>
    <m/>
    <m/>
    <m/>
    <m/>
    <m/>
    <s v="Producto"/>
    <s v="Anual"/>
    <s v="Capacidad"/>
    <s v="Número"/>
    <n v="0"/>
    <s v="Lineamiento técnico y financiero para canastas educativas construido y concertado "/>
    <s v="Documento del lineamiento técnico y financiero"/>
    <n v="0"/>
    <n v="0"/>
    <n v="0"/>
    <n v="0"/>
    <n v="1"/>
    <n v="1"/>
    <n v="0"/>
    <n v="0"/>
    <n v="0"/>
    <n v="0"/>
    <n v="1"/>
    <n v="0"/>
    <n v="0"/>
    <n v="0"/>
    <n v="0"/>
    <n v="0"/>
    <n v="0"/>
    <n v="0"/>
    <n v="0"/>
    <n v="0"/>
    <n v="0"/>
    <n v="0"/>
    <n v="1"/>
    <m/>
    <m/>
  </r>
  <r>
    <s v="TRANSVERSALES"/>
    <s v="Direccionamiento estratégico y planeación "/>
    <s v="Aumentar de manera sostenida el indice anual de desempeño institucional"/>
    <s v="Planeación"/>
    <s v="Oficina Asesora de Planeación y Finanzas"/>
    <s v="Oficina Asesora de Planeación y Finanzas"/>
    <s v="NA"/>
    <m/>
    <m/>
    <m/>
    <s v="031"/>
    <s v="Gestión Interna"/>
    <n v="205"/>
    <s v="Variable indígena dentro de la tipología de ETC con presencia de pueblos indígenas  construida, concertada e incorporada  en el marco de la CONTCEPI "/>
    <x v="6"/>
    <m/>
    <m/>
    <s v="X"/>
    <m/>
    <m/>
    <m/>
    <m/>
    <m/>
    <m/>
    <m/>
    <m/>
    <m/>
    <m/>
    <m/>
    <m/>
    <m/>
    <m/>
    <m/>
    <m/>
    <m/>
    <m/>
    <m/>
    <s v="Producto"/>
    <s v="Anual"/>
    <s v="Acumulado"/>
    <s v="Número"/>
    <n v="0"/>
    <s v="Variable indígena dentro de la tipología de ETC con presencia de pueblos indígenas  construida, concertada e incorporada  en el marco de la CONTCEPI "/>
    <s v="Documento de la variable indígena"/>
    <n v="0"/>
    <n v="0"/>
    <n v="0"/>
    <n v="1"/>
    <n v="0"/>
    <n v="1"/>
    <n v="0"/>
    <n v="0"/>
    <n v="0"/>
    <n v="1"/>
    <n v="0"/>
    <n v="0"/>
    <n v="0"/>
    <n v="0"/>
    <n v="0"/>
    <n v="0"/>
    <n v="0"/>
    <n v="0"/>
    <n v="0"/>
    <n v="0"/>
    <n v="0"/>
    <n v="0"/>
    <n v="0"/>
    <m/>
    <m/>
  </r>
  <r>
    <s v="TRANSVERSALES"/>
    <s v="Direccionamiento estratégico y planeación "/>
    <s v="Aumentar de manera sostenida el indice anual de desempeño institucional"/>
    <s v="Planeación"/>
    <s v="Oficina Asesora de Planeación y Finanzas"/>
    <s v="Oficina Asesora de Planeación y Finanzas"/>
    <s v="NA"/>
    <m/>
    <m/>
    <m/>
    <s v="031"/>
    <s v="Gestión Interna"/>
    <n v="206"/>
    <s v="Lineamiento técnico de Canastas educativas construido y concertado "/>
    <x v="7"/>
    <m/>
    <m/>
    <m/>
    <s v="x"/>
    <m/>
    <m/>
    <m/>
    <m/>
    <m/>
    <m/>
    <m/>
    <m/>
    <m/>
    <m/>
    <m/>
    <m/>
    <m/>
    <m/>
    <m/>
    <m/>
    <m/>
    <m/>
    <s v="Producto"/>
    <s v="Anual"/>
    <s v="Capacidad"/>
    <s v="Número"/>
    <n v="0"/>
    <s v="Lineamiento técnico y financiero para canastas educativas construido y concertado "/>
    <s v="Documento del lineamiento técnico y financiero"/>
    <n v="0"/>
    <n v="0"/>
    <n v="0"/>
    <n v="0"/>
    <n v="1"/>
    <n v="1"/>
    <n v="0"/>
    <n v="0"/>
    <n v="0"/>
    <n v="0"/>
    <n v="1"/>
    <n v="0"/>
    <n v="0"/>
    <n v="0"/>
    <n v="0"/>
    <n v="0"/>
    <n v="0"/>
    <n v="0"/>
    <n v="0"/>
    <n v="0"/>
    <n v="0"/>
    <n v="0"/>
    <n v="1"/>
    <m/>
    <m/>
  </r>
  <r>
    <s v="TRANSVERSALES"/>
    <s v="Direccionamiento estratégico y planeación "/>
    <s v="Aumentar de manera sostenida el indice anual de desempeño institucional"/>
    <s v="Planeación"/>
    <s v="Oficina Asesora de Planeación y Finanzas"/>
    <s v="Oficina Asesora de Planeación y Finanzas"/>
    <s v="NA"/>
    <s v="Eficiencia y desarrollo de capacidades para una gestión moderna del sector educativo"/>
    <s v="6. Desarrollo de capacidades para una gestión moderna del sector educativo"/>
    <s v="Sistemas de información robustos e interoperables"/>
    <s v="031"/>
    <s v="Gestión Interna"/>
    <n v="446"/>
    <s v="Porcentaje de avance en el diseño e implementación del micrositio de información estadística sectorial"/>
    <x v="2"/>
    <m/>
    <m/>
    <m/>
    <m/>
    <m/>
    <m/>
    <m/>
    <m/>
    <m/>
    <m/>
    <m/>
    <m/>
    <m/>
    <m/>
    <m/>
    <m/>
    <m/>
    <m/>
    <m/>
    <m/>
    <m/>
    <m/>
    <s v="Gestión "/>
    <s v="Trimestral"/>
    <s v="Capacidad"/>
    <s v="Porcentaje"/>
    <n v="0"/>
    <s v="Actividades ejecutadas / actividades programadas"/>
    <s v="De acuerdo a los entregables definidos en el formato de hitos"/>
    <n v="0"/>
    <n v="0"/>
    <n v="80"/>
    <n v="100"/>
    <n v="0"/>
    <n v="100"/>
    <n v="0"/>
    <n v="80"/>
    <n v="90"/>
    <n v="10"/>
    <n v="0"/>
    <n v="90"/>
    <n v="0"/>
    <m/>
    <n v="0"/>
    <n v="0"/>
    <m/>
    <n v="0"/>
    <n v="0"/>
    <m/>
    <n v="0"/>
    <n v="0"/>
    <n v="0"/>
    <m/>
    <m/>
  </r>
  <r>
    <s v="TRANSVERSALES"/>
    <s v="Direccionamiento estratégico y planeación "/>
    <s v="Aumentar de manera sostenida el indice anual de desempeño institucional"/>
    <s v="Planeación"/>
    <s v="Oficina Asesora de Planeación y Finanzas"/>
    <s v="Oficina Asesora de Planeación y Finanzas"/>
    <s v="NA"/>
    <s v="Eficiencia y desarrollo de capacidades para una gestión moderna del sector educativo"/>
    <s v="6. Desarrollo de capacidades para una gestión moderna del sector educativo"/>
    <s v="Sistemas de información robustos e interoperables"/>
    <s v="031"/>
    <s v="Gestión Interna"/>
    <n v="449"/>
    <s v="Número de anuarios estadísticos sectoriales publicados (nacional, departamentales  y para las ETC)"/>
    <x v="2"/>
    <m/>
    <m/>
    <m/>
    <m/>
    <m/>
    <m/>
    <m/>
    <m/>
    <m/>
    <m/>
    <m/>
    <m/>
    <m/>
    <m/>
    <m/>
    <m/>
    <m/>
    <m/>
    <m/>
    <m/>
    <m/>
    <m/>
    <s v="Gestión "/>
    <s v="Anual"/>
    <s v="Acumulado"/>
    <s v="Número"/>
    <n v="0"/>
    <s v="Sumatoria de los anuarios estadisticos publicados_x000a__x000a_*Nota:Comprende los anuarios nacional y para educación preescolar básica y media y educación superior"/>
    <s v="Anuarios estadísticos publicados"/>
    <n v="0"/>
    <n v="0"/>
    <n v="1"/>
    <n v="1"/>
    <n v="1"/>
    <n v="3"/>
    <n v="0"/>
    <n v="1"/>
    <n v="0"/>
    <n v="1"/>
    <n v="1"/>
    <n v="0"/>
    <n v="0"/>
    <n v="0"/>
    <n v="0"/>
    <n v="0"/>
    <n v="0"/>
    <n v="0"/>
    <n v="0"/>
    <n v="0"/>
    <n v="0"/>
    <n v="0"/>
    <n v="1"/>
    <m/>
    <m/>
  </r>
  <r>
    <s v="TRANSVERSALES"/>
    <s v="Evaluación de Resultados "/>
    <s v="Aumentar de manera sostenida el indice anual de desempeño institucional"/>
    <s v="Planeación"/>
    <s v="Oficina Asesora de Planeación y Finanzas"/>
    <s v="Oficina Asesora de Planeación y Finanzas"/>
    <s v="NA"/>
    <s v="Eficiencia y desarrollo de capacidades para una gestión moderna del sector educativo"/>
    <s v="6. Desarrollo de capacidades para una gestión moderna del sector educativo"/>
    <m/>
    <s v="031"/>
    <s v="Gestión Interna"/>
    <n v="450"/>
    <s v="Número de documentos elaborados con temáticas relevantes de la política educativa"/>
    <x v="2"/>
    <m/>
    <m/>
    <m/>
    <m/>
    <m/>
    <m/>
    <m/>
    <m/>
    <m/>
    <m/>
    <m/>
    <m/>
    <m/>
    <m/>
    <m/>
    <m/>
    <m/>
    <m/>
    <m/>
    <m/>
    <m/>
    <m/>
    <s v="Gestión "/>
    <s v="Trimestral"/>
    <s v="Acumulado"/>
    <s v="Número"/>
    <n v="0"/>
    <s v="Sumatoria de los documentos elaborados"/>
    <s v="Documentos elaborados"/>
    <n v="0"/>
    <n v="2"/>
    <n v="4"/>
    <n v="4"/>
    <n v="4"/>
    <n v="14"/>
    <n v="0"/>
    <n v="4"/>
    <n v="1"/>
    <n v="3"/>
    <n v="4"/>
    <n v="0"/>
    <n v="0"/>
    <m/>
    <n v="0"/>
    <n v="0"/>
    <m/>
    <n v="0"/>
    <n v="0"/>
    <m/>
    <n v="0"/>
    <n v="0"/>
    <n v="4"/>
    <m/>
    <m/>
  </r>
  <r>
    <s v="TRANSVERSALES"/>
    <s v="Direccionamiento estratégico y planeación "/>
    <s v="Aumentar de manera sostenida el indice anual de desempeño institucional"/>
    <s v="Planeación"/>
    <s v="Oficina Asesora de Planeación y Finanzas"/>
    <s v="Oficina Asesora de Planeación y Finanzas"/>
    <s v="NA"/>
    <s v="Eficiencia y desarrollo de capacidades para una gestión moderna del sector educativo"/>
    <s v="6. Desarrollo de capacidades para una gestión moderna del sector educativo"/>
    <m/>
    <s v="031"/>
    <s v="Gestión Interna"/>
    <n v="459"/>
    <s v="Recursos del Sistema General de Regalías (SGR) aprobados para el sector educativo "/>
    <x v="2"/>
    <m/>
    <m/>
    <m/>
    <m/>
    <m/>
    <m/>
    <m/>
    <m/>
    <m/>
    <m/>
    <m/>
    <m/>
    <m/>
    <m/>
    <m/>
    <m/>
    <m/>
    <m/>
    <m/>
    <m/>
    <m/>
    <m/>
    <s v="Gestión "/>
    <s v="Mensual"/>
    <s v="Acumulado"/>
    <s v="Número"/>
    <n v="0"/>
    <s v="Sumatoria de los recursos del Sistema General de Regalías (SGR) aprobados para el sector educativo "/>
    <s v="Matriz de proyectos aprobados"/>
    <n v="529946929958"/>
    <n v="1000000000000"/>
    <n v="500000000000"/>
    <n v="500000000000"/>
    <n v="1200000000000"/>
    <n v="3200000000000"/>
    <n v="1000000000000"/>
    <n v="593575422930.88"/>
    <m/>
    <n v="500000000000"/>
    <n v="1200000000000"/>
    <m/>
    <m/>
    <m/>
    <m/>
    <m/>
    <m/>
    <m/>
    <m/>
    <m/>
    <m/>
    <m/>
    <n v="1200000000000"/>
    <m/>
    <m/>
  </r>
  <r>
    <s v="TRANSVERSALES"/>
    <s v="Evaluación de Resultados "/>
    <s v="Aumentar de manera sostenida el indice anual de desempeño institucional"/>
    <s v="Planeación"/>
    <s v="Oficina Asesora de Planeación y Finanzas"/>
    <s v="Oficina Asesora de Planeación y Finanzas"/>
    <s v="NA"/>
    <s v="Eficiencia y desarrollo de capacidades para una gestión moderna del sector educativo"/>
    <s v="6. Desarrollo de capacidades para una gestión moderna del sector educativo"/>
    <m/>
    <s v="031"/>
    <s v="Gestión Interna"/>
    <n v="273"/>
    <s v="Número de boletines elaborados con información sobre desempeño institucional según avances en los proyectos de inversión"/>
    <x v="2"/>
    <m/>
    <m/>
    <m/>
    <m/>
    <m/>
    <m/>
    <m/>
    <m/>
    <m/>
    <m/>
    <m/>
    <m/>
    <m/>
    <m/>
    <m/>
    <m/>
    <m/>
    <m/>
    <m/>
    <m/>
    <m/>
    <m/>
    <s v="Gestión "/>
    <s v="Mensual"/>
    <s v="Acumulado"/>
    <s v="Número"/>
    <n v="0"/>
    <s v="Sumatoria de los boletines publicados"/>
    <s v="Boletines publicados"/>
    <n v="0"/>
    <n v="0"/>
    <n v="0"/>
    <n v="11"/>
    <n v="11"/>
    <n v="22"/>
    <n v="0"/>
    <n v="0"/>
    <m/>
    <n v="11"/>
    <n v="11"/>
    <m/>
    <m/>
    <m/>
    <m/>
    <m/>
    <m/>
    <m/>
    <m/>
    <m/>
    <m/>
    <m/>
    <n v="11"/>
    <m/>
    <m/>
  </r>
  <r>
    <s v="TRANSVERSALES"/>
    <s v="Evaluación de Resultados "/>
    <s v="Aumentar de manera sostenida el indice anual de desempeño institucional"/>
    <s v="Planeación"/>
    <s v="Oficina Asesora de Planeación y Finanzas"/>
    <s v="Oficina Asesora de Planeación y Finanzas"/>
    <s v="NA"/>
    <s v="Eficiencia y desarrollo de capacidades para una gestión moderna del sector educativo"/>
    <s v="6. Desarrollo de capacidades para una gestión moderna del sector educativo"/>
    <m/>
    <s v="031"/>
    <s v="Gestión Interna"/>
    <n v="274"/>
    <s v="Número de piezas gráficas divulgadas con información sobre políticas transversales"/>
    <x v="2"/>
    <m/>
    <m/>
    <m/>
    <m/>
    <m/>
    <m/>
    <m/>
    <m/>
    <m/>
    <m/>
    <m/>
    <m/>
    <m/>
    <m/>
    <m/>
    <m/>
    <m/>
    <m/>
    <m/>
    <m/>
    <m/>
    <m/>
    <s v="Gestión "/>
    <s v="Trimestral"/>
    <s v="Acumulado"/>
    <s v="Número"/>
    <n v="0"/>
    <s v="Sumatoria de piezas gráficas divulgadas_x000a__x000a_Notas:_x000a_• Las piezas se divulgarán a través de los canales internos con el apoyo de la Oficina Asesora de Comunicaciones._x000a_• La divulgación de las piezas requerirá del visto bueno de los responsables de los contenidos incluidos._x000a_• Entre los contenidos de las piezas se tienen los resultados y otros temas de interés en las diferentes políticas transversales."/>
    <s v="Piezas gráficas divulgadas"/>
    <n v="0"/>
    <n v="0"/>
    <n v="0"/>
    <n v="4"/>
    <n v="4"/>
    <n v="8"/>
    <n v="0"/>
    <n v="0"/>
    <n v="2"/>
    <n v="2"/>
    <n v="4"/>
    <n v="0"/>
    <n v="0"/>
    <m/>
    <n v="0"/>
    <n v="0"/>
    <m/>
    <n v="0"/>
    <n v="0"/>
    <m/>
    <n v="0"/>
    <n v="0"/>
    <n v="4"/>
    <m/>
    <m/>
  </r>
  <r>
    <s v="TRANSVERSALES"/>
    <s v="Evaluación de Resultados "/>
    <s v="Aumentar de manera sostenida el indice anual de desempeño institucional"/>
    <s v="Planeación"/>
    <s v="Oficina Asesora de Planeación y Finanzas"/>
    <s v="Oficina Asesora de Planeación y Finanzas"/>
    <s v="NA"/>
    <s v="Eficiencia y desarrollo de capacidades para una gestión moderna del sector educativo"/>
    <s v="6. Desarrollo de capacidades para una gestión moderna del sector educativo"/>
    <m/>
    <s v="031"/>
    <s v="Gestión Interna"/>
    <n v="275"/>
    <s v="Porcentaje de avance en el diseño e implementación del portal de estadísticas del Ministerio de Educación Nacional"/>
    <x v="2"/>
    <m/>
    <m/>
    <m/>
    <m/>
    <m/>
    <m/>
    <m/>
    <m/>
    <m/>
    <m/>
    <m/>
    <m/>
    <m/>
    <m/>
    <m/>
    <m/>
    <m/>
    <m/>
    <m/>
    <m/>
    <m/>
    <m/>
    <s v="Gestión "/>
    <s v="Trimestral"/>
    <s v="Capacidad"/>
    <s v="Porcentaje"/>
    <n v="0"/>
    <s v="Actividades ejecutadas / actividades programadas"/>
    <s v="De acuerdo a los entregables definidos en el formato de hitos"/>
    <n v="0"/>
    <n v="0"/>
    <n v="0"/>
    <n v="50"/>
    <n v="100"/>
    <n v="100"/>
    <n v="0"/>
    <n v="0"/>
    <n v="30"/>
    <n v="20"/>
    <n v="100"/>
    <n v="30"/>
    <n v="0"/>
    <m/>
    <n v="0"/>
    <n v="0"/>
    <m/>
    <n v="0"/>
    <n v="0"/>
    <m/>
    <n v="0"/>
    <n v="0"/>
    <n v="100"/>
    <m/>
    <m/>
  </r>
  <r>
    <s v="TRANSVERSALES"/>
    <s v="Evaluación de Resultados "/>
    <s v="Aumentar de manera sostenida el indice anual de desempeño institucional"/>
    <s v="Planeación"/>
    <s v="Oficina Asesora de Planeación y Finanzas"/>
    <s v="Oficina Asesora de Planeación y Finanzas"/>
    <s v="NA"/>
    <s v="Eficiencia y desarrollo de capacidades para una gestión moderna del sector educativo"/>
    <s v="6. Desarrollo de capacidades para una gestión moderna del sector educativo"/>
    <m/>
    <s v="031"/>
    <s v="Gestión Interna"/>
    <n v="277"/>
    <s v="Porcentaje de avance en la actualización de documentos asociados al proceso y a las actividades que desarrolla el grupo de Finanzas y Auditorías de la OAPF en el proceso de planeación. "/>
    <x v="2"/>
    <m/>
    <m/>
    <m/>
    <m/>
    <m/>
    <m/>
    <m/>
    <m/>
    <m/>
    <m/>
    <m/>
    <m/>
    <m/>
    <m/>
    <m/>
    <m/>
    <m/>
    <m/>
    <m/>
    <m/>
    <m/>
    <m/>
    <s v="Gestión "/>
    <s v="Trimestral"/>
    <s v="Acumulado"/>
    <s v="Porcentaje"/>
    <n v="0"/>
    <s v="Número de documentos actualizados en el Sistema Integrado de Gestión / Número de documentos del Sistema Integrado de Gestión asociados al proceso y a las actividades que desarrolla el Grupo de Finanzas y Auditorías de la OAPF en el proceso de planeación._x000a__x000a_Nota: La actualización comprende la revisión, ajuste y publicación en SIG de procedimientos, formatos y otros documentos asociados al Grupo de Finanzas y Auditorías en el proceso de planeación._x000a_"/>
    <s v="Documentos del SIG actualizados o formulados"/>
    <n v="0"/>
    <n v="0"/>
    <n v="0"/>
    <n v="100"/>
    <n v="0"/>
    <n v="100"/>
    <n v="0"/>
    <n v="0"/>
    <n v="20"/>
    <n v="80"/>
    <n v="0"/>
    <n v="0"/>
    <n v="0"/>
    <m/>
    <n v="0"/>
    <n v="0"/>
    <m/>
    <n v="0"/>
    <n v="0"/>
    <m/>
    <n v="0"/>
    <n v="0"/>
    <n v="0"/>
    <m/>
    <m/>
  </r>
  <r>
    <s v="TRANSVERSALES"/>
    <s v="Control Interno"/>
    <s v="Reducir el impacto de los riesgos estratégicos, tácticos y operativos, identificados en cada modelo referencial."/>
    <s v="Evaluación y asuntos disciplinarios"/>
    <s v="Oficina de Control Interno"/>
    <s v="Oficina de Control Interno"/>
    <s v="NA"/>
    <s v="Eficiencia y desarrollo de capacidades para una gestión moderna del sector educativo"/>
    <s v="6. Desarrollo de capacidades para una gestión moderna del sector educativo"/>
    <m/>
    <n v="54"/>
    <s v="Evaluación"/>
    <n v="413"/>
    <s v="Número de Informes del Estado de la Gestión del Riesgo presentados"/>
    <x v="2"/>
    <m/>
    <m/>
    <m/>
    <m/>
    <m/>
    <m/>
    <m/>
    <m/>
    <m/>
    <m/>
    <m/>
    <m/>
    <m/>
    <m/>
    <m/>
    <m/>
    <m/>
    <m/>
    <m/>
    <m/>
    <m/>
    <m/>
    <s v="Producto"/>
    <s v="Semestral"/>
    <s v="Acumulado"/>
    <s v="Número"/>
    <n v="0"/>
    <s v="Número de Informes del Estado de la Gestión del Riesgo presentados / Informes del Estado de la Gestión del Riesgo progrramados"/>
    <s v="Informe"/>
    <n v="0"/>
    <n v="0"/>
    <n v="2"/>
    <n v="2"/>
    <n v="2"/>
    <n v="6"/>
    <n v="0"/>
    <n v="2"/>
    <n v="1"/>
    <n v="1"/>
    <n v="2"/>
    <n v="0"/>
    <n v="0"/>
    <n v="0"/>
    <n v="0"/>
    <n v="0"/>
    <m/>
    <n v="0"/>
    <n v="0"/>
    <n v="0"/>
    <n v="0"/>
    <n v="0"/>
    <n v="2"/>
    <m/>
    <m/>
  </r>
  <r>
    <s v="TRANSVERSALES"/>
    <s v="Control Interno"/>
    <s v="Reducir el impacto de los riesgos estratégicos, tácticos y operativos, identificados en cada modelo referencial."/>
    <s v="Evaluación y asuntos disciplinarios"/>
    <s v="Oficina de Control Interno"/>
    <s v="Oficina de Control Interno"/>
    <s v="NA"/>
    <s v="Eficiencia y desarrollo de capacidades para una gestión moderna del sector educativo"/>
    <s v="6. Desarrollo de capacidades para una gestión moderna del sector educativo"/>
    <m/>
    <n v="54"/>
    <s v="Evaluación"/>
    <n v="415"/>
    <s v="Número de estrategías de autocontrol implementadas"/>
    <x v="2"/>
    <m/>
    <m/>
    <m/>
    <m/>
    <m/>
    <m/>
    <m/>
    <m/>
    <m/>
    <m/>
    <m/>
    <m/>
    <m/>
    <m/>
    <m/>
    <m/>
    <m/>
    <m/>
    <m/>
    <m/>
    <m/>
    <m/>
    <s v="Producto"/>
    <s v="Anual"/>
    <s v="Flujo"/>
    <s v="Número"/>
    <n v="0"/>
    <s v="Estrategias para fomentar la cultura de autocontrol   implementadas"/>
    <s v="Informe deResultado de la Estrategia"/>
    <n v="0"/>
    <n v="0"/>
    <n v="1"/>
    <n v="1"/>
    <n v="1"/>
    <n v="1"/>
    <n v="0"/>
    <n v="1"/>
    <n v="0"/>
    <n v="1"/>
    <n v="1"/>
    <n v="0"/>
    <n v="0"/>
    <n v="0"/>
    <n v="0"/>
    <n v="0"/>
    <n v="0"/>
    <n v="0"/>
    <n v="0"/>
    <n v="0"/>
    <n v="0"/>
    <n v="0"/>
    <n v="1"/>
    <m/>
    <m/>
  </r>
  <r>
    <s v="TRANSVERSALES"/>
    <s v="Control Interno"/>
    <s v="Reducir el impacto de los riesgos estratégicos, tácticos y operativos, identificados en cada modelo referencial."/>
    <s v="Evaluación y asuntos disciplinarios"/>
    <s v="Oficina de Control Interno"/>
    <s v="Oficina de Control Interno"/>
    <s v="NA"/>
    <s v="Eficiencia y desarrollo de capacidades para una gestión moderna del sector educativo"/>
    <s v="6. Desarrollo de capacidades para una gestión moderna del sector educativo"/>
    <m/>
    <n v="54"/>
    <s v="Evaluación"/>
    <n v="416"/>
    <s v="Porcentaje de seguimiento a respuestas entes de control"/>
    <x v="2"/>
    <m/>
    <m/>
    <m/>
    <m/>
    <m/>
    <m/>
    <m/>
    <m/>
    <m/>
    <m/>
    <m/>
    <m/>
    <m/>
    <m/>
    <m/>
    <m/>
    <m/>
    <m/>
    <m/>
    <m/>
    <m/>
    <m/>
    <s v="Gestión"/>
    <s v="Mensual"/>
    <s v="Mantenimiento"/>
    <s v="Porcentaje"/>
    <n v="0"/>
    <s v="Numero de solicitudes a las que se realiza seguimiento/ Total de solicitudes recibidas"/>
    <s v="Matriz de seguimiento a respuestas entes de control"/>
    <n v="0"/>
    <n v="0"/>
    <n v="100"/>
    <n v="100"/>
    <n v="100"/>
    <n v="100"/>
    <n v="0"/>
    <n v="100"/>
    <m/>
    <n v="100"/>
    <n v="100"/>
    <m/>
    <m/>
    <m/>
    <m/>
    <m/>
    <m/>
    <m/>
    <m/>
    <m/>
    <m/>
    <m/>
    <n v="100"/>
    <m/>
    <m/>
  </r>
  <r>
    <s v="TRANSVERSALES"/>
    <s v="Control Interno"/>
    <s v="Reducir el impacto de los riesgos estratégicos, tácticos y operativos, identificados en cada modelo referencial."/>
    <s v="Evaluación y asuntos disciplinarios"/>
    <s v="Oficina de Control Interno"/>
    <s v="Oficina de Control Interno"/>
    <s v="NA"/>
    <s v="Eficiencia y desarrollo de capacidades para una gestión moderna del sector educativo"/>
    <s v="6. Desarrollo de capacidades para una gestión moderna del sector educativo"/>
    <m/>
    <n v="54"/>
    <s v="Evaluación"/>
    <n v="417"/>
    <s v="Porcentaje de seguimiento a las acciones de mejora"/>
    <x v="2"/>
    <m/>
    <m/>
    <m/>
    <m/>
    <m/>
    <m/>
    <m/>
    <m/>
    <m/>
    <m/>
    <m/>
    <m/>
    <m/>
    <m/>
    <m/>
    <m/>
    <m/>
    <m/>
    <m/>
    <m/>
    <m/>
    <m/>
    <s v="Gestión"/>
    <s v="Trimestral"/>
    <s v="Mantenimiento"/>
    <s v="Porcentaje"/>
    <n v="0"/>
    <s v="Nùmero de seguimientos a las acciones de mejora realizados / Seguimientos a las acciones de mejora programados."/>
    <s v="Publicación Página web"/>
    <n v="0"/>
    <n v="0"/>
    <n v="100"/>
    <n v="100"/>
    <n v="100"/>
    <n v="100"/>
    <n v="0"/>
    <n v="100"/>
    <n v="50"/>
    <n v="50"/>
    <n v="100"/>
    <n v="0"/>
    <n v="0"/>
    <m/>
    <n v="0"/>
    <n v="0"/>
    <m/>
    <n v="0"/>
    <n v="0"/>
    <m/>
    <n v="0"/>
    <n v="0"/>
    <n v="100"/>
    <m/>
    <m/>
  </r>
  <r>
    <s v="TRANSVERSALES"/>
    <s v="Control Interno"/>
    <s v="Reducir el impacto de los riesgos estratégicos, tácticos y operativos, identificados en cada modelo referencial."/>
    <s v="Evaluación y asuntos disciplinarios"/>
    <s v="Oficina de Control Interno"/>
    <s v="Oficina de Control Interno"/>
    <s v="NA"/>
    <s v="Eficiencia y desarrollo de capacidades para una gestión moderna del sector educativo"/>
    <s v="6. Desarrollo de capacidades para una gestión moderna del sector educativo"/>
    <m/>
    <n v="54"/>
    <s v="Evaluación"/>
    <n v="418"/>
    <s v="Porcentaje de auditorías realizadas"/>
    <x v="2"/>
    <m/>
    <m/>
    <m/>
    <m/>
    <m/>
    <m/>
    <m/>
    <m/>
    <m/>
    <m/>
    <m/>
    <m/>
    <m/>
    <m/>
    <m/>
    <m/>
    <m/>
    <m/>
    <m/>
    <m/>
    <m/>
    <m/>
    <s v="Gestión"/>
    <s v="Semestral"/>
    <s v="Mantenimiento"/>
    <s v="Porcentaje"/>
    <n v="0"/>
    <s v="Auditorías realizadas / auditorías programadas"/>
    <s v="Informes de auditorías"/>
    <n v="0"/>
    <n v="0"/>
    <n v="100"/>
    <n v="100"/>
    <n v="100"/>
    <n v="100"/>
    <n v="0"/>
    <n v="100"/>
    <n v="50"/>
    <n v="50"/>
    <n v="100"/>
    <n v="0"/>
    <n v="0"/>
    <n v="0"/>
    <n v="0"/>
    <n v="0"/>
    <m/>
    <n v="0"/>
    <n v="0"/>
    <n v="0"/>
    <n v="0"/>
    <n v="0"/>
    <n v="100"/>
    <m/>
    <m/>
  </r>
  <r>
    <s v="TRANSVERSALES"/>
    <s v="Gestión con valores para Resultados"/>
    <s v="Aumentar los niveles de satisfacción del cliente y de los grupos de valor"/>
    <s v="Gestión de alianzas"/>
    <s v="Oficina de Cooperación y Asuntos Internacionales"/>
    <s v="Oficina de Cooperación y Asuntos Internacionales"/>
    <s v="NA"/>
    <s v="Eficiencia y desarrollo de capacidades para una gestión moderna del sector educativo"/>
    <s v="6. Desarrollo de capacidades para una gestión moderna del sector educativo"/>
    <m/>
    <s v="030"/>
    <s v="Cooperación Internacional"/>
    <n v="433"/>
    <s v="Recursos de cooperación gestionados con el apoyo y acompañamiento de la OCAI"/>
    <x v="2"/>
    <m/>
    <m/>
    <m/>
    <m/>
    <m/>
    <m/>
    <m/>
    <m/>
    <m/>
    <m/>
    <m/>
    <m/>
    <m/>
    <m/>
    <m/>
    <m/>
    <m/>
    <m/>
    <m/>
    <m/>
    <m/>
    <m/>
    <s v="Gestión"/>
    <s v="Trimestral"/>
    <s v="Acumulado"/>
    <s v="Número"/>
    <n v="0"/>
    <s v="Sumatoria de los recursos de cooperación gestionados_x000a__x000a_Nota: Comprende recursos de cooperación técnica y financiera"/>
    <s v="Documento soporte cooperación  y/o matriz de relación de cooperación"/>
    <n v="0"/>
    <n v="35000000000"/>
    <n v="35000000000"/>
    <n v="35000000000"/>
    <n v="20000000000"/>
    <n v="125000000000"/>
    <n v="43834197549"/>
    <n v="42321222126.660004"/>
    <n v="27197760222.279999"/>
    <n v="7802239777.7200012"/>
    <n v="20000000000"/>
    <n v="0"/>
    <n v="0"/>
    <m/>
    <n v="0"/>
    <n v="0"/>
    <m/>
    <n v="0"/>
    <n v="0"/>
    <m/>
    <n v="0"/>
    <n v="0"/>
    <n v="20000000000"/>
    <m/>
    <m/>
  </r>
  <r>
    <s v="TRANSVERSALES"/>
    <s v="Gestión con valores para Resultados"/>
    <s v="Aumentar los niveles de satisfacción del cliente y de los grupos de valor"/>
    <s v="Gestión de alianzas"/>
    <s v="Oficina de Cooperación y Asuntos Internacionales"/>
    <s v="Oficina de Cooperación y Asuntos Internacionales"/>
    <s v="NA"/>
    <s v="Eficiencia y desarrollo de capacidades para una gestión moderna del sector educativo"/>
    <s v="6. Desarrollo de capacidades para una gestión moderna del sector educativo"/>
    <m/>
    <s v="030"/>
    <s v="Cooperación Internacional"/>
    <n v="434"/>
    <s v="Número de espacios de articulación con aliados internacionales y del sector privado realizados"/>
    <x v="2"/>
    <m/>
    <m/>
    <m/>
    <m/>
    <m/>
    <m/>
    <m/>
    <m/>
    <m/>
    <m/>
    <m/>
    <m/>
    <m/>
    <m/>
    <m/>
    <m/>
    <m/>
    <m/>
    <m/>
    <m/>
    <m/>
    <m/>
    <s v="Gestión"/>
    <s v="Trimestral"/>
    <s v="Acumulado"/>
    <s v="Número"/>
    <n v="0"/>
    <s v="Sumatoria de espacios de articulación con aliados internacionales y del sector privado realizados"/>
    <s v="Informe del espacio de articulación"/>
    <n v="0"/>
    <n v="3"/>
    <n v="5"/>
    <n v="4"/>
    <n v="1"/>
    <n v="13"/>
    <n v="3"/>
    <n v="5"/>
    <n v="3"/>
    <n v="1"/>
    <n v="1"/>
    <n v="0"/>
    <n v="0"/>
    <m/>
    <n v="0"/>
    <n v="0"/>
    <m/>
    <n v="0"/>
    <n v="0"/>
    <m/>
    <n v="0"/>
    <n v="0"/>
    <n v="1"/>
    <m/>
    <m/>
  </r>
  <r>
    <s v="TRANSVERSALES"/>
    <s v="Gestión con valores para Resultados"/>
    <s v="Aumentar los niveles de satisfacción del cliente y de los grupos de valor"/>
    <s v="Gestión de alianzas"/>
    <s v="Oficina de Cooperación y Asuntos Internacionales"/>
    <s v="Oficina de Cooperación y Asuntos Internacionales"/>
    <s v="NA"/>
    <s v="Apuesta para impulsar una educación superior incluyente y de calidad"/>
    <s v="2. Apuesta para impulsar una Educación Superior incluyente y de calidad"/>
    <m/>
    <s v="030"/>
    <s v="Cooperación Internacional"/>
    <n v="435"/>
    <s v="Número de acciones de promoción de la internacionalización de la educación superior de Colombia desarrolladas"/>
    <x v="2"/>
    <m/>
    <m/>
    <m/>
    <m/>
    <m/>
    <m/>
    <m/>
    <m/>
    <m/>
    <m/>
    <m/>
    <m/>
    <m/>
    <m/>
    <m/>
    <m/>
    <m/>
    <m/>
    <m/>
    <m/>
    <m/>
    <m/>
    <s v="Gestión"/>
    <s v="Trimestral"/>
    <s v="Acumulado"/>
    <s v="Número"/>
    <n v="0"/>
    <s v="Sumatoria de acciones de promoción de la internacionalización de la educación superior desarrolladas "/>
    <s v="Reporte de las acciones de promoción"/>
    <n v="0"/>
    <n v="3"/>
    <n v="3"/>
    <n v="3"/>
    <n v="2"/>
    <n v="11"/>
    <n v="3"/>
    <n v="3"/>
    <n v="1"/>
    <n v="2"/>
    <n v="2"/>
    <n v="0"/>
    <n v="0"/>
    <m/>
    <n v="0"/>
    <n v="0"/>
    <m/>
    <n v="0"/>
    <n v="0"/>
    <m/>
    <n v="0"/>
    <n v="0"/>
    <n v="2"/>
    <m/>
    <m/>
  </r>
  <r>
    <s v="VPBM"/>
    <s v="Gestión del conocimiento y la Innovación"/>
    <s v="Aumentar de manera sostenida el indice anual de desempeño institucional"/>
    <s v="Implementación de política"/>
    <s v="Oficina de Innovación Educativa con Uso de Nuevas Tecnologías"/>
    <s v="Oficina de Innovación Educativa con Uso de Nuevas Tecnologías"/>
    <s v="NA"/>
    <s v="Brindar una educación con calidad y fomentar la permanencia en la educación inicial, preescolar, básica y media"/>
    <s v="1. Apuesta por el desarrollo integral desde la Educación Inicial y hasta la Educación Media"/>
    <s v="programa de asistencia técnica"/>
    <s v="015"/>
    <s v="Innovación"/>
    <n v="112"/>
    <s v="Diseño e implementación de estrategias para sensibilizar y promover hábitos de uso responsable de las TIC y  propiedad intelectual"/>
    <x v="2"/>
    <m/>
    <s v="SD"/>
    <m/>
    <m/>
    <m/>
    <m/>
    <m/>
    <m/>
    <m/>
    <m/>
    <m/>
    <m/>
    <m/>
    <m/>
    <m/>
    <m/>
    <m/>
    <m/>
    <m/>
    <m/>
    <m/>
    <m/>
    <s v="Producto"/>
    <s v="Trimestral"/>
    <s v="Mantenimiento"/>
    <s v="Porcentaje"/>
    <n v="0"/>
    <s v="Porcentaje de avance en el cumplimiento de la ejecución de la estrategia"/>
    <s v="Documento con el diseño e implementación de  "/>
    <n v="0"/>
    <n v="0"/>
    <n v="100"/>
    <n v="100"/>
    <n v="100"/>
    <n v="100"/>
    <n v="0"/>
    <n v="100"/>
    <n v="40"/>
    <n v="60"/>
    <n v="100"/>
    <n v="0"/>
    <n v="0"/>
    <m/>
    <n v="0"/>
    <n v="0"/>
    <m/>
    <n v="0"/>
    <n v="0"/>
    <m/>
    <n v="0"/>
    <n v="0"/>
    <n v="100"/>
    <m/>
    <m/>
  </r>
  <r>
    <s v="VPBM"/>
    <s v="Gestión del conocimiento y la Innovación"/>
    <s v="Aumentar de manera sostenida el indice anual de desempeño institucional"/>
    <s v="Gestión del conocimiento e innovación"/>
    <s v="Oficina de Innovación Educativa con Uso de Nuevas Tecnologías"/>
    <s v="Oficina de Innovación Educativa con Uso de Nuevas Tecnologías"/>
    <s v="NA"/>
    <s v="Brindar una educación con calidad y fomentar la permanencia en la educación inicial, preescolar, básica y media"/>
    <s v="1. Apuesta por el desarrollo integral desde la Educación Inicial y hasta la Educación Media"/>
    <m/>
    <s v="015"/>
    <s v="Innovación"/>
    <n v="113"/>
    <s v="Estrategia de fomento a la Innovación interna a través de la puesta en marcha del laboratorio de innovación MEN TERRITORIO CREATIVO"/>
    <x v="2"/>
    <m/>
    <s v="TD"/>
    <m/>
    <m/>
    <m/>
    <m/>
    <m/>
    <m/>
    <m/>
    <m/>
    <m/>
    <m/>
    <m/>
    <m/>
    <m/>
    <m/>
    <m/>
    <m/>
    <m/>
    <m/>
    <m/>
    <m/>
    <s v="Producto"/>
    <s v="Trimestral"/>
    <s v="Mantenimiento"/>
    <s v="Porcentaje"/>
    <n v="0"/>
    <s v="Porcentaje de avance en el cumplimiento de la ejecución de la estrategia"/>
    <s v="Informe de ejecución del laboratorio de innovación"/>
    <n v="0"/>
    <n v="0"/>
    <n v="100"/>
    <n v="100"/>
    <n v="100"/>
    <n v="100"/>
    <n v="0"/>
    <n v="100"/>
    <n v="50"/>
    <n v="50"/>
    <n v="100"/>
    <n v="0"/>
    <n v="0"/>
    <m/>
    <n v="0"/>
    <n v="0"/>
    <m/>
    <n v="0"/>
    <n v="0"/>
    <m/>
    <n v="0"/>
    <n v="0"/>
    <n v="100"/>
    <m/>
    <m/>
  </r>
  <r>
    <s v="VPBM"/>
    <s v="Gestión del conocimiento y la Innovación"/>
    <s v="Aumentar de manera sostenida el indice anual de desempeño institucional"/>
    <s v="Implementación de política"/>
    <s v="Oficina de Innovación Educativa con Uso de Nuevas Tecnologías"/>
    <s v="Oficina de Innovación Educativa con Uso de Nuevas Tecnologías"/>
    <s v="NA"/>
    <s v="Brindar una educación con calidad y fomentar la permanencia en la educación inicial, preescolar, básica y media"/>
    <s v="1. Apuesta por el desarrollo integral desde la Educación Inicial y hasta la Educación Media"/>
    <s v="marco Nacional de Cualificaciones "/>
    <s v="015"/>
    <s v="Innovación"/>
    <n v="114"/>
    <s v="Estrategia Nacional diseñada e implementada de Edutainment (entretenimiento educativo)  en metodologías activas, especialmente en las relacionadas con el enfoque educativo STEAM+A"/>
    <x v="2"/>
    <m/>
    <s v="TD"/>
    <m/>
    <m/>
    <m/>
    <m/>
    <m/>
    <m/>
    <m/>
    <m/>
    <m/>
    <m/>
    <m/>
    <m/>
    <m/>
    <m/>
    <m/>
    <m/>
    <m/>
    <m/>
    <m/>
    <m/>
    <s v="Producto"/>
    <s v="Trimestral"/>
    <s v="Mantenimiento"/>
    <s v="Porcentaje"/>
    <n v="0"/>
    <s v="Porcentaje de avance en el cumplimiento de la ejecución de la estrategia"/>
    <s v="Informe de ejecución de la estrategia "/>
    <n v="0"/>
    <n v="100"/>
    <n v="100"/>
    <n v="100"/>
    <n v="100"/>
    <n v="100"/>
    <n v="100"/>
    <n v="100"/>
    <n v="40"/>
    <n v="60"/>
    <n v="100"/>
    <n v="0"/>
    <n v="0"/>
    <m/>
    <n v="0"/>
    <n v="0"/>
    <m/>
    <n v="0"/>
    <n v="0"/>
    <m/>
    <n v="0"/>
    <n v="0"/>
    <n v="100"/>
    <m/>
    <m/>
  </r>
  <r>
    <s v="VPBM"/>
    <s v="Gestión del conocimiento y la Innovación"/>
    <s v="Aumentar de manera sostenida el indice anual de desempeño institucional"/>
    <s v="Gestión del conocimiento e innovación"/>
    <s v="Oficina de Innovación Educativa con Uso de Nuevas Tecnologías"/>
    <s v="Oficina de Innovación Educativa con Uso de Nuevas Tecnologías"/>
    <s v="NA"/>
    <s v="Brindar una educación con calidad y fomentar la permanencia en la educación inicial, preescolar, básica y media"/>
    <s v="1. Apuesta por el desarrollo integral desde la Educación Inicial y hasta la Educación Media"/>
    <m/>
    <s v="015"/>
    <s v="Innovación"/>
    <n v="117"/>
    <s v="Diseño e implementación del Modelo de monitoreo y evaluación y  del índice de Innovación Educativa"/>
    <x v="2"/>
    <m/>
    <s v="TPA"/>
    <m/>
    <m/>
    <m/>
    <m/>
    <m/>
    <m/>
    <m/>
    <m/>
    <m/>
    <m/>
    <m/>
    <m/>
    <m/>
    <m/>
    <m/>
    <m/>
    <m/>
    <m/>
    <m/>
    <m/>
    <s v="Producto"/>
    <s v="Anual"/>
    <s v="Mantenimiento"/>
    <s v="Porcentaje"/>
    <n v="0"/>
    <s v="Porcentaje de avance en el cumplimiento del diseño del modelo "/>
    <s v="Modelo de monitoreo y evaluación"/>
    <n v="0"/>
    <n v="0"/>
    <n v="100"/>
    <n v="100"/>
    <n v="100"/>
    <n v="100"/>
    <n v="0"/>
    <n v="100"/>
    <n v="0"/>
    <n v="100"/>
    <n v="100"/>
    <n v="0"/>
    <n v="0"/>
    <n v="0"/>
    <n v="0"/>
    <n v="0"/>
    <n v="0"/>
    <n v="0"/>
    <n v="0"/>
    <n v="0"/>
    <n v="0"/>
    <n v="0"/>
    <n v="100"/>
    <m/>
    <m/>
  </r>
  <r>
    <s v="VPBM"/>
    <s v="Gestión del conocimiento y la Innovación"/>
    <s v="Aumentar de manera sostenida el indice anual de desempeño institucional"/>
    <s v="Gestión del conocimiento e innovación"/>
    <s v="Oficina de Innovación Educativa con Uso de Nuevas Tecnologías"/>
    <s v="Oficina de Innovación Educativa con Uso de Nuevas Tecnologías"/>
    <s v="NA"/>
    <s v="Brindar una educación con calidad y fomentar la permanencia en la educación inicial, preescolar, básica y media"/>
    <s v="1. Apuesta por el desarrollo integral desde la Educación Inicial y hasta la Educación Media"/>
    <s v="directivos lideres y docentes que transforman"/>
    <s v="015"/>
    <s v="Innovación"/>
    <n v="329"/>
    <s v="Diseño e implementación de la estrategia de uso, circulación y movilización de contenidos educativos por cánales análogos y digitales "/>
    <x v="2"/>
    <m/>
    <s v="TD"/>
    <m/>
    <m/>
    <m/>
    <m/>
    <m/>
    <m/>
    <m/>
    <m/>
    <m/>
    <m/>
    <m/>
    <m/>
    <m/>
    <m/>
    <m/>
    <m/>
    <m/>
    <m/>
    <m/>
    <m/>
    <s v="Producto"/>
    <s v="Trimestral"/>
    <s v="Acumulado"/>
    <s v="Porcentaje"/>
    <n v="0"/>
    <s v="Porcentaje de avance en el cumplimiento de la ejecución de la estrategia"/>
    <s v="Informe de ejecución de la estrategia "/>
    <n v="0"/>
    <n v="0"/>
    <n v="0"/>
    <n v="100"/>
    <n v="0"/>
    <n v="100"/>
    <n v="0"/>
    <n v="0"/>
    <n v="40"/>
    <n v="60"/>
    <n v="0"/>
    <n v="0"/>
    <n v="0"/>
    <m/>
    <n v="0"/>
    <n v="0"/>
    <m/>
    <n v="0"/>
    <n v="0"/>
    <m/>
    <n v="0"/>
    <n v="0"/>
    <n v="0"/>
    <m/>
    <m/>
  </r>
  <r>
    <s v="VPBM"/>
    <s v="Gestión del conocimiento y la Innovación"/>
    <s v="Aumentar de manera sostenida el indice anual de desempeño institucional"/>
    <s v="Gestión del conocimiento e innovación"/>
    <s v="Oficina de Innovación Educativa con Uso de Nuevas Tecnologías"/>
    <s v="Oficina de Innovación Educativa con Uso de Nuevas Tecnologías"/>
    <s v="NA"/>
    <s v="Brindar una educación con calidad y fomentar la permanencia en la educación inicial, preescolar, básica y media"/>
    <s v="1. Apuesta por el desarrollo integral desde la Educación Inicial y hasta la Educación Media"/>
    <s v="directivos lideres y docentes que transforman"/>
    <s v="015"/>
    <s v="Innovación"/>
    <n v="119"/>
    <s v="Número de docentes, directivos docentes, y estudiantes beneficiados en el marco de las iniciativas y estrategias  para fomentar la Innovación Educativa de cara a promover transformación digital"/>
    <x v="2"/>
    <m/>
    <s v="TD"/>
    <m/>
    <m/>
    <m/>
    <m/>
    <m/>
    <m/>
    <m/>
    <m/>
    <m/>
    <m/>
    <m/>
    <m/>
    <m/>
    <m/>
    <m/>
    <m/>
    <m/>
    <m/>
    <m/>
    <m/>
    <s v="Producto"/>
    <s v="Anual"/>
    <s v="Acumulado"/>
    <s v="Número"/>
    <n v="0"/>
    <s v="Sumatoria de docentes, directivos docentes, y estudiantes formados"/>
    <s v="Base de datos"/>
    <n v="0"/>
    <n v="1840"/>
    <n v="2000"/>
    <n v="8000"/>
    <n v="1000"/>
    <n v="12840"/>
    <n v="0"/>
    <n v="2000"/>
    <n v="0"/>
    <n v="8000"/>
    <n v="1000"/>
    <n v="0"/>
    <n v="0"/>
    <n v="0"/>
    <n v="0"/>
    <n v="0"/>
    <n v="0"/>
    <n v="0"/>
    <n v="0"/>
    <n v="0"/>
    <n v="0"/>
    <n v="0"/>
    <n v="1000"/>
    <m/>
    <m/>
  </r>
  <r>
    <s v="VPBM"/>
    <s v="Gestión del conocimiento y la Innovación"/>
    <s v="Aumentar de manera sostenida el indice anual de desempeño institucional"/>
    <s v="Gestión del conocimiento e innovación"/>
    <s v="Oficina de Innovación Educativa con Uso de Nuevas Tecnologías"/>
    <s v="Oficina de Innovación Educativa con Uso de Nuevas Tecnologías"/>
    <s v="NA"/>
    <s v="Brindar una educación con calidad y fomentar la permanencia en la educación inicial, preescolar, básica y media"/>
    <s v="1. Apuesta por el desarrollo integral desde la Educación Inicial y hasta la Educación Media"/>
    <s v="programa de asistencia técnica"/>
    <s v="015"/>
    <s v="Innovación"/>
    <n v="120"/>
    <s v="Número de Secretarías de educación acompañadas en el marco de las iniciativas y estrategias  para fomentar la Innovación Educativa de cara a promover transformación digital"/>
    <x v="2"/>
    <m/>
    <s v="TD"/>
    <m/>
    <m/>
    <m/>
    <m/>
    <m/>
    <m/>
    <m/>
    <m/>
    <m/>
    <m/>
    <m/>
    <m/>
    <m/>
    <m/>
    <m/>
    <m/>
    <m/>
    <m/>
    <m/>
    <m/>
    <s v="Producto"/>
    <s v="Anual"/>
    <s v="Acumulado"/>
    <s v="Número"/>
    <n v="0"/>
    <s v="Sumatoria de  Secretarías de educación acompañadas"/>
    <s v="Base de datos"/>
    <n v="0"/>
    <n v="50"/>
    <n v="30"/>
    <n v="50"/>
    <n v="50"/>
    <n v="180"/>
    <n v="0"/>
    <n v="30"/>
    <n v="0"/>
    <n v="50"/>
    <n v="50"/>
    <n v="0"/>
    <n v="0"/>
    <n v="0"/>
    <n v="0"/>
    <n v="0"/>
    <n v="0"/>
    <n v="0"/>
    <n v="0"/>
    <n v="0"/>
    <n v="0"/>
    <n v="0"/>
    <n v="50"/>
    <m/>
    <m/>
  </r>
  <r>
    <s v="VPBM"/>
    <s v="Gestión del conocimiento y la Innovación"/>
    <s v="Aumentar de manera sostenida el indice anual de desempeño institucional"/>
    <s v="Gestión del conocimiento e innovación"/>
    <s v="Oficina de Innovación Educativa con Uso de Nuevas Tecnologías"/>
    <s v="Oficina de Innovación Educativa con Uso de Nuevas Tecnologías"/>
    <s v="NA"/>
    <s v="Brindar una educación con calidad y fomentar la permanencia en la educación inicial, preescolar, básica y media"/>
    <s v="1. Apuesta por el desarrollo integral desde la Educación Inicial y hasta la Educación Media"/>
    <s v="programa de asistencia técnica"/>
    <s v="015"/>
    <s v="Innovación"/>
    <n v="330"/>
    <s v="Estrategia de acompañamiento para el fortalecimiento de competencias pedagógicas y  tecnológicas de docentes del sector oficial de educación preescolar, básica y media, mediante la producción de Recursos Educativos Digitales -RED y Objetos Virtuales de Aprendizaje -OVA"/>
    <x v="2"/>
    <m/>
    <s v="TD"/>
    <m/>
    <m/>
    <m/>
    <m/>
    <m/>
    <m/>
    <m/>
    <m/>
    <m/>
    <m/>
    <m/>
    <m/>
    <m/>
    <m/>
    <m/>
    <m/>
    <m/>
    <m/>
    <m/>
    <m/>
    <s v="Producto"/>
    <s v="Trimestral"/>
    <s v="Acumulado"/>
    <s v="Porcentaje"/>
    <n v="0"/>
    <s v="Porcentaje de avance en el cumplimiento de la ejecución de la estrategia"/>
    <s v="Informe de ejecución de la estrategia "/>
    <n v="0"/>
    <n v="0"/>
    <n v="0"/>
    <n v="100"/>
    <n v="0"/>
    <n v="100"/>
    <n v="0"/>
    <n v="0"/>
    <n v="50"/>
    <n v="50"/>
    <n v="0"/>
    <n v="0"/>
    <n v="0"/>
    <m/>
    <n v="0"/>
    <n v="0"/>
    <m/>
    <n v="0"/>
    <n v="0"/>
    <m/>
    <n v="0"/>
    <n v="0"/>
    <n v="0"/>
    <m/>
    <m/>
  </r>
  <r>
    <s v="VPBM"/>
    <s v="Gestión del conocimiento y la Innovación"/>
    <s v="Aumentar de manera sostenida el indice anual de desempeño institucional"/>
    <s v="Gestión del conocimiento e innovación"/>
    <s v="Oficina de Innovación Educativa con Uso de Nuevas Tecnologías"/>
    <s v="Oficina de Innovación Educativa con Uso de Nuevas Tecnologías"/>
    <s v="NA"/>
    <s v="Brindar una educación con calidad y fomentar la permanencia en la educación inicial, preescolar, básica y media"/>
    <s v="1. Apuesta por el desarrollo integral desde la Educación Inicial y hasta la Educación Media"/>
    <s v="programa de asistencia técnica"/>
    <s v="015"/>
    <s v="Innovación"/>
    <n v="331"/>
    <s v="Fortalecimiento del Ecosistema Digital Colombia Aprende, para la consolidación e integración de servicios de aprendizaje que apoyen el modelo hibrido en el esquema de alternancia"/>
    <x v="2"/>
    <m/>
    <s v="TD"/>
    <m/>
    <m/>
    <m/>
    <m/>
    <m/>
    <m/>
    <m/>
    <m/>
    <m/>
    <m/>
    <m/>
    <m/>
    <m/>
    <m/>
    <m/>
    <m/>
    <m/>
    <m/>
    <m/>
    <m/>
    <s v="Producto"/>
    <s v="Trimestral"/>
    <s v="Acumulado"/>
    <s v="Porcentaje"/>
    <n v="0"/>
    <s v="Porcentaje de avance en el cumplimiento de la ejecución de la estrategia"/>
    <s v="Informe de ejecución de la estrategia "/>
    <n v="0"/>
    <n v="0"/>
    <n v="0"/>
    <n v="100"/>
    <n v="0"/>
    <n v="100"/>
    <n v="0"/>
    <n v="0"/>
    <n v="40"/>
    <n v="60"/>
    <n v="0"/>
    <n v="0"/>
    <n v="0"/>
    <m/>
    <n v="0"/>
    <n v="0"/>
    <m/>
    <n v="0"/>
    <n v="0"/>
    <m/>
    <n v="0"/>
    <n v="0"/>
    <n v="0"/>
    <m/>
    <m/>
  </r>
  <r>
    <s v="VPBM"/>
    <s v="Gestión del conocimiento y la Innovación"/>
    <s v="Aumentar de manera sostenida el indice anual de desempeño institucional"/>
    <s v="Gestión del conocimiento e innovación"/>
    <s v="Oficina de Innovación Educativa con Uso de Nuevas Tecnologías"/>
    <s v="Oficina de Innovación Educativa con Uso de Nuevas Tecnologías"/>
    <s v="NA"/>
    <s v="Brindar una educación con calidad y fomentar la permanencia en la educación inicial, preescolar, básica y media"/>
    <s v="1. Apuesta por el desarrollo integral desde la Educación Inicial y hasta la Educación Media"/>
    <s v="programa de asistencia técnica"/>
    <s v="015"/>
    <s v="Innovación"/>
    <n v="492"/>
    <s v="Estrategia de acceso a medios digitales y tecnológicos diseñada e implementadas para niños, niñas y jóvenes de comunidades negras, afrocolombianas, raizal y palenqueras en condición de discapacidad y con talentos excepcionales"/>
    <x v="7"/>
    <m/>
    <m/>
    <m/>
    <m/>
    <m/>
    <m/>
    <m/>
    <m/>
    <m/>
    <m/>
    <m/>
    <m/>
    <m/>
    <m/>
    <m/>
    <m/>
    <m/>
    <m/>
    <m/>
    <m/>
    <m/>
    <m/>
    <s v="Gestion"/>
    <s v="Anual"/>
    <s v="Flujo"/>
    <s v="Número"/>
    <n v="0"/>
    <s v="2020:  Diseño de la estrategia (100%)_x000a_2021: Implementación estrategia (100%)_x000a_2022: Seguimiento a la estrategia  (100%)"/>
    <s v="2020: Documento de la estrategia diseñada._x000a_2021: Avance en Implementación de estrategía_x000a_2022: Seguimiento a la estrategia "/>
    <n v="0"/>
    <n v="0"/>
    <n v="100"/>
    <n v="100"/>
    <n v="100"/>
    <n v="100"/>
    <n v="0"/>
    <n v="0"/>
    <n v="0"/>
    <n v="100"/>
    <n v="100"/>
    <n v="0"/>
    <n v="0"/>
    <n v="0"/>
    <n v="0"/>
    <n v="0"/>
    <n v="0"/>
    <n v="0"/>
    <n v="0"/>
    <n v="0"/>
    <n v="0"/>
    <n v="0"/>
    <n v="100"/>
    <m/>
    <m/>
  </r>
  <r>
    <s v="VPBM"/>
    <s v="Gestión del conocimiento y la Innovación"/>
    <s v="Aumentar de manera sostenida el indice anual de desempeño institucional"/>
    <s v="Gestión del conocimiento e innovación"/>
    <s v="Oficina de Innovación Educativa con Uso de Nuevas Tecnologías"/>
    <s v="Oficina de Innovación Educativa con Uso de Nuevas Tecnologías"/>
    <s v="NA"/>
    <s v="Brindar una educación con calidad y fomentar la permanencia en la educación inicial, preescolar, básica y media"/>
    <s v="1. Apuesta por el desarrollo integral desde la Educación Inicial y hasta la Educación Media"/>
    <s v="programa de asistencia técnica"/>
    <s v="015"/>
    <s v="Innovación"/>
    <n v="253"/>
    <s v="Porcentaje de avance en el acceso a nuevas tecnologías en las instituciones etnoeducativas oficiales en el territorio nacional que cuenten con viabilidad técnica"/>
    <x v="7"/>
    <m/>
    <m/>
    <m/>
    <m/>
    <m/>
    <m/>
    <m/>
    <m/>
    <m/>
    <m/>
    <m/>
    <m/>
    <m/>
    <m/>
    <m/>
    <m/>
    <m/>
    <m/>
    <m/>
    <m/>
    <m/>
    <m/>
    <s v="Gestion"/>
    <s v="Anual"/>
    <s v="Mantenimiento"/>
    <s v="Porcentaje"/>
    <n v="0"/>
    <s v="Sumatoria de los siguientes hitos: 70%  Gestión  con los Aliados  del ecosistema de Innovación educativa para facilitar y promover el acceso a nuevas tecnologías + 30%  Gestión de una oferta de contenidos educativos"/>
    <s v="* Relación de aliados del ecosistema de Innovación educativa para facilitar y promover el acceso a nuevas tecnologías_x000a_* Listado de oferta de contenidos educativos"/>
    <n v="0"/>
    <n v="0"/>
    <n v="100"/>
    <n v="100"/>
    <n v="100"/>
    <n v="100"/>
    <n v="0"/>
    <n v="0"/>
    <n v="0"/>
    <n v="100"/>
    <n v="100"/>
    <n v="0"/>
    <n v="0"/>
    <n v="0"/>
    <n v="0"/>
    <n v="0"/>
    <n v="0"/>
    <n v="0"/>
    <n v="0"/>
    <n v="0"/>
    <n v="0"/>
    <n v="0"/>
    <n v="100"/>
    <m/>
    <m/>
  </r>
  <r>
    <s v="TRANSVERSALES"/>
    <s v="Gestión con valores para Resultados"/>
    <s v="Aumentar de manera sostenida el indice anual de desempeño institucional"/>
    <s v="Gestión de Servicios TIC"/>
    <s v="Oficina de Tecnología y Sistemas de Información"/>
    <s v="Oficina de Tecnología y Sistemas de Información"/>
    <s v="NA"/>
    <s v="Eficiencia y desarrollo de capacidades para una gestión moderna del sector educativo"/>
    <s v="6. Desarrollo de capacidades para una gestión moderna del sector educativo"/>
    <m/>
    <s v="025"/>
    <s v="Gestión de la Información"/>
    <n v="122"/>
    <s v="Porcentaje de avance en la implementación del Plan de fortalecimiento de servicios tecnológicos"/>
    <x v="0"/>
    <s v="X"/>
    <m/>
    <m/>
    <m/>
    <m/>
    <m/>
    <m/>
    <m/>
    <m/>
    <m/>
    <m/>
    <s v="X"/>
    <m/>
    <m/>
    <m/>
    <m/>
    <m/>
    <m/>
    <m/>
    <m/>
    <m/>
    <m/>
    <s v="Gestión"/>
    <s v="Trimestral"/>
    <s v="Capacidad"/>
    <s v="Porcentaje"/>
    <n v="0"/>
    <s v="Número de actividades ejecutadas del plan de fortalecimiento de servicios tecnológicos / Número total de actividades planeadas_x000a__x000a_ESTRATEGIAS PARA MOVILIZAR LA META_x000a_1. Migración servicios no críticos a la Nube._x000a_2. Continuar la modernización de la red LAN del Ministerio._x000a_3.  Modernización de la solución de control de acceso._x000a_4. Reducción de riesgos de seguridad informática._x000a_5.  Diseñar e implementar nuevas modalidades de suministro de equipos de cómputo para los colaboradores del Ministerio."/>
    <s v="Informe de avance  en la implementación del plan de fortalecimiento de servicios tecnológicos"/>
    <n v="10"/>
    <n v="35"/>
    <n v="60"/>
    <n v="85"/>
    <n v="100"/>
    <n v="100"/>
    <n v="35"/>
    <n v="59.16"/>
    <n v="71.039999999999992"/>
    <n v="13.960000000000008"/>
    <n v="100"/>
    <n v="71.039999999999992"/>
    <n v="0"/>
    <m/>
    <n v="0"/>
    <n v="0"/>
    <m/>
    <n v="0"/>
    <n v="0"/>
    <m/>
    <n v="0"/>
    <n v="0"/>
    <n v="100"/>
    <m/>
    <m/>
  </r>
  <r>
    <s v="TRANSVERSALES"/>
    <s v="Gestión con valores para Resultados"/>
    <s v="Aumentar de manera sostenida el indice anual de desempeño institucional"/>
    <s v="Gestión de Servicios TIC"/>
    <s v="Oficina de Tecnología y Sistemas de Información"/>
    <s v="Oficina de Tecnología y Sistemas de Información"/>
    <s v="NA"/>
    <s v="Eficiencia y desarrollo de capacidades para una gestión moderna del sector educativo"/>
    <s v="6. Desarrollo de capacidades para una gestión moderna del sector educativo"/>
    <m/>
    <s v="025"/>
    <s v="Gestión de la Información"/>
    <n v="334"/>
    <s v="Porcentaje de avance en la implementación del plan integral de acompañamiento a las entidades adscritas y vinculadas en TI"/>
    <x v="0"/>
    <s v="X"/>
    <m/>
    <m/>
    <m/>
    <m/>
    <m/>
    <m/>
    <m/>
    <m/>
    <m/>
    <m/>
    <s v="X"/>
    <m/>
    <m/>
    <m/>
    <m/>
    <m/>
    <m/>
    <m/>
    <m/>
    <m/>
    <m/>
    <s v="Gestión"/>
    <s v="Trimestral"/>
    <s v="Capacidad"/>
    <s v="Porcentaje"/>
    <n v="0"/>
    <s v="Número de actividades ejecutadas del plan integral de acompañamiento / Número total de actividades planeadas_x000a__x000a_ESTRATEGIAS PARA MOVILIZAR LA META_x000a_1. Acompañamiento en Gobierno Digital_x000a_2. Acompañamiento en Seguridad Digital_x000a_3. Apropiación de buenas prácticas de gestión"/>
    <s v="Informe de avances en la implementación del plan integral de acompañamiento"/>
    <n v="0"/>
    <n v="25"/>
    <n v="50"/>
    <n v="75"/>
    <n v="100"/>
    <n v="100"/>
    <n v="25"/>
    <n v="50"/>
    <n v="62.5"/>
    <n v="12.5"/>
    <n v="100"/>
    <n v="62.5"/>
    <n v="0"/>
    <m/>
    <n v="0"/>
    <n v="0"/>
    <m/>
    <n v="0"/>
    <n v="0"/>
    <m/>
    <n v="0"/>
    <n v="0"/>
    <n v="100"/>
    <m/>
    <m/>
  </r>
  <r>
    <s v="TRANSVERSALES"/>
    <s v="Gestión con valores para Resultados"/>
    <s v="Aumentar de manera sostenida el indice anual de desempeño institucional"/>
    <s v="Gestión de Servicios TIC"/>
    <s v="Oficina de Tecnología y Sistemas de Información"/>
    <s v="Oficina de Tecnología y Sistemas de Información"/>
    <s v="NA"/>
    <s v="Eficiencia y desarrollo de capacidades para una gestión moderna del sector educativo"/>
    <s v="6. Desarrollo de capacidades para una gestión moderna del sector educativo"/>
    <s v="sistemas de información robustos e interoperables"/>
    <s v="025"/>
    <s v="Gestión de la Información"/>
    <n v="340"/>
    <s v="Porcentaje de avance en la implementación de la Política de Gobierno Digital"/>
    <x v="0"/>
    <s v="X"/>
    <m/>
    <m/>
    <m/>
    <m/>
    <m/>
    <m/>
    <m/>
    <m/>
    <m/>
    <m/>
    <s v="X"/>
    <m/>
    <m/>
    <m/>
    <m/>
    <m/>
    <m/>
    <m/>
    <m/>
    <m/>
    <m/>
    <s v="Gestión"/>
    <s v="Trimestral"/>
    <s v="Capacidad"/>
    <s v="Porcentaje"/>
    <n v="0"/>
    <s v="Número de actividades ejecutadas del plan de implementación de la política de Gobierno Digital / Número de actividades planeadas_x000a__x000a_ESTRATEGIAS PARA MOVILIZAR LA META_x000a_Preparación para medición FURAG"/>
    <s v="Informe de avance del plan de implementación de la Política de Gobierno Digital"/>
    <n v="84.4"/>
    <n v="86"/>
    <n v="90"/>
    <n v="95"/>
    <n v="100"/>
    <n v="100"/>
    <n v="86.036666666666704"/>
    <n v="90"/>
    <n v="92.5"/>
    <n v="2.5"/>
    <n v="100"/>
    <n v="92.5"/>
    <n v="0"/>
    <m/>
    <n v="0"/>
    <n v="0"/>
    <m/>
    <n v="0"/>
    <n v="0"/>
    <m/>
    <n v="0"/>
    <n v="0"/>
    <n v="100"/>
    <m/>
    <m/>
  </r>
  <r>
    <s v="TRANSVERSALES"/>
    <s v="Gestión con valores para Resultados"/>
    <s v="Aumentar de manera sostenida el indice anual de desempeño institucional"/>
    <s v="Gestión de Servicios TIC"/>
    <s v="Oficina de Tecnología y Sistemas de Información"/>
    <s v="Oficina de Tecnología y Sistemas de Información"/>
    <s v="NA"/>
    <s v="Eficiencia y desarrollo de capacidades para una gestión moderna del sector educativo"/>
    <s v="6. Desarrollo de capacidades para una gestión moderna del sector educativo"/>
    <m/>
    <s v="025"/>
    <s v="Gestión de la Información"/>
    <n v="341"/>
    <s v="Porcentaje de avance en la implementación del Plan de Seguridad y Privacidad de la Información"/>
    <x v="0"/>
    <s v="X"/>
    <m/>
    <m/>
    <m/>
    <m/>
    <m/>
    <m/>
    <m/>
    <m/>
    <m/>
    <m/>
    <s v="X"/>
    <m/>
    <m/>
    <m/>
    <m/>
    <m/>
    <m/>
    <m/>
    <m/>
    <m/>
    <m/>
    <s v="Gestión"/>
    <s v="Mensual"/>
    <s v="Capacidad"/>
    <s v="Porcentaje"/>
    <n v="0"/>
    <s v="Número de actividades ejecutadas del plan de Seguridad y Privacidad de la Información / Número total de actividades planeadas_x000a__x000a_ESTRATEGIAS PARA MOVILIZAR LA META_x000a_1. Generación de protocolos de paso a producción incluyendo IPv6. _x000a_2. Campaña de divulgación en Seguridad y Privacidad de la información "/>
    <s v="Informe de avance del Plan de Seguridad y Privacidad de la Información"/>
    <n v="76.7"/>
    <n v="80"/>
    <n v="85"/>
    <n v="87"/>
    <n v="90"/>
    <n v="90"/>
    <n v="80"/>
    <n v="85.02000000000001"/>
    <m/>
    <n v="87"/>
    <n v="90"/>
    <n v="85.19"/>
    <m/>
    <m/>
    <m/>
    <m/>
    <m/>
    <m/>
    <m/>
    <m/>
    <m/>
    <m/>
    <n v="90"/>
    <m/>
    <m/>
  </r>
  <r>
    <s v="TRANSVERSALES"/>
    <s v="Gestión con valores para Resultados"/>
    <s v="Aumentar de manera sostenida el indice anual de desempeño institucional"/>
    <s v="Gestión de Servicios TIC"/>
    <s v="Oficina de Tecnología y Sistemas de Información"/>
    <s v="Oficina de Tecnología y Sistemas de Información"/>
    <s v="NA"/>
    <s v="Eficiencia y desarrollo de capacidades para una gestión moderna del sector educativo"/>
    <s v="6. Desarrollo de capacidades para una gestión moderna del sector educativo"/>
    <s v="sistemas de información robustos e interoperables"/>
    <s v="025"/>
    <s v="Gestión de la Información"/>
    <n v="342"/>
    <s v="Porcentaje de avance en la implementación de la Arquitectura Empresarial del Sector Educación"/>
    <x v="0"/>
    <s v="X"/>
    <m/>
    <m/>
    <m/>
    <m/>
    <m/>
    <m/>
    <m/>
    <m/>
    <m/>
    <m/>
    <s v="X"/>
    <m/>
    <m/>
    <m/>
    <m/>
    <m/>
    <m/>
    <m/>
    <m/>
    <m/>
    <m/>
    <s v="Gestión "/>
    <s v="Mensual"/>
    <s v="Capacidad"/>
    <s v="Porcentaje"/>
    <n v="0"/>
    <s v="Número de actividades ejecutadas / Número de actividades planeadas_x000a__x000a_ESTRATEGIAS PARA MOVILIZAR LA META_x000a_1. Acompañar la renovación de los servicios de información para que cumplan con la arquitectura objetivo _x000a_2.  Servicios de datos implementados para los ocho (8) registros únicos. _x000a_3. Calidad sobre los datos maestros, acciones e históricos  "/>
    <s v="Informe de avance en la implementación de la Arquitectura Empresarial del Sector Educación"/>
    <n v="35"/>
    <n v="0"/>
    <n v="37"/>
    <n v="40"/>
    <n v="45"/>
    <n v="45"/>
    <n v="35"/>
    <n v="37"/>
    <m/>
    <n v="40"/>
    <n v="45"/>
    <n v="37.25"/>
    <m/>
    <m/>
    <m/>
    <m/>
    <m/>
    <m/>
    <m/>
    <m/>
    <m/>
    <m/>
    <n v="45"/>
    <m/>
    <m/>
  </r>
  <r>
    <s v="TRANSVERSALES"/>
    <s v="Gestión con valores para Resultados"/>
    <s v="Aumentar de manera sostenida el indice anual de desempeño institucional"/>
    <s v="Gestión de Servicios TIC"/>
    <s v="Oficina de Tecnología y Sistemas de Información"/>
    <s v="Oficina de Tecnología y Sistemas de Información"/>
    <s v="NA"/>
    <s v="Eficiencia y desarrollo de capacidades para una gestión moderna del sector educativo"/>
    <s v="6. Desarrollo de capacidades para una gestión moderna del sector educativo"/>
    <s v="sistemas de información robustos e interoperables"/>
    <s v="025"/>
    <s v="Gestión de la Información"/>
    <n v="343"/>
    <s v="Porcentaje de avance en el fortalecimiento de los servicios de información existentes y nuevos"/>
    <x v="0"/>
    <s v="X"/>
    <m/>
    <m/>
    <m/>
    <m/>
    <m/>
    <m/>
    <m/>
    <m/>
    <m/>
    <m/>
    <s v="X"/>
    <m/>
    <m/>
    <m/>
    <m/>
    <m/>
    <m/>
    <m/>
    <m/>
    <m/>
    <m/>
    <s v="Gestión "/>
    <s v="Mensual"/>
    <s v="Capacidad"/>
    <s v="Porcentaje"/>
    <n v="0"/>
    <s v="Número de servicios de información fortalecidos / Número total de servicios de información "/>
    <s v="Informe de avance en el fortalecimiento de los servicios de información existentes y nuevos"/>
    <n v="16"/>
    <n v="24.4"/>
    <n v="50"/>
    <n v="75"/>
    <n v="90"/>
    <n v="90"/>
    <n v="24.4"/>
    <n v="49.970000000000013"/>
    <m/>
    <n v="75"/>
    <n v="90"/>
    <n v="50"/>
    <m/>
    <m/>
    <m/>
    <m/>
    <m/>
    <m/>
    <m/>
    <m/>
    <m/>
    <m/>
    <n v="90"/>
    <m/>
    <m/>
  </r>
  <r>
    <s v="TRANSVERSALES"/>
    <s v="Gestión con valores para Resultados"/>
    <s v="Aumentar de manera sostenida el indice anual de desempeño institucional"/>
    <s v="Gestión de Servicios TIC"/>
    <s v="Oficina de Tecnología y Sistemas de Información"/>
    <s v="Oficina de Tecnología y Sistemas de Información"/>
    <s v="NA"/>
    <s v="Eficiencia y desarrollo de capacidades para una gestión moderna del sector educativo"/>
    <s v="6. Desarrollo de capacidades para una gestión moderna del sector educativo"/>
    <m/>
    <s v="025"/>
    <s v="Gestión de la Información"/>
    <n v="278"/>
    <s v="Número de proyectos de las Secretarías de Educación viabilizados para &quot;Conectividad escolar en Instituciones Educativas Oficiales&quot;"/>
    <x v="0"/>
    <s v="X"/>
    <m/>
    <m/>
    <m/>
    <m/>
    <m/>
    <m/>
    <m/>
    <m/>
    <m/>
    <m/>
    <s v="X"/>
    <m/>
    <m/>
    <m/>
    <m/>
    <m/>
    <m/>
    <m/>
    <m/>
    <m/>
    <m/>
    <s v="Gestión"/>
    <s v="Trimestral"/>
    <s v="Flujo"/>
    <s v="Número"/>
    <n v="0"/>
    <s v="Número de proyectos de las Secretarías de Educación viabilizados por el Programa Conexión Total para &quot;Conectividad escolar en Instituciones Educativas Oficiales&quot;"/>
    <s v="Informe de proyectos de conectividad escolar viabilizados"/>
    <n v="0"/>
    <n v="0"/>
    <n v="0"/>
    <n v="85"/>
    <n v="90"/>
    <n v="90"/>
    <n v="0"/>
    <n v="0"/>
    <n v="61"/>
    <n v="24"/>
    <n v="90"/>
    <n v="0"/>
    <n v="0"/>
    <m/>
    <n v="0"/>
    <n v="0"/>
    <m/>
    <n v="0"/>
    <n v="0"/>
    <m/>
    <n v="0"/>
    <n v="0"/>
    <n v="90"/>
    <m/>
    <m/>
  </r>
  <r>
    <s v="TRANSVERSALES"/>
    <s v="Gestión con valores para Resultados"/>
    <s v="Aumentar de manera sostenida el indice anual de desempeño institucional"/>
    <s v="Evaluación y asuntos disciplinarios"/>
    <s v="Secretaría General"/>
    <s v="Secretaría General"/>
    <s v="NA"/>
    <s v="Eficiencia y desarrollo de capacidades para una gestión moderna del sector educativo"/>
    <s v="6. Desarrollo de capacidades para una gestión moderna del sector educativo"/>
    <m/>
    <s v="NA"/>
    <s v="Gestión Interna"/>
    <n v="465"/>
    <s v="Porcentaje de procesos finalizados o con decisiones de fondo "/>
    <x v="2"/>
    <m/>
    <m/>
    <m/>
    <m/>
    <m/>
    <m/>
    <m/>
    <m/>
    <m/>
    <m/>
    <m/>
    <m/>
    <m/>
    <m/>
    <m/>
    <m/>
    <m/>
    <m/>
    <m/>
    <m/>
    <m/>
    <m/>
    <s v="Gestión"/>
    <s v="Mensual"/>
    <s v="Flujo"/>
    <s v="Porcentaje"/>
    <n v="0"/>
    <s v="Número  de procesos  finalizados o con decisiones de fondo / Número de procesos iniciados_x000a__x000a_Nota:  Los  procesos iniciados corresponden a las vigencias 2017, 2018, 2019 y 2020"/>
    <s v="Informe ejecutivo"/>
    <n v="0"/>
    <n v="0"/>
    <n v="100"/>
    <n v="100"/>
    <n v="100"/>
    <n v="100"/>
    <n v="0"/>
    <n v="96.954285714285703"/>
    <m/>
    <n v="100"/>
    <n v="100"/>
    <m/>
    <m/>
    <m/>
    <m/>
    <m/>
    <m/>
    <m/>
    <m/>
    <m/>
    <m/>
    <m/>
    <n v="100"/>
    <m/>
    <m/>
  </r>
  <r>
    <s v="TRANSVERSALES"/>
    <s v="Gestión con valores para Resultados"/>
    <s v="Aumentar de manera sostenida el indice anual de desempeño institucional"/>
    <s v="Evaluación y asuntos disciplinarios"/>
    <s v="Secretaría General"/>
    <s v="Secretaría General"/>
    <s v="NA"/>
    <s v="Eficiencia y desarrollo de capacidades para una gestión moderna del sector educativo"/>
    <s v="6. Desarrollo de capacidades para una gestión moderna del sector educativo"/>
    <m/>
    <s v="NA"/>
    <s v="Gestión Interna"/>
    <n v="466"/>
    <s v="Número de actividades realizadas para la prevención de conductas que conlleven a faltas disciplinarias"/>
    <x v="2"/>
    <m/>
    <m/>
    <m/>
    <m/>
    <m/>
    <m/>
    <m/>
    <m/>
    <m/>
    <m/>
    <m/>
    <m/>
    <m/>
    <m/>
    <m/>
    <m/>
    <m/>
    <m/>
    <m/>
    <m/>
    <m/>
    <m/>
    <s v="Gestión"/>
    <s v="Cuatrimestral"/>
    <s v="Flujo"/>
    <s v="Número"/>
    <n v="0"/>
    <s v="Sumatoria de actividades de prevención de realizadas"/>
    <s v="Informe ejecutivo"/>
    <n v="0"/>
    <n v="4"/>
    <n v="3"/>
    <n v="3"/>
    <n v="3"/>
    <n v="3"/>
    <n v="4"/>
    <n v="3"/>
    <m/>
    <n v="3"/>
    <n v="3"/>
    <n v="0"/>
    <n v="0"/>
    <n v="0"/>
    <m/>
    <n v="0"/>
    <n v="0"/>
    <n v="0"/>
    <m/>
    <n v="0"/>
    <n v="0"/>
    <n v="0"/>
    <n v="3"/>
    <m/>
    <m/>
  </r>
  <r>
    <s v="TRANSVERSALES"/>
    <s v="Gestión con valores para Resultados"/>
    <s v="Aumentar de manera sostenida el indice anual de desempeño institucional"/>
    <s v="Gestión administrativa"/>
    <s v="Secretaría General"/>
    <s v="Secretaría General"/>
    <s v="NA"/>
    <s v="Eficiencia y desarrollo de capacidades para una gestión moderna del sector educativo"/>
    <s v="6. Desarrollo de capacidades para una gestión moderna del sector educativo"/>
    <m/>
    <s v="NA"/>
    <s v="Gestión Interna"/>
    <n v="467"/>
    <s v="Número de comités de la Secretaría General realizados"/>
    <x v="2"/>
    <m/>
    <m/>
    <m/>
    <m/>
    <m/>
    <m/>
    <m/>
    <m/>
    <m/>
    <m/>
    <m/>
    <m/>
    <m/>
    <m/>
    <m/>
    <m/>
    <m/>
    <m/>
    <m/>
    <m/>
    <m/>
    <m/>
    <s v="Gestión"/>
    <s v="Mensual"/>
    <s v="Flujo"/>
    <s v="Número"/>
    <n v="0"/>
    <s v="Sumatoria de comités de la Secretaría General realizados"/>
    <s v="Actas de reunión"/>
    <n v="0"/>
    <n v="6"/>
    <n v="6"/>
    <n v="6"/>
    <n v="6"/>
    <n v="6"/>
    <n v="6"/>
    <n v="6"/>
    <m/>
    <n v="6"/>
    <n v="6"/>
    <m/>
    <m/>
    <m/>
    <m/>
    <m/>
    <m/>
    <m/>
    <m/>
    <m/>
    <m/>
    <m/>
    <n v="6"/>
    <m/>
    <m/>
  </r>
  <r>
    <s v="TRANSVERSALES"/>
    <s v="Gestión con valores para Resultados"/>
    <s v="Aumentar de manera sostenida el indice anual de desempeño institucional"/>
    <s v="Contratación"/>
    <s v="Subdirección de Contratación"/>
    <s v="Subdirección de Contratación"/>
    <s v="NA"/>
    <s v="Eficiencia y desarrollo de capacidades para una gestión moderna del sector educativo"/>
    <s v="6. Desarrollo de capacidades para una gestión moderna del sector educativo"/>
    <m/>
    <s v="NA"/>
    <s v="Gestión de Contratación"/>
    <n v="460"/>
    <s v="Número de capacitaciones en gestión contractual realizadas "/>
    <x v="2"/>
    <m/>
    <m/>
    <m/>
    <m/>
    <m/>
    <m/>
    <m/>
    <m/>
    <m/>
    <m/>
    <m/>
    <m/>
    <m/>
    <m/>
    <m/>
    <m/>
    <m/>
    <m/>
    <m/>
    <m/>
    <m/>
    <m/>
    <s v="Gestión"/>
    <s v="Mensual"/>
    <s v="Flujo"/>
    <s v="Número"/>
    <n v="0"/>
    <s v="Sumatoria de capacitaciones en gestión contractual realizadas "/>
    <s v="Listas de asistencia"/>
    <n v="10"/>
    <n v="10"/>
    <n v="10"/>
    <n v="15"/>
    <n v="10"/>
    <n v="10"/>
    <n v="11"/>
    <n v="10"/>
    <m/>
    <n v="15"/>
    <n v="10"/>
    <m/>
    <m/>
    <m/>
    <m/>
    <m/>
    <m/>
    <m/>
    <m/>
    <m/>
    <m/>
    <m/>
    <n v="10"/>
    <m/>
    <m/>
  </r>
  <r>
    <s v="TRANSVERSALES"/>
    <s v="Gestión con valores para Resultados"/>
    <s v="Aumentar de manera sostenida el indice anual de desempeño institucional"/>
    <s v="Contratación"/>
    <s v="Subdirección de Contratación"/>
    <s v="Subdirección de Contratación"/>
    <s v="NA"/>
    <s v="Eficiencia y desarrollo de capacidades para una gestión moderna del sector educativo"/>
    <s v="6. Desarrollo de capacidades para una gestión moderna del sector educativo"/>
    <m/>
    <s v="NA"/>
    <s v="Gestión de Contratación"/>
    <n v="463"/>
    <s v="Número de procesos de contratación apoyados en la etapa de planeación"/>
    <x v="2"/>
    <m/>
    <m/>
    <m/>
    <m/>
    <m/>
    <m/>
    <m/>
    <m/>
    <m/>
    <m/>
    <m/>
    <m/>
    <m/>
    <m/>
    <m/>
    <m/>
    <m/>
    <m/>
    <m/>
    <m/>
    <m/>
    <m/>
    <s v="Gestión"/>
    <s v="Mensual"/>
    <s v="Flujo"/>
    <s v="Número"/>
    <n v="0"/>
    <s v="Sumatoria de de procesos de contratación apoyados_x000a__x000a_Nota: Procesos de contratación con mesa de trabajo realizada y aprobado el estudio previo en NEON."/>
    <s v="Informe de procesos apoyados"/>
    <n v="0"/>
    <n v="30"/>
    <n v="43"/>
    <n v="45"/>
    <n v="30"/>
    <n v="30"/>
    <n v="44"/>
    <n v="43"/>
    <m/>
    <n v="45"/>
    <n v="30"/>
    <m/>
    <m/>
    <m/>
    <m/>
    <m/>
    <m/>
    <m/>
    <m/>
    <m/>
    <m/>
    <m/>
    <n v="30"/>
    <m/>
    <m/>
  </r>
  <r>
    <s v="TRANSVERSALES"/>
    <s v="Gestión con valores para Resultados"/>
    <s v="Aumentar de manera sostenida el indice anual de desempeño institucional"/>
    <s v="Contratación"/>
    <s v="Subdirección de Contratación"/>
    <s v="Subdirección de Contratación"/>
    <s v="NA"/>
    <s v="Eficiencia y desarrollo de capacidades para una gestión moderna del sector educativo"/>
    <s v="6. Desarrollo de capacidades para una gestión moderna del sector educativo"/>
    <m/>
    <s v="NA"/>
    <s v="Gestión de Contratación"/>
    <n v="271"/>
    <s v="Número de Boletines Informativos de actualización de la gestión contractual publicados y difundidos a través de comunicación interna del MEN "/>
    <x v="2"/>
    <m/>
    <m/>
    <m/>
    <m/>
    <m/>
    <m/>
    <m/>
    <m/>
    <m/>
    <m/>
    <m/>
    <m/>
    <m/>
    <m/>
    <m/>
    <m/>
    <m/>
    <m/>
    <m/>
    <m/>
    <m/>
    <m/>
    <s v="Gestión"/>
    <s v="Trimestral"/>
    <s v="Flujo"/>
    <s v="Número"/>
    <n v="0"/>
    <s v="Sumatoria de Boletines Informativos de actualización de la gestión contractual, pubicados y difundidos en comunicación interna del MEN_x000a__x000a_"/>
    <s v="Boletín publicado en comunicación interna"/>
    <n v="0"/>
    <n v="0"/>
    <n v="0"/>
    <n v="4"/>
    <n v="4"/>
    <n v="4"/>
    <n v="0"/>
    <n v="0"/>
    <n v="2"/>
    <n v="2"/>
    <n v="4"/>
    <n v="0"/>
    <n v="0"/>
    <m/>
    <n v="0"/>
    <n v="0"/>
    <m/>
    <n v="0"/>
    <n v="0"/>
    <m/>
    <n v="0"/>
    <n v="0"/>
    <n v="4"/>
    <m/>
    <m/>
  </r>
  <r>
    <s v="TRANSVERSALES"/>
    <s v="Gestión con valores para Resultados"/>
    <s v="Aumentar de manera sostenida el indice anual de desempeño institucional"/>
    <s v="Contratación"/>
    <s v="Subdirección de Contratación"/>
    <s v="Subdirección de Contratación"/>
    <s v="NA"/>
    <s v="Eficiencia y desarrollo de capacidades para una gestión moderna del sector educativo"/>
    <s v="6. Desarrollo de capacidades para una gestión moderna del sector educativo"/>
    <m/>
    <s v="NA"/>
    <s v="Gestión de Contratación"/>
    <n v="272"/>
    <s v="Porcentaje de actas de liquidación o de cierre contractual revisadas"/>
    <x v="2"/>
    <m/>
    <m/>
    <m/>
    <m/>
    <m/>
    <m/>
    <m/>
    <m/>
    <m/>
    <m/>
    <m/>
    <m/>
    <m/>
    <m/>
    <m/>
    <m/>
    <m/>
    <m/>
    <m/>
    <m/>
    <m/>
    <m/>
    <s v="Gestión"/>
    <s v="Trimestral"/>
    <s v="Flujo"/>
    <s v="Porcentaje"/>
    <n v="0"/>
    <s v="TOTAL DE ACTAS DE LIQUIDACIÓN O DE CIERRE REVISADAS  EN EL PERIODO / TOTAL DE ACTA DE LIQUIDACIÓN O CIERRE RADICADAS  PARA REVISAR  AL INICIO DEL PERIODO"/>
    <s v="Base de datos liquidaciones"/>
    <n v="0"/>
    <n v="0"/>
    <n v="0"/>
    <n v="100"/>
    <n v="100"/>
    <n v="100"/>
    <n v="0"/>
    <n v="0"/>
    <n v="92.52"/>
    <n v="7.480000000000004"/>
    <n v="100"/>
    <n v="0"/>
    <n v="0"/>
    <m/>
    <n v="0"/>
    <n v="0"/>
    <m/>
    <n v="0"/>
    <n v="0"/>
    <m/>
    <n v="0"/>
    <n v="0"/>
    <n v="100"/>
    <m/>
    <m/>
  </r>
  <r>
    <s v="TRANSVERSALES"/>
    <s v="Todas las dimensiones"/>
    <s v="Aumentar de manera sostenida el indice anual de desempeño institucional"/>
    <s v="Gestión de procesos y mejora"/>
    <s v="Subdirección de Desarrollo Organizacional"/>
    <s v="Subdirección de Desarrollo Organizacional"/>
    <s v="NA"/>
    <s v="Eficiencia y desarrollo de capacidades para una gestión moderna del sector educativo"/>
    <s v="6. Desarrollo de capacidades para una gestión moderna del sector educativo"/>
    <m/>
    <s v="027"/>
    <s v="Gestión Interna"/>
    <n v="350"/>
    <s v="Nivel de percepción medido en la Encuesta sobre Ambiente y Desempeño Institucional Nacional EDI "/>
    <x v="0"/>
    <s v="X"/>
    <m/>
    <m/>
    <m/>
    <m/>
    <m/>
    <m/>
    <m/>
    <m/>
    <m/>
    <m/>
    <m/>
    <m/>
    <m/>
    <m/>
    <m/>
    <m/>
    <m/>
    <m/>
    <m/>
    <m/>
    <m/>
    <s v="Resultado"/>
    <s v="Anual"/>
    <s v="Flujo"/>
    <s v="Porcentaje"/>
    <n v="120"/>
    <s v="Promedio simple de los indicadores de cada componente medido en la encuesta sobre Ambiente y Desempeño Institucional Nacional (EDI) consolidado para el sector administrativo. _x000a__x000a_• Nota: _x000a_Los resultados de la vigencia a medir con corte 31 de diciembre, los calculará el DANE en el mes de abril de la siguiente vigencia (Rezago de 120 días)_x000a__x000a_"/>
    <s v="Resultados Encuesta sobre Ambiente y Desempeño Institucional Nacional (EDI) publicados por el DANE"/>
    <n v="79.2"/>
    <n v="79.2"/>
    <n v="80.2"/>
    <n v="81.2"/>
    <n v="82.2"/>
    <n v="83.2"/>
    <n v="79.2"/>
    <n v="0"/>
    <n v="0"/>
    <n v="81.2"/>
    <n v="82.2"/>
    <n v="0"/>
    <n v="0"/>
    <n v="0"/>
    <n v="0"/>
    <n v="0"/>
    <n v="0"/>
    <n v="0"/>
    <n v="0"/>
    <n v="0"/>
    <n v="0"/>
    <n v="0"/>
    <n v="82.2"/>
    <m/>
    <m/>
  </r>
  <r>
    <s v="TRANSVERSALES"/>
    <s v="Todas las dimensiones"/>
    <s v="Aumentar de manera sostenida el indice anual de desempeño institucional"/>
    <s v="Gestión del conocimiento e innovación"/>
    <s v="Subdirección de Desarrollo Organizacional"/>
    <s v="Subdirección de Desarrollo Organizacional"/>
    <s v="NA"/>
    <s v="Eficiencia y desarrollo de capacidades para una gestión moderna del sector educativo"/>
    <s v="6. Desarrollo de capacidades para una gestión moderna del sector educativo"/>
    <m/>
    <s v="027"/>
    <s v="Gestión Interna"/>
    <n v="351"/>
    <s v="Posición del Sector Educación acorde con el Índice de Gestión y Desempeño evaluado por Función Pública"/>
    <x v="0"/>
    <s v="X"/>
    <m/>
    <m/>
    <m/>
    <m/>
    <m/>
    <m/>
    <m/>
    <m/>
    <m/>
    <m/>
    <m/>
    <m/>
    <m/>
    <m/>
    <m/>
    <m/>
    <m/>
    <m/>
    <m/>
    <m/>
    <m/>
    <s v="Resultado"/>
    <s v="Anual"/>
    <s v="Flujo"/>
    <s v="Número"/>
    <n v="180"/>
    <s v="Posición del Sector Educación acorde con el Indice de Gestión y Desempeño Sectorial publicado por el Departamento Administrativo de la Función Pública acorde con lo diligenciado por las entidades en el FURAG._x000a__x000a_• Nota: _x000a_Los resultados de la vigencia a medir con corte 31 de diciembre, los calculará el DAFP en el mes de julio de la siguiente vigencia (Rezago de 210 días)_x000a_"/>
    <s v="Resultados de Gestión y Desempeño Sectorial publicados por el DAFP"/>
    <n v="3"/>
    <n v="1.3"/>
    <n v="1.3"/>
    <n v="1.3"/>
    <n v="1.3"/>
    <n v="1.3"/>
    <n v="3"/>
    <n v="0"/>
    <n v="0"/>
    <n v="1.3"/>
    <n v="1.3"/>
    <n v="0"/>
    <n v="0"/>
    <n v="0"/>
    <n v="0"/>
    <n v="0"/>
    <n v="0"/>
    <n v="0"/>
    <n v="0"/>
    <n v="0"/>
    <n v="0"/>
    <n v="0"/>
    <n v="1.3"/>
    <m/>
    <m/>
  </r>
  <r>
    <s v="TRANSVERSALES"/>
    <s v="Todas las dimensiones"/>
    <s v="Aumentar de manera sostenida el indice anual de desempeño institucional"/>
    <s v="Gestión de procesos y mejora"/>
    <s v="Subdirección de Desarrollo Organizacional"/>
    <s v="Subdirección de Desarrollo Organizacional"/>
    <s v="NA"/>
    <s v="Eficiencia y desarrollo de capacidades para una gestión moderna del sector educativo"/>
    <s v="6. Desarrollo de capacidades para una gestión moderna del sector educativo"/>
    <m/>
    <s v="027"/>
    <s v="Gestión Interna"/>
    <n v="355"/>
    <s v="Índice de Gestión y Desempeño Institucional del Ministerio de Educación Nacional  evaluado por Función Pública"/>
    <x v="0"/>
    <s v="X"/>
    <m/>
    <m/>
    <m/>
    <m/>
    <m/>
    <m/>
    <m/>
    <m/>
    <m/>
    <m/>
    <m/>
    <m/>
    <m/>
    <m/>
    <m/>
    <m/>
    <m/>
    <m/>
    <m/>
    <m/>
    <m/>
    <s v="Resultado"/>
    <s v="Anual"/>
    <s v="Flujo"/>
    <s v="Número"/>
    <n v="180"/>
    <s v="Indice de Gestión y Desempeño Institucional publicado por el Departamento Administrativo de la Función Pública acorde con lo diligenciado en el FURAG. _x000a__x000a_• Nota: _x000a_Los resultados de la vigencia a medir con corte 31 de diciembre, los calculará el DAFP en el mes de julio de la siguiente vigencia (Rezago de 210 días)_x000a_"/>
    <s v="Resultados de Gestión y Desempeño Institucional publicados por el DAFP "/>
    <n v="92.4"/>
    <n v="92.4"/>
    <n v="93.5"/>
    <n v="94.5"/>
    <n v="95.6"/>
    <n v="96.6"/>
    <n v="92.4"/>
    <n v="0"/>
    <n v="0"/>
    <n v="94.5"/>
    <n v="95.6"/>
    <n v="0"/>
    <n v="0"/>
    <n v="0"/>
    <n v="0"/>
    <n v="0"/>
    <n v="0"/>
    <n v="0"/>
    <n v="0"/>
    <n v="0"/>
    <n v="0"/>
    <n v="0"/>
    <n v="95.6"/>
    <m/>
    <m/>
  </r>
  <r>
    <s v="TRANSVERSALES"/>
    <s v="Todas las dimensiones"/>
    <s v="Aumentar de manera sostenida el indice anual de desempeño institucional"/>
    <s v="Gestión de procesos y mejora"/>
    <s v="Subdirección de Desarrollo Organizacional"/>
    <s v="Subdirección de Desarrollo Organizacional"/>
    <s v="NA"/>
    <s v="Eficiencia y desarrollo de capacidades para una gestión moderna del sector educativo"/>
    <s v="6. Desarrollo de capacidades para una gestión moderna del sector educativo"/>
    <m/>
    <s v="027"/>
    <s v="Gestión Interna"/>
    <n v="279"/>
    <s v="Porcentaje de avance del plan de acompañamiento sectorial al cierre de brechas"/>
    <x v="2"/>
    <s v="X"/>
    <m/>
    <m/>
    <m/>
    <m/>
    <m/>
    <m/>
    <m/>
    <m/>
    <m/>
    <m/>
    <m/>
    <m/>
    <m/>
    <m/>
    <m/>
    <m/>
    <m/>
    <m/>
    <m/>
    <m/>
    <m/>
    <s v="Gestión"/>
    <s v="Trimestral"/>
    <s v="Flujo"/>
    <s v="Porcentaje"/>
    <n v="0"/>
    <s v="(Total de acciones ejecutadas dentro del período/Total de acciones del plan de cierre de brechas para la vigencia)*100_x000a__x000a_• Nota:_x000a_Este indicador responde a la palanca: Implementar la mejora continua en las políticas y procesos sectoriales"/>
    <s v="Informe de resultados"/>
    <n v="0"/>
    <n v="0"/>
    <n v="0"/>
    <n v="100"/>
    <n v="100"/>
    <n v="100"/>
    <n v="0"/>
    <n v="0"/>
    <n v="64"/>
    <n v="36"/>
    <n v="100"/>
    <n v="0"/>
    <n v="0"/>
    <m/>
    <n v="0"/>
    <n v="0"/>
    <m/>
    <n v="0"/>
    <n v="0"/>
    <m/>
    <n v="0"/>
    <n v="0"/>
    <n v="100"/>
    <m/>
    <m/>
  </r>
  <r>
    <s v="TRANSVERSALES"/>
    <s v="Todas las dimensiones"/>
    <s v="Aumentar de manera sostenida el indice anual de desempeño institucional"/>
    <s v="Gestión de procesos y mejora"/>
    <s v="Subdirección de Desarrollo Organizacional"/>
    <s v="Subdirección de Desarrollo Organizacional"/>
    <s v="NA"/>
    <s v="Eficiencia y desarrollo de capacidades para una gestión moderna del sector educativo"/>
    <s v="6. Desarrollo de capacidades para una gestión moderna del sector educativo"/>
    <m/>
    <s v="027"/>
    <s v="Gestión Interna"/>
    <n v="281"/>
    <s v="Porcentaje de avance del plan de trabajo para los procesos y políticas priorizadas"/>
    <x v="2"/>
    <s v="X"/>
    <m/>
    <m/>
    <m/>
    <m/>
    <m/>
    <m/>
    <m/>
    <m/>
    <m/>
    <m/>
    <m/>
    <m/>
    <m/>
    <m/>
    <m/>
    <m/>
    <m/>
    <m/>
    <m/>
    <m/>
    <m/>
    <s v="Gestión"/>
    <s v="Trimestral"/>
    <s v="Mantenimiento"/>
    <s v="Porcentaje"/>
    <n v="0"/>
    <s v="(Total  de acciones ejecutadas dentro del periodo /Total de acciones del plan de trabajo durante la vigencia)*100_x000a__x000a_• Nota:_x000a_Este indicador responde a la palanca: Implementar la mejora continua en las políticas y procesos institucionales "/>
    <s v="informe ejecución plan de trabajo"/>
    <n v="0"/>
    <n v="0"/>
    <n v="0"/>
    <n v="90"/>
    <n v="90"/>
    <n v="90"/>
    <n v="0"/>
    <n v="0"/>
    <n v="100"/>
    <n v="-10"/>
    <n v="90"/>
    <n v="0"/>
    <n v="0"/>
    <m/>
    <n v="0"/>
    <n v="0"/>
    <m/>
    <n v="0"/>
    <n v="0"/>
    <m/>
    <n v="0"/>
    <n v="0"/>
    <n v="90"/>
    <m/>
    <m/>
  </r>
  <r>
    <s v="TRANSVERSALES"/>
    <s v="Todas las dimensiones"/>
    <s v="Aumentar de manera sostenida el indice anual de desempeño institucional"/>
    <s v="Gestión de procesos y mejora"/>
    <s v="Subdirección de Desarrollo Organizacional"/>
    <s v="Subdirección de Desarrollo Organizacional"/>
    <s v="NA"/>
    <s v="Eficiencia y desarrollo de capacidades para una gestión moderna del sector educativo"/>
    <s v="6. Desarrollo de capacidades para una gestión moderna del sector educativo"/>
    <m/>
    <s v="027"/>
    <s v="Gestión Interna"/>
    <n v="282"/>
    <s v="Porcentaje de oportunidad en la atención de requerimientos"/>
    <x v="2"/>
    <s v="X"/>
    <m/>
    <m/>
    <m/>
    <m/>
    <m/>
    <m/>
    <m/>
    <m/>
    <m/>
    <m/>
    <m/>
    <m/>
    <m/>
    <m/>
    <m/>
    <m/>
    <m/>
    <m/>
    <m/>
    <m/>
    <m/>
    <s v="Gestión"/>
    <s v="Trimestral"/>
    <s v="Mantenimiento"/>
    <s v="Porcentaje"/>
    <n v="0"/>
    <s v="(Total  de acciones de intervención para la mejora de los procesos realizadas  /Total de intervenciones planeadas durante la vigencia)*100_x000a__x000a_• Nota:_x000a_Este indicador responde a la palanca: Dar cumplimiento a los requisitos del sistema integrado de gestión y sus modelos referenciales"/>
    <s v="Informe de Resultados de la intervención de procesos"/>
    <n v="0"/>
    <n v="0"/>
    <n v="0"/>
    <n v="100"/>
    <n v="100"/>
    <n v="100"/>
    <n v="0"/>
    <n v="0"/>
    <n v="100"/>
    <n v="0"/>
    <n v="100"/>
    <n v="0"/>
    <n v="0"/>
    <m/>
    <n v="0"/>
    <n v="0"/>
    <m/>
    <n v="0"/>
    <n v="0"/>
    <m/>
    <n v="0"/>
    <n v="0"/>
    <n v="100"/>
    <m/>
    <m/>
  </r>
  <r>
    <s v="TRANSVERSALES"/>
    <s v="Todas las dimensiones"/>
    <s v="Aumentar de manera sostenida el indice anual de desempeño institucional"/>
    <s v="Gestión de procesos y mejora"/>
    <s v="Subdirección de Desarrollo Organizacional"/>
    <s v="Subdirección de Desarrollo Organizacional"/>
    <s v="NA"/>
    <s v="Eficiencia y desarrollo de capacidades para una gestión moderna del sector educativo"/>
    <s v="6. Desarrollo de capacidades para una gestión moderna del sector educativo"/>
    <m/>
    <s v="027"/>
    <s v="Gestión Interna"/>
    <n v="284"/>
    <s v="Índice  de satisfacción de los grupos de valor (EAV) ."/>
    <x v="2"/>
    <s v="X"/>
    <m/>
    <m/>
    <m/>
    <m/>
    <m/>
    <m/>
    <m/>
    <m/>
    <m/>
    <m/>
    <m/>
    <m/>
    <m/>
    <m/>
    <m/>
    <m/>
    <m/>
    <m/>
    <m/>
    <m/>
    <m/>
    <s v="Gestión"/>
    <s v="Mensual"/>
    <s v="Mantenimiento"/>
    <s v="Número"/>
    <n v="0"/>
    <s v="Promedio ponderado del nivel de satisfacción de las asitencias técnicas prestadas._x000a__x000a_• Nota:_x000a_Este indicador responde a la palanca: Aumentar la satisfacción de los grupos de valor"/>
    <s v="Informe encuesta de satisfacción"/>
    <n v="0"/>
    <n v="0"/>
    <n v="0"/>
    <n v="4"/>
    <n v="4"/>
    <n v="4"/>
    <n v="0"/>
    <n v="0"/>
    <m/>
    <n v="4"/>
    <n v="4"/>
    <m/>
    <m/>
    <m/>
    <m/>
    <m/>
    <m/>
    <m/>
    <m/>
    <m/>
    <m/>
    <m/>
    <n v="4"/>
    <m/>
    <m/>
  </r>
  <r>
    <s v="TRANSVERSALES"/>
    <s v="Todas las dimensiones"/>
    <s v="Aumentar de manera sostenida el indice anual de desempeño institucional"/>
    <s v="Gestión de procesos y mejora"/>
    <s v="Subdirección de Desarrollo Organizacional"/>
    <s v="Subdirección de Desarrollo Organizacional"/>
    <s v="4.1. De aquí a 2030, asegurar que todas las niñas y todos los niños terminen la enseñanza primaria y secundaria, que ha de ser gratuita, equitativa y de calidad y producir resultados de aprendizaje pertinentes y efectivos."/>
    <s v="Eficiencia y desarrollo de capacidades para una gestión moderna del sector educativo"/>
    <s v="3. Educación Inclusiva e Intercultural"/>
    <m/>
    <s v="027"/>
    <s v="Grupos étnicos"/>
    <n v="221"/>
    <s v="Grupo Interno de Trabajo creado para promover el desarrollo y fortalecimiento de  la educación para las  comunidades NARP  al interior del MEN"/>
    <x v="7"/>
    <m/>
    <m/>
    <m/>
    <m/>
    <m/>
    <m/>
    <m/>
    <m/>
    <m/>
    <m/>
    <m/>
    <m/>
    <m/>
    <m/>
    <m/>
    <m/>
    <m/>
    <m/>
    <m/>
    <m/>
    <m/>
    <m/>
    <s v="Producto"/>
    <s v="Anual"/>
    <s v="Acumulado"/>
    <s v="Número"/>
    <n v="0"/>
    <s v="Grupo interno creado"/>
    <s v="Proyecto de acto administrativo"/>
    <n v="0"/>
    <n v="0"/>
    <n v="0"/>
    <n v="0"/>
    <n v="1"/>
    <n v="1"/>
    <n v="0"/>
    <n v="0"/>
    <n v="0"/>
    <n v="0"/>
    <n v="1"/>
    <n v="0"/>
    <n v="0"/>
    <n v="0"/>
    <n v="0"/>
    <n v="0"/>
    <n v="0"/>
    <n v="0"/>
    <n v="0"/>
    <n v="0"/>
    <n v="0"/>
    <n v="0"/>
    <n v="1"/>
    <m/>
    <m/>
  </r>
  <r>
    <s v="TRANSVERSALES"/>
    <s v="Gestión con valores para Resultados"/>
    <s v="Aumentar la eficiencia del modelo operativo con el ahorro de recursos y la disminución de reprocesos"/>
    <s v="Gestión administrativa"/>
    <s v="Subdirección de Gestión Administrativa"/>
    <s v="Subdirección de Gestión Administrativa"/>
    <s v="NA"/>
    <s v="Eficiencia y desarrollo de capacidades para una gestión moderna del sector educativo"/>
    <s v="6. Desarrollo de capacidades para una gestión moderna del sector educativo"/>
    <m/>
    <s v="NA"/>
    <s v="Gestión de recursos físicos"/>
    <n v="419"/>
    <s v="Porcentaje de ejecución del plan de mantenimiento preventivo de los bienes inmuebles"/>
    <x v="2"/>
    <m/>
    <m/>
    <m/>
    <m/>
    <m/>
    <m/>
    <m/>
    <m/>
    <m/>
    <m/>
    <m/>
    <m/>
    <m/>
    <m/>
    <m/>
    <m/>
    <m/>
    <m/>
    <m/>
    <m/>
    <m/>
    <m/>
    <s v="Gestión"/>
    <s v="Mensual"/>
    <s v="Flujo"/>
    <s v="Porcentaje"/>
    <n v="0"/>
    <s v="Actividades ejecutadas del Plan de Mantenimiento de Infraestructura/ Actividades definidas en el Plan de Mantenimiento de infraestructura"/>
    <s v="Informe seguimiento plan de mantenimiento"/>
    <n v="0"/>
    <n v="100"/>
    <n v="90"/>
    <n v="91"/>
    <n v="100"/>
    <n v="100"/>
    <n v="100"/>
    <n v="93.3"/>
    <m/>
    <n v="91"/>
    <n v="100"/>
    <m/>
    <m/>
    <m/>
    <m/>
    <m/>
    <m/>
    <m/>
    <m/>
    <m/>
    <m/>
    <m/>
    <n v="100"/>
    <m/>
    <m/>
  </r>
  <r>
    <s v="TRANSVERSALES"/>
    <s v="Gestión con valores para Resultados"/>
    <s v="Aumentar la eficiencia del modelo operativo con el ahorro de recursos y la disminución de reprocesos"/>
    <s v="Gestión administrativa"/>
    <s v="Subdirección de Gestión Administrativa"/>
    <s v="Subdirección de Gestión Administrativa"/>
    <s v="NA"/>
    <s v="Eficiencia y desarrollo de capacidades para una gestión moderna del sector educativo"/>
    <s v="6. Desarrollo de capacidades para una gestión moderna del sector educativo"/>
    <m/>
    <s v="NA"/>
    <s v="Gestión de recursos físicos"/>
    <n v="421"/>
    <s v="Porcentaje de ahorro programado en el consumo de fotocopias de las dependencias"/>
    <x v="2"/>
    <m/>
    <m/>
    <m/>
    <m/>
    <m/>
    <m/>
    <m/>
    <m/>
    <m/>
    <m/>
    <m/>
    <m/>
    <m/>
    <m/>
    <m/>
    <m/>
    <m/>
    <m/>
    <m/>
    <m/>
    <m/>
    <m/>
    <s v="Gestión"/>
    <s v="Mensual"/>
    <s v="Flujo"/>
    <s v="Porcentaje"/>
    <n v="0"/>
    <s v="Consumo autorizado menos consumo mes / ahorro del 20 programado para la vigencia_x000a__x000a_Notas: _x000a_• Se programa un ahorro del 20  para la vigencia a partir de los límites autorizados en Circular de Austeridad vigente. _x000a_• Los ahorros se van acumulando de un mes a otro."/>
    <s v="Informe seguimiento consumo de fotocopias por dependencia "/>
    <n v="0"/>
    <n v="100"/>
    <n v="100"/>
    <n v="100"/>
    <n v="100"/>
    <n v="100"/>
    <n v="139.80000000000001"/>
    <n v="206"/>
    <m/>
    <n v="100"/>
    <n v="100"/>
    <m/>
    <m/>
    <m/>
    <m/>
    <m/>
    <m/>
    <m/>
    <m/>
    <m/>
    <m/>
    <m/>
    <n v="100"/>
    <m/>
    <m/>
  </r>
  <r>
    <s v="TRANSVERSALES"/>
    <s v="Gestión con valores para Resultados"/>
    <s v="Aumentar la eficiencia del modelo operativo con el ahorro de recursos y la disminución de reprocesos"/>
    <s v="Gestión administrativa"/>
    <s v="Subdirección de Gestión Administrativa"/>
    <s v="Subdirección de Gestión Administrativa"/>
    <s v="NA"/>
    <s v="Eficiencia y desarrollo de capacidades para una gestión moderna del sector educativo"/>
    <s v="6. Desarrollo de capacidades para una gestión moderna del sector educativo"/>
    <m/>
    <s v="NA"/>
    <s v="Gestión de recursos físicos"/>
    <n v="422"/>
    <s v="Porcentaje de Mesas de ayuda administrativas atendidas en los tiempos establecidos"/>
    <x v="2"/>
    <m/>
    <m/>
    <m/>
    <m/>
    <m/>
    <m/>
    <m/>
    <m/>
    <m/>
    <m/>
    <m/>
    <m/>
    <m/>
    <m/>
    <m/>
    <m/>
    <m/>
    <m/>
    <m/>
    <m/>
    <m/>
    <m/>
    <s v="Gestión"/>
    <s v="Mensual"/>
    <s v="Mantenimiento"/>
    <s v="Porcentaje"/>
    <n v="0"/>
    <s v="Mesa de ayuda administrativas atendidas en los tiempos establecidos / Total de mesas de ayuda administrativas recibidas_x000a__x000a_Nota: Incluye control ingreso y salida de bienes, mantenimiento y arreglos, registro movimientos en el inventario, solicitud de vehículos oficiales, suministros y operación servicios generales."/>
    <s v="Informe seguimiento mesas de ayuda"/>
    <n v="0"/>
    <n v="98"/>
    <n v="98"/>
    <n v="98"/>
    <n v="98"/>
    <n v="98"/>
    <n v="99.72"/>
    <n v="100"/>
    <m/>
    <n v="98"/>
    <n v="98"/>
    <m/>
    <m/>
    <m/>
    <m/>
    <m/>
    <m/>
    <m/>
    <m/>
    <m/>
    <m/>
    <m/>
    <n v="98"/>
    <m/>
    <m/>
  </r>
  <r>
    <s v="TRANSVERSALES"/>
    <s v="Gestión con valores para Resultados"/>
    <s v="Aumentar la eficiencia del modelo operativo con el ahorro de recursos y la disminución de reprocesos"/>
    <s v="Gestión administrativa"/>
    <s v="Subdirección de Gestión Administrativa"/>
    <s v="Subdirección de Gestión Administrativa"/>
    <s v="NA"/>
    <s v="Eficiencia y desarrollo de capacidades para una gestión moderna del sector educativo"/>
    <s v="6. Desarrollo de capacidades para una gestión moderna del sector educativo"/>
    <m/>
    <s v="NA"/>
    <s v="Gestión de recursos físicos"/>
    <n v="423"/>
    <s v="Porcentaje de bienes en custodia de los colaboradores"/>
    <x v="2"/>
    <m/>
    <m/>
    <m/>
    <m/>
    <m/>
    <m/>
    <m/>
    <m/>
    <m/>
    <m/>
    <m/>
    <m/>
    <m/>
    <m/>
    <m/>
    <m/>
    <m/>
    <m/>
    <m/>
    <m/>
    <m/>
    <m/>
    <s v="Gestión"/>
    <s v="Trimestral"/>
    <s v="Mantenimiento"/>
    <s v="Porcentaje"/>
    <n v="0"/>
    <s v="Bienes en custodia de los colaboradores / Bienes asignados y registrados en el Sistema"/>
    <s v="Informe de  bienes en custodia de los colaboradores"/>
    <n v="0"/>
    <n v="95"/>
    <n v="95"/>
    <n v="95"/>
    <n v="95"/>
    <n v="95"/>
    <n v="93"/>
    <n v="89.1"/>
    <n v="94.43"/>
    <n v="0.56999999999999318"/>
    <n v="95"/>
    <n v="0"/>
    <n v="0"/>
    <m/>
    <n v="0"/>
    <n v="0"/>
    <m/>
    <n v="0"/>
    <n v="0"/>
    <m/>
    <n v="0"/>
    <n v="0"/>
    <n v="95"/>
    <m/>
    <m/>
  </r>
  <r>
    <s v="TRANSVERSALES"/>
    <s v="Gestión con valores para Resultados"/>
    <s v="Aumentar la eficiencia del modelo operativo con el ahorro de recursos y la disminución de reprocesos"/>
    <s v="Gestión administrativa"/>
    <s v="Subdirección de Gestión Administrativa"/>
    <s v="Subdirección de Gestión Administrativa"/>
    <s v="NA"/>
    <s v="Eficiencia y desarrollo de capacidades para una gestión moderna del sector educativo"/>
    <s v="6. Desarrollo de capacidades para una gestión moderna del sector educativo"/>
    <m/>
    <s v="NA"/>
    <s v="Gestión de recursos físicos"/>
    <n v="426"/>
    <s v="Porcentaje de avance de los programas ambientales de las sedes del MEN"/>
    <x v="2"/>
    <m/>
    <m/>
    <m/>
    <m/>
    <m/>
    <m/>
    <m/>
    <m/>
    <m/>
    <m/>
    <m/>
    <m/>
    <m/>
    <m/>
    <m/>
    <m/>
    <m/>
    <m/>
    <m/>
    <m/>
    <m/>
    <m/>
    <s v="Gestión"/>
    <s v="Trimestral"/>
    <s v="Flujo"/>
    <s v="Porcentaje"/>
    <n v="0"/>
    <s v="Número de actividades realizadas de los programas ambientales / Número de actividades programadas"/>
    <s v="Informe seguimiento de los programas ambientales "/>
    <n v="0"/>
    <n v="100"/>
    <n v="100"/>
    <n v="100"/>
    <n v="100"/>
    <n v="100"/>
    <n v="100"/>
    <n v="100"/>
    <n v="51.3"/>
    <n v="48.7"/>
    <n v="100"/>
    <n v="0"/>
    <n v="0"/>
    <m/>
    <n v="0"/>
    <n v="0"/>
    <m/>
    <n v="0"/>
    <n v="0"/>
    <m/>
    <n v="0"/>
    <n v="0"/>
    <n v="100"/>
    <m/>
    <m/>
  </r>
  <r>
    <s v="TRANSVERSALES"/>
    <s v="Gestión con valores para Resultados"/>
    <s v="Aumentar la eficiencia del modelo operativo con el ahorro de recursos y la disminución de reprocesos"/>
    <s v="Gestión administrativa"/>
    <s v="Subdirección de Gestión Administrativa"/>
    <s v="Subdirección de Gestión Administrativa"/>
    <s v="NA"/>
    <s v="Eficiencia y desarrollo de capacidades para una gestión moderna del sector educativo"/>
    <s v="6. Desarrollo de capacidades para una gestión moderna del sector educativo"/>
    <m/>
    <s v="NA"/>
    <s v="Gestión de recursos físicos"/>
    <n v="123"/>
    <s v="Porcentaje de ahorro programado en el consumo de combustible de los vehículos"/>
    <x v="2"/>
    <m/>
    <m/>
    <m/>
    <m/>
    <m/>
    <m/>
    <m/>
    <m/>
    <m/>
    <m/>
    <m/>
    <m/>
    <m/>
    <m/>
    <m/>
    <m/>
    <m/>
    <m/>
    <m/>
    <m/>
    <m/>
    <m/>
    <s v="Gestión"/>
    <s v="Mensual"/>
    <s v="Flujo"/>
    <s v="Porcentaje"/>
    <n v="0"/>
    <s v="Consumo autorizado menos consumo mes / Ahorro del 10 programado para la vigencia_x000a__x000a_Notas: _x000a_• Se programa un ahorro del 10  para la vigencia a partir de los límites autorizados en Circular de Austeridad vigente. _x000a_• Los ahorros se van acumulando de un mes a otro."/>
    <s v="Informe seguimiento consumo de combustible"/>
    <n v="0"/>
    <n v="100"/>
    <n v="100"/>
    <n v="100"/>
    <n v="100"/>
    <n v="100"/>
    <n v="147.79"/>
    <n v="117.99999999999999"/>
    <m/>
    <n v="100"/>
    <n v="100"/>
    <m/>
    <m/>
    <m/>
    <m/>
    <m/>
    <m/>
    <m/>
    <m/>
    <m/>
    <m/>
    <m/>
    <n v="100"/>
    <m/>
    <m/>
  </r>
  <r>
    <s v="TRANSVERSALES"/>
    <s v="Gestión con valores para Resultados"/>
    <s v="Aumentar la eficiencia del modelo operativo con el ahorro de recursos y la disminución de reprocesos"/>
    <s v="Gestión administrativa"/>
    <s v="Subdirección de Gestión Administrativa"/>
    <s v="Subdirección de Gestión Administrativa"/>
    <s v="NA"/>
    <s v="Eficiencia y desarrollo de capacidades para una gestión moderna del sector educativo"/>
    <s v="6. Desarrollo de capacidades para una gestión moderna del sector educativo"/>
    <m/>
    <s v="NA"/>
    <s v="Gestión de recursos físicos"/>
    <n v="267"/>
    <s v="Porcentaje de avance de la  implementación y seguimiento de un instrumento de evaluación de la satisfacción de los participantes a las reuniones y eventos del MEN en cuanto a la calidad del proceso."/>
    <x v="2"/>
    <m/>
    <m/>
    <m/>
    <m/>
    <m/>
    <m/>
    <m/>
    <m/>
    <m/>
    <m/>
    <m/>
    <m/>
    <m/>
    <m/>
    <m/>
    <m/>
    <m/>
    <m/>
    <m/>
    <m/>
    <m/>
    <m/>
    <s v="Gestión"/>
    <s v="Trimestral"/>
    <s v="Flujo"/>
    <s v="Porcentaje"/>
    <n v="0"/>
    <s v="Número de actividades realizadas del plan de trabajo / Número de actividades programadas en el plan de trabajo de implementación y seguimiento del instrumento de evaluación."/>
    <s v="Informe seguimiento  de implementación y seguimiento del instrumento de evaluación"/>
    <n v="0"/>
    <n v="0"/>
    <n v="0"/>
    <n v="100"/>
    <n v="100"/>
    <n v="100"/>
    <n v="0"/>
    <n v="0"/>
    <n v="50"/>
    <n v="50"/>
    <n v="100"/>
    <n v="0"/>
    <n v="0"/>
    <m/>
    <n v="0"/>
    <n v="0"/>
    <m/>
    <n v="0"/>
    <n v="0"/>
    <m/>
    <n v="0"/>
    <n v="0"/>
    <n v="100"/>
    <m/>
    <m/>
  </r>
  <r>
    <s v="TRANSVERSALES"/>
    <s v="Gestión con valores para Resultados"/>
    <s v="Aumentar la eficiencia del modelo operativo con el ahorro de recursos y la disminución de reprocesos"/>
    <s v="Gestión administrativa"/>
    <s v="Subdirección de Gestión Administrativa"/>
    <s v="Subdirección de Gestión Administrativa"/>
    <s v="NA"/>
    <s v="Eficiencia y desarrollo de capacidades para una gestión moderna del sector educativo"/>
    <s v="6. Desarrollo de capacidades para una gestión moderna del sector educativo"/>
    <m/>
    <s v="NA"/>
    <s v="Gestión de recursos físicos"/>
    <n v="269"/>
    <s v="Porcentaje de seguimientos realizados a las legalizaciones de comisiones de servicio efectuadas por las dependencias"/>
    <x v="2"/>
    <m/>
    <m/>
    <m/>
    <m/>
    <m/>
    <m/>
    <m/>
    <m/>
    <m/>
    <m/>
    <m/>
    <m/>
    <m/>
    <m/>
    <m/>
    <m/>
    <m/>
    <m/>
    <m/>
    <m/>
    <m/>
    <m/>
    <s v="Gestión"/>
    <s v="Trimestral"/>
    <s v="Mantenimiento"/>
    <s v="Porcentaje"/>
    <n v="0"/>
    <s v="Número de seguimientos realizados en el período/Número Comisiones gestionadas en el período"/>
    <s v="Informe seguimiento realizado en el periodo a las comisiones de servicio"/>
    <n v="0"/>
    <n v="0"/>
    <n v="0"/>
    <n v="98"/>
    <n v="100"/>
    <n v="100"/>
    <n v="0"/>
    <n v="0"/>
    <n v="100"/>
    <n v="-2"/>
    <n v="100"/>
    <n v="0"/>
    <n v="0"/>
    <m/>
    <n v="0"/>
    <n v="0"/>
    <m/>
    <n v="0"/>
    <n v="0"/>
    <m/>
    <n v="0"/>
    <n v="0"/>
    <n v="100"/>
    <m/>
    <m/>
  </r>
  <r>
    <s v="TRANSVERSALES"/>
    <s v="Gestión con valores para Resultados"/>
    <s v="Aumentar la eficiencia del modelo operativo con el ahorro de recursos y la disminución de reprocesos"/>
    <s v="Gestión financiera"/>
    <s v="Subdirección de Gestión Financiera"/>
    <s v="Subdirección de Gestión Financiera"/>
    <s v="NA"/>
    <s v="Eficiencia y desarrollo de capacidades para una gestión moderna del sector educativo"/>
    <s v="6. Desarrollo de capacidades para una gestión moderna del sector educativo"/>
    <m/>
    <s v="NA"/>
    <s v="Gestión de recursos"/>
    <n v="376"/>
    <s v="Porcentaje de ejecución presupuestal de reservas"/>
    <x v="2"/>
    <m/>
    <m/>
    <m/>
    <m/>
    <m/>
    <m/>
    <m/>
    <m/>
    <m/>
    <m/>
    <m/>
    <m/>
    <m/>
    <m/>
    <m/>
    <m/>
    <m/>
    <m/>
    <m/>
    <m/>
    <m/>
    <m/>
    <s v="Gestión"/>
    <s v="Mensual"/>
    <s v="Flujo"/>
    <s v="Porcentaje"/>
    <n v="0"/>
    <s v="(Reserva pagada+ Reserva liberada) / Reserva constituida"/>
    <s v="Reporte de Ejecución Presupuestal  Reserva"/>
    <n v="0"/>
    <n v="98"/>
    <n v="98"/>
    <n v="98"/>
    <n v="98"/>
    <n v="98"/>
    <n v="99.852961636307896"/>
    <n v="98"/>
    <m/>
    <n v="98"/>
    <n v="98"/>
    <m/>
    <m/>
    <m/>
    <m/>
    <m/>
    <m/>
    <m/>
    <m/>
    <m/>
    <m/>
    <m/>
    <n v="98"/>
    <m/>
    <m/>
  </r>
  <r>
    <s v="TRANSVERSALES"/>
    <s v="Gestión con valores para Resultados"/>
    <s v="Aumentar la eficiencia del modelo operativo con el ahorro de recursos y la disminución de reprocesos"/>
    <s v="Gestión financiera"/>
    <s v="Subdirección de Gestión Financiera"/>
    <s v="Subdirección de Gestión Financiera"/>
    <s v="NA"/>
    <s v="Eficiencia y desarrollo de capacidades para una gestión moderna del sector educativo"/>
    <s v="6. Desarrollo de capacidades para una gestión moderna del sector educativo"/>
    <m/>
    <s v="NA"/>
    <s v="Gestión de recursos"/>
    <n v="378"/>
    <s v="Porcentaje de ejecución presupuestal (obligado)"/>
    <x v="2"/>
    <m/>
    <m/>
    <m/>
    <m/>
    <m/>
    <m/>
    <m/>
    <m/>
    <m/>
    <m/>
    <m/>
    <m/>
    <m/>
    <m/>
    <m/>
    <m/>
    <m/>
    <m/>
    <m/>
    <m/>
    <m/>
    <m/>
    <s v="Gestión"/>
    <s v="Mensual"/>
    <s v="Flujo"/>
    <s v="Porcentaje"/>
    <n v="0"/>
    <s v="Total obligado/ Apropiación vigente"/>
    <s v="Reporte de Ejecución Presupuestal  Vigencia"/>
    <n v="0"/>
    <n v="95"/>
    <n v="95"/>
    <n v="95"/>
    <n v="95"/>
    <n v="95"/>
    <n v="99.66"/>
    <n v="95"/>
    <m/>
    <n v="95"/>
    <n v="95"/>
    <m/>
    <m/>
    <m/>
    <m/>
    <m/>
    <m/>
    <m/>
    <m/>
    <m/>
    <m/>
    <m/>
    <n v="95"/>
    <m/>
    <m/>
  </r>
  <r>
    <s v="TRANSVERSALES"/>
    <s v="Gestión con valores para Resultados"/>
    <s v="Aumentar la eficiencia del modelo operativo con el ahorro de recursos y la disminución de reprocesos"/>
    <s v="Gestión financiera"/>
    <s v="Subdirección de Gestión Financiera"/>
    <s v="Subdirección de Gestión Financiera"/>
    <s v="NA"/>
    <s v="Eficiencia y desarrollo de capacidades para una gestión moderna del sector educativo"/>
    <s v="6. Desarrollo de capacidades para una gestión moderna del sector educativo"/>
    <m/>
    <s v="NA"/>
    <s v="Gestión de recursos"/>
    <n v="379"/>
    <s v="Implementación de herramientas tecnológicas de Gestión Financiera"/>
    <x v="2"/>
    <m/>
    <m/>
    <m/>
    <m/>
    <m/>
    <m/>
    <m/>
    <m/>
    <m/>
    <m/>
    <m/>
    <m/>
    <m/>
    <m/>
    <m/>
    <m/>
    <m/>
    <m/>
    <m/>
    <m/>
    <m/>
    <m/>
    <s v="Gestión"/>
    <s v="Trimestral"/>
    <s v="Flujo"/>
    <s v="Porcentaje"/>
    <n v="0"/>
    <s v="∑n (Avance proyecto * Peso del proyecto)"/>
    <s v="Informe de Avances de Implementación de Herramientas Tecnológicas"/>
    <n v="0"/>
    <n v="100"/>
    <n v="100"/>
    <n v="100"/>
    <n v="100"/>
    <n v="100"/>
    <n v="85"/>
    <n v="71"/>
    <n v="61"/>
    <n v="39"/>
    <n v="100"/>
    <n v="0"/>
    <n v="0"/>
    <m/>
    <n v="0"/>
    <n v="0"/>
    <m/>
    <n v="0"/>
    <n v="0"/>
    <m/>
    <n v="0"/>
    <n v="0"/>
    <n v="100"/>
    <m/>
    <m/>
  </r>
  <r>
    <s v="TRANSVERSALES"/>
    <s v="Gestión con valores para Resultados"/>
    <s v="Aumentar la eficiencia del modelo operativo con el ahorro de recursos y la disminución de reprocesos"/>
    <s v="Gestión financiera"/>
    <s v="Subdirección de Gestión Financiera"/>
    <s v="Subdirección de Gestión Financiera"/>
    <s v="NA"/>
    <s v="Eficiencia y desarrollo de capacidades para una gestión moderna del sector educativo"/>
    <s v="6. Desarrollo de capacidades para una gestión moderna del sector educativo"/>
    <m/>
    <s v="NA"/>
    <s v="Gestión de recursos"/>
    <n v="380"/>
    <s v="Porcentaje de avance de informes de ejecución de recursos entregados en administración recibidos"/>
    <x v="2"/>
    <m/>
    <m/>
    <m/>
    <m/>
    <m/>
    <m/>
    <m/>
    <m/>
    <m/>
    <m/>
    <m/>
    <m/>
    <m/>
    <m/>
    <m/>
    <m/>
    <m/>
    <m/>
    <m/>
    <m/>
    <m/>
    <m/>
    <s v="Gestión"/>
    <s v="Trimestral"/>
    <s v="Flujo"/>
    <s v="Porcentaje"/>
    <n v="0"/>
    <s v="Informes de legalización recibidos / Cantidad de informes por legalizar a cierre de vigencia anterior_x000a__x000a_Notas: _x000a_• Los resultados de diciembre, se reportarán el 15 de febrero de la siguiente vigencia (Rezago de 45 días)._x000a_• El numerador corresponde a los informes de los meses legalizados en el trimestre reportado._x000a_• Los trimestres de reporte se basan en las fechas estipuladas por la Contaduría General de la Nación para la información contable."/>
    <s v="Reporte de informes recibidos"/>
    <n v="0"/>
    <n v="95"/>
    <n v="95"/>
    <n v="95"/>
    <n v="95"/>
    <n v="95"/>
    <n v="83.92"/>
    <n v="74.8"/>
    <n v="24.59"/>
    <n v="70.41"/>
    <n v="95"/>
    <n v="0"/>
    <n v="0"/>
    <m/>
    <n v="0"/>
    <n v="0"/>
    <m/>
    <n v="0"/>
    <n v="0"/>
    <m/>
    <n v="0"/>
    <n v="0"/>
    <n v="95"/>
    <m/>
    <m/>
  </r>
  <r>
    <s v="TRANSVERSALES"/>
    <s v="Gestión con valores para Resultados"/>
    <s v="Aumentar la eficiencia del modelo operativo con el ahorro de recursos y la disminución de reprocesos"/>
    <s v="Gestión financiera"/>
    <s v="Subdirección de Gestión Financiera"/>
    <s v="Subdirección de Gestión Financiera"/>
    <s v="NA"/>
    <s v="Eficiencia y desarrollo de capacidades para una gestión moderna del sector educativo"/>
    <s v="6. Desarrollo de capacidades para una gestión moderna del sector educativo"/>
    <m/>
    <s v="NA"/>
    <s v="Gestión de recursos"/>
    <n v="381"/>
    <s v="Porcentaje de ejecución presupuestal (comprometido)"/>
    <x v="2"/>
    <m/>
    <m/>
    <m/>
    <m/>
    <m/>
    <m/>
    <m/>
    <m/>
    <m/>
    <m/>
    <m/>
    <m/>
    <m/>
    <m/>
    <m/>
    <m/>
    <m/>
    <m/>
    <m/>
    <m/>
    <m/>
    <m/>
    <s v="Gestión"/>
    <s v="Mensual"/>
    <s v="Flujo"/>
    <s v="Porcentaje"/>
    <n v="0"/>
    <s v="Total comprometido/ Apropiación vigente"/>
    <s v="Reporte de Ejecución Presupuestal  Vigencia"/>
    <n v="0"/>
    <n v="99"/>
    <n v="98"/>
    <n v="98"/>
    <n v="98"/>
    <n v="98"/>
    <n v="99.99"/>
    <n v="81.319999999999993"/>
    <m/>
    <n v="98"/>
    <n v="98"/>
    <m/>
    <m/>
    <m/>
    <m/>
    <m/>
    <m/>
    <m/>
    <m/>
    <m/>
    <m/>
    <m/>
    <n v="98"/>
    <m/>
    <m/>
  </r>
  <r>
    <s v="TRANSVERSALES"/>
    <s v="Gestión con valores para Resultados"/>
    <s v="Aumentar la eficiencia del modelo operativo con el ahorro de recursos y la disminución de reprocesos"/>
    <s v="Gestión financiera"/>
    <s v="Subdirección de Gestión Financiera"/>
    <s v="Subdirección de Gestión Financiera"/>
    <s v="NA"/>
    <s v="Eficiencia y desarrollo de capacidades para una gestión moderna del sector educativo"/>
    <s v="6. Desarrollo de capacidades para una gestión moderna del sector educativo"/>
    <m/>
    <s v="NA"/>
    <s v="Gestión de recursos"/>
    <n v="382"/>
    <s v="Porcentaje PAC Ejecutado"/>
    <x v="2"/>
    <m/>
    <m/>
    <m/>
    <m/>
    <m/>
    <m/>
    <m/>
    <m/>
    <m/>
    <m/>
    <m/>
    <m/>
    <m/>
    <m/>
    <m/>
    <m/>
    <m/>
    <m/>
    <m/>
    <m/>
    <m/>
    <m/>
    <s v="Gestión"/>
    <s v="Mensual"/>
    <s v="Mantenimiento"/>
    <s v="Porcentaje"/>
    <n v="0"/>
    <s v="PAC  Ejecutado/ PAC Programado_x000a__x000a_Nota: Este indicador no es acumulable de un periodo a otro dentro de la vigencia."/>
    <s v="Reporte Mensual INPANUT - SIIF MINHACIENDA"/>
    <n v="0"/>
    <n v="95"/>
    <n v="95"/>
    <n v="95"/>
    <n v="95"/>
    <n v="95"/>
    <n v="99.852961636307896"/>
    <n v="99.95"/>
    <m/>
    <n v="95"/>
    <n v="95"/>
    <m/>
    <m/>
    <m/>
    <m/>
    <m/>
    <m/>
    <m/>
    <m/>
    <m/>
    <m/>
    <m/>
    <n v="95"/>
    <m/>
    <m/>
  </r>
  <r>
    <s v="TRANSVERSALES"/>
    <s v="Gestión con valores para Resultados"/>
    <s v="Aumentar la eficiencia del modelo operativo con el ahorro de recursos y la disminución de reprocesos"/>
    <s v="Gestión financiera"/>
    <s v="Subdirección de Gestión Financiera"/>
    <s v="Subdirección de Gestión Financiera"/>
    <s v="NA"/>
    <s v="Eficiencia y desarrollo de capacidades para una gestión moderna del sector educativo"/>
    <s v="6. Desarrollo de capacidades para una gestión moderna del sector educativo"/>
    <m/>
    <s v="NA"/>
    <s v="Gestión de recursos"/>
    <n v="145"/>
    <s v="Porcentaje de recaudo recursos Ley 21 de 1982"/>
    <x v="2"/>
    <m/>
    <m/>
    <m/>
    <m/>
    <m/>
    <m/>
    <m/>
    <m/>
    <m/>
    <m/>
    <m/>
    <m/>
    <m/>
    <m/>
    <m/>
    <m/>
    <m/>
    <m/>
    <m/>
    <m/>
    <m/>
    <m/>
    <s v="Gestión"/>
    <s v="Trimestral"/>
    <s v="Flujo"/>
    <s v="Porcentaje"/>
    <n v="0"/>
    <s v="Monto recaudado/ Monto proyectado de recaudo"/>
    <s v="Informe de avance de recaudo"/>
    <n v="0"/>
    <n v="0"/>
    <n v="100"/>
    <n v="100"/>
    <n v="100"/>
    <n v="100"/>
    <n v="0"/>
    <n v="100"/>
    <n v="47"/>
    <n v="53"/>
    <n v="100"/>
    <n v="0"/>
    <n v="0"/>
    <m/>
    <n v="0"/>
    <n v="0"/>
    <m/>
    <n v="0"/>
    <n v="0"/>
    <m/>
    <n v="0"/>
    <n v="0"/>
    <n v="100"/>
    <m/>
    <m/>
  </r>
  <r>
    <s v="TRANSVERSALES"/>
    <s v="Gestión con valores para Resultados"/>
    <s v="Aumentar la eficiencia del modelo operativo con el ahorro de recursos y la disminución de reprocesos"/>
    <s v="Gestión financiera"/>
    <s v="Subdirección de Gestión Financiera"/>
    <s v="Subdirección de Gestión Financiera"/>
    <s v="NA"/>
    <s v="Eficiencia y desarrollo de capacidades para una gestión moderna del sector educativo"/>
    <s v="6. Desarrollo de capacidades para una gestión moderna del sector educativo"/>
    <m/>
    <s v="NA"/>
    <s v="Gestión de recursos"/>
    <n v="124"/>
    <s v="Porcentaje de recaudo recursos Ley 1697 de 2013"/>
    <x v="2"/>
    <m/>
    <m/>
    <m/>
    <m/>
    <m/>
    <m/>
    <m/>
    <m/>
    <m/>
    <m/>
    <m/>
    <m/>
    <m/>
    <m/>
    <m/>
    <m/>
    <m/>
    <m/>
    <m/>
    <m/>
    <m/>
    <m/>
    <s v="Gestión"/>
    <s v="Semestral"/>
    <s v="Flujo"/>
    <s v="Porcentaje"/>
    <n v="0"/>
    <s v="Monto recaudado / Monto proyectado de recaudo_x000a__x000a_Nota: El reporte semestral se determina de acuerdo con lo estipulado en el Decreto 1050 de 2014, el cual en su artículo 7 estipula: (…) Los recursos retenidos serán transferidos a la cuenta que para tal efecto se defina, así: con corte a junio 30, los primeros diez (10) días del mes de julio y con corte a diciembre 31, los primeros diez (10) días del mes de enero de cada año. (...)"/>
    <s v="Informe de avance de recaudo"/>
    <n v="0"/>
    <n v="0"/>
    <n v="100"/>
    <n v="100"/>
    <n v="100"/>
    <n v="100"/>
    <n v="0"/>
    <n v="102.3"/>
    <n v="71.2"/>
    <n v="28.799999999999997"/>
    <n v="100"/>
    <n v="0"/>
    <n v="0"/>
    <n v="0"/>
    <n v="0"/>
    <n v="0"/>
    <m/>
    <n v="0"/>
    <n v="0"/>
    <n v="0"/>
    <n v="0"/>
    <n v="0"/>
    <n v="100"/>
    <m/>
    <m/>
  </r>
  <r>
    <s v="TRANSVERSALES"/>
    <s v="Talento Humano "/>
    <s v="Aumentar los niveles de satisfacción del cliente y de los grupos de valor"/>
    <s v="Gestión del talento humano"/>
    <s v="Subdirección de Talento Humano"/>
    <s v="Subdirección de Talento Humano"/>
    <s v="NA"/>
    <s v="Eficiencia y desarrollo de capacidades para una gestión moderna del sector educativo"/>
    <s v="6. Desarrollo de capacidades para una gestión moderna del sector educativo"/>
    <m/>
    <s v="028"/>
    <s v="Gestión del Talento Humano"/>
    <n v="125"/>
    <s v="Porcentaje de avance de la actualización de información de los servidores y de la planta de personal en SIGEP ll"/>
    <x v="2"/>
    <m/>
    <m/>
    <m/>
    <m/>
    <m/>
    <m/>
    <m/>
    <m/>
    <m/>
    <m/>
    <m/>
    <m/>
    <m/>
    <m/>
    <m/>
    <m/>
    <m/>
    <m/>
    <m/>
    <m/>
    <m/>
    <m/>
    <s v="Gestión"/>
    <s v="Bimestral"/>
    <s v="Flujo"/>
    <s v="Porcentaje"/>
    <n v="0"/>
    <s v="Actividades ejecutadas para la actualización de información de los servidores y de la planta de personal en SIGEP ll / Actividades programadas para la actualización de información de los servidores y de la planta de personal en SIGEP ll"/>
    <s v="Plan Operativo SIGEP ll"/>
    <n v="0"/>
    <n v="95"/>
    <n v="100"/>
    <n v="98.5"/>
    <n v="100"/>
    <n v="100"/>
    <n v="95.05"/>
    <n v="95"/>
    <m/>
    <n v="98.5"/>
    <n v="100"/>
    <n v="0"/>
    <m/>
    <n v="0"/>
    <m/>
    <n v="0"/>
    <m/>
    <n v="0"/>
    <m/>
    <n v="0"/>
    <m/>
    <n v="0"/>
    <n v="100"/>
    <m/>
    <m/>
  </r>
  <r>
    <s v="TRANSVERSALES"/>
    <s v="Talento Humano "/>
    <s v="Aumentar los niveles de satisfacción del cliente y de los grupos de valor"/>
    <s v="Gestión del talento humano"/>
    <s v="Subdirección de Talento Humano"/>
    <s v="Subdirección de Talento Humano"/>
    <s v="NA"/>
    <s v="Eficiencia y desarrollo de capacidades para una gestión moderna del sector educativo"/>
    <s v="6. Desarrollo de capacidades para una gestión moderna del sector educativo"/>
    <m/>
    <s v="028"/>
    <s v="Gestión del Talento Humano"/>
    <n v="183"/>
    <s v="Porcentaje de provisión de la planta de personal del Ministerio de Educación Nacional"/>
    <x v="2"/>
    <m/>
    <m/>
    <m/>
    <m/>
    <m/>
    <m/>
    <m/>
    <m/>
    <m/>
    <m/>
    <m/>
    <m/>
    <m/>
    <m/>
    <m/>
    <m/>
    <m/>
    <m/>
    <m/>
    <m/>
    <m/>
    <m/>
    <s v="Gestión"/>
    <s v="Mensual"/>
    <s v="Mantenimiento"/>
    <s v="Porcentaje"/>
    <n v="0"/>
    <s v="(Número de empleos provistos de la planta de personal del MEN / Número total de empleos de la planta de personal)*100_x000a__x000a_Notas: _x000a_• Planta de personal incluye Carrera Administrativa y Libre Nombramiento y Remoción_x000a_•El indicador no será acumulable"/>
    <s v="Plan Operativo Ingreso y retiro"/>
    <n v="0"/>
    <n v="0"/>
    <n v="90"/>
    <n v="87"/>
    <n v="92"/>
    <n v="92"/>
    <n v="0"/>
    <n v="86.45"/>
    <m/>
    <n v="87"/>
    <n v="92"/>
    <m/>
    <m/>
    <m/>
    <m/>
    <m/>
    <m/>
    <m/>
    <m/>
    <m/>
    <m/>
    <m/>
    <n v="92"/>
    <m/>
    <m/>
  </r>
  <r>
    <s v="TRANSVERSALES"/>
    <s v="Talento Humano "/>
    <s v="Aumentar los niveles de satisfacción del cliente y de los grupos de valor"/>
    <s v="Gestión del talento humano"/>
    <s v="Subdirección de Talento Humano"/>
    <s v="Subdirección de Talento Humano"/>
    <s v="NA"/>
    <s v="Eficiencia y desarrollo de capacidades para una gestión moderna del sector educativo"/>
    <s v="6. Desarrollo de capacidades para una gestión moderna del sector educativo"/>
    <m/>
    <s v="028"/>
    <s v="Gestión del Talento Humano"/>
    <n v="336"/>
    <s v="Porcentaje de competencias identificadas como críticas para el cumplimiento de las metas estratégicas del Ministerio "/>
    <x v="0"/>
    <s v="X"/>
    <m/>
    <m/>
    <m/>
    <m/>
    <m/>
    <m/>
    <m/>
    <m/>
    <m/>
    <m/>
    <m/>
    <m/>
    <m/>
    <m/>
    <s v="X"/>
    <m/>
    <m/>
    <m/>
    <m/>
    <m/>
    <m/>
    <s v="Gestión "/>
    <s v="Anual"/>
    <s v="Reducción"/>
    <s v="Porcentaje"/>
    <n v="0"/>
    <s v="Número de competencias laborales identificadas como críticas / Total de competencias laborales definidas en el Decreto 815 de 2018 y Resolución 3335 de 2015"/>
    <s v="Documento Técnico Competencias identificadas"/>
    <n v="0"/>
    <n v="0"/>
    <n v="0"/>
    <n v="20"/>
    <n v="10"/>
    <n v="10"/>
    <n v="0"/>
    <n v="0"/>
    <n v="0"/>
    <n v="20"/>
    <n v="10"/>
    <n v="0"/>
    <n v="0"/>
    <n v="0"/>
    <n v="0"/>
    <n v="0"/>
    <n v="0"/>
    <n v="0"/>
    <n v="0"/>
    <n v="0"/>
    <n v="0"/>
    <n v="0"/>
    <n v="10"/>
    <m/>
    <m/>
  </r>
  <r>
    <s v="TRANSVERSALES"/>
    <s v="Talento Humano "/>
    <s v="Aumentar los niveles de satisfacción del cliente y de los grupos de valor"/>
    <s v="Gestión del talento humano"/>
    <s v="Subdirección de Talento Humano"/>
    <s v="Subdirección de Talento Humano"/>
    <s v="NA"/>
    <s v="Eficiencia y desarrollo de capacidades para una gestión moderna del sector educativo"/>
    <s v="6. Desarrollo de capacidades para una gestión moderna del sector educativo"/>
    <m/>
    <s v="028"/>
    <s v="Gestión del Talento Humano"/>
    <n v="337"/>
    <s v="Porcentaje de avance en la ejecución del Plan de Bienestar e Incentivos"/>
    <x v="0"/>
    <s v="X"/>
    <m/>
    <m/>
    <m/>
    <m/>
    <m/>
    <m/>
    <m/>
    <m/>
    <m/>
    <m/>
    <m/>
    <m/>
    <m/>
    <m/>
    <s v="X"/>
    <m/>
    <m/>
    <m/>
    <m/>
    <m/>
    <m/>
    <s v="Gestión "/>
    <s v="Mensual"/>
    <s v="Flujo"/>
    <s v="Porcentaje"/>
    <n v="0"/>
    <s v="Actividades ejecutadas del Plan de Bienestar e Incentivos / Actividades programadas del Plan de Bienestar e Incentivos"/>
    <s v="Plan Operativo Bienestar e Incentivos"/>
    <n v="0"/>
    <n v="95"/>
    <n v="96.4"/>
    <n v="100"/>
    <n v="100"/>
    <n v="100"/>
    <n v="99.56"/>
    <n v="91.71"/>
    <m/>
    <n v="100"/>
    <n v="100"/>
    <m/>
    <m/>
    <m/>
    <m/>
    <m/>
    <m/>
    <m/>
    <m/>
    <m/>
    <m/>
    <m/>
    <n v="100"/>
    <m/>
    <m/>
  </r>
  <r>
    <s v="TRANSVERSALES"/>
    <s v="Talento Humano "/>
    <s v="Aumentar los niveles de satisfacción del cliente y de los grupos de valor"/>
    <s v="Gestión del talento humano"/>
    <s v="Subdirección de Talento Humano"/>
    <s v="Subdirección de Talento Humano"/>
    <s v="NA"/>
    <s v="Eficiencia y desarrollo de capacidades para una gestión moderna del sector educativo"/>
    <s v="6. Desarrollo de capacidades para una gestión moderna del sector educativo"/>
    <m/>
    <s v="028"/>
    <s v="Gestión del Talento Humano"/>
    <n v="338"/>
    <s v="Porcentaje de la planta de personal del Ministerio en modalidad de teletrabajo suplementario"/>
    <x v="0"/>
    <s v="X"/>
    <m/>
    <m/>
    <m/>
    <m/>
    <m/>
    <m/>
    <m/>
    <m/>
    <m/>
    <m/>
    <m/>
    <m/>
    <m/>
    <m/>
    <m/>
    <m/>
    <m/>
    <m/>
    <m/>
    <m/>
    <m/>
    <s v="Gestión "/>
    <s v="Anual"/>
    <s v="Flujo"/>
    <s v="Porcentaje"/>
    <n v="0"/>
    <s v="Planta de personal del Ministerio en modalidad de teletrabajo suplementario / Planta total de personal del Ministerio"/>
    <s v="Plan Operativo Teletrabajo"/>
    <n v="0"/>
    <n v="10"/>
    <n v="12"/>
    <n v="14"/>
    <n v="16"/>
    <n v="16"/>
    <n v="4"/>
    <n v="11.4"/>
    <n v="0"/>
    <n v="14"/>
    <n v="16"/>
    <n v="0"/>
    <n v="0"/>
    <n v="0"/>
    <n v="0"/>
    <n v="0"/>
    <n v="0"/>
    <n v="0"/>
    <n v="0"/>
    <n v="0"/>
    <n v="0"/>
    <n v="0"/>
    <n v="16"/>
    <m/>
    <m/>
  </r>
  <r>
    <s v="TRANSVERSALES"/>
    <s v="Talento Humano "/>
    <s v="Aumentar los niveles de satisfacción del cliente y de los grupos de valor"/>
    <s v="Gestión del talento humano"/>
    <s v="Subdirección de Talento Humano"/>
    <s v="Subdirección de Talento Humano"/>
    <s v="NA"/>
    <s v="Eficiencia y desarrollo de capacidades para una gestión moderna del sector educativo"/>
    <s v="6. Desarrollo de capacidades para una gestión moderna del sector educativo"/>
    <m/>
    <s v="028"/>
    <s v="Gestión del Talento Humano"/>
    <n v="339"/>
    <s v="Porcentaje de avance en la ejecución del Plan de Seguridad y Salud en el Trabajo"/>
    <x v="0"/>
    <s v="X"/>
    <m/>
    <m/>
    <m/>
    <m/>
    <m/>
    <m/>
    <m/>
    <m/>
    <m/>
    <m/>
    <m/>
    <m/>
    <m/>
    <m/>
    <s v="X"/>
    <m/>
    <m/>
    <m/>
    <m/>
    <m/>
    <m/>
    <s v="Gestión "/>
    <s v="Mensual"/>
    <s v="Flujo"/>
    <s v="Porcentaje"/>
    <n v="0"/>
    <s v="Actividades ejecutadas del Plan de Seguridad y Salud en el Trabajo / Actividades programadas del Plan de Seguridad y Salud en el Trabajo"/>
    <s v="Plan Operativo SGSST"/>
    <n v="0"/>
    <n v="100"/>
    <n v="90.2"/>
    <n v="100"/>
    <n v="100"/>
    <n v="100"/>
    <n v="100"/>
    <n v="96.000000000000014"/>
    <m/>
    <n v="100"/>
    <n v="100"/>
    <m/>
    <m/>
    <m/>
    <m/>
    <m/>
    <m/>
    <m/>
    <m/>
    <m/>
    <m/>
    <m/>
    <n v="100"/>
    <m/>
    <m/>
  </r>
  <r>
    <s v="TRANSVERSALES"/>
    <s v="Talento Humano "/>
    <s v="Aumentar los niveles de satisfacción del cliente y de los grupos de valor"/>
    <s v="Gestión del talento humano"/>
    <s v="Subdirección de Talento Humano"/>
    <s v="Subdirección de Talento Humano"/>
    <s v="NA"/>
    <s v="Eficiencia y desarrollo de capacidades para una gestión moderna del sector educativo"/>
    <s v="6. Desarrollo de capacidades para una gestión moderna del sector educativo"/>
    <m/>
    <s v="028"/>
    <s v="Gestión del Talento Humano"/>
    <n v="358"/>
    <s v="Porcentaje de avance en la ejecución del Plan de Capacitación del Ministerio"/>
    <x v="0"/>
    <s v="X"/>
    <m/>
    <m/>
    <m/>
    <m/>
    <m/>
    <m/>
    <m/>
    <m/>
    <m/>
    <m/>
    <m/>
    <m/>
    <m/>
    <m/>
    <m/>
    <m/>
    <m/>
    <m/>
    <m/>
    <m/>
    <m/>
    <s v="Gestión"/>
    <s v="Mensual"/>
    <s v="Flujo"/>
    <s v="Porcentaje"/>
    <n v="0"/>
    <s v="Actividades ejecutadas del Plan de capacitación del Ministerio / Actividades programadas del Plan de capacitación del Ministerio"/>
    <s v="Plan Operativo PIC"/>
    <n v="0"/>
    <n v="100"/>
    <n v="100"/>
    <n v="100"/>
    <n v="100"/>
    <n v="100"/>
    <n v="97"/>
    <n v="84.519999999999982"/>
    <m/>
    <n v="100"/>
    <n v="100"/>
    <m/>
    <m/>
    <m/>
    <m/>
    <m/>
    <m/>
    <m/>
    <m/>
    <m/>
    <m/>
    <m/>
    <n v="100"/>
    <m/>
    <m/>
  </r>
  <r>
    <s v="TRANSVERSALES"/>
    <s v="Gestión con valores para Resultados"/>
    <s v="Aumentar los niveles de satisfacción del cliente y de los grupos de valor"/>
    <s v="Servicio al ciudadano"/>
    <s v="Unidad de Atención al Ciudadano"/>
    <s v="Unidad de Atención al Ciudadano"/>
    <s v="NA"/>
    <s v="Eficiencia y desarrollo de capacidades para una gestión moderna del sector educativo"/>
    <s v="6. Desarrollo de capacidades para una gestión moderna del sector educativo"/>
    <m/>
    <s v="026"/>
    <s v="Servicio al Ciudadano"/>
    <n v="314"/>
    <s v="Porcentaje de avance en la implementación de un nuevo Canal de Servicio"/>
    <x v="0"/>
    <s v="X"/>
    <m/>
    <m/>
    <m/>
    <m/>
    <m/>
    <m/>
    <m/>
    <m/>
    <m/>
    <m/>
    <m/>
    <m/>
    <m/>
    <m/>
    <m/>
    <m/>
    <m/>
    <m/>
    <m/>
    <m/>
    <m/>
    <s v="Gestión"/>
    <s v="Trimestral"/>
    <s v="Flujo"/>
    <s v="Porcentaje"/>
    <n v="0"/>
    <s v="Número de actividades ejecutadas / Número de actividades planeadas para la implementación del nuevo Canal de Servicio"/>
    <s v="Informe de avance"/>
    <n v="0"/>
    <n v="100"/>
    <n v="100"/>
    <n v="100"/>
    <n v="100"/>
    <n v="100"/>
    <n v="100"/>
    <n v="100"/>
    <n v="50"/>
    <n v="50"/>
    <n v="100"/>
    <n v="0"/>
    <n v="0"/>
    <m/>
    <n v="0"/>
    <n v="0"/>
    <m/>
    <n v="0"/>
    <n v="0"/>
    <m/>
    <n v="0"/>
    <n v="0"/>
    <n v="100"/>
    <m/>
    <m/>
  </r>
  <r>
    <s v="TRANSVERSALES"/>
    <s v="Gestión con valores para Resultados"/>
    <s v="Aumentar los niveles de satisfacción del cliente y de los grupos de valor"/>
    <s v="Servicio al ciudadano"/>
    <s v="Unidad de Atención al Ciudadano"/>
    <s v="Unidad de Atención al Ciudadano"/>
    <s v="NA"/>
    <s v="Eficiencia y desarrollo de capacidades para una gestión moderna del sector educativo"/>
    <s v="6. Desarrollo de capacidades para una gestión moderna del sector educativo"/>
    <s v="Programa de asistencia técnica"/>
    <s v="026"/>
    <s v="Servicio al Ciudadano"/>
    <n v="315"/>
    <s v="Porcentaje de asistencias técnicas a las Secretarias de Educacion Certificadas con aplicativo SAC en el Modelo Integrado de Planeacion y Gestión - Servicio al Ciudadano "/>
    <x v="2"/>
    <m/>
    <m/>
    <m/>
    <m/>
    <m/>
    <m/>
    <m/>
    <m/>
    <m/>
    <m/>
    <m/>
    <m/>
    <m/>
    <m/>
    <m/>
    <m/>
    <m/>
    <m/>
    <m/>
    <m/>
    <m/>
    <m/>
    <s v="Gestión"/>
    <s v="Mensual"/>
    <s v="Flujo"/>
    <s v="Porcentaje"/>
    <n v="0"/>
    <s v="Número de asistencias técnicas realizadas en las Secretarías de Educación  / Total asistencias técnicas  programadas _x000a__x000a_Nota: Se programa 1 (una) asistencia técnica por Secretaría de Educación Certificada con el Aplicativo SAC (85 SEC)"/>
    <s v="Informe ejecutivo de las asistencias técnicas"/>
    <n v="0"/>
    <n v="100"/>
    <n v="50"/>
    <n v="100"/>
    <n v="100"/>
    <n v="100"/>
    <n v="175"/>
    <n v="50"/>
    <m/>
    <n v="100"/>
    <n v="100"/>
    <m/>
    <m/>
    <m/>
    <m/>
    <m/>
    <m/>
    <m/>
    <m/>
    <m/>
    <m/>
    <m/>
    <n v="100"/>
    <m/>
    <m/>
  </r>
  <r>
    <s v="TRANSVERSALES"/>
    <s v="Gestión con valores para Resultados"/>
    <s v="Aumentar de manera sostenida el indice anual de desempeño institucional"/>
    <s v="Gestión documental"/>
    <s v="Unidad de Atención al Ciudadano"/>
    <s v="Unidad de Atención al Ciudadano"/>
    <s v="NA"/>
    <s v="Eficiencia y desarrollo de capacidades para una gestión moderna del sector educativo"/>
    <s v="6. Desarrollo de capacidades para una gestión moderna del sector educativo"/>
    <m/>
    <s v="026"/>
    <s v="Servicio al Ciudadano"/>
    <n v="316"/>
    <s v="Porcentaje de avance en la organización técnica de documentos"/>
    <x v="2"/>
    <m/>
    <m/>
    <m/>
    <m/>
    <m/>
    <m/>
    <m/>
    <m/>
    <m/>
    <m/>
    <m/>
    <m/>
    <m/>
    <m/>
    <m/>
    <m/>
    <m/>
    <m/>
    <m/>
    <m/>
    <m/>
    <m/>
    <s v="Gestión"/>
    <s v="Mensual"/>
    <s v="Flujo"/>
    <s v="Porcentaje"/>
    <n v="0"/>
    <s v="Número de documentos organizados / total de documentos  por  organizar"/>
    <s v="Informe de documentos organizados"/>
    <n v="0"/>
    <n v="100"/>
    <n v="100"/>
    <n v="100"/>
    <n v="100"/>
    <n v="100"/>
    <n v="100"/>
    <n v="101.42"/>
    <m/>
    <n v="100"/>
    <n v="100"/>
    <m/>
    <m/>
    <m/>
    <m/>
    <m/>
    <m/>
    <m/>
    <m/>
    <m/>
    <m/>
    <m/>
    <n v="100"/>
    <m/>
    <m/>
  </r>
  <r>
    <s v="TRANSVERSALES"/>
    <s v="Gestión con valores para Resultados"/>
    <s v="Aumentar de manera sostenida el indice anual de desempeño institucional"/>
    <s v="Gestión documental"/>
    <s v="Unidad de Atención al Ciudadano"/>
    <s v="Unidad de Atención al Ciudadano"/>
    <s v="NA"/>
    <s v="Eficiencia y desarrollo de capacidades para una gestión moderna del sector educativo"/>
    <s v="6. Desarrollo de capacidades para una gestión moderna del sector educativo"/>
    <m/>
    <s v="026"/>
    <s v="Servicio al Ciudadano"/>
    <n v="317"/>
    <s v="Porcentaje de avance en la digitalización de documentos"/>
    <x v="2"/>
    <m/>
    <m/>
    <m/>
    <m/>
    <m/>
    <m/>
    <m/>
    <m/>
    <m/>
    <m/>
    <m/>
    <m/>
    <m/>
    <m/>
    <m/>
    <m/>
    <m/>
    <m/>
    <m/>
    <m/>
    <m/>
    <m/>
    <s v="Gestión"/>
    <s v="Mensual"/>
    <s v="Flujo"/>
    <s v="Porcentaje"/>
    <n v="0"/>
    <s v="Número de documentos digitalizados / total de documentos a  digitalizar"/>
    <s v="Informe de  documentos digitalizados "/>
    <n v="0"/>
    <n v="100"/>
    <n v="100"/>
    <n v="100"/>
    <n v="100"/>
    <n v="100"/>
    <n v="100"/>
    <n v="114"/>
    <m/>
    <n v="100"/>
    <n v="100"/>
    <m/>
    <m/>
    <m/>
    <m/>
    <m/>
    <m/>
    <m/>
    <m/>
    <m/>
    <m/>
    <m/>
    <n v="100"/>
    <m/>
    <m/>
  </r>
  <r>
    <s v="TRANSVERSALES"/>
    <s v="Gestión con valores para Resultados"/>
    <s v="Aumentar de manera sostenida el indice anual de desempeño institucional"/>
    <s v="Gestión documental"/>
    <s v="Unidad de Atención al Ciudadano"/>
    <s v="Unidad de Atención al Ciudadano"/>
    <s v="NA"/>
    <s v="Eficiencia y desarrollo de capacidades para una gestión moderna del sector educativo"/>
    <s v="6. Desarrollo de capacidades para una gestión moderna del sector educativo"/>
    <m/>
    <s v="026"/>
    <s v="Servicio al Ciudadano"/>
    <n v="360"/>
    <s v="Porcentaje de avance en la implementación de la solución tecnológica (SGDEA) basada en el Modelo de Gestión Documental de la Entidad "/>
    <x v="0"/>
    <s v="X"/>
    <m/>
    <m/>
    <m/>
    <m/>
    <m/>
    <m/>
    <m/>
    <m/>
    <m/>
    <m/>
    <s v="X"/>
    <m/>
    <m/>
    <m/>
    <m/>
    <m/>
    <m/>
    <m/>
    <m/>
    <m/>
    <m/>
    <s v="Producto"/>
    <s v="Semestral"/>
    <s v="Acumulado"/>
    <s v="Porcentaje"/>
    <n v="0"/>
    <s v="Número de actividades ejecutadas / Número de actividades planeadas para la implementación de la solución tecnológica (SGDEA) _x000a__x000a_SGDEA: Sistema de Gestión de Documentos Electrónicos de Archivo"/>
    <s v="Informe de  avance"/>
    <n v="0"/>
    <n v="15"/>
    <n v="25"/>
    <n v="30"/>
    <n v="30"/>
    <n v="100"/>
    <n v="15"/>
    <n v="0"/>
    <n v="15"/>
    <n v="15"/>
    <n v="30"/>
    <n v="0"/>
    <n v="0"/>
    <n v="0"/>
    <n v="0"/>
    <n v="0"/>
    <m/>
    <n v="0"/>
    <n v="0"/>
    <n v="0"/>
    <n v="0"/>
    <n v="0"/>
    <n v="30"/>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B2001202-9F86-469E-B8FE-81CF04C19981}" name="TablaDinámica1" cacheId="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3:A1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0">
        <item x="2"/>
        <item x="0"/>
        <item x="4"/>
        <item x="1"/>
        <item x="6"/>
        <item x="7"/>
        <item m="1" x="8"/>
        <item x="5"/>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showAll="0"/>
    <pivotField showAll="0"/>
    <pivotField showAll="0"/>
    <pivotField showAll="0"/>
    <pivotField showAll="0"/>
    <pivotField showAll="0"/>
    <pivotField showAll="0"/>
    <pivotField showAll="0"/>
    <pivotField showAll="0"/>
    <pivotField showAll="0"/>
    <pivotField numFmtId="2" showAll="0"/>
    <pivotField showAll="0"/>
    <pivotField showAll="0"/>
  </pivotFields>
  <rowFields count="1">
    <field x="14"/>
  </rowFields>
  <rowItems count="9">
    <i>
      <x/>
    </i>
    <i>
      <x v="1"/>
    </i>
    <i>
      <x v="2"/>
    </i>
    <i>
      <x v="3"/>
    </i>
    <i>
      <x v="4"/>
    </i>
    <i>
      <x v="5"/>
    </i>
    <i>
      <x v="7"/>
    </i>
    <i>
      <x v="8"/>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V7" dT="2021-11-05T23:27:55.63" personId="{5257187A-9995-46CA-9C2E-BE9E4B494081}" id="{0036BEBA-6D50-4D97-9922-C17D2AD8A66B}">
    <text>Planeación aprobó subir meta a 964</text>
  </threadedComment>
  <threadedComment ref="AN12" dT="2021-11-04T17:21:59.48" personId="{D79A97D7-DA32-401D-A62B-2A883E65DCE5}" id="{D6C8D288-4F85-4F04-A468-7EA99B259FE1}">
    <text>Modificar a tipo "Acumulado"</text>
  </threadedComment>
  <threadedComment ref="M130" dT="2021-11-29T21:33:22.77" personId="{F9ED3670-1054-48B2-8A22-1355018114EC}" id="{E389E8EF-0D17-4615-B3C4-F36A95ECABBC}">
    <text>Estaba. Número de ETC con acompañamiento frente a las medidas que se deriven de la información entregada en el boletin de estrategias de permanencia.</text>
  </threadedComment>
  <threadedComment ref="AM130" dT="2021-11-29T21:34:17.58" personId="{F9ED3670-1054-48B2-8A22-1355018114EC}" id="{CEE2FC69-1AAF-45A4-8915-AD3F7322CCAA}">
    <text>Estaba : Trimestral</text>
  </threadedComment>
</ThreadedComments>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452D70-9CB7-4088-B43D-1C515920E1C4}">
  <dimension ref="A3:A12"/>
  <sheetViews>
    <sheetView workbookViewId="0">
      <selection activeCell="B16" sqref="B16"/>
    </sheetView>
  </sheetViews>
  <sheetFormatPr baseColWidth="10" defaultColWidth="11.42578125" defaultRowHeight="15"/>
  <cols>
    <col min="1" max="1" width="17.5703125" bestFit="1" customWidth="1"/>
  </cols>
  <sheetData>
    <row r="3" spans="1:1">
      <c r="A3" s="29" t="s">
        <v>0</v>
      </c>
    </row>
    <row r="4" spans="1:1">
      <c r="A4" s="21" t="s">
        <v>1</v>
      </c>
    </row>
    <row r="5" spans="1:1">
      <c r="A5" s="21" t="s">
        <v>2</v>
      </c>
    </row>
    <row r="6" spans="1:1">
      <c r="A6" s="21" t="s">
        <v>3</v>
      </c>
    </row>
    <row r="7" spans="1:1">
      <c r="A7" s="21" t="s">
        <v>4</v>
      </c>
    </row>
    <row r="8" spans="1:1">
      <c r="A8" s="21" t="s">
        <v>5</v>
      </c>
    </row>
    <row r="9" spans="1:1">
      <c r="A9" s="21" t="s">
        <v>6</v>
      </c>
    </row>
    <row r="10" spans="1:1">
      <c r="A10" s="21" t="s">
        <v>7</v>
      </c>
    </row>
    <row r="11" spans="1:1">
      <c r="A11" s="21" t="s">
        <v>8</v>
      </c>
    </row>
    <row r="12" spans="1:1">
      <c r="A12" s="21" t="s">
        <v>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0054D-F281-4159-87E8-26EE81D5C1E9}">
  <dimension ref="A1:XER335"/>
  <sheetViews>
    <sheetView tabSelected="1" zoomScale="90" zoomScaleNormal="90" workbookViewId="0">
      <selection activeCell="C4" sqref="C4"/>
    </sheetView>
  </sheetViews>
  <sheetFormatPr baseColWidth="10" defaultColWidth="9.140625" defaultRowHeight="15"/>
  <cols>
    <col min="1" max="1" width="11.28515625" customWidth="1"/>
    <col min="2" max="3" width="30.7109375" customWidth="1"/>
    <col min="4" max="4" width="20.140625" customWidth="1"/>
    <col min="5" max="5" width="25.42578125" customWidth="1"/>
    <col min="6" max="6" width="29.42578125" customWidth="1"/>
    <col min="7" max="9" width="40.7109375" customWidth="1"/>
    <col min="10" max="10" width="17.42578125" customWidth="1"/>
    <col min="11" max="11" width="13.85546875" customWidth="1"/>
    <col min="12" max="12" width="10.42578125" style="16" customWidth="1"/>
    <col min="13" max="13" width="39.42578125" style="39" customWidth="1"/>
    <col min="14" max="14" width="11.42578125" customWidth="1"/>
    <col min="15" max="15" width="10.7109375" style="12" customWidth="1"/>
    <col min="16" max="16" width="9.140625" style="12" customWidth="1"/>
    <col min="17" max="17" width="10.7109375" style="12" customWidth="1"/>
    <col min="18" max="19" width="9.140625" style="12" customWidth="1"/>
    <col min="20" max="20" width="11.140625" style="12" customWidth="1"/>
    <col min="21" max="21" width="13.140625" style="12" customWidth="1"/>
    <col min="22" max="22" width="9.140625" style="12" customWidth="1"/>
    <col min="23" max="23" width="15" style="12" customWidth="1"/>
    <col min="24" max="24" width="9.140625" style="12" customWidth="1"/>
    <col min="25" max="25" width="13.42578125" style="12" customWidth="1"/>
    <col min="26" max="27" width="9.140625" style="12" customWidth="1"/>
    <col min="28" max="28" width="11" style="12" customWidth="1"/>
    <col min="29" max="29" width="13.7109375" style="12" customWidth="1"/>
    <col min="30" max="30" width="13.85546875" style="12" customWidth="1"/>
    <col min="31" max="31" width="15" style="12" customWidth="1"/>
    <col min="32" max="32" width="14.28515625" style="12" customWidth="1"/>
    <col min="33" max="35" width="9.140625" style="12" customWidth="1"/>
    <col min="36" max="36" width="15" style="12" customWidth="1"/>
    <col min="37" max="37" width="12.28515625" style="12" customWidth="1"/>
    <col min="38" max="38" width="12.5703125" style="16" customWidth="1"/>
    <col min="39" max="39" width="15.5703125" style="12" customWidth="1"/>
    <col min="40" max="40" width="16.28515625" style="16" customWidth="1"/>
    <col min="41" max="41" width="12.42578125" style="16" customWidth="1"/>
    <col min="42" max="42" width="11.140625" style="16" customWidth="1"/>
    <col min="43" max="43" width="41.28515625" customWidth="1"/>
    <col min="44" max="44" width="43.5703125" customWidth="1"/>
    <col min="45" max="45" width="18.28515625" bestFit="1" customWidth="1"/>
    <col min="46" max="46" width="17.140625" bestFit="1" customWidth="1"/>
    <col min="47" max="48" width="16.7109375" bestFit="1" customWidth="1"/>
    <col min="49" max="49" width="17.140625" style="6" bestFit="1" customWidth="1"/>
    <col min="50" max="50" width="17.42578125" style="6" bestFit="1" customWidth="1"/>
    <col min="51" max="51" width="17.140625" bestFit="1" customWidth="1"/>
    <col min="52" max="53" width="15.5703125" customWidth="1"/>
    <col min="54" max="54" width="16" customWidth="1"/>
    <col min="55" max="55" width="20.5703125" customWidth="1"/>
    <col min="56" max="56" width="17.85546875" bestFit="1" customWidth="1"/>
    <col min="57" max="57" width="20.5703125" style="6" bestFit="1" customWidth="1"/>
    <col min="58" max="58" width="16" customWidth="1"/>
    <col min="59" max="59" width="19" style="6" customWidth="1"/>
    <col min="60" max="60" width="19" customWidth="1"/>
    <col min="61" max="61" width="19.5703125" style="6" customWidth="1"/>
    <col min="62" max="62" width="19.140625" bestFit="1" customWidth="1"/>
    <col min="63" max="63" width="20" style="6" bestFit="1" customWidth="1"/>
    <col min="64" max="64" width="19.140625" bestFit="1" customWidth="1"/>
    <col min="65" max="65" width="21" style="6" bestFit="1" customWidth="1"/>
    <col min="66" max="66" width="19.140625" bestFit="1" customWidth="1"/>
    <col min="67" max="67" width="18.28515625" customWidth="1"/>
    <col min="68" max="16384" width="9.140625" style="6"/>
  </cols>
  <sheetData>
    <row r="1" spans="1:67" s="1" customFormat="1" ht="54" customHeight="1">
      <c r="A1" s="32" t="s">
        <v>10</v>
      </c>
      <c r="B1" s="32" t="s">
        <v>11</v>
      </c>
      <c r="C1" s="32" t="s">
        <v>12</v>
      </c>
      <c r="D1" s="32" t="s">
        <v>13</v>
      </c>
      <c r="E1" s="32" t="s">
        <v>14</v>
      </c>
      <c r="F1" s="32" t="s">
        <v>15</v>
      </c>
      <c r="G1" s="33" t="s">
        <v>16</v>
      </c>
      <c r="H1" s="33" t="s">
        <v>17</v>
      </c>
      <c r="I1" s="33" t="s">
        <v>1541</v>
      </c>
      <c r="J1" s="33" t="s">
        <v>19</v>
      </c>
      <c r="K1" s="33" t="s">
        <v>20</v>
      </c>
      <c r="L1" s="33" t="s">
        <v>21</v>
      </c>
      <c r="M1" s="34" t="s">
        <v>22</v>
      </c>
      <c r="N1" s="33" t="s">
        <v>23</v>
      </c>
      <c r="O1" s="34" t="s">
        <v>2</v>
      </c>
      <c r="P1" s="34" t="s">
        <v>24</v>
      </c>
      <c r="Q1" s="34" t="s">
        <v>25</v>
      </c>
      <c r="R1" s="34" t="s">
        <v>26</v>
      </c>
      <c r="S1" s="34" t="s">
        <v>27</v>
      </c>
      <c r="T1" s="34" t="s">
        <v>28</v>
      </c>
      <c r="U1" s="40" t="s">
        <v>29</v>
      </c>
      <c r="V1" s="34" t="s">
        <v>30</v>
      </c>
      <c r="W1" s="34" t="s">
        <v>31</v>
      </c>
      <c r="X1" s="34" t="s">
        <v>32</v>
      </c>
      <c r="Y1" s="34" t="s">
        <v>33</v>
      </c>
      <c r="Z1" s="34" t="s">
        <v>34</v>
      </c>
      <c r="AA1" s="34" t="s">
        <v>35</v>
      </c>
      <c r="AB1" s="34" t="s">
        <v>36</v>
      </c>
      <c r="AC1" s="34" t="s">
        <v>37</v>
      </c>
      <c r="AD1" s="34" t="s">
        <v>38</v>
      </c>
      <c r="AE1" s="34" t="s">
        <v>39</v>
      </c>
      <c r="AF1" s="34" t="s">
        <v>40</v>
      </c>
      <c r="AG1" s="34" t="s">
        <v>41</v>
      </c>
      <c r="AH1" s="34" t="s">
        <v>42</v>
      </c>
      <c r="AI1" s="34" t="s">
        <v>43</v>
      </c>
      <c r="AJ1" s="34" t="s">
        <v>44</v>
      </c>
      <c r="AK1" s="34" t="s">
        <v>45</v>
      </c>
      <c r="AL1" s="33" t="s">
        <v>46</v>
      </c>
      <c r="AM1" s="33" t="s">
        <v>47</v>
      </c>
      <c r="AN1" s="33" t="s">
        <v>48</v>
      </c>
      <c r="AO1" s="33" t="s">
        <v>49</v>
      </c>
      <c r="AP1" s="33" t="s">
        <v>50</v>
      </c>
      <c r="AQ1" s="33" t="s">
        <v>51</v>
      </c>
      <c r="AR1" s="33" t="s">
        <v>52</v>
      </c>
      <c r="AS1" s="35" t="s">
        <v>53</v>
      </c>
      <c r="AT1" s="35" t="s">
        <v>54</v>
      </c>
      <c r="AU1" s="35" t="s">
        <v>55</v>
      </c>
      <c r="AV1" s="35" t="s">
        <v>56</v>
      </c>
      <c r="AW1" s="35" t="s">
        <v>57</v>
      </c>
      <c r="AX1" s="35" t="s">
        <v>58</v>
      </c>
      <c r="AY1" s="35" t="s">
        <v>59</v>
      </c>
      <c r="AZ1" s="35" t="s">
        <v>60</v>
      </c>
      <c r="BA1" s="15" t="s">
        <v>61</v>
      </c>
      <c r="BB1" s="36" t="s">
        <v>62</v>
      </c>
      <c r="BC1" s="15" t="s">
        <v>63</v>
      </c>
      <c r="BD1" s="37" t="s">
        <v>64</v>
      </c>
      <c r="BE1" s="38" t="s">
        <v>65</v>
      </c>
      <c r="BF1" s="37" t="s">
        <v>66</v>
      </c>
      <c r="BG1" s="38" t="s">
        <v>67</v>
      </c>
      <c r="BH1" s="37" t="s">
        <v>68</v>
      </c>
      <c r="BI1" s="38" t="s">
        <v>69</v>
      </c>
      <c r="BJ1" s="37" t="s">
        <v>70</v>
      </c>
      <c r="BK1" s="38" t="s">
        <v>71</v>
      </c>
      <c r="BL1" s="37" t="s">
        <v>72</v>
      </c>
      <c r="BM1" s="38" t="s">
        <v>73</v>
      </c>
      <c r="BN1" s="37" t="s">
        <v>74</v>
      </c>
      <c r="BO1" s="38" t="s">
        <v>75</v>
      </c>
    </row>
    <row r="2" spans="1:67" s="67" customFormat="1" ht="50.1" customHeight="1">
      <c r="A2" s="59" t="s">
        <v>76</v>
      </c>
      <c r="B2" s="59" t="s">
        <v>77</v>
      </c>
      <c r="C2" s="59" t="s">
        <v>78</v>
      </c>
      <c r="D2" s="59" t="s">
        <v>79</v>
      </c>
      <c r="E2" s="59" t="s">
        <v>80</v>
      </c>
      <c r="F2" s="59" t="s">
        <v>81</v>
      </c>
      <c r="G2" s="61" t="s">
        <v>82</v>
      </c>
      <c r="H2" s="61" t="s">
        <v>83</v>
      </c>
      <c r="I2" s="61" t="s">
        <v>1535</v>
      </c>
      <c r="J2" s="60">
        <v>64</v>
      </c>
      <c r="K2" s="61" t="s">
        <v>85</v>
      </c>
      <c r="L2" s="60">
        <v>328</v>
      </c>
      <c r="M2" s="62" t="s">
        <v>86</v>
      </c>
      <c r="N2" s="60" t="s">
        <v>1</v>
      </c>
      <c r="O2" s="63" t="s">
        <v>87</v>
      </c>
      <c r="P2" s="63" t="s">
        <v>87</v>
      </c>
      <c r="Q2" s="63"/>
      <c r="R2" s="63"/>
      <c r="S2" s="63"/>
      <c r="T2" s="63"/>
      <c r="U2" s="63"/>
      <c r="V2" s="63"/>
      <c r="W2" s="63"/>
      <c r="X2" s="63"/>
      <c r="Y2" s="63"/>
      <c r="Z2" s="63"/>
      <c r="AA2" s="63"/>
      <c r="AB2" s="63"/>
      <c r="AC2" s="63"/>
      <c r="AD2" s="63"/>
      <c r="AE2" s="63"/>
      <c r="AF2" s="63"/>
      <c r="AG2" s="63"/>
      <c r="AH2" s="63"/>
      <c r="AI2" s="63"/>
      <c r="AJ2" s="63"/>
      <c r="AK2" s="63"/>
      <c r="AL2" s="60" t="s">
        <v>88</v>
      </c>
      <c r="AM2" s="63" t="s">
        <v>89</v>
      </c>
      <c r="AN2" s="60" t="s">
        <v>90</v>
      </c>
      <c r="AO2" s="60" t="s">
        <v>91</v>
      </c>
      <c r="AP2" s="60">
        <v>0</v>
      </c>
      <c r="AQ2" s="61" t="s">
        <v>92</v>
      </c>
      <c r="AR2" s="61" t="s">
        <v>93</v>
      </c>
      <c r="AS2" s="2">
        <v>0</v>
      </c>
      <c r="AT2" s="2">
        <v>0</v>
      </c>
      <c r="AU2" s="2">
        <v>0</v>
      </c>
      <c r="AV2" s="2">
        <v>45</v>
      </c>
      <c r="AW2" s="3">
        <v>95</v>
      </c>
      <c r="AX2" s="3">
        <v>95</v>
      </c>
      <c r="AY2" s="2">
        <v>0</v>
      </c>
      <c r="AZ2" s="2">
        <v>0</v>
      </c>
      <c r="BA2" s="2">
        <v>21.9</v>
      </c>
      <c r="BB2" s="2">
        <f t="shared" ref="BB2:BB50" si="0">AV2-BA2</f>
        <v>23.1</v>
      </c>
      <c r="BC2" s="17">
        <f t="shared" ref="BC2:BC50" si="1">AW2</f>
        <v>95</v>
      </c>
      <c r="BD2" s="64">
        <f>BA2</f>
        <v>21.9</v>
      </c>
      <c r="BE2" s="64">
        <v>0</v>
      </c>
      <c r="BF2" s="68">
        <v>60</v>
      </c>
      <c r="BG2" s="64">
        <f ca="1">BG2</f>
        <v>0</v>
      </c>
      <c r="BH2" s="64">
        <f ca="1">BG2</f>
        <v>0</v>
      </c>
      <c r="BI2" s="68">
        <v>75</v>
      </c>
      <c r="BJ2" s="64">
        <f t="shared" ref="BJ2:BK5" si="2">BI2</f>
        <v>75</v>
      </c>
      <c r="BK2" s="64">
        <f t="shared" si="2"/>
        <v>75</v>
      </c>
      <c r="BL2" s="68">
        <v>90</v>
      </c>
      <c r="BM2" s="64">
        <f t="shared" ref="BM2:BN5" si="3">BL2</f>
        <v>90</v>
      </c>
      <c r="BN2" s="64">
        <f t="shared" si="3"/>
        <v>90</v>
      </c>
      <c r="BO2" s="65">
        <f t="shared" ref="BO2:BO50" si="4">AW2</f>
        <v>95</v>
      </c>
    </row>
    <row r="3" spans="1:67" s="67" customFormat="1" ht="50.1" customHeight="1">
      <c r="A3" s="59" t="s">
        <v>76</v>
      </c>
      <c r="B3" s="59" t="s">
        <v>77</v>
      </c>
      <c r="C3" s="59" t="s">
        <v>78</v>
      </c>
      <c r="D3" s="59" t="s">
        <v>94</v>
      </c>
      <c r="E3" s="59" t="s">
        <v>80</v>
      </c>
      <c r="F3" s="59" t="s">
        <v>95</v>
      </c>
      <c r="G3" s="61" t="s">
        <v>82</v>
      </c>
      <c r="H3" s="61" t="s">
        <v>83</v>
      </c>
      <c r="I3" s="61" t="s">
        <v>1535</v>
      </c>
      <c r="J3" s="60">
        <v>61</v>
      </c>
      <c r="K3" s="61" t="s">
        <v>96</v>
      </c>
      <c r="L3" s="60">
        <v>2</v>
      </c>
      <c r="M3" s="62" t="s">
        <v>97</v>
      </c>
      <c r="N3" s="60" t="s">
        <v>4</v>
      </c>
      <c r="O3" s="63" t="s">
        <v>87</v>
      </c>
      <c r="P3" s="63"/>
      <c r="Q3" s="63"/>
      <c r="R3" s="63"/>
      <c r="S3" s="63"/>
      <c r="T3" s="63"/>
      <c r="U3" s="63"/>
      <c r="V3" s="63"/>
      <c r="W3" s="63"/>
      <c r="X3" s="63"/>
      <c r="Y3" s="63"/>
      <c r="Z3" s="63"/>
      <c r="AA3" s="63"/>
      <c r="AB3" s="63"/>
      <c r="AC3" s="63"/>
      <c r="AD3" s="63"/>
      <c r="AE3" s="63"/>
      <c r="AF3" s="63"/>
      <c r="AG3" s="63"/>
      <c r="AH3" s="63"/>
      <c r="AI3" s="63"/>
      <c r="AJ3" s="63"/>
      <c r="AK3" s="63"/>
      <c r="AL3" s="60" t="s">
        <v>98</v>
      </c>
      <c r="AM3" s="63" t="s">
        <v>89</v>
      </c>
      <c r="AN3" s="60" t="s">
        <v>90</v>
      </c>
      <c r="AO3" s="60" t="s">
        <v>91</v>
      </c>
      <c r="AP3" s="60">
        <v>15</v>
      </c>
      <c r="AQ3" s="61" t="s">
        <v>99</v>
      </c>
      <c r="AR3" s="61" t="s">
        <v>100</v>
      </c>
      <c r="AS3" s="2">
        <v>12</v>
      </c>
      <c r="AT3" s="2">
        <v>15</v>
      </c>
      <c r="AU3" s="2">
        <v>18</v>
      </c>
      <c r="AV3" s="2">
        <v>21</v>
      </c>
      <c r="AW3" s="3">
        <v>24</v>
      </c>
      <c r="AX3" s="3">
        <v>24</v>
      </c>
      <c r="AY3" s="2">
        <v>15.22</v>
      </c>
      <c r="AZ3" s="2">
        <v>16</v>
      </c>
      <c r="BA3" s="2">
        <v>17.100000000000001</v>
      </c>
      <c r="BB3" s="2">
        <f t="shared" si="0"/>
        <v>3.8999999999999986</v>
      </c>
      <c r="BC3" s="17">
        <f t="shared" si="1"/>
        <v>24</v>
      </c>
      <c r="BD3" s="64">
        <f>BA3</f>
        <v>17.100000000000001</v>
      </c>
      <c r="BE3" s="64">
        <v>0</v>
      </c>
      <c r="BF3" s="68" t="s">
        <v>101</v>
      </c>
      <c r="BG3" s="64">
        <f ca="1">BG3</f>
        <v>0</v>
      </c>
      <c r="BH3" s="64">
        <f ca="1">BG3</f>
        <v>0</v>
      </c>
      <c r="BI3" s="68">
        <v>20</v>
      </c>
      <c r="BJ3" s="64">
        <f t="shared" si="2"/>
        <v>20</v>
      </c>
      <c r="BK3" s="64">
        <f t="shared" si="2"/>
        <v>20</v>
      </c>
      <c r="BL3" s="68">
        <v>21</v>
      </c>
      <c r="BM3" s="64">
        <f t="shared" si="3"/>
        <v>21</v>
      </c>
      <c r="BN3" s="64">
        <f t="shared" si="3"/>
        <v>21</v>
      </c>
      <c r="BO3" s="65">
        <f t="shared" si="4"/>
        <v>24</v>
      </c>
    </row>
    <row r="4" spans="1:67" s="67" customFormat="1" ht="50.1" customHeight="1">
      <c r="A4" s="59" t="s">
        <v>76</v>
      </c>
      <c r="B4" s="59" t="s">
        <v>77</v>
      </c>
      <c r="C4" s="59" t="s">
        <v>78</v>
      </c>
      <c r="D4" s="59" t="s">
        <v>94</v>
      </c>
      <c r="E4" s="59" t="s">
        <v>80</v>
      </c>
      <c r="F4" s="59" t="s">
        <v>95</v>
      </c>
      <c r="G4" s="61" t="s">
        <v>82</v>
      </c>
      <c r="H4" s="61" t="s">
        <v>83</v>
      </c>
      <c r="I4" s="61" t="s">
        <v>1535</v>
      </c>
      <c r="J4" s="60">
        <v>61</v>
      </c>
      <c r="K4" s="61" t="s">
        <v>96</v>
      </c>
      <c r="L4" s="60">
        <v>22</v>
      </c>
      <c r="M4" s="62" t="s">
        <v>102</v>
      </c>
      <c r="N4" s="60" t="s">
        <v>1</v>
      </c>
      <c r="O4" s="63"/>
      <c r="P4" s="63"/>
      <c r="Q4" s="63"/>
      <c r="R4" s="63"/>
      <c r="S4" s="63"/>
      <c r="T4" s="63"/>
      <c r="U4" s="63"/>
      <c r="V4" s="63"/>
      <c r="W4" s="63"/>
      <c r="X4" s="63"/>
      <c r="Y4" s="63"/>
      <c r="Z4" s="63"/>
      <c r="AA4" s="63"/>
      <c r="AB4" s="63"/>
      <c r="AC4" s="63"/>
      <c r="AD4" s="63"/>
      <c r="AE4" s="63"/>
      <c r="AF4" s="63"/>
      <c r="AG4" s="63"/>
      <c r="AH4" s="63"/>
      <c r="AI4" s="63"/>
      <c r="AJ4" s="63"/>
      <c r="AK4" s="63"/>
      <c r="AL4" s="60" t="s">
        <v>103</v>
      </c>
      <c r="AM4" s="63" t="s">
        <v>89</v>
      </c>
      <c r="AN4" s="60" t="s">
        <v>104</v>
      </c>
      <c r="AO4" s="60" t="s">
        <v>105</v>
      </c>
      <c r="AP4" s="60">
        <v>0</v>
      </c>
      <c r="AQ4" s="61" t="s">
        <v>106</v>
      </c>
      <c r="AR4" s="61" t="s">
        <v>107</v>
      </c>
      <c r="AS4" s="2">
        <v>93</v>
      </c>
      <c r="AT4" s="2">
        <v>0</v>
      </c>
      <c r="AU4" s="2">
        <v>95</v>
      </c>
      <c r="AV4" s="2">
        <v>96</v>
      </c>
      <c r="AW4" s="3">
        <v>96</v>
      </c>
      <c r="AX4" s="3">
        <v>96</v>
      </c>
      <c r="AY4" s="2">
        <v>94</v>
      </c>
      <c r="AZ4" s="2">
        <v>95</v>
      </c>
      <c r="BA4" s="2">
        <v>79</v>
      </c>
      <c r="BB4" s="2">
        <f t="shared" si="0"/>
        <v>17</v>
      </c>
      <c r="BC4" s="17">
        <f t="shared" si="1"/>
        <v>96</v>
      </c>
      <c r="BD4" s="64">
        <v>0</v>
      </c>
      <c r="BE4" s="64">
        <f>BD4</f>
        <v>0</v>
      </c>
      <c r="BF4" s="68">
        <v>35</v>
      </c>
      <c r="BG4" s="64">
        <f>BF4</f>
        <v>35</v>
      </c>
      <c r="BH4" s="64">
        <f>BG4</f>
        <v>35</v>
      </c>
      <c r="BI4" s="68">
        <v>35</v>
      </c>
      <c r="BJ4" s="64">
        <f t="shared" si="2"/>
        <v>35</v>
      </c>
      <c r="BK4" s="64">
        <f t="shared" si="2"/>
        <v>35</v>
      </c>
      <c r="BL4" s="68">
        <v>26</v>
      </c>
      <c r="BM4" s="64">
        <f t="shared" si="3"/>
        <v>26</v>
      </c>
      <c r="BN4" s="64">
        <f t="shared" si="3"/>
        <v>26</v>
      </c>
      <c r="BO4" s="65">
        <f t="shared" si="4"/>
        <v>96</v>
      </c>
    </row>
    <row r="5" spans="1:67" s="67" customFormat="1" ht="50.1" customHeight="1">
      <c r="A5" s="59" t="s">
        <v>76</v>
      </c>
      <c r="B5" s="59" t="s">
        <v>77</v>
      </c>
      <c r="C5" s="59" t="s">
        <v>78</v>
      </c>
      <c r="D5" s="59" t="s">
        <v>94</v>
      </c>
      <c r="E5" s="59" t="s">
        <v>80</v>
      </c>
      <c r="F5" s="59" t="s">
        <v>95</v>
      </c>
      <c r="G5" s="61" t="s">
        <v>82</v>
      </c>
      <c r="H5" s="61" t="s">
        <v>83</v>
      </c>
      <c r="I5" s="61" t="s">
        <v>1535</v>
      </c>
      <c r="J5" s="60">
        <v>61</v>
      </c>
      <c r="K5" s="61" t="s">
        <v>96</v>
      </c>
      <c r="L5" s="60">
        <v>4</v>
      </c>
      <c r="M5" s="62" t="s">
        <v>108</v>
      </c>
      <c r="N5" s="60" t="s">
        <v>1</v>
      </c>
      <c r="O5" s="63" t="s">
        <v>109</v>
      </c>
      <c r="P5" s="63"/>
      <c r="Q5" s="63"/>
      <c r="R5" s="63"/>
      <c r="S5" s="63"/>
      <c r="T5" s="63"/>
      <c r="U5" s="63"/>
      <c r="V5" s="63"/>
      <c r="W5" s="63"/>
      <c r="X5" s="63"/>
      <c r="Y5" s="63"/>
      <c r="Z5" s="63"/>
      <c r="AA5" s="63"/>
      <c r="AB5" s="63"/>
      <c r="AC5" s="63"/>
      <c r="AD5" s="63"/>
      <c r="AE5" s="63"/>
      <c r="AF5" s="63"/>
      <c r="AG5" s="63"/>
      <c r="AH5" s="63"/>
      <c r="AI5" s="63"/>
      <c r="AJ5" s="63"/>
      <c r="AK5" s="63"/>
      <c r="AL5" s="60" t="s">
        <v>103</v>
      </c>
      <c r="AM5" s="63" t="s">
        <v>89</v>
      </c>
      <c r="AN5" s="60" t="s">
        <v>90</v>
      </c>
      <c r="AO5" s="60" t="s">
        <v>105</v>
      </c>
      <c r="AP5" s="60">
        <v>15</v>
      </c>
      <c r="AQ5" s="61" t="s">
        <v>110</v>
      </c>
      <c r="AR5" s="61" t="s">
        <v>111</v>
      </c>
      <c r="AS5" s="2">
        <v>0</v>
      </c>
      <c r="AT5" s="2">
        <v>330</v>
      </c>
      <c r="AU5" s="2">
        <v>380</v>
      </c>
      <c r="AV5" s="2">
        <v>977</v>
      </c>
      <c r="AW5" s="3">
        <v>1477</v>
      </c>
      <c r="AX5" s="3">
        <v>1477</v>
      </c>
      <c r="AY5" s="2">
        <v>330</v>
      </c>
      <c r="AZ5" s="2">
        <v>440</v>
      </c>
      <c r="BA5" s="2">
        <v>493</v>
      </c>
      <c r="BB5" s="2">
        <f t="shared" si="0"/>
        <v>484</v>
      </c>
      <c r="BC5" s="17">
        <f t="shared" si="1"/>
        <v>1477</v>
      </c>
      <c r="BD5" s="64">
        <f>BA5</f>
        <v>493</v>
      </c>
      <c r="BE5" s="64">
        <v>0</v>
      </c>
      <c r="BF5" s="68">
        <v>1107</v>
      </c>
      <c r="BG5" s="64">
        <f ca="1">BG5</f>
        <v>0</v>
      </c>
      <c r="BH5" s="64">
        <f ca="1">BG5</f>
        <v>0</v>
      </c>
      <c r="BI5" s="68">
        <v>1477</v>
      </c>
      <c r="BJ5" s="64">
        <f t="shared" si="2"/>
        <v>1477</v>
      </c>
      <c r="BK5" s="64">
        <f t="shared" si="2"/>
        <v>1477</v>
      </c>
      <c r="BL5" s="68">
        <v>1477</v>
      </c>
      <c r="BM5" s="64">
        <f t="shared" si="3"/>
        <v>1477</v>
      </c>
      <c r="BN5" s="64">
        <f t="shared" si="3"/>
        <v>1477</v>
      </c>
      <c r="BO5" s="65">
        <f t="shared" si="4"/>
        <v>1477</v>
      </c>
    </row>
    <row r="6" spans="1:67" s="67" customFormat="1" ht="50.1" customHeight="1">
      <c r="A6" s="59" t="s">
        <v>76</v>
      </c>
      <c r="B6" s="59" t="s">
        <v>77</v>
      </c>
      <c r="C6" s="59" t="s">
        <v>78</v>
      </c>
      <c r="D6" s="59" t="s">
        <v>94</v>
      </c>
      <c r="E6" s="59" t="s">
        <v>80</v>
      </c>
      <c r="F6" s="59" t="s">
        <v>95</v>
      </c>
      <c r="G6" s="61" t="s">
        <v>82</v>
      </c>
      <c r="H6" s="61" t="s">
        <v>83</v>
      </c>
      <c r="I6" s="61" t="s">
        <v>1535</v>
      </c>
      <c r="J6" s="60">
        <v>61</v>
      </c>
      <c r="K6" s="61" t="s">
        <v>96</v>
      </c>
      <c r="L6" s="60">
        <v>54</v>
      </c>
      <c r="M6" s="62" t="s">
        <v>112</v>
      </c>
      <c r="N6" s="60" t="s">
        <v>1</v>
      </c>
      <c r="O6" s="63"/>
      <c r="P6" s="63"/>
      <c r="Q6" s="63"/>
      <c r="R6" s="63"/>
      <c r="S6" s="63"/>
      <c r="T6" s="63"/>
      <c r="U6" s="63"/>
      <c r="V6" s="63"/>
      <c r="W6" s="63"/>
      <c r="X6" s="63"/>
      <c r="Y6" s="63"/>
      <c r="Z6" s="63"/>
      <c r="AA6" s="63"/>
      <c r="AB6" s="63"/>
      <c r="AC6" s="63"/>
      <c r="AD6" s="63"/>
      <c r="AE6" s="63"/>
      <c r="AF6" s="63"/>
      <c r="AG6" s="63"/>
      <c r="AH6" s="63"/>
      <c r="AI6" s="63"/>
      <c r="AJ6" s="63"/>
      <c r="AK6" s="63"/>
      <c r="AL6" s="60" t="s">
        <v>103</v>
      </c>
      <c r="AM6" s="63" t="s">
        <v>89</v>
      </c>
      <c r="AN6" s="60" t="s">
        <v>113</v>
      </c>
      <c r="AO6" s="60" t="s">
        <v>105</v>
      </c>
      <c r="AP6" s="60">
        <v>5</v>
      </c>
      <c r="AQ6" s="61" t="s">
        <v>114</v>
      </c>
      <c r="AR6" s="61" t="s">
        <v>115</v>
      </c>
      <c r="AS6" s="2">
        <v>0</v>
      </c>
      <c r="AT6" s="2">
        <v>0</v>
      </c>
      <c r="AU6" s="2">
        <v>0</v>
      </c>
      <c r="AV6" s="2">
        <v>1000</v>
      </c>
      <c r="AW6" s="3">
        <v>1000</v>
      </c>
      <c r="AX6" s="3">
        <v>2000</v>
      </c>
      <c r="AY6" s="2">
        <v>0</v>
      </c>
      <c r="AZ6" s="2">
        <v>0</v>
      </c>
      <c r="BA6" s="2">
        <v>0</v>
      </c>
      <c r="BB6" s="2">
        <f t="shared" si="0"/>
        <v>1000</v>
      </c>
      <c r="BC6" s="17">
        <f t="shared" si="1"/>
        <v>1000</v>
      </c>
      <c r="BD6" s="64">
        <v>0</v>
      </c>
      <c r="BE6" s="64">
        <f t="shared" ref="BE6" si="5">BD6</f>
        <v>0</v>
      </c>
      <c r="BF6" s="68">
        <v>250</v>
      </c>
      <c r="BG6" s="64">
        <f t="shared" ref="BG6:BH6" si="6">BF6</f>
        <v>250</v>
      </c>
      <c r="BH6" s="64">
        <f t="shared" si="6"/>
        <v>250</v>
      </c>
      <c r="BI6" s="68">
        <v>500</v>
      </c>
      <c r="BJ6" s="64">
        <f t="shared" ref="BJ6:BK6" si="7">BI6</f>
        <v>500</v>
      </c>
      <c r="BK6" s="64">
        <f t="shared" si="7"/>
        <v>500</v>
      </c>
      <c r="BL6" s="68">
        <v>750</v>
      </c>
      <c r="BM6" s="64">
        <f t="shared" ref="BM6:BN6" si="8">BL6</f>
        <v>750</v>
      </c>
      <c r="BN6" s="64">
        <f t="shared" si="8"/>
        <v>750</v>
      </c>
      <c r="BO6" s="65">
        <f t="shared" si="4"/>
        <v>1000</v>
      </c>
    </row>
    <row r="7" spans="1:67" s="67" customFormat="1" ht="50.1" customHeight="1">
      <c r="A7" s="59" t="s">
        <v>76</v>
      </c>
      <c r="B7" s="59" t="s">
        <v>77</v>
      </c>
      <c r="C7" s="59" t="s">
        <v>78</v>
      </c>
      <c r="D7" s="59" t="s">
        <v>94</v>
      </c>
      <c r="E7" s="59" t="s">
        <v>80</v>
      </c>
      <c r="F7" s="59" t="s">
        <v>95</v>
      </c>
      <c r="G7" s="61" t="s">
        <v>82</v>
      </c>
      <c r="H7" s="61" t="s">
        <v>83</v>
      </c>
      <c r="I7" s="61" t="s">
        <v>1535</v>
      </c>
      <c r="J7" s="60">
        <v>61</v>
      </c>
      <c r="K7" s="61" t="s">
        <v>96</v>
      </c>
      <c r="L7" s="60">
        <v>59</v>
      </c>
      <c r="M7" s="62" t="s">
        <v>116</v>
      </c>
      <c r="N7" s="60" t="s">
        <v>1</v>
      </c>
      <c r="O7" s="63"/>
      <c r="P7" s="63"/>
      <c r="Q7" s="63"/>
      <c r="R7" s="63"/>
      <c r="S7" s="63"/>
      <c r="T7" s="63"/>
      <c r="U7" s="63"/>
      <c r="V7" s="63"/>
      <c r="W7" s="63"/>
      <c r="X7" s="63"/>
      <c r="Y7" s="63"/>
      <c r="Z7" s="63"/>
      <c r="AA7" s="63"/>
      <c r="AB7" s="63"/>
      <c r="AC7" s="63"/>
      <c r="AD7" s="63"/>
      <c r="AE7" s="63"/>
      <c r="AF7" s="63"/>
      <c r="AG7" s="63"/>
      <c r="AH7" s="63"/>
      <c r="AI7" s="63"/>
      <c r="AJ7" s="63"/>
      <c r="AK7" s="63"/>
      <c r="AL7" s="60" t="s">
        <v>88</v>
      </c>
      <c r="AM7" s="63" t="s">
        <v>89</v>
      </c>
      <c r="AN7" s="60" t="s">
        <v>117</v>
      </c>
      <c r="AO7" s="60" t="s">
        <v>105</v>
      </c>
      <c r="AP7" s="60">
        <v>30</v>
      </c>
      <c r="AQ7" s="61" t="s">
        <v>118</v>
      </c>
      <c r="AR7" s="61" t="s">
        <v>119</v>
      </c>
      <c r="AS7" s="2">
        <v>0</v>
      </c>
      <c r="AT7" s="2">
        <v>0</v>
      </c>
      <c r="AU7" s="2">
        <v>451</v>
      </c>
      <c r="AV7" s="2">
        <v>500</v>
      </c>
      <c r="AW7" s="3">
        <v>1500</v>
      </c>
      <c r="AX7" s="3">
        <f>451+964+1000</f>
        <v>2415</v>
      </c>
      <c r="AY7" s="2">
        <v>0</v>
      </c>
      <c r="AZ7" s="2">
        <v>451</v>
      </c>
      <c r="BA7" s="2">
        <v>0</v>
      </c>
      <c r="BB7" s="2">
        <f t="shared" si="0"/>
        <v>500</v>
      </c>
      <c r="BC7" s="17">
        <f t="shared" si="1"/>
        <v>1500</v>
      </c>
      <c r="BD7" s="64">
        <v>0</v>
      </c>
      <c r="BE7" s="64">
        <f>BD7</f>
        <v>0</v>
      </c>
      <c r="BF7" s="68">
        <v>0</v>
      </c>
      <c r="BG7" s="64">
        <f>BF7</f>
        <v>0</v>
      </c>
      <c r="BH7" s="64">
        <f>BG7</f>
        <v>0</v>
      </c>
      <c r="BI7" s="68">
        <v>500</v>
      </c>
      <c r="BJ7" s="64">
        <f>BI7</f>
        <v>500</v>
      </c>
      <c r="BK7" s="64">
        <f>BJ7</f>
        <v>500</v>
      </c>
      <c r="BL7" s="68">
        <v>1500</v>
      </c>
      <c r="BM7" s="64">
        <f>BL7</f>
        <v>1500</v>
      </c>
      <c r="BN7" s="64">
        <f>BM7</f>
        <v>1500</v>
      </c>
      <c r="BO7" s="65">
        <f t="shared" si="4"/>
        <v>1500</v>
      </c>
    </row>
    <row r="8" spans="1:67" s="67" customFormat="1" ht="50.1" customHeight="1">
      <c r="A8" s="59" t="s">
        <v>76</v>
      </c>
      <c r="B8" s="59" t="s">
        <v>77</v>
      </c>
      <c r="C8" s="59" t="s">
        <v>78</v>
      </c>
      <c r="D8" s="59" t="s">
        <v>94</v>
      </c>
      <c r="E8" s="59" t="s">
        <v>80</v>
      </c>
      <c r="F8" s="59" t="s">
        <v>80</v>
      </c>
      <c r="G8" s="61" t="s">
        <v>120</v>
      </c>
      <c r="H8" s="61" t="s">
        <v>121</v>
      </c>
      <c r="I8" s="61" t="s">
        <v>1536</v>
      </c>
      <c r="J8" s="60">
        <v>51</v>
      </c>
      <c r="K8" s="61" t="s">
        <v>122</v>
      </c>
      <c r="L8" s="60">
        <v>5</v>
      </c>
      <c r="M8" s="62" t="s">
        <v>123</v>
      </c>
      <c r="N8" s="60" t="s">
        <v>4</v>
      </c>
      <c r="O8" s="63" t="s">
        <v>87</v>
      </c>
      <c r="P8" s="63"/>
      <c r="Q8" s="63"/>
      <c r="R8" s="63" t="s">
        <v>109</v>
      </c>
      <c r="S8" s="63"/>
      <c r="T8" s="63"/>
      <c r="U8" s="63"/>
      <c r="V8" s="63"/>
      <c r="W8" s="63"/>
      <c r="X8" s="63"/>
      <c r="Y8" s="63"/>
      <c r="Z8" s="63"/>
      <c r="AA8" s="63"/>
      <c r="AB8" s="63"/>
      <c r="AC8" s="63"/>
      <c r="AD8" s="63"/>
      <c r="AE8" s="63"/>
      <c r="AF8" s="63"/>
      <c r="AG8" s="63"/>
      <c r="AH8" s="63"/>
      <c r="AI8" s="63"/>
      <c r="AJ8" s="63"/>
      <c r="AK8" s="63"/>
      <c r="AL8" s="60" t="s">
        <v>88</v>
      </c>
      <c r="AM8" s="63" t="s">
        <v>125</v>
      </c>
      <c r="AN8" s="60" t="s">
        <v>117</v>
      </c>
      <c r="AO8" s="60" t="s">
        <v>105</v>
      </c>
      <c r="AP8" s="60">
        <v>90</v>
      </c>
      <c r="AQ8" s="61" t="s">
        <v>126</v>
      </c>
      <c r="AR8" s="61" t="s">
        <v>127</v>
      </c>
      <c r="AS8" s="5">
        <v>530000</v>
      </c>
      <c r="AT8" s="5">
        <v>142930</v>
      </c>
      <c r="AU8" s="5">
        <v>164051</v>
      </c>
      <c r="AV8" s="5">
        <v>168973</v>
      </c>
      <c r="AW8" s="9">
        <v>174046</v>
      </c>
      <c r="AX8" s="9">
        <v>650000</v>
      </c>
      <c r="AY8" s="5">
        <v>142157</v>
      </c>
      <c r="AZ8" s="5">
        <v>134609</v>
      </c>
      <c r="BA8" s="2">
        <v>0</v>
      </c>
      <c r="BB8" s="2">
        <f t="shared" si="0"/>
        <v>168973</v>
      </c>
      <c r="BC8" s="17">
        <f t="shared" si="1"/>
        <v>174046</v>
      </c>
      <c r="BD8" s="64">
        <v>0</v>
      </c>
      <c r="BE8" s="64">
        <v>0</v>
      </c>
      <c r="BF8" s="64">
        <v>0</v>
      </c>
      <c r="BG8" s="64">
        <v>0</v>
      </c>
      <c r="BH8" s="64">
        <v>0</v>
      </c>
      <c r="BI8" s="64">
        <v>0</v>
      </c>
      <c r="BJ8" s="64">
        <v>0</v>
      </c>
      <c r="BK8" s="64">
        <v>0</v>
      </c>
      <c r="BL8" s="64">
        <v>0</v>
      </c>
      <c r="BM8" s="64">
        <v>0</v>
      </c>
      <c r="BN8" s="64">
        <v>0</v>
      </c>
      <c r="BO8" s="65">
        <f t="shared" si="4"/>
        <v>174046</v>
      </c>
    </row>
    <row r="9" spans="1:67" s="67" customFormat="1" ht="50.1" customHeight="1">
      <c r="A9" s="59" t="s">
        <v>76</v>
      </c>
      <c r="B9" s="59" t="s">
        <v>77</v>
      </c>
      <c r="C9" s="59" t="s">
        <v>78</v>
      </c>
      <c r="D9" s="59" t="s">
        <v>94</v>
      </c>
      <c r="E9" s="59" t="s">
        <v>80</v>
      </c>
      <c r="F9" s="59" t="s">
        <v>80</v>
      </c>
      <c r="G9" s="61" t="s">
        <v>120</v>
      </c>
      <c r="H9" s="61" t="s">
        <v>121</v>
      </c>
      <c r="I9" s="61" t="s">
        <v>1536</v>
      </c>
      <c r="J9" s="60">
        <v>51</v>
      </c>
      <c r="K9" s="61" t="s">
        <v>122</v>
      </c>
      <c r="L9" s="60">
        <v>28</v>
      </c>
      <c r="M9" s="62" t="s">
        <v>128</v>
      </c>
      <c r="N9" s="60" t="s">
        <v>1</v>
      </c>
      <c r="O9" s="63"/>
      <c r="P9" s="63" t="s">
        <v>109</v>
      </c>
      <c r="Q9" s="63"/>
      <c r="R9" s="63"/>
      <c r="S9" s="63"/>
      <c r="T9" s="63"/>
      <c r="U9" s="63"/>
      <c r="V9" s="63"/>
      <c r="W9" s="63"/>
      <c r="X9" s="63"/>
      <c r="Y9" s="63"/>
      <c r="Z9" s="63"/>
      <c r="AA9" s="63"/>
      <c r="AB9" s="63"/>
      <c r="AC9" s="63"/>
      <c r="AD9" s="63"/>
      <c r="AE9" s="63"/>
      <c r="AF9" s="63"/>
      <c r="AG9" s="63"/>
      <c r="AH9" s="63"/>
      <c r="AI9" s="63"/>
      <c r="AJ9" s="63"/>
      <c r="AK9" s="63"/>
      <c r="AL9" s="60" t="s">
        <v>88</v>
      </c>
      <c r="AM9" s="63" t="s">
        <v>125</v>
      </c>
      <c r="AN9" s="60" t="s">
        <v>117</v>
      </c>
      <c r="AO9" s="60" t="s">
        <v>105</v>
      </c>
      <c r="AP9" s="60">
        <v>10</v>
      </c>
      <c r="AQ9" s="61" t="s">
        <v>129</v>
      </c>
      <c r="AR9" s="61" t="s">
        <v>130</v>
      </c>
      <c r="AS9" s="2">
        <v>0</v>
      </c>
      <c r="AT9" s="2">
        <v>0</v>
      </c>
      <c r="AU9" s="2">
        <v>2</v>
      </c>
      <c r="AV9" s="2">
        <v>4</v>
      </c>
      <c r="AW9" s="3">
        <v>4</v>
      </c>
      <c r="AX9" s="3">
        <v>10</v>
      </c>
      <c r="AY9" s="2">
        <v>0</v>
      </c>
      <c r="AZ9" s="2">
        <v>4</v>
      </c>
      <c r="BA9" s="2">
        <v>0</v>
      </c>
      <c r="BB9" s="2">
        <f t="shared" si="0"/>
        <v>4</v>
      </c>
      <c r="BC9" s="17">
        <f t="shared" si="1"/>
        <v>4</v>
      </c>
      <c r="BD9" s="64">
        <v>0</v>
      </c>
      <c r="BE9" s="64">
        <v>0</v>
      </c>
      <c r="BF9" s="64">
        <v>0</v>
      </c>
      <c r="BG9" s="64">
        <v>0</v>
      </c>
      <c r="BH9" s="64">
        <v>0</v>
      </c>
      <c r="BI9" s="64">
        <v>0</v>
      </c>
      <c r="BJ9" s="64">
        <v>0</v>
      </c>
      <c r="BK9" s="64">
        <v>0</v>
      </c>
      <c r="BL9" s="64">
        <v>0</v>
      </c>
      <c r="BM9" s="64">
        <v>0</v>
      </c>
      <c r="BN9" s="64">
        <v>0</v>
      </c>
      <c r="BO9" s="65">
        <f t="shared" si="4"/>
        <v>4</v>
      </c>
    </row>
    <row r="10" spans="1:67" s="67" customFormat="1" ht="50.1" customHeight="1">
      <c r="A10" s="59" t="s">
        <v>76</v>
      </c>
      <c r="B10" s="59" t="s">
        <v>77</v>
      </c>
      <c r="C10" s="59" t="s">
        <v>78</v>
      </c>
      <c r="D10" s="59" t="s">
        <v>94</v>
      </c>
      <c r="E10" s="59" t="s">
        <v>80</v>
      </c>
      <c r="F10" s="59" t="s">
        <v>80</v>
      </c>
      <c r="G10" s="61" t="s">
        <v>120</v>
      </c>
      <c r="H10" s="61" t="s">
        <v>121</v>
      </c>
      <c r="I10" s="61" t="s">
        <v>1536</v>
      </c>
      <c r="J10" s="60">
        <v>51</v>
      </c>
      <c r="K10" s="61" t="s">
        <v>122</v>
      </c>
      <c r="L10" s="60">
        <v>60</v>
      </c>
      <c r="M10" s="62" t="s">
        <v>131</v>
      </c>
      <c r="N10" s="60" t="s">
        <v>1</v>
      </c>
      <c r="O10" s="63"/>
      <c r="P10" s="63" t="s">
        <v>109</v>
      </c>
      <c r="Q10" s="63"/>
      <c r="R10" s="63"/>
      <c r="S10" s="63"/>
      <c r="T10" s="63"/>
      <c r="U10" s="63"/>
      <c r="V10" s="63"/>
      <c r="W10" s="63"/>
      <c r="X10" s="63"/>
      <c r="Y10" s="63"/>
      <c r="Z10" s="63"/>
      <c r="AA10" s="63"/>
      <c r="AB10" s="63"/>
      <c r="AC10" s="63"/>
      <c r="AD10" s="63"/>
      <c r="AE10" s="63"/>
      <c r="AF10" s="63"/>
      <c r="AG10" s="63"/>
      <c r="AH10" s="63"/>
      <c r="AI10" s="63"/>
      <c r="AJ10" s="63"/>
      <c r="AK10" s="63"/>
      <c r="AL10" s="60" t="s">
        <v>88</v>
      </c>
      <c r="AM10" s="63" t="s">
        <v>125</v>
      </c>
      <c r="AN10" s="60" t="s">
        <v>117</v>
      </c>
      <c r="AO10" s="60" t="s">
        <v>105</v>
      </c>
      <c r="AP10" s="60">
        <v>30</v>
      </c>
      <c r="AQ10" s="61" t="s">
        <v>132</v>
      </c>
      <c r="AR10" s="61" t="s">
        <v>133</v>
      </c>
      <c r="AS10" s="2">
        <v>0</v>
      </c>
      <c r="AT10" s="2">
        <v>0</v>
      </c>
      <c r="AU10" s="2">
        <v>65</v>
      </c>
      <c r="AV10" s="2">
        <v>100</v>
      </c>
      <c r="AW10" s="3">
        <v>120</v>
      </c>
      <c r="AX10" s="3">
        <v>285</v>
      </c>
      <c r="AY10" s="2">
        <v>0</v>
      </c>
      <c r="AZ10" s="2">
        <v>0</v>
      </c>
      <c r="BA10" s="2">
        <v>0</v>
      </c>
      <c r="BB10" s="2">
        <f t="shared" si="0"/>
        <v>100</v>
      </c>
      <c r="BC10" s="17">
        <f t="shared" si="1"/>
        <v>120</v>
      </c>
      <c r="BD10" s="64">
        <v>0</v>
      </c>
      <c r="BE10" s="64">
        <v>0</v>
      </c>
      <c r="BF10" s="64">
        <v>0</v>
      </c>
      <c r="BG10" s="64">
        <v>0</v>
      </c>
      <c r="BH10" s="64">
        <v>0</v>
      </c>
      <c r="BI10" s="64">
        <v>0</v>
      </c>
      <c r="BJ10" s="64">
        <v>0</v>
      </c>
      <c r="BK10" s="64">
        <v>0</v>
      </c>
      <c r="BL10" s="64">
        <v>0</v>
      </c>
      <c r="BM10" s="64">
        <v>0</v>
      </c>
      <c r="BN10" s="64">
        <v>0</v>
      </c>
      <c r="BO10" s="65">
        <f t="shared" si="4"/>
        <v>120</v>
      </c>
    </row>
    <row r="11" spans="1:67" s="67" customFormat="1" ht="50.1" customHeight="1">
      <c r="A11" s="59" t="s">
        <v>76</v>
      </c>
      <c r="B11" s="59" t="s">
        <v>77</v>
      </c>
      <c r="C11" s="59" t="s">
        <v>78</v>
      </c>
      <c r="D11" s="59" t="s">
        <v>94</v>
      </c>
      <c r="E11" s="59" t="s">
        <v>80</v>
      </c>
      <c r="F11" s="59" t="s">
        <v>80</v>
      </c>
      <c r="G11" s="61" t="s">
        <v>120</v>
      </c>
      <c r="H11" s="61" t="s">
        <v>121</v>
      </c>
      <c r="I11" s="61" t="s">
        <v>1536</v>
      </c>
      <c r="J11" s="60">
        <v>51</v>
      </c>
      <c r="K11" s="61" t="s">
        <v>122</v>
      </c>
      <c r="L11" s="60">
        <v>23</v>
      </c>
      <c r="M11" s="62" t="s">
        <v>134</v>
      </c>
      <c r="N11" s="60" t="s">
        <v>1</v>
      </c>
      <c r="O11" s="63" t="s">
        <v>87</v>
      </c>
      <c r="P11" s="63" t="s">
        <v>109</v>
      </c>
      <c r="Q11" s="63"/>
      <c r="R11" s="63" t="s">
        <v>109</v>
      </c>
      <c r="S11" s="63"/>
      <c r="T11" s="63"/>
      <c r="U11" s="63"/>
      <c r="V11" s="63"/>
      <c r="W11" s="63"/>
      <c r="X11" s="63"/>
      <c r="Y11" s="63"/>
      <c r="Z11" s="63"/>
      <c r="AA11" s="63"/>
      <c r="AB11" s="63"/>
      <c r="AC11" s="63"/>
      <c r="AD11" s="63"/>
      <c r="AE11" s="63"/>
      <c r="AF11" s="63"/>
      <c r="AG11" s="63"/>
      <c r="AH11" s="63"/>
      <c r="AI11" s="63"/>
      <c r="AJ11" s="63"/>
      <c r="AK11" s="63"/>
      <c r="AL11" s="60" t="s">
        <v>103</v>
      </c>
      <c r="AM11" s="63" t="s">
        <v>125</v>
      </c>
      <c r="AN11" s="60" t="s">
        <v>117</v>
      </c>
      <c r="AO11" s="60" t="s">
        <v>105</v>
      </c>
      <c r="AP11" s="60">
        <v>5</v>
      </c>
      <c r="AQ11" s="61" t="s">
        <v>135</v>
      </c>
      <c r="AR11" s="61" t="s">
        <v>136</v>
      </c>
      <c r="AS11" s="2">
        <v>0</v>
      </c>
      <c r="AT11" s="2">
        <v>30</v>
      </c>
      <c r="AU11" s="2">
        <v>22</v>
      </c>
      <c r="AV11" s="2">
        <v>22</v>
      </c>
      <c r="AW11" s="3">
        <v>22</v>
      </c>
      <c r="AX11" s="3">
        <v>96</v>
      </c>
      <c r="AY11" s="2">
        <v>30</v>
      </c>
      <c r="AZ11" s="2">
        <v>22</v>
      </c>
      <c r="BA11" s="2">
        <v>0</v>
      </c>
      <c r="BB11" s="2">
        <f t="shared" si="0"/>
        <v>22</v>
      </c>
      <c r="BC11" s="17">
        <f t="shared" si="1"/>
        <v>22</v>
      </c>
      <c r="BD11" s="64">
        <v>0</v>
      </c>
      <c r="BE11" s="64">
        <v>0</v>
      </c>
      <c r="BF11" s="64">
        <v>0</v>
      </c>
      <c r="BG11" s="64">
        <v>0</v>
      </c>
      <c r="BH11" s="64">
        <v>0</v>
      </c>
      <c r="BI11" s="64">
        <v>0</v>
      </c>
      <c r="BJ11" s="64">
        <v>0</v>
      </c>
      <c r="BK11" s="64">
        <v>0</v>
      </c>
      <c r="BL11" s="64">
        <v>0</v>
      </c>
      <c r="BM11" s="64">
        <v>0</v>
      </c>
      <c r="BN11" s="64">
        <v>0</v>
      </c>
      <c r="BO11" s="65">
        <f t="shared" si="4"/>
        <v>22</v>
      </c>
    </row>
    <row r="12" spans="1:67" s="67" customFormat="1" ht="50.1" customHeight="1">
      <c r="A12" s="59" t="s">
        <v>76</v>
      </c>
      <c r="B12" s="59" t="s">
        <v>77</v>
      </c>
      <c r="C12" s="59" t="s">
        <v>78</v>
      </c>
      <c r="D12" s="59" t="s">
        <v>94</v>
      </c>
      <c r="E12" s="59" t="s">
        <v>80</v>
      </c>
      <c r="F12" s="59" t="s">
        <v>80</v>
      </c>
      <c r="G12" s="61" t="s">
        <v>120</v>
      </c>
      <c r="H12" s="61" t="s">
        <v>121</v>
      </c>
      <c r="I12" s="61" t="s">
        <v>1536</v>
      </c>
      <c r="J12" s="60">
        <v>51</v>
      </c>
      <c r="K12" s="61" t="s">
        <v>122</v>
      </c>
      <c r="L12" s="60">
        <v>61</v>
      </c>
      <c r="M12" s="62" t="s">
        <v>137</v>
      </c>
      <c r="N12" s="60" t="s">
        <v>1</v>
      </c>
      <c r="O12" s="63"/>
      <c r="P12" s="63" t="s">
        <v>109</v>
      </c>
      <c r="Q12" s="63"/>
      <c r="R12" s="63"/>
      <c r="S12" s="63"/>
      <c r="T12" s="63"/>
      <c r="U12" s="63"/>
      <c r="V12" s="63"/>
      <c r="W12" s="63"/>
      <c r="X12" s="63"/>
      <c r="Y12" s="63"/>
      <c r="Z12" s="63"/>
      <c r="AA12" s="63"/>
      <c r="AB12" s="63"/>
      <c r="AC12" s="63"/>
      <c r="AD12" s="63"/>
      <c r="AE12" s="63"/>
      <c r="AF12" s="63"/>
      <c r="AG12" s="63"/>
      <c r="AH12" s="63"/>
      <c r="AI12" s="63"/>
      <c r="AJ12" s="63"/>
      <c r="AK12" s="63"/>
      <c r="AL12" s="60" t="s">
        <v>88</v>
      </c>
      <c r="AM12" s="63" t="s">
        <v>125</v>
      </c>
      <c r="AN12" s="60" t="s">
        <v>117</v>
      </c>
      <c r="AO12" s="60" t="s">
        <v>105</v>
      </c>
      <c r="AP12" s="60">
        <v>5</v>
      </c>
      <c r="AQ12" s="61" t="s">
        <v>138</v>
      </c>
      <c r="AR12" s="61" t="s">
        <v>139</v>
      </c>
      <c r="AS12" s="2">
        <v>0</v>
      </c>
      <c r="AT12" s="2">
        <v>0</v>
      </c>
      <c r="AU12" s="2">
        <v>0</v>
      </c>
      <c r="AV12" s="2">
        <v>240</v>
      </c>
      <c r="AW12" s="3">
        <v>150</v>
      </c>
      <c r="AX12" s="3">
        <v>390</v>
      </c>
      <c r="AY12" s="2">
        <v>0</v>
      </c>
      <c r="AZ12" s="2">
        <v>0</v>
      </c>
      <c r="BA12" s="2">
        <v>0</v>
      </c>
      <c r="BB12" s="2">
        <f t="shared" si="0"/>
        <v>240</v>
      </c>
      <c r="BC12" s="17">
        <f t="shared" si="1"/>
        <v>150</v>
      </c>
      <c r="BD12" s="64">
        <v>0</v>
      </c>
      <c r="BE12" s="64">
        <v>0</v>
      </c>
      <c r="BF12" s="64">
        <v>0</v>
      </c>
      <c r="BG12" s="64">
        <v>0</v>
      </c>
      <c r="BH12" s="64">
        <v>0</v>
      </c>
      <c r="BI12" s="64">
        <v>0</v>
      </c>
      <c r="BJ12" s="64">
        <v>0</v>
      </c>
      <c r="BK12" s="64">
        <v>0</v>
      </c>
      <c r="BL12" s="64">
        <v>0</v>
      </c>
      <c r="BM12" s="64">
        <v>0</v>
      </c>
      <c r="BN12" s="64">
        <v>0</v>
      </c>
      <c r="BO12" s="65">
        <f t="shared" si="4"/>
        <v>150</v>
      </c>
    </row>
    <row r="13" spans="1:67" s="67" customFormat="1" ht="50.1" customHeight="1">
      <c r="A13" s="59" t="s">
        <v>76</v>
      </c>
      <c r="B13" s="59" t="s">
        <v>77</v>
      </c>
      <c r="C13" s="59" t="s">
        <v>78</v>
      </c>
      <c r="D13" s="59" t="s">
        <v>94</v>
      </c>
      <c r="E13" s="59" t="s">
        <v>80</v>
      </c>
      <c r="F13" s="59" t="s">
        <v>95</v>
      </c>
      <c r="G13" s="61" t="s">
        <v>140</v>
      </c>
      <c r="H13" s="61" t="s">
        <v>83</v>
      </c>
      <c r="I13" s="61" t="s">
        <v>1535</v>
      </c>
      <c r="J13" s="60">
        <v>53</v>
      </c>
      <c r="K13" s="61" t="s">
        <v>141</v>
      </c>
      <c r="L13" s="60">
        <v>9</v>
      </c>
      <c r="M13" s="62" t="s">
        <v>142</v>
      </c>
      <c r="N13" s="60" t="s">
        <v>1</v>
      </c>
      <c r="O13" s="63" t="s">
        <v>87</v>
      </c>
      <c r="P13" s="63"/>
      <c r="Q13" s="63"/>
      <c r="R13" s="63"/>
      <c r="S13" s="63"/>
      <c r="T13" s="63"/>
      <c r="U13" s="63"/>
      <c r="V13" s="63"/>
      <c r="W13" s="63"/>
      <c r="X13" s="63"/>
      <c r="Y13" s="63"/>
      <c r="Z13" s="63"/>
      <c r="AA13" s="63"/>
      <c r="AB13" s="63" t="s">
        <v>87</v>
      </c>
      <c r="AC13" s="63" t="s">
        <v>87</v>
      </c>
      <c r="AD13" s="63"/>
      <c r="AE13" s="63"/>
      <c r="AF13" s="63"/>
      <c r="AG13" s="63"/>
      <c r="AH13" s="63"/>
      <c r="AI13" s="63"/>
      <c r="AJ13" s="63"/>
      <c r="AK13" s="63"/>
      <c r="AL13" s="60" t="s">
        <v>98</v>
      </c>
      <c r="AM13" s="63" t="s">
        <v>143</v>
      </c>
      <c r="AN13" s="60" t="s">
        <v>117</v>
      </c>
      <c r="AO13" s="60" t="s">
        <v>105</v>
      </c>
      <c r="AP13" s="60">
        <v>15</v>
      </c>
      <c r="AQ13" s="61" t="s">
        <v>144</v>
      </c>
      <c r="AR13" s="61" t="s">
        <v>145</v>
      </c>
      <c r="AS13" s="2">
        <v>0</v>
      </c>
      <c r="AT13" s="2">
        <v>300</v>
      </c>
      <c r="AU13" s="2">
        <v>1500</v>
      </c>
      <c r="AV13" s="2">
        <v>2200</v>
      </c>
      <c r="AW13" s="3">
        <v>0</v>
      </c>
      <c r="AX13" s="3">
        <v>4000</v>
      </c>
      <c r="AY13" s="2">
        <v>256</v>
      </c>
      <c r="AZ13" s="2">
        <v>2185</v>
      </c>
      <c r="BA13" s="2">
        <v>0</v>
      </c>
      <c r="BB13" s="2">
        <f t="shared" si="0"/>
        <v>2200</v>
      </c>
      <c r="BC13" s="17">
        <f t="shared" si="1"/>
        <v>0</v>
      </c>
      <c r="BD13" s="64">
        <v>0</v>
      </c>
      <c r="BE13" s="64">
        <v>0</v>
      </c>
      <c r="BF13" s="64">
        <v>0</v>
      </c>
      <c r="BG13" s="64">
        <v>0</v>
      </c>
      <c r="BH13" s="64">
        <v>0</v>
      </c>
      <c r="BI13" s="68"/>
      <c r="BJ13" s="64">
        <f>BI13</f>
        <v>0</v>
      </c>
      <c r="BK13" s="64">
        <f t="shared" ref="BK13:BN15" si="9">BJ13</f>
        <v>0</v>
      </c>
      <c r="BL13" s="64">
        <f t="shared" si="9"/>
        <v>0</v>
      </c>
      <c r="BM13" s="64">
        <f t="shared" si="9"/>
        <v>0</v>
      </c>
      <c r="BN13" s="64">
        <f t="shared" si="9"/>
        <v>0</v>
      </c>
      <c r="BO13" s="65">
        <f t="shared" si="4"/>
        <v>0</v>
      </c>
    </row>
    <row r="14" spans="1:67" s="67" customFormat="1" ht="50.1" customHeight="1">
      <c r="A14" s="59" t="s">
        <v>76</v>
      </c>
      <c r="B14" s="59" t="s">
        <v>77</v>
      </c>
      <c r="C14" s="59" t="s">
        <v>78</v>
      </c>
      <c r="D14" s="59" t="s">
        <v>94</v>
      </c>
      <c r="E14" s="59" t="s">
        <v>80</v>
      </c>
      <c r="F14" s="59" t="s">
        <v>95</v>
      </c>
      <c r="G14" s="61" t="s">
        <v>140</v>
      </c>
      <c r="H14" s="61" t="s">
        <v>83</v>
      </c>
      <c r="I14" s="61" t="s">
        <v>1535</v>
      </c>
      <c r="J14" s="60">
        <v>53</v>
      </c>
      <c r="K14" s="61" t="s">
        <v>141</v>
      </c>
      <c r="L14" s="60">
        <v>6</v>
      </c>
      <c r="M14" s="62" t="s">
        <v>146</v>
      </c>
      <c r="N14" s="60" t="s">
        <v>1</v>
      </c>
      <c r="O14" s="63" t="s">
        <v>87</v>
      </c>
      <c r="P14" s="63" t="s">
        <v>87</v>
      </c>
      <c r="Q14" s="63"/>
      <c r="R14" s="63"/>
      <c r="S14" s="63"/>
      <c r="T14" s="63"/>
      <c r="U14" s="63"/>
      <c r="V14" s="63"/>
      <c r="W14" s="63"/>
      <c r="X14" s="63"/>
      <c r="Y14" s="63"/>
      <c r="Z14" s="63"/>
      <c r="AA14" s="63"/>
      <c r="AB14" s="63"/>
      <c r="AC14" s="63" t="s">
        <v>87</v>
      </c>
      <c r="AD14" s="63"/>
      <c r="AE14" s="63"/>
      <c r="AF14" s="63"/>
      <c r="AG14" s="63"/>
      <c r="AH14" s="63"/>
      <c r="AI14" s="63"/>
      <c r="AJ14" s="63"/>
      <c r="AK14" s="63"/>
      <c r="AL14" s="60" t="s">
        <v>103</v>
      </c>
      <c r="AM14" s="63" t="s">
        <v>89</v>
      </c>
      <c r="AN14" s="60" t="s">
        <v>104</v>
      </c>
      <c r="AO14" s="60" t="s">
        <v>105</v>
      </c>
      <c r="AP14" s="60">
        <v>0</v>
      </c>
      <c r="AQ14" s="61" t="s">
        <v>147</v>
      </c>
      <c r="AR14" s="61" t="s">
        <v>148</v>
      </c>
      <c r="AS14" s="2">
        <v>95</v>
      </c>
      <c r="AT14" s="2">
        <v>96</v>
      </c>
      <c r="AU14" s="2">
        <v>96</v>
      </c>
      <c r="AV14" s="2">
        <v>96</v>
      </c>
      <c r="AW14" s="3">
        <v>96</v>
      </c>
      <c r="AX14" s="3">
        <v>96</v>
      </c>
      <c r="AY14" s="2">
        <v>96</v>
      </c>
      <c r="AZ14" s="2">
        <v>96</v>
      </c>
      <c r="BA14" s="2">
        <v>4</v>
      </c>
      <c r="BB14" s="2">
        <f t="shared" si="0"/>
        <v>92</v>
      </c>
      <c r="BC14" s="17">
        <f t="shared" si="1"/>
        <v>96</v>
      </c>
      <c r="BD14" s="64">
        <v>0</v>
      </c>
      <c r="BE14" s="64">
        <f>BD14</f>
        <v>0</v>
      </c>
      <c r="BF14" s="68">
        <v>0</v>
      </c>
      <c r="BG14" s="64">
        <f>BF14</f>
        <v>0</v>
      </c>
      <c r="BH14" s="64">
        <f>BG14</f>
        <v>0</v>
      </c>
      <c r="BI14" s="68">
        <v>30</v>
      </c>
      <c r="BJ14" s="64">
        <f>BI14</f>
        <v>30</v>
      </c>
      <c r="BK14" s="64">
        <f>BJ14</f>
        <v>30</v>
      </c>
      <c r="BL14" s="68">
        <v>70</v>
      </c>
      <c r="BM14" s="64">
        <f>BL14</f>
        <v>70</v>
      </c>
      <c r="BN14" s="64">
        <f>BM14</f>
        <v>70</v>
      </c>
      <c r="BO14" s="65">
        <f t="shared" si="4"/>
        <v>96</v>
      </c>
    </row>
    <row r="15" spans="1:67" s="67" customFormat="1" ht="50.1" customHeight="1">
      <c r="A15" s="59" t="s">
        <v>76</v>
      </c>
      <c r="B15" s="59" t="s">
        <v>77</v>
      </c>
      <c r="C15" s="59" t="s">
        <v>78</v>
      </c>
      <c r="D15" s="59" t="s">
        <v>94</v>
      </c>
      <c r="E15" s="59" t="s">
        <v>80</v>
      </c>
      <c r="F15" s="59" t="s">
        <v>95</v>
      </c>
      <c r="G15" s="61" t="s">
        <v>140</v>
      </c>
      <c r="H15" s="61" t="s">
        <v>83</v>
      </c>
      <c r="I15" s="61" t="s">
        <v>1535</v>
      </c>
      <c r="J15" s="60">
        <v>53</v>
      </c>
      <c r="K15" s="61" t="s">
        <v>141</v>
      </c>
      <c r="L15" s="60">
        <v>7</v>
      </c>
      <c r="M15" s="62" t="s">
        <v>149</v>
      </c>
      <c r="N15" s="60" t="s">
        <v>1</v>
      </c>
      <c r="O15" s="63" t="s">
        <v>87</v>
      </c>
      <c r="P15" s="63"/>
      <c r="Q15" s="63"/>
      <c r="R15" s="63"/>
      <c r="S15" s="63"/>
      <c r="T15" s="63" t="s">
        <v>87</v>
      </c>
      <c r="U15" s="63"/>
      <c r="V15" s="63"/>
      <c r="W15" s="63"/>
      <c r="X15" s="63"/>
      <c r="Y15" s="63"/>
      <c r="Z15" s="63"/>
      <c r="AA15" s="63"/>
      <c r="AB15" s="63"/>
      <c r="AC15" s="63" t="s">
        <v>87</v>
      </c>
      <c r="AD15" s="63"/>
      <c r="AE15" s="63"/>
      <c r="AF15" s="63"/>
      <c r="AG15" s="63"/>
      <c r="AH15" s="63"/>
      <c r="AI15" s="63"/>
      <c r="AJ15" s="63"/>
      <c r="AK15" s="63"/>
      <c r="AL15" s="60" t="s">
        <v>98</v>
      </c>
      <c r="AM15" s="63" t="s">
        <v>143</v>
      </c>
      <c r="AN15" s="60" t="s">
        <v>117</v>
      </c>
      <c r="AO15" s="60" t="s">
        <v>105</v>
      </c>
      <c r="AP15" s="60">
        <v>15</v>
      </c>
      <c r="AQ15" s="61" t="s">
        <v>150</v>
      </c>
      <c r="AR15" s="61" t="s">
        <v>833</v>
      </c>
      <c r="AS15" s="2">
        <v>0</v>
      </c>
      <c r="AT15" s="2">
        <v>15000</v>
      </c>
      <c r="AU15" s="2">
        <v>285000</v>
      </c>
      <c r="AV15" s="2">
        <v>400000</v>
      </c>
      <c r="AW15" s="3">
        <v>300000</v>
      </c>
      <c r="AX15" s="3">
        <f>AT15+AU15+AV15+AW15</f>
        <v>1000000</v>
      </c>
      <c r="AY15" s="2">
        <v>159332</v>
      </c>
      <c r="AZ15" s="5">
        <v>647498</v>
      </c>
      <c r="BA15" s="2">
        <v>0</v>
      </c>
      <c r="BB15" s="2">
        <f t="shared" si="0"/>
        <v>400000</v>
      </c>
      <c r="BC15" s="17">
        <f t="shared" si="1"/>
        <v>300000</v>
      </c>
      <c r="BD15" s="64">
        <v>0</v>
      </c>
      <c r="BE15" s="64">
        <v>0</v>
      </c>
      <c r="BF15" s="64">
        <v>0</v>
      </c>
      <c r="BG15" s="64">
        <v>0</v>
      </c>
      <c r="BH15" s="64">
        <v>0</v>
      </c>
      <c r="BI15" s="68">
        <v>100000</v>
      </c>
      <c r="BJ15" s="64">
        <f>BI15</f>
        <v>100000</v>
      </c>
      <c r="BK15" s="64">
        <f t="shared" si="9"/>
        <v>100000</v>
      </c>
      <c r="BL15" s="64">
        <f t="shared" si="9"/>
        <v>100000</v>
      </c>
      <c r="BM15" s="64">
        <f t="shared" si="9"/>
        <v>100000</v>
      </c>
      <c r="BN15" s="64">
        <f t="shared" si="9"/>
        <v>100000</v>
      </c>
      <c r="BO15" s="65">
        <f t="shared" si="4"/>
        <v>300000</v>
      </c>
    </row>
    <row r="16" spans="1:67" s="67" customFormat="1" ht="50.1" customHeight="1">
      <c r="A16" s="59" t="s">
        <v>76</v>
      </c>
      <c r="B16" s="59" t="s">
        <v>77</v>
      </c>
      <c r="C16" s="59" t="s">
        <v>78</v>
      </c>
      <c r="D16" s="59" t="s">
        <v>94</v>
      </c>
      <c r="E16" s="59" t="s">
        <v>80</v>
      </c>
      <c r="F16" s="59" t="s">
        <v>95</v>
      </c>
      <c r="G16" s="61" t="s">
        <v>140</v>
      </c>
      <c r="H16" s="61" t="s">
        <v>83</v>
      </c>
      <c r="I16" s="61" t="s">
        <v>1535</v>
      </c>
      <c r="J16" s="60">
        <v>53</v>
      </c>
      <c r="K16" s="61" t="s">
        <v>141</v>
      </c>
      <c r="L16" s="60">
        <v>8</v>
      </c>
      <c r="M16" s="62" t="s">
        <v>151</v>
      </c>
      <c r="N16" s="60" t="s">
        <v>1</v>
      </c>
      <c r="O16" s="63" t="s">
        <v>87</v>
      </c>
      <c r="P16" s="63"/>
      <c r="Q16" s="63"/>
      <c r="R16" s="63"/>
      <c r="S16" s="63"/>
      <c r="T16" s="63" t="s">
        <v>87</v>
      </c>
      <c r="U16" s="63"/>
      <c r="V16" s="63"/>
      <c r="W16" s="63"/>
      <c r="X16" s="63"/>
      <c r="Y16" s="63"/>
      <c r="Z16" s="63"/>
      <c r="AA16" s="63"/>
      <c r="AB16" s="63" t="s">
        <v>87</v>
      </c>
      <c r="AC16" s="63" t="s">
        <v>87</v>
      </c>
      <c r="AD16" s="63" t="s">
        <v>87</v>
      </c>
      <c r="AE16" s="63"/>
      <c r="AF16" s="63"/>
      <c r="AG16" s="63"/>
      <c r="AH16" s="63"/>
      <c r="AI16" s="63"/>
      <c r="AJ16" s="63"/>
      <c r="AK16" s="63"/>
      <c r="AL16" s="60" t="s">
        <v>88</v>
      </c>
      <c r="AM16" s="63" t="s">
        <v>89</v>
      </c>
      <c r="AN16" s="60" t="s">
        <v>117</v>
      </c>
      <c r="AO16" s="60" t="s">
        <v>105</v>
      </c>
      <c r="AP16" s="60">
        <v>0</v>
      </c>
      <c r="AQ16" s="61" t="s">
        <v>152</v>
      </c>
      <c r="AR16" s="61" t="s">
        <v>153</v>
      </c>
      <c r="AS16" s="2">
        <v>0</v>
      </c>
      <c r="AT16" s="2">
        <v>2000</v>
      </c>
      <c r="AU16" s="2">
        <v>2000</v>
      </c>
      <c r="AV16" s="2">
        <v>2500</v>
      </c>
      <c r="AW16" s="3">
        <v>1500</v>
      </c>
      <c r="AX16" s="3">
        <v>8000</v>
      </c>
      <c r="AY16" s="2">
        <v>4566</v>
      </c>
      <c r="AZ16" s="5">
        <v>2848</v>
      </c>
      <c r="BA16" s="2">
        <v>317</v>
      </c>
      <c r="BB16" s="2">
        <f t="shared" si="0"/>
        <v>2183</v>
      </c>
      <c r="BC16" s="17">
        <f t="shared" si="1"/>
        <v>1500</v>
      </c>
      <c r="BD16" s="64">
        <v>0</v>
      </c>
      <c r="BE16" s="64">
        <f t="shared" ref="BE16:BE17" si="10">BD16</f>
        <v>0</v>
      </c>
      <c r="BF16" s="68">
        <v>0</v>
      </c>
      <c r="BG16" s="64">
        <f t="shared" ref="BG16:BH16" si="11">BF16</f>
        <v>0</v>
      </c>
      <c r="BH16" s="64">
        <f t="shared" si="11"/>
        <v>0</v>
      </c>
      <c r="BI16" s="68">
        <v>500</v>
      </c>
      <c r="BJ16" s="64">
        <f t="shared" ref="BJ16:BK16" si="12">BI16</f>
        <v>500</v>
      </c>
      <c r="BK16" s="64">
        <f t="shared" si="12"/>
        <v>500</v>
      </c>
      <c r="BL16" s="68">
        <v>500</v>
      </c>
      <c r="BM16" s="64">
        <f t="shared" ref="BM16:BN16" si="13">BL16</f>
        <v>500</v>
      </c>
      <c r="BN16" s="64">
        <f t="shared" si="13"/>
        <v>500</v>
      </c>
      <c r="BO16" s="65">
        <f t="shared" si="4"/>
        <v>1500</v>
      </c>
    </row>
    <row r="17" spans="1:67" s="67" customFormat="1" ht="50.1" customHeight="1">
      <c r="A17" s="59" t="s">
        <v>76</v>
      </c>
      <c r="B17" s="59" t="s">
        <v>77</v>
      </c>
      <c r="C17" s="59" t="s">
        <v>78</v>
      </c>
      <c r="D17" s="59" t="s">
        <v>94</v>
      </c>
      <c r="E17" s="59" t="s">
        <v>80</v>
      </c>
      <c r="F17" s="59" t="s">
        <v>81</v>
      </c>
      <c r="G17" s="61" t="s">
        <v>82</v>
      </c>
      <c r="H17" s="61" t="s">
        <v>83</v>
      </c>
      <c r="I17" s="61" t="s">
        <v>1535</v>
      </c>
      <c r="J17" s="60">
        <v>64</v>
      </c>
      <c r="K17" s="61" t="s">
        <v>85</v>
      </c>
      <c r="L17" s="60">
        <v>92</v>
      </c>
      <c r="M17" s="62" t="s">
        <v>156</v>
      </c>
      <c r="N17" s="60" t="s">
        <v>1</v>
      </c>
      <c r="O17" s="63"/>
      <c r="P17" s="63"/>
      <c r="Q17" s="63"/>
      <c r="R17" s="63"/>
      <c r="S17" s="63"/>
      <c r="T17" s="63"/>
      <c r="U17" s="63"/>
      <c r="V17" s="63"/>
      <c r="W17" s="63"/>
      <c r="X17" s="63"/>
      <c r="Y17" s="63"/>
      <c r="Z17" s="63"/>
      <c r="AA17" s="63"/>
      <c r="AB17" s="63"/>
      <c r="AC17" s="63"/>
      <c r="AD17" s="63"/>
      <c r="AE17" s="63"/>
      <c r="AF17" s="63"/>
      <c r="AG17" s="63"/>
      <c r="AH17" s="63"/>
      <c r="AI17" s="63"/>
      <c r="AJ17" s="63"/>
      <c r="AK17" s="63"/>
      <c r="AL17" s="60" t="s">
        <v>155</v>
      </c>
      <c r="AM17" s="63" t="s">
        <v>89</v>
      </c>
      <c r="AN17" s="60" t="s">
        <v>104</v>
      </c>
      <c r="AO17" s="60" t="s">
        <v>91</v>
      </c>
      <c r="AP17" s="60">
        <v>5</v>
      </c>
      <c r="AQ17" s="61" t="s">
        <v>157</v>
      </c>
      <c r="AR17" s="61" t="s">
        <v>158</v>
      </c>
      <c r="AS17" s="2">
        <v>0</v>
      </c>
      <c r="AT17" s="2">
        <v>0</v>
      </c>
      <c r="AU17" s="2">
        <v>0</v>
      </c>
      <c r="AV17" s="2">
        <v>100</v>
      </c>
      <c r="AW17" s="3">
        <v>100</v>
      </c>
      <c r="AX17" s="3">
        <v>100</v>
      </c>
      <c r="AY17" s="2">
        <v>0</v>
      </c>
      <c r="AZ17" s="2">
        <v>0</v>
      </c>
      <c r="BA17" s="2">
        <v>60</v>
      </c>
      <c r="BB17" s="2">
        <f t="shared" si="0"/>
        <v>40</v>
      </c>
      <c r="BC17" s="17">
        <f t="shared" si="1"/>
        <v>100</v>
      </c>
      <c r="BD17" s="64">
        <v>0</v>
      </c>
      <c r="BE17" s="64">
        <f t="shared" si="10"/>
        <v>0</v>
      </c>
      <c r="BF17" s="68">
        <v>25</v>
      </c>
      <c r="BG17" s="64">
        <f t="shared" ref="BG17:BH17" si="14">BF17</f>
        <v>25</v>
      </c>
      <c r="BH17" s="64">
        <f t="shared" si="14"/>
        <v>25</v>
      </c>
      <c r="BI17" s="68">
        <v>50</v>
      </c>
      <c r="BJ17" s="64">
        <f t="shared" ref="BJ17:BK17" si="15">BI17</f>
        <v>50</v>
      </c>
      <c r="BK17" s="64">
        <f t="shared" si="15"/>
        <v>50</v>
      </c>
      <c r="BL17" s="68">
        <v>75</v>
      </c>
      <c r="BM17" s="64">
        <f t="shared" ref="BM17:BN17" si="16">BL17</f>
        <v>75</v>
      </c>
      <c r="BN17" s="64">
        <f t="shared" si="16"/>
        <v>75</v>
      </c>
      <c r="BO17" s="65">
        <f t="shared" si="4"/>
        <v>100</v>
      </c>
    </row>
    <row r="18" spans="1:67" s="67" customFormat="1" ht="50.1" customHeight="1">
      <c r="A18" s="59" t="s">
        <v>76</v>
      </c>
      <c r="B18" s="59" t="s">
        <v>77</v>
      </c>
      <c r="C18" s="59" t="s">
        <v>78</v>
      </c>
      <c r="D18" s="59" t="s">
        <v>94</v>
      </c>
      <c r="E18" s="59" t="s">
        <v>80</v>
      </c>
      <c r="F18" s="59" t="s">
        <v>81</v>
      </c>
      <c r="G18" s="61" t="s">
        <v>82</v>
      </c>
      <c r="H18" s="61" t="s">
        <v>83</v>
      </c>
      <c r="I18" s="61" t="s">
        <v>1535</v>
      </c>
      <c r="J18" s="60">
        <v>64</v>
      </c>
      <c r="K18" s="61" t="s">
        <v>85</v>
      </c>
      <c r="L18" s="60">
        <v>98</v>
      </c>
      <c r="M18" s="62" t="s">
        <v>159</v>
      </c>
      <c r="N18" s="60" t="s">
        <v>1</v>
      </c>
      <c r="O18" s="63"/>
      <c r="P18" s="63"/>
      <c r="Q18" s="63"/>
      <c r="R18" s="63"/>
      <c r="S18" s="63"/>
      <c r="T18" s="63"/>
      <c r="U18" s="63"/>
      <c r="V18" s="63"/>
      <c r="W18" s="63"/>
      <c r="X18" s="63"/>
      <c r="Y18" s="63"/>
      <c r="Z18" s="63"/>
      <c r="AA18" s="63"/>
      <c r="AB18" s="63"/>
      <c r="AC18" s="63"/>
      <c r="AD18" s="63"/>
      <c r="AE18" s="63"/>
      <c r="AF18" s="63"/>
      <c r="AG18" s="63"/>
      <c r="AH18" s="63"/>
      <c r="AI18" s="63"/>
      <c r="AJ18" s="63"/>
      <c r="AK18" s="63"/>
      <c r="AL18" s="60" t="s">
        <v>155</v>
      </c>
      <c r="AM18" s="63" t="s">
        <v>160</v>
      </c>
      <c r="AN18" s="60" t="s">
        <v>117</v>
      </c>
      <c r="AO18" s="60" t="s">
        <v>105</v>
      </c>
      <c r="AP18" s="60">
        <v>10</v>
      </c>
      <c r="AQ18" s="61" t="s">
        <v>161</v>
      </c>
      <c r="AR18" s="61" t="s">
        <v>162</v>
      </c>
      <c r="AS18" s="2">
        <v>0</v>
      </c>
      <c r="AT18" s="2">
        <v>0</v>
      </c>
      <c r="AU18" s="2">
        <v>0</v>
      </c>
      <c r="AV18" s="2">
        <v>9</v>
      </c>
      <c r="AW18" s="3">
        <v>9</v>
      </c>
      <c r="AX18" s="3">
        <v>18</v>
      </c>
      <c r="AY18" s="2">
        <v>0</v>
      </c>
      <c r="AZ18" s="2">
        <v>0</v>
      </c>
      <c r="BA18" s="2"/>
      <c r="BB18" s="2">
        <f t="shared" si="0"/>
        <v>9</v>
      </c>
      <c r="BC18" s="17">
        <f t="shared" si="1"/>
        <v>9</v>
      </c>
      <c r="BD18" s="68"/>
      <c r="BE18" s="68"/>
      <c r="BF18" s="68"/>
      <c r="BG18" s="68"/>
      <c r="BH18" s="68"/>
      <c r="BI18" s="68"/>
      <c r="BJ18" s="68"/>
      <c r="BK18" s="68"/>
      <c r="BL18" s="68"/>
      <c r="BM18" s="68"/>
      <c r="BN18" s="68"/>
      <c r="BO18" s="65">
        <f t="shared" si="4"/>
        <v>9</v>
      </c>
    </row>
    <row r="19" spans="1:67" s="67" customFormat="1" ht="50.1" customHeight="1">
      <c r="A19" s="59" t="s">
        <v>76</v>
      </c>
      <c r="B19" s="59" t="s">
        <v>77</v>
      </c>
      <c r="C19" s="59" t="s">
        <v>78</v>
      </c>
      <c r="D19" s="59" t="s">
        <v>94</v>
      </c>
      <c r="E19" s="59" t="s">
        <v>80</v>
      </c>
      <c r="F19" s="59" t="s">
        <v>81</v>
      </c>
      <c r="G19" s="61" t="s">
        <v>82</v>
      </c>
      <c r="H19" s="61" t="s">
        <v>83</v>
      </c>
      <c r="I19" s="61" t="s">
        <v>1535</v>
      </c>
      <c r="J19" s="60">
        <v>64</v>
      </c>
      <c r="K19" s="61" t="s">
        <v>85</v>
      </c>
      <c r="L19" s="60">
        <v>128</v>
      </c>
      <c r="M19" s="62" t="s">
        <v>163</v>
      </c>
      <c r="N19" s="60" t="s">
        <v>1</v>
      </c>
      <c r="O19" s="63"/>
      <c r="P19" s="63"/>
      <c r="Q19" s="63"/>
      <c r="R19" s="63"/>
      <c r="S19" s="63"/>
      <c r="T19" s="63"/>
      <c r="U19" s="63"/>
      <c r="V19" s="63"/>
      <c r="W19" s="63"/>
      <c r="X19" s="63"/>
      <c r="Y19" s="63"/>
      <c r="Z19" s="63"/>
      <c r="AA19" s="63"/>
      <c r="AB19" s="63"/>
      <c r="AC19" s="63"/>
      <c r="AD19" s="63"/>
      <c r="AE19" s="63"/>
      <c r="AF19" s="63"/>
      <c r="AG19" s="63"/>
      <c r="AH19" s="63"/>
      <c r="AI19" s="63"/>
      <c r="AJ19" s="63"/>
      <c r="AK19" s="63"/>
      <c r="AL19" s="60" t="s">
        <v>103</v>
      </c>
      <c r="AM19" s="63" t="s">
        <v>89</v>
      </c>
      <c r="AN19" s="60" t="s">
        <v>104</v>
      </c>
      <c r="AO19" s="60" t="s">
        <v>105</v>
      </c>
      <c r="AP19" s="60">
        <v>5</v>
      </c>
      <c r="AQ19" s="61" t="s">
        <v>164</v>
      </c>
      <c r="AR19" s="61" t="s">
        <v>165</v>
      </c>
      <c r="AS19" s="2">
        <v>0</v>
      </c>
      <c r="AT19" s="2">
        <v>0</v>
      </c>
      <c r="AU19" s="2">
        <v>0</v>
      </c>
      <c r="AV19" s="2">
        <v>96</v>
      </c>
      <c r="AW19" s="3">
        <v>96</v>
      </c>
      <c r="AX19" s="3">
        <v>96</v>
      </c>
      <c r="AY19" s="2">
        <v>0</v>
      </c>
      <c r="AZ19" s="2">
        <v>0</v>
      </c>
      <c r="BA19" s="2">
        <v>92</v>
      </c>
      <c r="BB19" s="2">
        <f t="shared" si="0"/>
        <v>4</v>
      </c>
      <c r="BC19" s="17">
        <f t="shared" si="1"/>
        <v>96</v>
      </c>
      <c r="BD19" s="64">
        <v>0</v>
      </c>
      <c r="BE19" s="64">
        <f t="shared" ref="BE19" si="17">BD19</f>
        <v>0</v>
      </c>
      <c r="BF19" s="68">
        <v>10</v>
      </c>
      <c r="BG19" s="64">
        <f t="shared" ref="BG19:BH19" si="18">BF19</f>
        <v>10</v>
      </c>
      <c r="BH19" s="64">
        <f t="shared" si="18"/>
        <v>10</v>
      </c>
      <c r="BI19" s="68">
        <v>40</v>
      </c>
      <c r="BJ19" s="64">
        <f t="shared" ref="BJ19:BK19" si="19">BI19</f>
        <v>40</v>
      </c>
      <c r="BK19" s="64">
        <f t="shared" si="19"/>
        <v>40</v>
      </c>
      <c r="BL19" s="68">
        <v>60</v>
      </c>
      <c r="BM19" s="64">
        <f t="shared" ref="BM19:BN19" si="20">BL19</f>
        <v>60</v>
      </c>
      <c r="BN19" s="64">
        <f t="shared" si="20"/>
        <v>60</v>
      </c>
      <c r="BO19" s="65">
        <f t="shared" si="4"/>
        <v>96</v>
      </c>
    </row>
    <row r="20" spans="1:67" s="67" customFormat="1" ht="50.1" customHeight="1">
      <c r="A20" s="59" t="s">
        <v>76</v>
      </c>
      <c r="B20" s="59" t="s">
        <v>77</v>
      </c>
      <c r="C20" s="59" t="s">
        <v>78</v>
      </c>
      <c r="D20" s="59" t="s">
        <v>94</v>
      </c>
      <c r="E20" s="59" t="s">
        <v>80</v>
      </c>
      <c r="F20" s="59" t="s">
        <v>81</v>
      </c>
      <c r="G20" s="61" t="s">
        <v>82</v>
      </c>
      <c r="H20" s="61" t="s">
        <v>83</v>
      </c>
      <c r="I20" s="61" t="s">
        <v>1535</v>
      </c>
      <c r="J20" s="60">
        <v>54</v>
      </c>
      <c r="K20" s="61" t="s">
        <v>166</v>
      </c>
      <c r="L20" s="60">
        <v>19</v>
      </c>
      <c r="M20" s="62" t="s">
        <v>167</v>
      </c>
      <c r="N20" s="60" t="s">
        <v>4</v>
      </c>
      <c r="O20" s="63" t="s">
        <v>87</v>
      </c>
      <c r="P20" s="63"/>
      <c r="Q20" s="63"/>
      <c r="R20" s="63"/>
      <c r="S20" s="63"/>
      <c r="T20" s="63"/>
      <c r="U20" s="63"/>
      <c r="V20" s="63"/>
      <c r="W20" s="63"/>
      <c r="X20" s="63"/>
      <c r="Y20" s="63"/>
      <c r="Z20" s="63"/>
      <c r="AA20" s="63"/>
      <c r="AB20" s="63"/>
      <c r="AC20" s="63"/>
      <c r="AD20" s="63"/>
      <c r="AE20" s="63"/>
      <c r="AF20" s="63" t="s">
        <v>124</v>
      </c>
      <c r="AG20" s="63"/>
      <c r="AH20" s="63"/>
      <c r="AI20" s="63"/>
      <c r="AJ20" s="63"/>
      <c r="AK20" s="63"/>
      <c r="AL20" s="60" t="s">
        <v>98</v>
      </c>
      <c r="AM20" s="63" t="s">
        <v>125</v>
      </c>
      <c r="AN20" s="60" t="s">
        <v>168</v>
      </c>
      <c r="AO20" s="60" t="s">
        <v>91</v>
      </c>
      <c r="AP20" s="60">
        <v>90</v>
      </c>
      <c r="AQ20" s="61" t="s">
        <v>169</v>
      </c>
      <c r="AR20" s="61" t="s">
        <v>170</v>
      </c>
      <c r="AS20" s="2">
        <v>35.4</v>
      </c>
      <c r="AT20" s="2">
        <v>34.9</v>
      </c>
      <c r="AU20" s="2">
        <v>34.4</v>
      </c>
      <c r="AV20" s="2">
        <v>33.9</v>
      </c>
      <c r="AW20" s="3">
        <v>33.4</v>
      </c>
      <c r="AX20" s="3">
        <v>33.4</v>
      </c>
      <c r="AY20" s="2">
        <v>38.79</v>
      </c>
      <c r="AZ20" s="4">
        <v>50.8</v>
      </c>
      <c r="BA20" s="2">
        <v>0</v>
      </c>
      <c r="BB20" s="2">
        <f t="shared" si="0"/>
        <v>33.9</v>
      </c>
      <c r="BC20" s="17">
        <f t="shared" si="1"/>
        <v>33.4</v>
      </c>
      <c r="BD20" s="64">
        <v>0</v>
      </c>
      <c r="BE20" s="64">
        <v>0</v>
      </c>
      <c r="BF20" s="64">
        <v>0</v>
      </c>
      <c r="BG20" s="64">
        <v>0</v>
      </c>
      <c r="BH20" s="64">
        <v>0</v>
      </c>
      <c r="BI20" s="64">
        <v>0</v>
      </c>
      <c r="BJ20" s="64">
        <v>0</v>
      </c>
      <c r="BK20" s="64">
        <v>0</v>
      </c>
      <c r="BL20" s="64">
        <v>0</v>
      </c>
      <c r="BM20" s="64">
        <v>0</v>
      </c>
      <c r="BN20" s="64">
        <v>0</v>
      </c>
      <c r="BO20" s="65">
        <f t="shared" si="4"/>
        <v>33.4</v>
      </c>
    </row>
    <row r="21" spans="1:67" s="67" customFormat="1" ht="50.1" customHeight="1">
      <c r="A21" s="59" t="s">
        <v>76</v>
      </c>
      <c r="B21" s="59" t="s">
        <v>77</v>
      </c>
      <c r="C21" s="59" t="s">
        <v>78</v>
      </c>
      <c r="D21" s="59" t="s">
        <v>94</v>
      </c>
      <c r="E21" s="59" t="s">
        <v>80</v>
      </c>
      <c r="F21" s="59" t="s">
        <v>81</v>
      </c>
      <c r="G21" s="61" t="s">
        <v>82</v>
      </c>
      <c r="H21" s="61" t="s">
        <v>1539</v>
      </c>
      <c r="I21" s="61" t="s">
        <v>1539</v>
      </c>
      <c r="J21" s="60">
        <v>54</v>
      </c>
      <c r="K21" s="61" t="s">
        <v>166</v>
      </c>
      <c r="L21" s="60">
        <v>38</v>
      </c>
      <c r="M21" s="62" t="s">
        <v>172</v>
      </c>
      <c r="N21" s="60" t="s">
        <v>4</v>
      </c>
      <c r="O21" s="63" t="s">
        <v>87</v>
      </c>
      <c r="P21" s="63"/>
      <c r="Q21" s="63"/>
      <c r="R21" s="63"/>
      <c r="S21" s="63"/>
      <c r="T21" s="63"/>
      <c r="U21" s="63"/>
      <c r="V21" s="63"/>
      <c r="W21" s="63"/>
      <c r="X21" s="63"/>
      <c r="Y21" s="63"/>
      <c r="Z21" s="63"/>
      <c r="AA21" s="63"/>
      <c r="AB21" s="63"/>
      <c r="AC21" s="63"/>
      <c r="AD21" s="63"/>
      <c r="AE21" s="63"/>
      <c r="AF21" s="63"/>
      <c r="AG21" s="63"/>
      <c r="AH21" s="63"/>
      <c r="AI21" s="63"/>
      <c r="AJ21" s="63"/>
      <c r="AK21" s="63"/>
      <c r="AL21" s="60" t="s">
        <v>98</v>
      </c>
      <c r="AM21" s="63" t="s">
        <v>125</v>
      </c>
      <c r="AN21" s="60" t="s">
        <v>113</v>
      </c>
      <c r="AO21" s="60" t="s">
        <v>91</v>
      </c>
      <c r="AP21" s="60">
        <v>90</v>
      </c>
      <c r="AQ21" s="61" t="s">
        <v>173</v>
      </c>
      <c r="AR21" s="61" t="s">
        <v>170</v>
      </c>
      <c r="AS21" s="2">
        <v>4.0999999999999996</v>
      </c>
      <c r="AT21" s="2">
        <v>4.75</v>
      </c>
      <c r="AU21" s="2">
        <v>6.25</v>
      </c>
      <c r="AV21" s="2">
        <v>8.5</v>
      </c>
      <c r="AW21" s="3">
        <v>10</v>
      </c>
      <c r="AX21" s="3">
        <v>10</v>
      </c>
      <c r="AY21" s="2">
        <v>2.94</v>
      </c>
      <c r="AZ21" s="4">
        <v>0</v>
      </c>
      <c r="BA21" s="2">
        <v>0</v>
      </c>
      <c r="BB21" s="2">
        <f t="shared" si="0"/>
        <v>8.5</v>
      </c>
      <c r="BC21" s="17">
        <f t="shared" si="1"/>
        <v>10</v>
      </c>
      <c r="BD21" s="64">
        <v>0</v>
      </c>
      <c r="BE21" s="64">
        <v>0</v>
      </c>
      <c r="BF21" s="64">
        <v>0</v>
      </c>
      <c r="BG21" s="64">
        <v>0</v>
      </c>
      <c r="BH21" s="64">
        <v>0</v>
      </c>
      <c r="BI21" s="64">
        <v>0</v>
      </c>
      <c r="BJ21" s="64">
        <v>0</v>
      </c>
      <c r="BK21" s="64">
        <v>0</v>
      </c>
      <c r="BL21" s="64">
        <v>0</v>
      </c>
      <c r="BM21" s="64">
        <v>0</v>
      </c>
      <c r="BN21" s="64">
        <v>0</v>
      </c>
      <c r="BO21" s="65">
        <f t="shared" si="4"/>
        <v>10</v>
      </c>
    </row>
    <row r="22" spans="1:67" s="67" customFormat="1" ht="50.1" customHeight="1">
      <c r="A22" s="59" t="s">
        <v>76</v>
      </c>
      <c r="B22" s="59" t="s">
        <v>77</v>
      </c>
      <c r="C22" s="59" t="s">
        <v>78</v>
      </c>
      <c r="D22" s="59" t="s">
        <v>94</v>
      </c>
      <c r="E22" s="59" t="s">
        <v>80</v>
      </c>
      <c r="F22" s="59" t="s">
        <v>81</v>
      </c>
      <c r="G22" s="61" t="s">
        <v>82</v>
      </c>
      <c r="H22" s="61" t="s">
        <v>83</v>
      </c>
      <c r="I22" s="61" t="s">
        <v>1535</v>
      </c>
      <c r="J22" s="60">
        <v>54</v>
      </c>
      <c r="K22" s="61" t="s">
        <v>166</v>
      </c>
      <c r="L22" s="60">
        <v>11</v>
      </c>
      <c r="M22" s="62" t="s">
        <v>174</v>
      </c>
      <c r="N22" s="60" t="s">
        <v>1</v>
      </c>
      <c r="O22" s="63" t="s">
        <v>87</v>
      </c>
      <c r="P22" s="63"/>
      <c r="Q22" s="63"/>
      <c r="R22" s="63"/>
      <c r="S22" s="63"/>
      <c r="T22" s="63"/>
      <c r="U22" s="63"/>
      <c r="V22" s="63"/>
      <c r="W22" s="63"/>
      <c r="X22" s="63"/>
      <c r="Y22" s="63"/>
      <c r="Z22" s="63"/>
      <c r="AA22" s="63"/>
      <c r="AB22" s="63"/>
      <c r="AC22" s="63"/>
      <c r="AD22" s="63"/>
      <c r="AE22" s="63"/>
      <c r="AF22" s="63"/>
      <c r="AG22" s="63"/>
      <c r="AH22" s="63"/>
      <c r="AI22" s="63"/>
      <c r="AJ22" s="63"/>
      <c r="AK22" s="63"/>
      <c r="AL22" s="60" t="s">
        <v>103</v>
      </c>
      <c r="AM22" s="63" t="s">
        <v>89</v>
      </c>
      <c r="AN22" s="60" t="s">
        <v>117</v>
      </c>
      <c r="AO22" s="60" t="s">
        <v>105</v>
      </c>
      <c r="AP22" s="60">
        <v>10</v>
      </c>
      <c r="AQ22" s="61" t="s">
        <v>175</v>
      </c>
      <c r="AR22" s="61" t="s">
        <v>176</v>
      </c>
      <c r="AS22" s="2">
        <v>0</v>
      </c>
      <c r="AT22" s="2">
        <v>0</v>
      </c>
      <c r="AU22" s="2">
        <v>400</v>
      </c>
      <c r="AV22" s="2">
        <v>500</v>
      </c>
      <c r="AW22" s="3">
        <v>750</v>
      </c>
      <c r="AX22" s="3">
        <v>1650</v>
      </c>
      <c r="AY22" s="2">
        <v>0</v>
      </c>
      <c r="AZ22" s="2">
        <v>872</v>
      </c>
      <c r="BA22" s="2">
        <v>0</v>
      </c>
      <c r="BB22" s="2">
        <f t="shared" si="0"/>
        <v>500</v>
      </c>
      <c r="BC22" s="17">
        <f t="shared" si="1"/>
        <v>750</v>
      </c>
      <c r="BD22" s="64">
        <v>0</v>
      </c>
      <c r="BE22" s="64">
        <f>BD22</f>
        <v>0</v>
      </c>
      <c r="BF22" s="68"/>
      <c r="BG22" s="64">
        <f>BF22</f>
        <v>0</v>
      </c>
      <c r="BH22" s="64">
        <f>BG22</f>
        <v>0</v>
      </c>
      <c r="BI22" s="68"/>
      <c r="BJ22" s="64">
        <f>BI22</f>
        <v>0</v>
      </c>
      <c r="BK22" s="64">
        <f>BJ22</f>
        <v>0</v>
      </c>
      <c r="BL22" s="68"/>
      <c r="BM22" s="64">
        <f>BL22</f>
        <v>0</v>
      </c>
      <c r="BN22" s="64">
        <f>BM22</f>
        <v>0</v>
      </c>
      <c r="BO22" s="65">
        <f t="shared" si="4"/>
        <v>750</v>
      </c>
    </row>
    <row r="23" spans="1:67" s="67" customFormat="1" ht="50.1" customHeight="1">
      <c r="A23" s="59" t="s">
        <v>76</v>
      </c>
      <c r="B23" s="59" t="s">
        <v>77</v>
      </c>
      <c r="C23" s="59" t="s">
        <v>78</v>
      </c>
      <c r="D23" s="59" t="s">
        <v>94</v>
      </c>
      <c r="E23" s="59" t="s">
        <v>80</v>
      </c>
      <c r="F23" s="59" t="s">
        <v>80</v>
      </c>
      <c r="G23" s="61" t="s">
        <v>120</v>
      </c>
      <c r="H23" s="61" t="s">
        <v>121</v>
      </c>
      <c r="I23" s="61" t="s">
        <v>1536</v>
      </c>
      <c r="J23" s="60">
        <v>51</v>
      </c>
      <c r="K23" s="61" t="s">
        <v>122</v>
      </c>
      <c r="L23" s="60">
        <v>36</v>
      </c>
      <c r="M23" s="62" t="s">
        <v>177</v>
      </c>
      <c r="N23" s="60" t="s">
        <v>1</v>
      </c>
      <c r="O23" s="63"/>
      <c r="P23" s="63"/>
      <c r="Q23" s="63"/>
      <c r="R23" s="63"/>
      <c r="S23" s="63"/>
      <c r="T23" s="63"/>
      <c r="U23" s="63"/>
      <c r="V23" s="63"/>
      <c r="W23" s="63"/>
      <c r="X23" s="63"/>
      <c r="Y23" s="63"/>
      <c r="Z23" s="63"/>
      <c r="AA23" s="63"/>
      <c r="AB23" s="63"/>
      <c r="AC23" s="63"/>
      <c r="AD23" s="63"/>
      <c r="AE23" s="63"/>
      <c r="AF23" s="63"/>
      <c r="AG23" s="63"/>
      <c r="AH23" s="63"/>
      <c r="AI23" s="63"/>
      <c r="AJ23" s="63"/>
      <c r="AK23" s="63"/>
      <c r="AL23" s="60" t="s">
        <v>88</v>
      </c>
      <c r="AM23" s="63" t="s">
        <v>125</v>
      </c>
      <c r="AN23" s="60" t="s">
        <v>117</v>
      </c>
      <c r="AO23" s="60" t="s">
        <v>105</v>
      </c>
      <c r="AP23" s="60">
        <v>15</v>
      </c>
      <c r="AQ23" s="61" t="s">
        <v>178</v>
      </c>
      <c r="AR23" s="61" t="s">
        <v>179</v>
      </c>
      <c r="AS23" s="2">
        <v>0</v>
      </c>
      <c r="AT23" s="2">
        <v>2800</v>
      </c>
      <c r="AU23" s="2">
        <v>0</v>
      </c>
      <c r="AV23" s="2">
        <v>5000</v>
      </c>
      <c r="AW23" s="3">
        <v>2800</v>
      </c>
      <c r="AX23" s="3">
        <v>10600</v>
      </c>
      <c r="AY23" s="2">
        <v>4444</v>
      </c>
      <c r="AZ23" s="4">
        <v>0</v>
      </c>
      <c r="BA23" s="2">
        <v>0</v>
      </c>
      <c r="BB23" s="2">
        <f t="shared" si="0"/>
        <v>5000</v>
      </c>
      <c r="BC23" s="17">
        <f t="shared" si="1"/>
        <v>2800</v>
      </c>
      <c r="BD23" s="64">
        <v>0</v>
      </c>
      <c r="BE23" s="64">
        <v>0</v>
      </c>
      <c r="BF23" s="64">
        <v>0</v>
      </c>
      <c r="BG23" s="64">
        <v>0</v>
      </c>
      <c r="BH23" s="64">
        <v>0</v>
      </c>
      <c r="BI23" s="64">
        <v>0</v>
      </c>
      <c r="BJ23" s="64">
        <v>0</v>
      </c>
      <c r="BK23" s="64">
        <v>0</v>
      </c>
      <c r="BL23" s="64">
        <v>0</v>
      </c>
      <c r="BM23" s="64">
        <v>0</v>
      </c>
      <c r="BN23" s="64">
        <v>0</v>
      </c>
      <c r="BO23" s="65">
        <f t="shared" si="4"/>
        <v>2800</v>
      </c>
    </row>
    <row r="24" spans="1:67" s="67" customFormat="1" ht="50.1" customHeight="1">
      <c r="A24" s="59" t="s">
        <v>76</v>
      </c>
      <c r="B24" s="59" t="s">
        <v>77</v>
      </c>
      <c r="C24" s="59" t="s">
        <v>78</v>
      </c>
      <c r="D24" s="59" t="s">
        <v>94</v>
      </c>
      <c r="E24" s="59" t="s">
        <v>80</v>
      </c>
      <c r="F24" s="59" t="s">
        <v>81</v>
      </c>
      <c r="G24" s="61" t="s">
        <v>82</v>
      </c>
      <c r="H24" s="61" t="s">
        <v>83</v>
      </c>
      <c r="I24" s="61" t="s">
        <v>1535</v>
      </c>
      <c r="J24" s="60">
        <v>54</v>
      </c>
      <c r="K24" s="61" t="s">
        <v>166</v>
      </c>
      <c r="L24" s="60">
        <v>129</v>
      </c>
      <c r="M24" s="62" t="s">
        <v>180</v>
      </c>
      <c r="N24" s="60" t="s">
        <v>1</v>
      </c>
      <c r="O24" s="63"/>
      <c r="P24" s="63"/>
      <c r="Q24" s="63"/>
      <c r="R24" s="63"/>
      <c r="S24" s="63"/>
      <c r="T24" s="63"/>
      <c r="U24" s="63"/>
      <c r="V24" s="63"/>
      <c r="W24" s="63"/>
      <c r="X24" s="63"/>
      <c r="Y24" s="63"/>
      <c r="Z24" s="63"/>
      <c r="AA24" s="63"/>
      <c r="AB24" s="63"/>
      <c r="AC24" s="63"/>
      <c r="AD24" s="63"/>
      <c r="AE24" s="63"/>
      <c r="AF24" s="63"/>
      <c r="AG24" s="63"/>
      <c r="AH24" s="63"/>
      <c r="AI24" s="63"/>
      <c r="AJ24" s="63"/>
      <c r="AK24" s="63"/>
      <c r="AL24" s="60" t="s">
        <v>155</v>
      </c>
      <c r="AM24" s="63" t="s">
        <v>143</v>
      </c>
      <c r="AN24" s="60" t="s">
        <v>117</v>
      </c>
      <c r="AO24" s="60" t="s">
        <v>105</v>
      </c>
      <c r="AP24" s="60">
        <v>0</v>
      </c>
      <c r="AQ24" s="61" t="s">
        <v>181</v>
      </c>
      <c r="AR24" s="61" t="s">
        <v>182</v>
      </c>
      <c r="AS24" s="2">
        <v>0</v>
      </c>
      <c r="AT24" s="2">
        <v>0</v>
      </c>
      <c r="AU24" s="2">
        <v>0</v>
      </c>
      <c r="AV24" s="2">
        <v>900</v>
      </c>
      <c r="AW24" s="3">
        <v>523</v>
      </c>
      <c r="AX24" s="3">
        <f>AU24+AV24+AW24</f>
        <v>1423</v>
      </c>
      <c r="AY24" s="2">
        <v>0</v>
      </c>
      <c r="AZ24" s="5">
        <v>0</v>
      </c>
      <c r="BA24" s="2">
        <v>124</v>
      </c>
      <c r="BB24" s="2">
        <f t="shared" si="0"/>
        <v>776</v>
      </c>
      <c r="BC24" s="17">
        <f t="shared" si="1"/>
        <v>523</v>
      </c>
      <c r="BD24" s="64">
        <v>0</v>
      </c>
      <c r="BE24" s="64">
        <v>0</v>
      </c>
      <c r="BF24" s="64">
        <v>0</v>
      </c>
      <c r="BG24" s="64">
        <v>0</v>
      </c>
      <c r="BH24" s="64">
        <v>0</v>
      </c>
      <c r="BI24" s="64"/>
      <c r="BJ24" s="64">
        <f t="shared" ref="BJ24:BN24" si="21">BI24</f>
        <v>0</v>
      </c>
      <c r="BK24" s="64">
        <f t="shared" si="21"/>
        <v>0</v>
      </c>
      <c r="BL24" s="64">
        <f t="shared" si="21"/>
        <v>0</v>
      </c>
      <c r="BM24" s="64">
        <f t="shared" si="21"/>
        <v>0</v>
      </c>
      <c r="BN24" s="64">
        <f t="shared" si="21"/>
        <v>0</v>
      </c>
      <c r="BO24" s="65">
        <f t="shared" si="4"/>
        <v>523</v>
      </c>
    </row>
    <row r="25" spans="1:67" s="67" customFormat="1" ht="50.1" customHeight="1">
      <c r="A25" s="59" t="s">
        <v>76</v>
      </c>
      <c r="B25" s="59" t="s">
        <v>77</v>
      </c>
      <c r="C25" s="59" t="s">
        <v>78</v>
      </c>
      <c r="D25" s="59" t="s">
        <v>94</v>
      </c>
      <c r="E25" s="59" t="s">
        <v>80</v>
      </c>
      <c r="F25" s="59" t="s">
        <v>81</v>
      </c>
      <c r="G25" s="61" t="s">
        <v>82</v>
      </c>
      <c r="H25" s="61" t="s">
        <v>83</v>
      </c>
      <c r="I25" s="61" t="s">
        <v>1535</v>
      </c>
      <c r="J25" s="60">
        <v>54</v>
      </c>
      <c r="K25" s="61" t="s">
        <v>166</v>
      </c>
      <c r="L25" s="60">
        <v>130</v>
      </c>
      <c r="M25" s="62" t="s">
        <v>183</v>
      </c>
      <c r="N25" s="60" t="s">
        <v>1</v>
      </c>
      <c r="O25" s="63"/>
      <c r="P25" s="63"/>
      <c r="Q25" s="63"/>
      <c r="R25" s="63"/>
      <c r="S25" s="63"/>
      <c r="T25" s="63"/>
      <c r="U25" s="63"/>
      <c r="V25" s="63"/>
      <c r="W25" s="63"/>
      <c r="X25" s="63"/>
      <c r="Y25" s="63"/>
      <c r="Z25" s="63"/>
      <c r="AA25" s="63"/>
      <c r="AB25" s="63"/>
      <c r="AC25" s="63"/>
      <c r="AD25" s="63"/>
      <c r="AE25" s="63"/>
      <c r="AF25" s="63"/>
      <c r="AG25" s="63"/>
      <c r="AH25" s="63"/>
      <c r="AI25" s="63"/>
      <c r="AJ25" s="63"/>
      <c r="AK25" s="63"/>
      <c r="AL25" s="60" t="s">
        <v>88</v>
      </c>
      <c r="AM25" s="63" t="s">
        <v>836</v>
      </c>
      <c r="AN25" s="60" t="s">
        <v>113</v>
      </c>
      <c r="AO25" s="60" t="s">
        <v>105</v>
      </c>
      <c r="AP25" s="60">
        <v>15</v>
      </c>
      <c r="AQ25" s="61" t="s">
        <v>184</v>
      </c>
      <c r="AR25" s="61" t="s">
        <v>185</v>
      </c>
      <c r="AS25" s="2">
        <v>0</v>
      </c>
      <c r="AT25" s="2">
        <v>0</v>
      </c>
      <c r="AU25" s="2">
        <v>727965</v>
      </c>
      <c r="AV25" s="2">
        <v>1550000</v>
      </c>
      <c r="AW25" s="3">
        <v>700000</v>
      </c>
      <c r="AX25" s="3">
        <v>700000</v>
      </c>
      <c r="AY25" s="2">
        <v>0</v>
      </c>
      <c r="AZ25" s="5">
        <v>0</v>
      </c>
      <c r="BA25" s="2">
        <v>0</v>
      </c>
      <c r="BB25" s="2">
        <f t="shared" si="0"/>
        <v>1550000</v>
      </c>
      <c r="BC25" s="17">
        <f t="shared" si="1"/>
        <v>700000</v>
      </c>
      <c r="BD25" s="64">
        <v>0</v>
      </c>
      <c r="BE25" s="64">
        <v>0</v>
      </c>
      <c r="BF25" s="64">
        <v>0</v>
      </c>
      <c r="BG25" s="64">
        <v>0</v>
      </c>
      <c r="BH25" s="64">
        <v>0</v>
      </c>
      <c r="BI25" s="64"/>
      <c r="BJ25" s="64">
        <f t="shared" ref="BJ25:BN25" si="22">BI25</f>
        <v>0</v>
      </c>
      <c r="BK25" s="64">
        <f t="shared" si="22"/>
        <v>0</v>
      </c>
      <c r="BL25" s="64">
        <f t="shared" si="22"/>
        <v>0</v>
      </c>
      <c r="BM25" s="64">
        <f t="shared" si="22"/>
        <v>0</v>
      </c>
      <c r="BN25" s="64">
        <f t="shared" si="22"/>
        <v>0</v>
      </c>
      <c r="BO25" s="65">
        <f t="shared" si="4"/>
        <v>700000</v>
      </c>
    </row>
    <row r="26" spans="1:67" s="67" customFormat="1" ht="50.1" customHeight="1">
      <c r="A26" s="59" t="s">
        <v>76</v>
      </c>
      <c r="B26" s="59" t="s">
        <v>77</v>
      </c>
      <c r="C26" s="59" t="s">
        <v>78</v>
      </c>
      <c r="D26" s="59" t="s">
        <v>94</v>
      </c>
      <c r="E26" s="59" t="s">
        <v>80</v>
      </c>
      <c r="F26" s="59" t="s">
        <v>95</v>
      </c>
      <c r="G26" s="61" t="s">
        <v>186</v>
      </c>
      <c r="H26" s="61" t="s">
        <v>83</v>
      </c>
      <c r="I26" s="61" t="s">
        <v>1535</v>
      </c>
      <c r="J26" s="60">
        <v>56</v>
      </c>
      <c r="K26" s="61" t="s">
        <v>187</v>
      </c>
      <c r="L26" s="60">
        <v>131</v>
      </c>
      <c r="M26" s="62" t="s">
        <v>188</v>
      </c>
      <c r="N26" s="60" t="s">
        <v>1</v>
      </c>
      <c r="O26" s="63" t="s">
        <v>109</v>
      </c>
      <c r="P26" s="63"/>
      <c r="Q26" s="63" t="s">
        <v>8</v>
      </c>
      <c r="R26" s="63"/>
      <c r="S26" s="63"/>
      <c r="T26" s="63"/>
      <c r="U26" s="63"/>
      <c r="V26" s="63"/>
      <c r="W26" s="63"/>
      <c r="X26" s="63"/>
      <c r="Y26" s="63"/>
      <c r="Z26" s="63"/>
      <c r="AA26" s="63"/>
      <c r="AB26" s="63"/>
      <c r="AC26" s="63"/>
      <c r="AD26" s="63"/>
      <c r="AE26" s="63"/>
      <c r="AF26" s="63"/>
      <c r="AG26" s="63"/>
      <c r="AH26" s="63"/>
      <c r="AI26" s="63"/>
      <c r="AJ26" s="63"/>
      <c r="AK26" s="63"/>
      <c r="AL26" s="60" t="s">
        <v>88</v>
      </c>
      <c r="AM26" s="63" t="s">
        <v>125</v>
      </c>
      <c r="AN26" s="60" t="s">
        <v>117</v>
      </c>
      <c r="AO26" s="60" t="s">
        <v>105</v>
      </c>
      <c r="AP26" s="60">
        <v>30</v>
      </c>
      <c r="AQ26" s="61" t="s">
        <v>189</v>
      </c>
      <c r="AR26" s="61" t="s">
        <v>190</v>
      </c>
      <c r="AS26" s="2">
        <v>0</v>
      </c>
      <c r="AT26" s="2">
        <v>0</v>
      </c>
      <c r="AU26" s="2">
        <v>0</v>
      </c>
      <c r="AV26" s="2">
        <v>17726</v>
      </c>
      <c r="AW26" s="3">
        <v>0</v>
      </c>
      <c r="AX26" s="3">
        <v>0</v>
      </c>
      <c r="AY26" s="2">
        <v>0</v>
      </c>
      <c r="AZ26" s="8">
        <v>0</v>
      </c>
      <c r="BA26" s="2">
        <v>0</v>
      </c>
      <c r="BB26" s="2">
        <f t="shared" si="0"/>
        <v>17726</v>
      </c>
      <c r="BC26" s="17">
        <f t="shared" si="1"/>
        <v>0</v>
      </c>
      <c r="BD26" s="64">
        <v>0</v>
      </c>
      <c r="BE26" s="64">
        <v>0</v>
      </c>
      <c r="BF26" s="64">
        <v>0</v>
      </c>
      <c r="BG26" s="64">
        <v>0</v>
      </c>
      <c r="BH26" s="64">
        <v>0</v>
      </c>
      <c r="BI26" s="64">
        <v>0</v>
      </c>
      <c r="BJ26" s="64">
        <v>0</v>
      </c>
      <c r="BK26" s="64">
        <v>0</v>
      </c>
      <c r="BL26" s="64">
        <v>0</v>
      </c>
      <c r="BM26" s="64">
        <v>0</v>
      </c>
      <c r="BN26" s="64">
        <v>0</v>
      </c>
      <c r="BO26" s="65">
        <f t="shared" si="4"/>
        <v>0</v>
      </c>
    </row>
    <row r="27" spans="1:67" s="67" customFormat="1" ht="50.1" customHeight="1">
      <c r="A27" s="59" t="s">
        <v>76</v>
      </c>
      <c r="B27" s="59" t="s">
        <v>77</v>
      </c>
      <c r="C27" s="59" t="s">
        <v>78</v>
      </c>
      <c r="D27" s="59" t="s">
        <v>94</v>
      </c>
      <c r="E27" s="59" t="s">
        <v>80</v>
      </c>
      <c r="F27" s="59" t="s">
        <v>95</v>
      </c>
      <c r="G27" s="61" t="s">
        <v>186</v>
      </c>
      <c r="H27" s="61" t="s">
        <v>83</v>
      </c>
      <c r="I27" s="61" t="s">
        <v>1535</v>
      </c>
      <c r="J27" s="60">
        <v>56</v>
      </c>
      <c r="K27" s="61" t="s">
        <v>187</v>
      </c>
      <c r="L27" s="60">
        <v>13</v>
      </c>
      <c r="M27" s="62" t="s">
        <v>191</v>
      </c>
      <c r="N27" s="60" t="s">
        <v>1</v>
      </c>
      <c r="O27" s="63" t="s">
        <v>109</v>
      </c>
      <c r="P27" s="63"/>
      <c r="Q27" s="63"/>
      <c r="R27" s="63"/>
      <c r="S27" s="63"/>
      <c r="T27" s="63"/>
      <c r="U27" s="63"/>
      <c r="V27" s="63"/>
      <c r="W27" s="63"/>
      <c r="X27" s="63"/>
      <c r="Y27" s="63"/>
      <c r="Z27" s="63"/>
      <c r="AA27" s="63"/>
      <c r="AB27" s="63"/>
      <c r="AC27" s="63"/>
      <c r="AD27" s="63"/>
      <c r="AE27" s="63"/>
      <c r="AF27" s="63"/>
      <c r="AG27" s="63"/>
      <c r="AH27" s="63"/>
      <c r="AI27" s="63"/>
      <c r="AJ27" s="63"/>
      <c r="AK27" s="63"/>
      <c r="AL27" s="60" t="s">
        <v>88</v>
      </c>
      <c r="AM27" s="63" t="s">
        <v>125</v>
      </c>
      <c r="AN27" s="60" t="s">
        <v>117</v>
      </c>
      <c r="AO27" s="60" t="s">
        <v>105</v>
      </c>
      <c r="AP27" s="60">
        <v>15</v>
      </c>
      <c r="AQ27" s="61" t="s">
        <v>192</v>
      </c>
      <c r="AR27" s="61" t="s">
        <v>190</v>
      </c>
      <c r="AS27" s="2">
        <v>0</v>
      </c>
      <c r="AT27" s="2">
        <v>0</v>
      </c>
      <c r="AU27" s="2">
        <v>1400</v>
      </c>
      <c r="AV27" s="2">
        <v>3000</v>
      </c>
      <c r="AW27" s="3">
        <v>5600</v>
      </c>
      <c r="AX27" s="3">
        <f>AW27+AV27+AU27</f>
        <v>10000</v>
      </c>
      <c r="AY27" s="2">
        <v>0</v>
      </c>
      <c r="AZ27" s="5">
        <v>1412</v>
      </c>
      <c r="BA27" s="2">
        <v>0</v>
      </c>
      <c r="BB27" s="2">
        <f t="shared" si="0"/>
        <v>3000</v>
      </c>
      <c r="BC27" s="17">
        <f t="shared" si="1"/>
        <v>5600</v>
      </c>
      <c r="BD27" s="64">
        <v>0</v>
      </c>
      <c r="BE27" s="64">
        <v>0</v>
      </c>
      <c r="BF27" s="64">
        <v>0</v>
      </c>
      <c r="BG27" s="64">
        <v>0</v>
      </c>
      <c r="BH27" s="64">
        <v>0</v>
      </c>
      <c r="BI27" s="64">
        <v>0</v>
      </c>
      <c r="BJ27" s="64">
        <v>0</v>
      </c>
      <c r="BK27" s="64">
        <v>0</v>
      </c>
      <c r="BL27" s="64">
        <v>0</v>
      </c>
      <c r="BM27" s="64">
        <v>0</v>
      </c>
      <c r="BN27" s="64">
        <v>0</v>
      </c>
      <c r="BO27" s="65">
        <f t="shared" si="4"/>
        <v>5600</v>
      </c>
    </row>
    <row r="28" spans="1:67" s="67" customFormat="1" ht="50.1" customHeight="1">
      <c r="A28" s="59" t="s">
        <v>76</v>
      </c>
      <c r="B28" s="59" t="s">
        <v>77</v>
      </c>
      <c r="C28" s="59" t="s">
        <v>78</v>
      </c>
      <c r="D28" s="59" t="s">
        <v>94</v>
      </c>
      <c r="E28" s="59" t="s">
        <v>80</v>
      </c>
      <c r="F28" s="59" t="s">
        <v>95</v>
      </c>
      <c r="G28" s="61" t="s">
        <v>186</v>
      </c>
      <c r="H28" s="61" t="s">
        <v>83</v>
      </c>
      <c r="I28" s="61" t="s">
        <v>1537</v>
      </c>
      <c r="J28" s="60">
        <v>53</v>
      </c>
      <c r="K28" s="61" t="s">
        <v>141</v>
      </c>
      <c r="L28" s="60">
        <v>14</v>
      </c>
      <c r="M28" s="62" t="s">
        <v>193</v>
      </c>
      <c r="N28" s="60" t="s">
        <v>4</v>
      </c>
      <c r="O28" s="63" t="s">
        <v>87</v>
      </c>
      <c r="P28" s="63"/>
      <c r="Q28" s="63"/>
      <c r="R28" s="63"/>
      <c r="S28" s="63"/>
      <c r="T28" s="63" t="s">
        <v>109</v>
      </c>
      <c r="U28" s="63"/>
      <c r="V28" s="63"/>
      <c r="W28" s="63"/>
      <c r="X28" s="63"/>
      <c r="Y28" s="63"/>
      <c r="Z28" s="63"/>
      <c r="AA28" s="63"/>
      <c r="AB28" s="63"/>
      <c r="AC28" s="63"/>
      <c r="AD28" s="63"/>
      <c r="AE28" s="63"/>
      <c r="AF28" s="63"/>
      <c r="AG28" s="63"/>
      <c r="AH28" s="63"/>
      <c r="AI28" s="63"/>
      <c r="AJ28" s="63"/>
      <c r="AK28" s="63"/>
      <c r="AL28" s="60" t="s">
        <v>88</v>
      </c>
      <c r="AM28" s="63" t="s">
        <v>143</v>
      </c>
      <c r="AN28" s="60" t="s">
        <v>117</v>
      </c>
      <c r="AO28" s="60" t="s">
        <v>105</v>
      </c>
      <c r="AP28" s="60">
        <v>30</v>
      </c>
      <c r="AQ28" s="61" t="s">
        <v>194</v>
      </c>
      <c r="AR28" s="61" t="s">
        <v>195</v>
      </c>
      <c r="AS28" s="2">
        <v>0</v>
      </c>
      <c r="AT28" s="2">
        <v>2000</v>
      </c>
      <c r="AU28" s="2">
        <v>2000</v>
      </c>
      <c r="AV28" s="2">
        <v>3000</v>
      </c>
      <c r="AW28" s="3">
        <v>1000</v>
      </c>
      <c r="AX28" s="3">
        <v>8000</v>
      </c>
      <c r="AY28" s="2">
        <v>2690</v>
      </c>
      <c r="AZ28" s="5">
        <v>3010</v>
      </c>
      <c r="BA28" s="2">
        <v>0</v>
      </c>
      <c r="BB28" s="2">
        <f t="shared" si="0"/>
        <v>3000</v>
      </c>
      <c r="BC28" s="17">
        <f t="shared" si="1"/>
        <v>1000</v>
      </c>
      <c r="BD28" s="64">
        <v>0</v>
      </c>
      <c r="BE28" s="64">
        <v>0</v>
      </c>
      <c r="BF28" s="64">
        <v>0</v>
      </c>
      <c r="BG28" s="64">
        <v>0</v>
      </c>
      <c r="BH28" s="64">
        <v>0</v>
      </c>
      <c r="BI28" s="68">
        <v>500</v>
      </c>
      <c r="BJ28" s="64">
        <f>BI28</f>
        <v>500</v>
      </c>
      <c r="BK28" s="64">
        <f t="shared" ref="BK28:BN28" si="23">BJ28</f>
        <v>500</v>
      </c>
      <c r="BL28" s="64">
        <f t="shared" si="23"/>
        <v>500</v>
      </c>
      <c r="BM28" s="64">
        <f t="shared" si="23"/>
        <v>500</v>
      </c>
      <c r="BN28" s="64">
        <f t="shared" si="23"/>
        <v>500</v>
      </c>
      <c r="BO28" s="65">
        <f t="shared" si="4"/>
        <v>1000</v>
      </c>
    </row>
    <row r="29" spans="1:67" s="67" customFormat="1" ht="50.1" customHeight="1">
      <c r="A29" s="59" t="s">
        <v>76</v>
      </c>
      <c r="B29" s="59" t="s">
        <v>77</v>
      </c>
      <c r="C29" s="59" t="s">
        <v>78</v>
      </c>
      <c r="D29" s="59" t="s">
        <v>94</v>
      </c>
      <c r="E29" s="59" t="s">
        <v>80</v>
      </c>
      <c r="F29" s="59" t="s">
        <v>95</v>
      </c>
      <c r="G29" s="61" t="s">
        <v>186</v>
      </c>
      <c r="H29" s="61" t="s">
        <v>83</v>
      </c>
      <c r="I29" s="61" t="s">
        <v>1535</v>
      </c>
      <c r="J29" s="60">
        <v>56</v>
      </c>
      <c r="K29" s="61" t="s">
        <v>187</v>
      </c>
      <c r="L29" s="60">
        <v>15</v>
      </c>
      <c r="M29" s="62" t="s">
        <v>196</v>
      </c>
      <c r="N29" s="60" t="s">
        <v>1</v>
      </c>
      <c r="O29" s="63" t="s">
        <v>109</v>
      </c>
      <c r="P29" s="63"/>
      <c r="Q29" s="63" t="s">
        <v>87</v>
      </c>
      <c r="R29" s="63" t="s">
        <v>109</v>
      </c>
      <c r="S29" s="63"/>
      <c r="T29" s="63"/>
      <c r="U29" s="63"/>
      <c r="V29" s="63"/>
      <c r="W29" s="63"/>
      <c r="X29" s="63"/>
      <c r="Y29" s="63"/>
      <c r="Z29" s="63"/>
      <c r="AA29" s="63"/>
      <c r="AB29" s="63"/>
      <c r="AC29" s="63"/>
      <c r="AD29" s="63"/>
      <c r="AE29" s="63"/>
      <c r="AF29" s="63"/>
      <c r="AG29" s="63"/>
      <c r="AH29" s="63"/>
      <c r="AI29" s="63"/>
      <c r="AJ29" s="63"/>
      <c r="AK29" s="63"/>
      <c r="AL29" s="60" t="s">
        <v>88</v>
      </c>
      <c r="AM29" s="63" t="s">
        <v>125</v>
      </c>
      <c r="AN29" s="60" t="s">
        <v>117</v>
      </c>
      <c r="AO29" s="60" t="s">
        <v>105</v>
      </c>
      <c r="AP29" s="60">
        <v>15</v>
      </c>
      <c r="AQ29" s="61" t="s">
        <v>197</v>
      </c>
      <c r="AR29" s="61" t="s">
        <v>198</v>
      </c>
      <c r="AS29" s="2">
        <v>0</v>
      </c>
      <c r="AT29" s="2">
        <v>6901</v>
      </c>
      <c r="AU29" s="2">
        <v>9000</v>
      </c>
      <c r="AV29" s="2">
        <v>17000</v>
      </c>
      <c r="AW29" s="3">
        <v>9700</v>
      </c>
      <c r="AX29" s="3">
        <f>AW29+AV29+AU29+AT29</f>
        <v>42601</v>
      </c>
      <c r="AY29" s="2">
        <v>6451</v>
      </c>
      <c r="AZ29" s="5">
        <v>9349</v>
      </c>
      <c r="BA29" s="2">
        <v>0</v>
      </c>
      <c r="BB29" s="2">
        <f t="shared" si="0"/>
        <v>17000</v>
      </c>
      <c r="BC29" s="17">
        <f t="shared" si="1"/>
        <v>9700</v>
      </c>
      <c r="BD29" s="64">
        <v>0</v>
      </c>
      <c r="BE29" s="64">
        <v>0</v>
      </c>
      <c r="BF29" s="64">
        <v>0</v>
      </c>
      <c r="BG29" s="64">
        <v>0</v>
      </c>
      <c r="BH29" s="64">
        <v>0</v>
      </c>
      <c r="BI29" s="64">
        <v>0</v>
      </c>
      <c r="BJ29" s="64">
        <v>0</v>
      </c>
      <c r="BK29" s="64">
        <v>0</v>
      </c>
      <c r="BL29" s="64">
        <v>0</v>
      </c>
      <c r="BM29" s="64">
        <v>0</v>
      </c>
      <c r="BN29" s="64">
        <v>0</v>
      </c>
      <c r="BO29" s="65">
        <f t="shared" si="4"/>
        <v>9700</v>
      </c>
    </row>
    <row r="30" spans="1:67" s="67" customFormat="1" ht="50.1" customHeight="1">
      <c r="A30" s="59" t="s">
        <v>76</v>
      </c>
      <c r="B30" s="59" t="s">
        <v>77</v>
      </c>
      <c r="C30" s="59" t="s">
        <v>78</v>
      </c>
      <c r="D30" s="59" t="s">
        <v>94</v>
      </c>
      <c r="E30" s="59" t="s">
        <v>80</v>
      </c>
      <c r="F30" s="59" t="s">
        <v>95</v>
      </c>
      <c r="G30" s="61" t="s">
        <v>186</v>
      </c>
      <c r="H30" s="61" t="s">
        <v>83</v>
      </c>
      <c r="I30" s="61" t="s">
        <v>1535</v>
      </c>
      <c r="J30" s="60">
        <v>56</v>
      </c>
      <c r="K30" s="61" t="s">
        <v>187</v>
      </c>
      <c r="L30" s="60">
        <v>16</v>
      </c>
      <c r="M30" s="62" t="s">
        <v>199</v>
      </c>
      <c r="N30" s="60" t="s">
        <v>1</v>
      </c>
      <c r="O30" s="63" t="s">
        <v>109</v>
      </c>
      <c r="P30" s="63"/>
      <c r="Q30" s="63" t="s">
        <v>87</v>
      </c>
      <c r="R30" s="63" t="s">
        <v>109</v>
      </c>
      <c r="S30" s="63"/>
      <c r="T30" s="63"/>
      <c r="U30" s="63"/>
      <c r="V30" s="63"/>
      <c r="W30" s="63"/>
      <c r="X30" s="63"/>
      <c r="Y30" s="63"/>
      <c r="Z30" s="63"/>
      <c r="AA30" s="63"/>
      <c r="AB30" s="63"/>
      <c r="AC30" s="63"/>
      <c r="AD30" s="63"/>
      <c r="AE30" s="63"/>
      <c r="AF30" s="63"/>
      <c r="AG30" s="63"/>
      <c r="AH30" s="63"/>
      <c r="AI30" s="63"/>
      <c r="AJ30" s="63"/>
      <c r="AK30" s="63"/>
      <c r="AL30" s="60" t="s">
        <v>88</v>
      </c>
      <c r="AM30" s="63" t="s">
        <v>125</v>
      </c>
      <c r="AN30" s="60" t="s">
        <v>117</v>
      </c>
      <c r="AO30" s="60" t="s">
        <v>105</v>
      </c>
      <c r="AP30" s="60">
        <v>15</v>
      </c>
      <c r="AQ30" s="61" t="s">
        <v>200</v>
      </c>
      <c r="AR30" s="61" t="s">
        <v>190</v>
      </c>
      <c r="AS30" s="2">
        <v>0</v>
      </c>
      <c r="AT30" s="2">
        <v>539</v>
      </c>
      <c r="AU30" s="2">
        <v>1822</v>
      </c>
      <c r="AV30" s="2">
        <v>726</v>
      </c>
      <c r="AW30" s="3">
        <v>2344</v>
      </c>
      <c r="AX30" s="3">
        <f>AW30+AV30+AU30+AT30</f>
        <v>5431</v>
      </c>
      <c r="AY30" s="2">
        <v>194</v>
      </c>
      <c r="AZ30" s="5">
        <v>1203</v>
      </c>
      <c r="BA30" s="2">
        <v>0</v>
      </c>
      <c r="BB30" s="2">
        <f t="shared" si="0"/>
        <v>726</v>
      </c>
      <c r="BC30" s="17">
        <f t="shared" si="1"/>
        <v>2344</v>
      </c>
      <c r="BD30" s="64">
        <v>0</v>
      </c>
      <c r="BE30" s="64">
        <v>0</v>
      </c>
      <c r="BF30" s="64">
        <v>0</v>
      </c>
      <c r="BG30" s="64">
        <v>0</v>
      </c>
      <c r="BH30" s="64">
        <v>0</v>
      </c>
      <c r="BI30" s="64">
        <v>0</v>
      </c>
      <c r="BJ30" s="64">
        <v>0</v>
      </c>
      <c r="BK30" s="64">
        <v>0</v>
      </c>
      <c r="BL30" s="64">
        <v>0</v>
      </c>
      <c r="BM30" s="64">
        <v>0</v>
      </c>
      <c r="BN30" s="64">
        <v>0</v>
      </c>
      <c r="BO30" s="65">
        <f t="shared" si="4"/>
        <v>2344</v>
      </c>
    </row>
    <row r="31" spans="1:67" s="67" customFormat="1" ht="50.1" customHeight="1">
      <c r="A31" s="59" t="s">
        <v>76</v>
      </c>
      <c r="B31" s="59" t="s">
        <v>77</v>
      </c>
      <c r="C31" s="59" t="s">
        <v>78</v>
      </c>
      <c r="D31" s="59" t="s">
        <v>94</v>
      </c>
      <c r="E31" s="59" t="s">
        <v>80</v>
      </c>
      <c r="F31" s="59" t="s">
        <v>95</v>
      </c>
      <c r="G31" s="61" t="s">
        <v>186</v>
      </c>
      <c r="H31" s="61" t="s">
        <v>83</v>
      </c>
      <c r="I31" s="61" t="s">
        <v>1535</v>
      </c>
      <c r="J31" s="60">
        <v>56</v>
      </c>
      <c r="K31" s="61" t="s">
        <v>187</v>
      </c>
      <c r="L31" s="60">
        <v>17</v>
      </c>
      <c r="M31" s="62" t="s">
        <v>201</v>
      </c>
      <c r="N31" s="60" t="s">
        <v>1</v>
      </c>
      <c r="O31" s="63" t="s">
        <v>109</v>
      </c>
      <c r="P31" s="63"/>
      <c r="Q31" s="63"/>
      <c r="R31" s="63"/>
      <c r="S31" s="63"/>
      <c r="T31" s="63"/>
      <c r="U31" s="63"/>
      <c r="V31" s="63"/>
      <c r="W31" s="63"/>
      <c r="X31" s="63"/>
      <c r="Y31" s="63"/>
      <c r="Z31" s="63"/>
      <c r="AA31" s="63"/>
      <c r="AB31" s="63"/>
      <c r="AC31" s="63"/>
      <c r="AD31" s="63"/>
      <c r="AE31" s="63"/>
      <c r="AF31" s="63"/>
      <c r="AG31" s="63"/>
      <c r="AH31" s="63"/>
      <c r="AI31" s="63"/>
      <c r="AJ31" s="63"/>
      <c r="AK31" s="63"/>
      <c r="AL31" s="60" t="s">
        <v>88</v>
      </c>
      <c r="AM31" s="63" t="s">
        <v>125</v>
      </c>
      <c r="AN31" s="60" t="s">
        <v>117</v>
      </c>
      <c r="AO31" s="60" t="s">
        <v>105</v>
      </c>
      <c r="AP31" s="60">
        <v>15</v>
      </c>
      <c r="AQ31" s="61" t="s">
        <v>202</v>
      </c>
      <c r="AR31" s="61" t="s">
        <v>190</v>
      </c>
      <c r="AS31" s="2">
        <v>0</v>
      </c>
      <c r="AT31" s="2">
        <v>0</v>
      </c>
      <c r="AU31" s="2">
        <v>700</v>
      </c>
      <c r="AV31" s="2">
        <v>0</v>
      </c>
      <c r="AW31" s="3">
        <v>0</v>
      </c>
      <c r="AX31" s="3">
        <v>700</v>
      </c>
      <c r="AY31" s="2">
        <v>0</v>
      </c>
      <c r="AZ31" s="4">
        <v>0</v>
      </c>
      <c r="BA31" s="2">
        <v>0</v>
      </c>
      <c r="BB31" s="2">
        <f t="shared" si="0"/>
        <v>0</v>
      </c>
      <c r="BC31" s="17">
        <f t="shared" si="1"/>
        <v>0</v>
      </c>
      <c r="BD31" s="64">
        <v>0</v>
      </c>
      <c r="BE31" s="64">
        <v>0</v>
      </c>
      <c r="BF31" s="64">
        <v>0</v>
      </c>
      <c r="BG31" s="64">
        <v>0</v>
      </c>
      <c r="BH31" s="64">
        <v>0</v>
      </c>
      <c r="BI31" s="64">
        <v>0</v>
      </c>
      <c r="BJ31" s="64">
        <v>0</v>
      </c>
      <c r="BK31" s="64">
        <v>0</v>
      </c>
      <c r="BL31" s="64">
        <v>0</v>
      </c>
      <c r="BM31" s="64">
        <v>0</v>
      </c>
      <c r="BN31" s="64">
        <v>0</v>
      </c>
      <c r="BO31" s="65">
        <f t="shared" si="4"/>
        <v>0</v>
      </c>
    </row>
    <row r="32" spans="1:67" s="67" customFormat="1" ht="50.1" customHeight="1">
      <c r="A32" s="59" t="s">
        <v>76</v>
      </c>
      <c r="B32" s="59" t="s">
        <v>77</v>
      </c>
      <c r="C32" s="59" t="s">
        <v>78</v>
      </c>
      <c r="D32" s="59" t="s">
        <v>94</v>
      </c>
      <c r="E32" s="59" t="s">
        <v>80</v>
      </c>
      <c r="F32" s="59" t="s">
        <v>80</v>
      </c>
      <c r="G32" s="61" t="s">
        <v>186</v>
      </c>
      <c r="H32" s="61" t="s">
        <v>83</v>
      </c>
      <c r="I32" s="61" t="s">
        <v>1535</v>
      </c>
      <c r="J32" s="60" t="s">
        <v>203</v>
      </c>
      <c r="K32" s="61" t="s">
        <v>204</v>
      </c>
      <c r="L32" s="60">
        <v>18</v>
      </c>
      <c r="M32" s="62" t="s">
        <v>205</v>
      </c>
      <c r="N32" s="60" t="s">
        <v>1</v>
      </c>
      <c r="O32" s="63" t="s">
        <v>109</v>
      </c>
      <c r="P32" s="63"/>
      <c r="Q32" s="63" t="s">
        <v>109</v>
      </c>
      <c r="R32" s="63" t="s">
        <v>109</v>
      </c>
      <c r="S32" s="63"/>
      <c r="T32" s="63"/>
      <c r="U32" s="63"/>
      <c r="V32" s="63"/>
      <c r="W32" s="63"/>
      <c r="X32" s="63"/>
      <c r="Y32" s="63"/>
      <c r="Z32" s="63"/>
      <c r="AA32" s="63"/>
      <c r="AB32" s="63"/>
      <c r="AC32" s="63" t="s">
        <v>87</v>
      </c>
      <c r="AD32" s="63"/>
      <c r="AE32" s="63"/>
      <c r="AF32" s="63"/>
      <c r="AG32" s="63"/>
      <c r="AH32" s="63"/>
      <c r="AI32" s="63"/>
      <c r="AJ32" s="63"/>
      <c r="AK32" s="63"/>
      <c r="AL32" s="60" t="s">
        <v>88</v>
      </c>
      <c r="AM32" s="63" t="s">
        <v>89</v>
      </c>
      <c r="AN32" s="60" t="s">
        <v>90</v>
      </c>
      <c r="AO32" s="60" t="s">
        <v>105</v>
      </c>
      <c r="AP32" s="60">
        <v>15</v>
      </c>
      <c r="AQ32" s="61" t="s">
        <v>206</v>
      </c>
      <c r="AR32" s="61" t="s">
        <v>207</v>
      </c>
      <c r="AS32" s="2">
        <v>0</v>
      </c>
      <c r="AT32" s="2">
        <v>73000</v>
      </c>
      <c r="AU32" s="2">
        <v>84100</v>
      </c>
      <c r="AV32" s="2">
        <v>92000</v>
      </c>
      <c r="AW32" s="3">
        <v>112500</v>
      </c>
      <c r="AX32" s="3">
        <v>112500</v>
      </c>
      <c r="AY32" s="2">
        <v>83648</v>
      </c>
      <c r="AZ32" s="5">
        <v>83304</v>
      </c>
      <c r="BA32" s="2">
        <v>91638</v>
      </c>
      <c r="BB32" s="2">
        <f t="shared" si="0"/>
        <v>362</v>
      </c>
      <c r="BC32" s="17">
        <f t="shared" si="1"/>
        <v>112500</v>
      </c>
      <c r="BD32" s="64">
        <f>BA32</f>
        <v>91638</v>
      </c>
      <c r="BE32" s="64">
        <v>0</v>
      </c>
      <c r="BF32" s="68">
        <v>91638</v>
      </c>
      <c r="BG32" s="64">
        <f ca="1">BG32</f>
        <v>0</v>
      </c>
      <c r="BH32" s="64">
        <f ca="1">BG32</f>
        <v>0</v>
      </c>
      <c r="BI32" s="68">
        <v>105000</v>
      </c>
      <c r="BJ32" s="64">
        <f>BI32</f>
        <v>105000</v>
      </c>
      <c r="BK32" s="64">
        <f>BJ32</f>
        <v>105000</v>
      </c>
      <c r="BL32" s="68">
        <v>111000</v>
      </c>
      <c r="BM32" s="64">
        <f>BL32</f>
        <v>111000</v>
      </c>
      <c r="BN32" s="64">
        <f>BM32</f>
        <v>111000</v>
      </c>
      <c r="BO32" s="65">
        <f t="shared" si="4"/>
        <v>112500</v>
      </c>
    </row>
    <row r="33" spans="1:67 16356:16369" s="67" customFormat="1" ht="50.1" customHeight="1">
      <c r="A33" s="59" t="s">
        <v>76</v>
      </c>
      <c r="B33" s="59" t="s">
        <v>77</v>
      </c>
      <c r="C33" s="59" t="s">
        <v>78</v>
      </c>
      <c r="D33" s="59" t="s">
        <v>94</v>
      </c>
      <c r="E33" s="59" t="s">
        <v>80</v>
      </c>
      <c r="F33" s="59" t="s">
        <v>80</v>
      </c>
      <c r="G33" s="61" t="s">
        <v>82</v>
      </c>
      <c r="H33" s="61" t="s">
        <v>83</v>
      </c>
      <c r="I33" s="61" t="s">
        <v>1535</v>
      </c>
      <c r="J33" s="60" t="s">
        <v>203</v>
      </c>
      <c r="K33" s="61" t="s">
        <v>204</v>
      </c>
      <c r="L33" s="60">
        <v>10</v>
      </c>
      <c r="M33" s="62" t="s">
        <v>208</v>
      </c>
      <c r="N33" s="60" t="s">
        <v>1</v>
      </c>
      <c r="O33" s="63" t="s">
        <v>109</v>
      </c>
      <c r="P33" s="63"/>
      <c r="Q33" s="63"/>
      <c r="R33" s="63"/>
      <c r="S33" s="63"/>
      <c r="T33" s="63"/>
      <c r="U33" s="63"/>
      <c r="V33" s="63"/>
      <c r="W33" s="63"/>
      <c r="X33" s="63"/>
      <c r="Y33" s="63"/>
      <c r="Z33" s="63"/>
      <c r="AA33" s="63"/>
      <c r="AB33" s="63"/>
      <c r="AC33" s="63" t="s">
        <v>109</v>
      </c>
      <c r="AD33" s="63"/>
      <c r="AE33" s="63"/>
      <c r="AF33" s="63"/>
      <c r="AG33" s="63"/>
      <c r="AH33" s="63"/>
      <c r="AI33" s="63"/>
      <c r="AJ33" s="63"/>
      <c r="AK33" s="63"/>
      <c r="AL33" s="60" t="s">
        <v>88</v>
      </c>
      <c r="AM33" s="63" t="s">
        <v>89</v>
      </c>
      <c r="AN33" s="60" t="s">
        <v>104</v>
      </c>
      <c r="AO33" s="60" t="s">
        <v>105</v>
      </c>
      <c r="AP33" s="60">
        <v>15</v>
      </c>
      <c r="AQ33" s="61" t="s">
        <v>209</v>
      </c>
      <c r="AR33" s="61" t="s">
        <v>210</v>
      </c>
      <c r="AS33" s="2">
        <v>0</v>
      </c>
      <c r="AT33" s="4">
        <v>4500</v>
      </c>
      <c r="AU33" s="4">
        <v>4500</v>
      </c>
      <c r="AV33" s="4">
        <v>4500</v>
      </c>
      <c r="AW33" s="10">
        <v>4500</v>
      </c>
      <c r="AX33" s="10">
        <v>4500</v>
      </c>
      <c r="AY33" s="2">
        <v>4112</v>
      </c>
      <c r="AZ33" s="5">
        <v>4418</v>
      </c>
      <c r="BA33" s="2">
        <v>3646</v>
      </c>
      <c r="BB33" s="2">
        <f t="shared" si="0"/>
        <v>854</v>
      </c>
      <c r="BC33" s="17">
        <f t="shared" si="1"/>
        <v>4500</v>
      </c>
      <c r="BD33" s="64">
        <v>0</v>
      </c>
      <c r="BE33" s="64">
        <f t="shared" ref="BE33:BE35" si="24">BD33</f>
        <v>0</v>
      </c>
      <c r="BF33" s="68">
        <v>0</v>
      </c>
      <c r="BG33" s="64">
        <f t="shared" ref="BG33:BH33" si="25">BF33</f>
        <v>0</v>
      </c>
      <c r="BH33" s="64">
        <f t="shared" si="25"/>
        <v>0</v>
      </c>
      <c r="BI33" s="68">
        <v>3600</v>
      </c>
      <c r="BJ33" s="64">
        <f t="shared" ref="BJ33:BK33" si="26">BI33</f>
        <v>3600</v>
      </c>
      <c r="BK33" s="64">
        <f t="shared" si="26"/>
        <v>3600</v>
      </c>
      <c r="BL33" s="68">
        <v>4000</v>
      </c>
      <c r="BM33" s="64">
        <f t="shared" ref="BM33:BN33" si="27">BL33</f>
        <v>4000</v>
      </c>
      <c r="BN33" s="64">
        <f t="shared" si="27"/>
        <v>4000</v>
      </c>
      <c r="BO33" s="65">
        <f t="shared" si="4"/>
        <v>4500</v>
      </c>
    </row>
    <row r="34" spans="1:67 16356:16369" s="67" customFormat="1" ht="50.1" customHeight="1">
      <c r="A34" s="59" t="s">
        <v>76</v>
      </c>
      <c r="B34" s="59" t="s">
        <v>77</v>
      </c>
      <c r="C34" s="59" t="s">
        <v>78</v>
      </c>
      <c r="D34" s="59" t="s">
        <v>94</v>
      </c>
      <c r="E34" s="59" t="s">
        <v>80</v>
      </c>
      <c r="F34" s="59" t="s">
        <v>80</v>
      </c>
      <c r="G34" s="61" t="s">
        <v>186</v>
      </c>
      <c r="H34" s="61" t="s">
        <v>83</v>
      </c>
      <c r="I34" s="61" t="s">
        <v>1535</v>
      </c>
      <c r="J34" s="60" t="s">
        <v>203</v>
      </c>
      <c r="K34" s="61" t="s">
        <v>204</v>
      </c>
      <c r="L34" s="60">
        <v>132</v>
      </c>
      <c r="M34" s="62" t="s">
        <v>211</v>
      </c>
      <c r="N34" s="60" t="s">
        <v>1</v>
      </c>
      <c r="O34" s="63"/>
      <c r="P34" s="63"/>
      <c r="Q34" s="63"/>
      <c r="R34" s="63"/>
      <c r="S34" s="63"/>
      <c r="T34" s="63"/>
      <c r="U34" s="63"/>
      <c r="V34" s="63"/>
      <c r="W34" s="63"/>
      <c r="X34" s="63"/>
      <c r="Y34" s="63"/>
      <c r="Z34" s="63"/>
      <c r="AA34" s="63"/>
      <c r="AB34" s="63"/>
      <c r="AC34" s="63"/>
      <c r="AD34" s="63"/>
      <c r="AE34" s="63"/>
      <c r="AF34" s="63"/>
      <c r="AG34" s="63"/>
      <c r="AH34" s="63"/>
      <c r="AI34" s="63"/>
      <c r="AJ34" s="63"/>
      <c r="AK34" s="63"/>
      <c r="AL34" s="60" t="s">
        <v>88</v>
      </c>
      <c r="AM34" s="63" t="s">
        <v>89</v>
      </c>
      <c r="AN34" s="60" t="s">
        <v>113</v>
      </c>
      <c r="AO34" s="60" t="s">
        <v>105</v>
      </c>
      <c r="AP34" s="60">
        <v>15</v>
      </c>
      <c r="AQ34" s="61" t="s">
        <v>212</v>
      </c>
      <c r="AR34" s="61" t="s">
        <v>213</v>
      </c>
      <c r="AS34" s="2">
        <v>0</v>
      </c>
      <c r="AT34" s="2">
        <v>0</v>
      </c>
      <c r="AU34" s="2">
        <v>272</v>
      </c>
      <c r="AV34" s="2">
        <v>300</v>
      </c>
      <c r="AW34" s="3">
        <v>300</v>
      </c>
      <c r="AX34" s="3">
        <v>300</v>
      </c>
      <c r="AY34" s="2">
        <v>0</v>
      </c>
      <c r="AZ34" s="4">
        <v>272</v>
      </c>
      <c r="BA34" s="2">
        <v>272</v>
      </c>
      <c r="BB34" s="2">
        <f t="shared" si="0"/>
        <v>28</v>
      </c>
      <c r="BC34" s="17">
        <f t="shared" si="1"/>
        <v>300</v>
      </c>
      <c r="BD34" s="64">
        <v>0</v>
      </c>
      <c r="BE34" s="64">
        <f t="shared" si="24"/>
        <v>0</v>
      </c>
      <c r="BF34" s="68">
        <v>0</v>
      </c>
      <c r="BG34" s="64">
        <f t="shared" ref="BG34:BH34" si="28">BF34</f>
        <v>0</v>
      </c>
      <c r="BH34" s="64">
        <f t="shared" si="28"/>
        <v>0</v>
      </c>
      <c r="BI34" s="68">
        <v>200</v>
      </c>
      <c r="BJ34" s="64">
        <f t="shared" ref="BJ34:BK34" si="29">BI34</f>
        <v>200</v>
      </c>
      <c r="BK34" s="64">
        <f t="shared" si="29"/>
        <v>200</v>
      </c>
      <c r="BL34" s="68">
        <v>250</v>
      </c>
      <c r="BM34" s="64">
        <f t="shared" ref="BM34:BN34" si="30">BL34</f>
        <v>250</v>
      </c>
      <c r="BN34" s="64">
        <f t="shared" si="30"/>
        <v>250</v>
      </c>
      <c r="BO34" s="65">
        <f t="shared" si="4"/>
        <v>300</v>
      </c>
    </row>
    <row r="35" spans="1:67 16356:16369" s="67" customFormat="1" ht="50.1" customHeight="1">
      <c r="A35" s="59" t="s">
        <v>76</v>
      </c>
      <c r="B35" s="59" t="s">
        <v>77</v>
      </c>
      <c r="C35" s="59" t="s">
        <v>78</v>
      </c>
      <c r="D35" s="59" t="s">
        <v>94</v>
      </c>
      <c r="E35" s="59" t="s">
        <v>80</v>
      </c>
      <c r="F35" s="59" t="s">
        <v>80</v>
      </c>
      <c r="G35" s="61" t="s">
        <v>186</v>
      </c>
      <c r="H35" s="61" t="s">
        <v>83</v>
      </c>
      <c r="I35" s="61" t="s">
        <v>1535</v>
      </c>
      <c r="J35" s="60" t="s">
        <v>203</v>
      </c>
      <c r="K35" s="61" t="s">
        <v>204</v>
      </c>
      <c r="L35" s="60">
        <v>135</v>
      </c>
      <c r="M35" s="62" t="s">
        <v>214</v>
      </c>
      <c r="N35" s="60" t="s">
        <v>1</v>
      </c>
      <c r="O35" s="63"/>
      <c r="P35" s="63"/>
      <c r="Q35" s="63"/>
      <c r="R35" s="63"/>
      <c r="S35" s="63"/>
      <c r="T35" s="63"/>
      <c r="U35" s="63"/>
      <c r="V35" s="63"/>
      <c r="W35" s="63"/>
      <c r="X35" s="63"/>
      <c r="Y35" s="63"/>
      <c r="Z35" s="63"/>
      <c r="AA35" s="63"/>
      <c r="AB35" s="63"/>
      <c r="AC35" s="63"/>
      <c r="AD35" s="63"/>
      <c r="AE35" s="63"/>
      <c r="AF35" s="63"/>
      <c r="AG35" s="63"/>
      <c r="AH35" s="63"/>
      <c r="AI35" s="63"/>
      <c r="AJ35" s="63"/>
      <c r="AK35" s="63"/>
      <c r="AL35" s="60" t="s">
        <v>88</v>
      </c>
      <c r="AM35" s="63" t="s">
        <v>89</v>
      </c>
      <c r="AN35" s="60" t="s">
        <v>113</v>
      </c>
      <c r="AO35" s="60" t="s">
        <v>105</v>
      </c>
      <c r="AP35" s="60">
        <v>30</v>
      </c>
      <c r="AQ35" s="61" t="s">
        <v>215</v>
      </c>
      <c r="AR35" s="61" t="s">
        <v>216</v>
      </c>
      <c r="AS35" s="2">
        <v>0</v>
      </c>
      <c r="AT35" s="4">
        <v>0</v>
      </c>
      <c r="AU35" s="4">
        <v>14476</v>
      </c>
      <c r="AV35" s="4">
        <v>14490</v>
      </c>
      <c r="AW35" s="10">
        <v>14490</v>
      </c>
      <c r="AX35" s="10">
        <v>14490</v>
      </c>
      <c r="AY35" s="2">
        <v>0</v>
      </c>
      <c r="AZ35" s="2">
        <v>14476</v>
      </c>
      <c r="BA35" s="2"/>
      <c r="BB35" s="2">
        <f t="shared" si="0"/>
        <v>14490</v>
      </c>
      <c r="BC35" s="17">
        <f t="shared" si="1"/>
        <v>14490</v>
      </c>
      <c r="BD35" s="64">
        <v>0</v>
      </c>
      <c r="BE35" s="64">
        <f t="shared" si="24"/>
        <v>0</v>
      </c>
      <c r="BF35" s="68">
        <v>0</v>
      </c>
      <c r="BG35" s="64">
        <f t="shared" ref="BG35:BH35" si="31">BF35</f>
        <v>0</v>
      </c>
      <c r="BH35" s="64">
        <f t="shared" si="31"/>
        <v>0</v>
      </c>
      <c r="BI35" s="68">
        <v>3000</v>
      </c>
      <c r="BJ35" s="64">
        <f t="shared" ref="BJ35:BK35" si="32">BI35</f>
        <v>3000</v>
      </c>
      <c r="BK35" s="64">
        <f t="shared" si="32"/>
        <v>3000</v>
      </c>
      <c r="BL35" s="68">
        <v>10000</v>
      </c>
      <c r="BM35" s="64">
        <f t="shared" ref="BM35:BN35" si="33">BL35</f>
        <v>10000</v>
      </c>
      <c r="BN35" s="64">
        <f t="shared" si="33"/>
        <v>10000</v>
      </c>
      <c r="BO35" s="65">
        <f t="shared" si="4"/>
        <v>14490</v>
      </c>
    </row>
    <row r="36" spans="1:67 16356:16369" s="67" customFormat="1" ht="50.1" customHeight="1">
      <c r="A36" s="59" t="s">
        <v>76</v>
      </c>
      <c r="B36" s="59" t="s">
        <v>77</v>
      </c>
      <c r="C36" s="59" t="s">
        <v>78</v>
      </c>
      <c r="D36" s="59" t="s">
        <v>94</v>
      </c>
      <c r="E36" s="59" t="s">
        <v>80</v>
      </c>
      <c r="F36" s="59" t="s">
        <v>81</v>
      </c>
      <c r="G36" s="61" t="s">
        <v>82</v>
      </c>
      <c r="H36" s="61" t="s">
        <v>83</v>
      </c>
      <c r="I36" s="61" t="s">
        <v>1535</v>
      </c>
      <c r="J36" s="60">
        <v>54</v>
      </c>
      <c r="K36" s="61" t="s">
        <v>166</v>
      </c>
      <c r="L36" s="60">
        <v>20</v>
      </c>
      <c r="M36" s="62" t="s">
        <v>217</v>
      </c>
      <c r="N36" s="60" t="s">
        <v>4</v>
      </c>
      <c r="O36" s="63" t="s">
        <v>87</v>
      </c>
      <c r="P36" s="63"/>
      <c r="Q36" s="63"/>
      <c r="R36" s="63"/>
      <c r="S36" s="63"/>
      <c r="T36" s="63"/>
      <c r="U36" s="63"/>
      <c r="V36" s="63"/>
      <c r="W36" s="63"/>
      <c r="X36" s="63"/>
      <c r="Y36" s="63"/>
      <c r="Z36" s="63"/>
      <c r="AA36" s="63"/>
      <c r="AB36" s="63"/>
      <c r="AC36" s="63"/>
      <c r="AD36" s="63"/>
      <c r="AE36" s="63"/>
      <c r="AF36" s="63"/>
      <c r="AG36" s="63"/>
      <c r="AH36" s="63"/>
      <c r="AI36" s="63"/>
      <c r="AJ36" s="63"/>
      <c r="AK36" s="63"/>
      <c r="AL36" s="60" t="s">
        <v>98</v>
      </c>
      <c r="AM36" s="63" t="s">
        <v>125</v>
      </c>
      <c r="AN36" s="60" t="s">
        <v>113</v>
      </c>
      <c r="AO36" s="60" t="s">
        <v>91</v>
      </c>
      <c r="AP36" s="60">
        <v>90</v>
      </c>
      <c r="AQ36" s="61" t="s">
        <v>218</v>
      </c>
      <c r="AR36" s="61" t="s">
        <v>170</v>
      </c>
      <c r="AS36" s="2">
        <v>14</v>
      </c>
      <c r="AT36" s="2">
        <v>15</v>
      </c>
      <c r="AU36" s="2">
        <v>17</v>
      </c>
      <c r="AV36" s="2">
        <v>18.5</v>
      </c>
      <c r="AW36" s="3">
        <v>20</v>
      </c>
      <c r="AX36" s="3">
        <v>20</v>
      </c>
      <c r="AY36" s="2">
        <v>11.78</v>
      </c>
      <c r="AZ36" s="4">
        <v>10</v>
      </c>
      <c r="BA36" s="2">
        <v>0</v>
      </c>
      <c r="BB36" s="2">
        <f t="shared" si="0"/>
        <v>18.5</v>
      </c>
      <c r="BC36" s="17">
        <f t="shared" si="1"/>
        <v>20</v>
      </c>
      <c r="BD36" s="64">
        <v>0</v>
      </c>
      <c r="BE36" s="64">
        <v>0</v>
      </c>
      <c r="BF36" s="64">
        <v>0</v>
      </c>
      <c r="BG36" s="64">
        <v>0</v>
      </c>
      <c r="BH36" s="64">
        <v>0</v>
      </c>
      <c r="BI36" s="64">
        <v>0</v>
      </c>
      <c r="BJ36" s="64">
        <v>0</v>
      </c>
      <c r="BK36" s="64">
        <v>0</v>
      </c>
      <c r="BL36" s="64">
        <v>0</v>
      </c>
      <c r="BM36" s="64">
        <v>0</v>
      </c>
      <c r="BN36" s="64">
        <v>0</v>
      </c>
      <c r="BO36" s="65">
        <f t="shared" si="4"/>
        <v>20</v>
      </c>
    </row>
    <row r="37" spans="1:67 16356:16369" s="67" customFormat="1" ht="50.1" customHeight="1">
      <c r="A37" s="59" t="s">
        <v>76</v>
      </c>
      <c r="B37" s="59" t="s">
        <v>77</v>
      </c>
      <c r="C37" s="59" t="s">
        <v>78</v>
      </c>
      <c r="D37" s="59" t="s">
        <v>94</v>
      </c>
      <c r="E37" s="59" t="s">
        <v>80</v>
      </c>
      <c r="F37" s="59" t="s">
        <v>95</v>
      </c>
      <c r="G37" s="61" t="s">
        <v>82</v>
      </c>
      <c r="H37" s="61" t="s">
        <v>83</v>
      </c>
      <c r="I37" s="61" t="s">
        <v>1535</v>
      </c>
      <c r="J37" s="60">
        <v>63</v>
      </c>
      <c r="K37" s="61" t="s">
        <v>219</v>
      </c>
      <c r="L37" s="60">
        <v>172</v>
      </c>
      <c r="M37" s="62" t="s">
        <v>220</v>
      </c>
      <c r="N37" s="60" t="s">
        <v>1</v>
      </c>
      <c r="O37" s="63"/>
      <c r="P37" s="63"/>
      <c r="Q37" s="63"/>
      <c r="R37" s="63" t="s">
        <v>109</v>
      </c>
      <c r="S37" s="63"/>
      <c r="T37" s="63"/>
      <c r="U37" s="63"/>
      <c r="V37" s="63"/>
      <c r="W37" s="63"/>
      <c r="X37" s="63"/>
      <c r="Y37" s="63"/>
      <c r="Z37" s="63"/>
      <c r="AA37" s="63"/>
      <c r="AB37" s="63"/>
      <c r="AC37" s="63"/>
      <c r="AD37" s="63"/>
      <c r="AE37" s="63"/>
      <c r="AF37" s="63"/>
      <c r="AG37" s="63"/>
      <c r="AH37" s="63"/>
      <c r="AI37" s="63"/>
      <c r="AJ37" s="63"/>
      <c r="AK37" s="63"/>
      <c r="AL37" s="60" t="s">
        <v>88</v>
      </c>
      <c r="AM37" s="63" t="s">
        <v>125</v>
      </c>
      <c r="AN37" s="60" t="s">
        <v>221</v>
      </c>
      <c r="AO37" s="60" t="s">
        <v>105</v>
      </c>
      <c r="AP37" s="60">
        <v>5</v>
      </c>
      <c r="AQ37" s="61" t="s">
        <v>222</v>
      </c>
      <c r="AR37" s="61" t="s">
        <v>223</v>
      </c>
      <c r="AS37" s="2">
        <v>0</v>
      </c>
      <c r="AT37" s="2">
        <v>500</v>
      </c>
      <c r="AU37" s="2">
        <v>500</v>
      </c>
      <c r="AV37" s="2">
        <v>500</v>
      </c>
      <c r="AW37" s="3">
        <v>500</v>
      </c>
      <c r="AX37" s="3">
        <v>2000</v>
      </c>
      <c r="AY37" s="2">
        <v>500</v>
      </c>
      <c r="AZ37" s="2">
        <v>500</v>
      </c>
      <c r="BA37" s="2">
        <v>0</v>
      </c>
      <c r="BB37" s="2">
        <f t="shared" si="0"/>
        <v>500</v>
      </c>
      <c r="BC37" s="17">
        <f t="shared" si="1"/>
        <v>500</v>
      </c>
      <c r="BD37" s="64">
        <v>0</v>
      </c>
      <c r="BE37" s="64">
        <v>0</v>
      </c>
      <c r="BF37" s="64">
        <v>0</v>
      </c>
      <c r="BG37" s="64">
        <v>0</v>
      </c>
      <c r="BH37" s="64">
        <v>0</v>
      </c>
      <c r="BI37" s="64">
        <v>0</v>
      </c>
      <c r="BJ37" s="64">
        <v>0</v>
      </c>
      <c r="BK37" s="64">
        <v>0</v>
      </c>
      <c r="BL37" s="64">
        <v>0</v>
      </c>
      <c r="BM37" s="64">
        <v>0</v>
      </c>
      <c r="BN37" s="64">
        <v>0</v>
      </c>
      <c r="BO37" s="65">
        <f t="shared" si="4"/>
        <v>500</v>
      </c>
    </row>
    <row r="38" spans="1:67 16356:16369" s="67" customFormat="1" ht="50.1" customHeight="1">
      <c r="A38" s="59" t="s">
        <v>76</v>
      </c>
      <c r="B38" s="59" t="s">
        <v>77</v>
      </c>
      <c r="C38" s="59" t="s">
        <v>78</v>
      </c>
      <c r="D38" s="59" t="s">
        <v>94</v>
      </c>
      <c r="E38" s="59" t="s">
        <v>80</v>
      </c>
      <c r="F38" s="59" t="s">
        <v>95</v>
      </c>
      <c r="G38" s="61" t="s">
        <v>82</v>
      </c>
      <c r="H38" s="61" t="s">
        <v>83</v>
      </c>
      <c r="I38" s="61" t="s">
        <v>1535</v>
      </c>
      <c r="J38" s="60">
        <v>63</v>
      </c>
      <c r="K38" s="61" t="s">
        <v>219</v>
      </c>
      <c r="L38" s="60">
        <v>24</v>
      </c>
      <c r="M38" s="62" t="s">
        <v>224</v>
      </c>
      <c r="N38" s="60" t="s">
        <v>1</v>
      </c>
      <c r="O38" s="63"/>
      <c r="P38" s="63"/>
      <c r="Q38" s="63"/>
      <c r="R38" s="63"/>
      <c r="S38" s="63"/>
      <c r="T38" s="63"/>
      <c r="U38" s="63"/>
      <c r="V38" s="63"/>
      <c r="W38" s="63"/>
      <c r="X38" s="63"/>
      <c r="Y38" s="63"/>
      <c r="Z38" s="63"/>
      <c r="AA38" s="63"/>
      <c r="AB38" s="63"/>
      <c r="AC38" s="63"/>
      <c r="AD38" s="63"/>
      <c r="AE38" s="63"/>
      <c r="AF38" s="63"/>
      <c r="AG38" s="63"/>
      <c r="AH38" s="63"/>
      <c r="AI38" s="63"/>
      <c r="AJ38" s="63"/>
      <c r="AK38" s="63"/>
      <c r="AL38" s="60" t="s">
        <v>88</v>
      </c>
      <c r="AM38" s="63" t="s">
        <v>125</v>
      </c>
      <c r="AN38" s="60" t="s">
        <v>117</v>
      </c>
      <c r="AO38" s="60" t="s">
        <v>105</v>
      </c>
      <c r="AP38" s="60">
        <v>15</v>
      </c>
      <c r="AQ38" s="61" t="s">
        <v>225</v>
      </c>
      <c r="AR38" s="61" t="s">
        <v>226</v>
      </c>
      <c r="AS38" s="2">
        <v>1000</v>
      </c>
      <c r="AT38" s="2">
        <v>2500</v>
      </c>
      <c r="AU38" s="2">
        <v>2500</v>
      </c>
      <c r="AV38" s="2">
        <v>2500</v>
      </c>
      <c r="AW38" s="3">
        <v>2500</v>
      </c>
      <c r="AX38" s="3">
        <v>10000</v>
      </c>
      <c r="AY38" s="2">
        <v>2500</v>
      </c>
      <c r="AZ38" s="4">
        <v>3174</v>
      </c>
      <c r="BA38" s="2">
        <v>0</v>
      </c>
      <c r="BB38" s="2">
        <f t="shared" si="0"/>
        <v>2500</v>
      </c>
      <c r="BC38" s="17">
        <f t="shared" si="1"/>
        <v>2500</v>
      </c>
      <c r="BD38" s="64">
        <v>0</v>
      </c>
      <c r="BE38" s="64">
        <v>0</v>
      </c>
      <c r="BF38" s="64">
        <v>0</v>
      </c>
      <c r="BG38" s="64">
        <v>0</v>
      </c>
      <c r="BH38" s="64">
        <v>0</v>
      </c>
      <c r="BI38" s="64">
        <v>0</v>
      </c>
      <c r="BJ38" s="64">
        <v>0</v>
      </c>
      <c r="BK38" s="64">
        <v>0</v>
      </c>
      <c r="BL38" s="64">
        <v>0</v>
      </c>
      <c r="BM38" s="64">
        <v>0</v>
      </c>
      <c r="BN38" s="64">
        <v>0</v>
      </c>
      <c r="BO38" s="65">
        <f t="shared" si="4"/>
        <v>2500</v>
      </c>
    </row>
    <row r="39" spans="1:67 16356:16369" s="67" customFormat="1" ht="50.1" customHeight="1">
      <c r="A39" s="59" t="s">
        <v>76</v>
      </c>
      <c r="B39" s="59" t="s">
        <v>77</v>
      </c>
      <c r="C39" s="59" t="s">
        <v>78</v>
      </c>
      <c r="D39" s="59" t="s">
        <v>94</v>
      </c>
      <c r="E39" s="59" t="s">
        <v>80</v>
      </c>
      <c r="F39" s="59" t="s">
        <v>95</v>
      </c>
      <c r="G39" s="61" t="s">
        <v>82</v>
      </c>
      <c r="H39" s="61" t="s">
        <v>83</v>
      </c>
      <c r="I39" s="61" t="s">
        <v>1535</v>
      </c>
      <c r="J39" s="60">
        <v>63</v>
      </c>
      <c r="K39" s="61" t="s">
        <v>219</v>
      </c>
      <c r="L39" s="60">
        <v>25</v>
      </c>
      <c r="M39" s="62" t="s">
        <v>227</v>
      </c>
      <c r="N39" s="60" t="s">
        <v>1</v>
      </c>
      <c r="O39" s="63"/>
      <c r="P39" s="63"/>
      <c r="Q39" s="63" t="s">
        <v>109</v>
      </c>
      <c r="R39" s="63"/>
      <c r="S39" s="63"/>
      <c r="T39" s="63"/>
      <c r="U39" s="63"/>
      <c r="V39" s="63"/>
      <c r="W39" s="63"/>
      <c r="X39" s="63"/>
      <c r="Y39" s="63"/>
      <c r="Z39" s="63"/>
      <c r="AA39" s="63"/>
      <c r="AB39" s="63"/>
      <c r="AC39" s="63"/>
      <c r="AD39" s="63"/>
      <c r="AE39" s="63"/>
      <c r="AF39" s="63"/>
      <c r="AG39" s="63"/>
      <c r="AH39" s="63"/>
      <c r="AI39" s="63"/>
      <c r="AJ39" s="63"/>
      <c r="AK39" s="63"/>
      <c r="AL39" s="60" t="s">
        <v>88</v>
      </c>
      <c r="AM39" s="63" t="s">
        <v>125</v>
      </c>
      <c r="AN39" s="60" t="s">
        <v>117</v>
      </c>
      <c r="AO39" s="60" t="s">
        <v>105</v>
      </c>
      <c r="AP39" s="60">
        <v>30</v>
      </c>
      <c r="AQ39" s="61" t="s">
        <v>228</v>
      </c>
      <c r="AR39" s="61" t="s">
        <v>229</v>
      </c>
      <c r="AS39" s="2">
        <v>0</v>
      </c>
      <c r="AT39" s="2">
        <v>500</v>
      </c>
      <c r="AU39" s="2">
        <v>1000</v>
      </c>
      <c r="AV39" s="2">
        <v>1000</v>
      </c>
      <c r="AW39" s="3">
        <v>1000</v>
      </c>
      <c r="AX39" s="3">
        <v>3500</v>
      </c>
      <c r="AY39" s="2">
        <v>500</v>
      </c>
      <c r="AZ39" s="4">
        <v>999</v>
      </c>
      <c r="BA39" s="2">
        <v>0</v>
      </c>
      <c r="BB39" s="2">
        <f t="shared" si="0"/>
        <v>1000</v>
      </c>
      <c r="BC39" s="17">
        <f t="shared" si="1"/>
        <v>1000</v>
      </c>
      <c r="BD39" s="64">
        <v>0</v>
      </c>
      <c r="BE39" s="64">
        <v>0</v>
      </c>
      <c r="BF39" s="64">
        <v>0</v>
      </c>
      <c r="BG39" s="64">
        <v>0</v>
      </c>
      <c r="BH39" s="64">
        <v>0</v>
      </c>
      <c r="BI39" s="64">
        <v>0</v>
      </c>
      <c r="BJ39" s="64">
        <v>0</v>
      </c>
      <c r="BK39" s="64">
        <v>0</v>
      </c>
      <c r="BL39" s="64">
        <v>0</v>
      </c>
      <c r="BM39" s="64">
        <v>0</v>
      </c>
      <c r="BN39" s="64">
        <v>0</v>
      </c>
      <c r="BO39" s="65">
        <f t="shared" si="4"/>
        <v>1000</v>
      </c>
    </row>
    <row r="40" spans="1:67 16356:16369" s="67" customFormat="1" ht="50.1" customHeight="1">
      <c r="A40" s="59" t="s">
        <v>76</v>
      </c>
      <c r="B40" s="59" t="s">
        <v>77</v>
      </c>
      <c r="C40" s="59" t="s">
        <v>78</v>
      </c>
      <c r="D40" s="59" t="s">
        <v>94</v>
      </c>
      <c r="E40" s="59" t="s">
        <v>80</v>
      </c>
      <c r="F40" s="59" t="s">
        <v>95</v>
      </c>
      <c r="G40" s="61" t="s">
        <v>230</v>
      </c>
      <c r="H40" s="61" t="s">
        <v>83</v>
      </c>
      <c r="I40" s="61" t="s">
        <v>1538</v>
      </c>
      <c r="J40" s="60">
        <v>63</v>
      </c>
      <c r="K40" s="61" t="s">
        <v>219</v>
      </c>
      <c r="L40" s="60">
        <v>39</v>
      </c>
      <c r="M40" s="62" t="s">
        <v>232</v>
      </c>
      <c r="N40" s="60" t="s">
        <v>1</v>
      </c>
      <c r="O40" s="63"/>
      <c r="P40" s="63"/>
      <c r="Q40" s="63" t="s">
        <v>109</v>
      </c>
      <c r="R40" s="63" t="s">
        <v>109</v>
      </c>
      <c r="S40" s="63"/>
      <c r="T40" s="63"/>
      <c r="U40" s="63"/>
      <c r="V40" s="63"/>
      <c r="W40" s="63"/>
      <c r="X40" s="63"/>
      <c r="Y40" s="63"/>
      <c r="Z40" s="63"/>
      <c r="AA40" s="63"/>
      <c r="AB40" s="63"/>
      <c r="AC40" s="63"/>
      <c r="AD40" s="63"/>
      <c r="AE40" s="63"/>
      <c r="AF40" s="63"/>
      <c r="AG40" s="63"/>
      <c r="AH40" s="63"/>
      <c r="AI40" s="63"/>
      <c r="AJ40" s="63"/>
      <c r="AK40" s="63"/>
      <c r="AL40" s="60" t="s">
        <v>88</v>
      </c>
      <c r="AM40" s="63" t="s">
        <v>125</v>
      </c>
      <c r="AN40" s="60" t="s">
        <v>117</v>
      </c>
      <c r="AO40" s="60" t="s">
        <v>105</v>
      </c>
      <c r="AP40" s="60">
        <v>15</v>
      </c>
      <c r="AQ40" s="61" t="s">
        <v>233</v>
      </c>
      <c r="AR40" s="61" t="s">
        <v>234</v>
      </c>
      <c r="AS40" s="2">
        <v>0</v>
      </c>
      <c r="AT40" s="2">
        <v>0</v>
      </c>
      <c r="AU40" s="2">
        <v>2</v>
      </c>
      <c r="AV40" s="2">
        <v>3</v>
      </c>
      <c r="AW40" s="3">
        <v>3</v>
      </c>
      <c r="AX40" s="3">
        <v>8</v>
      </c>
      <c r="AY40" s="2">
        <v>0</v>
      </c>
      <c r="AZ40" s="4">
        <v>3</v>
      </c>
      <c r="BA40" s="2">
        <v>0</v>
      </c>
      <c r="BB40" s="2">
        <f t="shared" si="0"/>
        <v>3</v>
      </c>
      <c r="BC40" s="17">
        <f t="shared" si="1"/>
        <v>3</v>
      </c>
      <c r="BD40" s="64">
        <v>0</v>
      </c>
      <c r="BE40" s="64">
        <v>0</v>
      </c>
      <c r="BF40" s="64">
        <v>0</v>
      </c>
      <c r="BG40" s="64">
        <v>0</v>
      </c>
      <c r="BH40" s="64">
        <v>0</v>
      </c>
      <c r="BI40" s="64">
        <v>0</v>
      </c>
      <c r="BJ40" s="64">
        <v>0</v>
      </c>
      <c r="BK40" s="64">
        <v>0</v>
      </c>
      <c r="BL40" s="64">
        <v>0</v>
      </c>
      <c r="BM40" s="64">
        <v>0</v>
      </c>
      <c r="BN40" s="64">
        <v>0</v>
      </c>
      <c r="BO40" s="65">
        <f t="shared" si="4"/>
        <v>3</v>
      </c>
    </row>
    <row r="41" spans="1:67 16356:16369" s="67" customFormat="1" ht="50.1" customHeight="1">
      <c r="A41" s="59" t="s">
        <v>76</v>
      </c>
      <c r="B41" s="59" t="s">
        <v>77</v>
      </c>
      <c r="C41" s="59" t="s">
        <v>78</v>
      </c>
      <c r="D41" s="59" t="s">
        <v>94</v>
      </c>
      <c r="E41" s="59" t="s">
        <v>80</v>
      </c>
      <c r="F41" s="59" t="s">
        <v>95</v>
      </c>
      <c r="G41" s="61" t="s">
        <v>82</v>
      </c>
      <c r="H41" s="61" t="s">
        <v>83</v>
      </c>
      <c r="I41" s="61" t="s">
        <v>1535</v>
      </c>
      <c r="J41" s="60">
        <v>48</v>
      </c>
      <c r="K41" s="61" t="s">
        <v>235</v>
      </c>
      <c r="L41" s="60">
        <v>175</v>
      </c>
      <c r="M41" s="62" t="s">
        <v>236</v>
      </c>
      <c r="N41" s="60" t="s">
        <v>1</v>
      </c>
      <c r="O41" s="63" t="s">
        <v>87</v>
      </c>
      <c r="P41" s="63"/>
      <c r="Q41" s="63"/>
      <c r="R41" s="63" t="s">
        <v>109</v>
      </c>
      <c r="S41" s="63"/>
      <c r="T41" s="63"/>
      <c r="U41" s="63"/>
      <c r="V41" s="63"/>
      <c r="W41" s="63"/>
      <c r="X41" s="63"/>
      <c r="Y41" s="63"/>
      <c r="Z41" s="63"/>
      <c r="AA41" s="63"/>
      <c r="AB41" s="63"/>
      <c r="AC41" s="63"/>
      <c r="AD41" s="63"/>
      <c r="AE41" s="63"/>
      <c r="AF41" s="63"/>
      <c r="AG41" s="63"/>
      <c r="AH41" s="63"/>
      <c r="AI41" s="63"/>
      <c r="AJ41" s="63"/>
      <c r="AK41" s="63"/>
      <c r="AL41" s="60" t="s">
        <v>88</v>
      </c>
      <c r="AM41" s="63" t="s">
        <v>89</v>
      </c>
      <c r="AN41" s="60" t="s">
        <v>117</v>
      </c>
      <c r="AO41" s="60" t="s">
        <v>105</v>
      </c>
      <c r="AP41" s="60">
        <v>15</v>
      </c>
      <c r="AQ41" s="61" t="s">
        <v>237</v>
      </c>
      <c r="AR41" s="61" t="s">
        <v>238</v>
      </c>
      <c r="AS41" s="2">
        <v>0</v>
      </c>
      <c r="AT41" s="2">
        <v>0</v>
      </c>
      <c r="AU41" s="2">
        <v>2304</v>
      </c>
      <c r="AV41" s="2">
        <v>1300</v>
      </c>
      <c r="AW41" s="3">
        <v>1300</v>
      </c>
      <c r="AX41" s="3">
        <f>AW41+AV41+AU41+AT41</f>
        <v>4904</v>
      </c>
      <c r="AY41" s="2">
        <v>0</v>
      </c>
      <c r="AZ41" s="2">
        <v>0</v>
      </c>
      <c r="BA41" s="2">
        <v>982</v>
      </c>
      <c r="BB41" s="2">
        <f t="shared" si="0"/>
        <v>318</v>
      </c>
      <c r="BC41" s="17">
        <f t="shared" si="1"/>
        <v>1300</v>
      </c>
      <c r="BD41" s="64">
        <v>0</v>
      </c>
      <c r="BE41" s="64">
        <f t="shared" ref="BE41" si="34">BD41</f>
        <v>0</v>
      </c>
      <c r="BF41" s="68">
        <v>100</v>
      </c>
      <c r="BG41" s="64">
        <f t="shared" ref="BG41:BH41" si="35">BF41</f>
        <v>100</v>
      </c>
      <c r="BH41" s="64">
        <f t="shared" si="35"/>
        <v>100</v>
      </c>
      <c r="BI41" s="68">
        <v>1200</v>
      </c>
      <c r="BJ41" s="64">
        <f t="shared" ref="BJ41:BK41" si="36">BI41</f>
        <v>1200</v>
      </c>
      <c r="BK41" s="64">
        <f t="shared" si="36"/>
        <v>1200</v>
      </c>
      <c r="BL41" s="68">
        <v>1283</v>
      </c>
      <c r="BM41" s="64">
        <f t="shared" ref="BM41:BN41" si="37">BL41</f>
        <v>1283</v>
      </c>
      <c r="BN41" s="64">
        <f t="shared" si="37"/>
        <v>1283</v>
      </c>
      <c r="BO41" s="65">
        <f t="shared" si="4"/>
        <v>1300</v>
      </c>
    </row>
    <row r="42" spans="1:67 16356:16369" s="67" customFormat="1" ht="50.1" customHeight="1">
      <c r="A42" s="59" t="s">
        <v>76</v>
      </c>
      <c r="B42" s="59" t="s">
        <v>77</v>
      </c>
      <c r="C42" s="59" t="s">
        <v>78</v>
      </c>
      <c r="D42" s="59" t="s">
        <v>94</v>
      </c>
      <c r="E42" s="59" t="s">
        <v>80</v>
      </c>
      <c r="F42" s="59" t="s">
        <v>95</v>
      </c>
      <c r="G42" s="61" t="s">
        <v>82</v>
      </c>
      <c r="H42" s="61" t="s">
        <v>83</v>
      </c>
      <c r="I42" s="61" t="s">
        <v>1535</v>
      </c>
      <c r="J42" s="60">
        <v>48</v>
      </c>
      <c r="K42" s="61" t="s">
        <v>235</v>
      </c>
      <c r="L42" s="60">
        <v>26</v>
      </c>
      <c r="M42" s="62" t="s">
        <v>239</v>
      </c>
      <c r="N42" s="60" t="s">
        <v>1</v>
      </c>
      <c r="O42" s="63" t="s">
        <v>87</v>
      </c>
      <c r="P42" s="63"/>
      <c r="Q42" s="63"/>
      <c r="R42" s="63" t="s">
        <v>109</v>
      </c>
      <c r="S42" s="63"/>
      <c r="T42" s="63"/>
      <c r="U42" s="63"/>
      <c r="V42" s="63"/>
      <c r="W42" s="63"/>
      <c r="X42" s="63"/>
      <c r="Y42" s="63"/>
      <c r="Z42" s="63" t="s">
        <v>87</v>
      </c>
      <c r="AA42" s="63"/>
      <c r="AB42" s="63"/>
      <c r="AC42" s="63"/>
      <c r="AD42" s="63"/>
      <c r="AE42" s="63"/>
      <c r="AF42" s="63"/>
      <c r="AG42" s="63"/>
      <c r="AH42" s="63"/>
      <c r="AI42" s="63"/>
      <c r="AJ42" s="63"/>
      <c r="AK42" s="63"/>
      <c r="AL42" s="60" t="s">
        <v>88</v>
      </c>
      <c r="AM42" s="63" t="s">
        <v>89</v>
      </c>
      <c r="AN42" s="60" t="s">
        <v>90</v>
      </c>
      <c r="AO42" s="60" t="s">
        <v>105</v>
      </c>
      <c r="AP42" s="60">
        <v>15</v>
      </c>
      <c r="AQ42" s="61" t="s">
        <v>240</v>
      </c>
      <c r="AR42" s="61" t="s">
        <v>241</v>
      </c>
      <c r="AS42" s="2">
        <v>0</v>
      </c>
      <c r="AT42" s="2">
        <v>0</v>
      </c>
      <c r="AU42" s="5">
        <v>240000</v>
      </c>
      <c r="AV42" s="5">
        <v>334050</v>
      </c>
      <c r="AW42" s="9">
        <v>380000</v>
      </c>
      <c r="AX42" s="9">
        <v>380000</v>
      </c>
      <c r="AY42" s="2">
        <v>0</v>
      </c>
      <c r="AZ42" s="4">
        <v>280000</v>
      </c>
      <c r="BA42" s="2">
        <v>295769</v>
      </c>
      <c r="BB42" s="2">
        <f t="shared" si="0"/>
        <v>38281</v>
      </c>
      <c r="BC42" s="17">
        <f t="shared" si="1"/>
        <v>380000</v>
      </c>
      <c r="BD42" s="64">
        <f>BA42</f>
        <v>295769</v>
      </c>
      <c r="BE42" s="64">
        <v>0</v>
      </c>
      <c r="BF42" s="68"/>
      <c r="BG42" s="64">
        <f ca="1">BG42</f>
        <v>0</v>
      </c>
      <c r="BH42" s="64">
        <f ca="1">BG42</f>
        <v>0</v>
      </c>
      <c r="BI42" s="68"/>
      <c r="BJ42" s="64">
        <f>BI42</f>
        <v>0</v>
      </c>
      <c r="BK42" s="64">
        <f>BJ42</f>
        <v>0</v>
      </c>
      <c r="BL42" s="68"/>
      <c r="BM42" s="64">
        <f>BL42</f>
        <v>0</v>
      </c>
      <c r="BN42" s="64">
        <f>BM42</f>
        <v>0</v>
      </c>
      <c r="BO42" s="65">
        <f t="shared" si="4"/>
        <v>380000</v>
      </c>
    </row>
    <row r="43" spans="1:67 16356:16369" s="67" customFormat="1" ht="50.1" customHeight="1">
      <c r="A43" s="59" t="s">
        <v>76</v>
      </c>
      <c r="B43" s="59" t="s">
        <v>77</v>
      </c>
      <c r="C43" s="59" t="s">
        <v>78</v>
      </c>
      <c r="D43" s="59" t="s">
        <v>94</v>
      </c>
      <c r="E43" s="59" t="s">
        <v>80</v>
      </c>
      <c r="F43" s="59" t="s">
        <v>95</v>
      </c>
      <c r="G43" s="61" t="s">
        <v>230</v>
      </c>
      <c r="H43" s="61" t="s">
        <v>83</v>
      </c>
      <c r="I43" s="61" t="s">
        <v>1538</v>
      </c>
      <c r="J43" s="60">
        <v>63</v>
      </c>
      <c r="K43" s="61" t="s">
        <v>219</v>
      </c>
      <c r="L43" s="60">
        <v>27</v>
      </c>
      <c r="M43" s="62" t="s">
        <v>242</v>
      </c>
      <c r="N43" s="60" t="s">
        <v>1</v>
      </c>
      <c r="O43" s="63" t="s">
        <v>87</v>
      </c>
      <c r="P43" s="63"/>
      <c r="Q43" s="63" t="s">
        <v>109</v>
      </c>
      <c r="R43" s="63" t="s">
        <v>109</v>
      </c>
      <c r="S43" s="63" t="s">
        <v>109</v>
      </c>
      <c r="T43" s="63"/>
      <c r="U43" s="63"/>
      <c r="V43" s="63"/>
      <c r="W43" s="63"/>
      <c r="X43" s="63"/>
      <c r="Y43" s="63"/>
      <c r="Z43" s="63"/>
      <c r="AA43" s="63"/>
      <c r="AB43" s="63"/>
      <c r="AC43" s="63"/>
      <c r="AD43" s="63"/>
      <c r="AE43" s="63"/>
      <c r="AF43" s="63"/>
      <c r="AG43" s="63"/>
      <c r="AH43" s="63"/>
      <c r="AI43" s="63"/>
      <c r="AJ43" s="63"/>
      <c r="AK43" s="63"/>
      <c r="AL43" s="60" t="s">
        <v>88</v>
      </c>
      <c r="AM43" s="63" t="s">
        <v>125</v>
      </c>
      <c r="AN43" s="60" t="s">
        <v>117</v>
      </c>
      <c r="AO43" s="60" t="s">
        <v>105</v>
      </c>
      <c r="AP43" s="60">
        <v>15</v>
      </c>
      <c r="AQ43" s="61" t="s">
        <v>243</v>
      </c>
      <c r="AR43" s="61" t="s">
        <v>244</v>
      </c>
      <c r="AS43" s="2">
        <v>0</v>
      </c>
      <c r="AT43" s="2">
        <v>0</v>
      </c>
      <c r="AU43" s="2">
        <v>3</v>
      </c>
      <c r="AV43" s="2">
        <v>3</v>
      </c>
      <c r="AW43" s="3">
        <v>3</v>
      </c>
      <c r="AX43" s="3">
        <v>9</v>
      </c>
      <c r="AY43" s="2">
        <v>0</v>
      </c>
      <c r="AZ43" s="4">
        <v>3</v>
      </c>
      <c r="BA43" s="2">
        <v>0</v>
      </c>
      <c r="BB43" s="2">
        <f t="shared" si="0"/>
        <v>3</v>
      </c>
      <c r="BC43" s="17">
        <f t="shared" si="1"/>
        <v>3</v>
      </c>
      <c r="BD43" s="64">
        <v>0</v>
      </c>
      <c r="BE43" s="64">
        <v>0</v>
      </c>
      <c r="BF43" s="64">
        <v>0</v>
      </c>
      <c r="BG43" s="64">
        <v>0</v>
      </c>
      <c r="BH43" s="64">
        <v>0</v>
      </c>
      <c r="BI43" s="64">
        <v>0</v>
      </c>
      <c r="BJ43" s="64">
        <v>0</v>
      </c>
      <c r="BK43" s="64">
        <v>0</v>
      </c>
      <c r="BL43" s="64">
        <v>0</v>
      </c>
      <c r="BM43" s="64">
        <v>0</v>
      </c>
      <c r="BN43" s="64">
        <v>0</v>
      </c>
      <c r="BO43" s="65">
        <f t="shared" si="4"/>
        <v>3</v>
      </c>
    </row>
    <row r="44" spans="1:67 16356:16369" s="67" customFormat="1" ht="50.1" customHeight="1">
      <c r="A44" s="59" t="s">
        <v>76</v>
      </c>
      <c r="B44" s="59" t="s">
        <v>77</v>
      </c>
      <c r="C44" s="59" t="s">
        <v>78</v>
      </c>
      <c r="D44" s="59" t="s">
        <v>94</v>
      </c>
      <c r="E44" s="59" t="s">
        <v>80</v>
      </c>
      <c r="F44" s="59" t="s">
        <v>80</v>
      </c>
      <c r="G44" s="61" t="s">
        <v>120</v>
      </c>
      <c r="H44" s="61" t="s">
        <v>245</v>
      </c>
      <c r="I44" s="61" t="s">
        <v>245</v>
      </c>
      <c r="J44" s="60">
        <v>51</v>
      </c>
      <c r="K44" s="61" t="s">
        <v>122</v>
      </c>
      <c r="L44" s="60">
        <v>29</v>
      </c>
      <c r="M44" s="62" t="s">
        <v>246</v>
      </c>
      <c r="N44" s="60" t="s">
        <v>3</v>
      </c>
      <c r="O44" s="63"/>
      <c r="P44" s="63"/>
      <c r="Q44" s="63"/>
      <c r="R44" s="63" t="s">
        <v>109</v>
      </c>
      <c r="S44" s="63"/>
      <c r="T44" s="63"/>
      <c r="U44" s="63"/>
      <c r="V44" s="63"/>
      <c r="W44" s="63"/>
      <c r="X44" s="63"/>
      <c r="Y44" s="63"/>
      <c r="Z44" s="63"/>
      <c r="AA44" s="63"/>
      <c r="AB44" s="63"/>
      <c r="AC44" s="63"/>
      <c r="AD44" s="63"/>
      <c r="AE44" s="63"/>
      <c r="AF44" s="63"/>
      <c r="AG44" s="63"/>
      <c r="AH44" s="63"/>
      <c r="AI44" s="63"/>
      <c r="AJ44" s="63"/>
      <c r="AK44" s="63"/>
      <c r="AL44" s="60" t="s">
        <v>88</v>
      </c>
      <c r="AM44" s="63" t="s">
        <v>125</v>
      </c>
      <c r="AN44" s="60" t="s">
        <v>90</v>
      </c>
      <c r="AO44" s="60" t="s">
        <v>91</v>
      </c>
      <c r="AP44" s="60">
        <v>30</v>
      </c>
      <c r="AQ44" s="61" t="s">
        <v>247</v>
      </c>
      <c r="AR44" s="61" t="s">
        <v>248</v>
      </c>
      <c r="AS44" s="2">
        <v>0</v>
      </c>
      <c r="AT44" s="2">
        <v>11</v>
      </c>
      <c r="AU44" s="2">
        <v>17</v>
      </c>
      <c r="AV44" s="2">
        <v>22</v>
      </c>
      <c r="AW44" s="3">
        <v>30</v>
      </c>
      <c r="AX44" s="3">
        <v>30</v>
      </c>
      <c r="AY44" s="2">
        <v>11</v>
      </c>
      <c r="AZ44" s="4">
        <v>25</v>
      </c>
      <c r="BA44" s="2">
        <v>0</v>
      </c>
      <c r="BB44" s="2">
        <f t="shared" si="0"/>
        <v>22</v>
      </c>
      <c r="BC44" s="17">
        <f t="shared" si="1"/>
        <v>30</v>
      </c>
      <c r="BD44" s="64">
        <f>BA44</f>
        <v>0</v>
      </c>
      <c r="BE44" s="64">
        <f>BA44</f>
        <v>0</v>
      </c>
      <c r="BF44" s="64">
        <f>BA44</f>
        <v>0</v>
      </c>
      <c r="BG44" s="64">
        <f>BA44</f>
        <v>0</v>
      </c>
      <c r="BH44" s="64">
        <f t="shared" ref="BH44:BN44" si="38">BG44</f>
        <v>0</v>
      </c>
      <c r="BI44" s="64">
        <f t="shared" si="38"/>
        <v>0</v>
      </c>
      <c r="BJ44" s="64">
        <f t="shared" si="38"/>
        <v>0</v>
      </c>
      <c r="BK44" s="64">
        <f t="shared" si="38"/>
        <v>0</v>
      </c>
      <c r="BL44" s="64">
        <f t="shared" si="38"/>
        <v>0</v>
      </c>
      <c r="BM44" s="64">
        <f t="shared" si="38"/>
        <v>0</v>
      </c>
      <c r="BN44" s="64">
        <f t="shared" si="38"/>
        <v>0</v>
      </c>
      <c r="BO44" s="65">
        <f t="shared" si="4"/>
        <v>30</v>
      </c>
    </row>
    <row r="45" spans="1:67 16356:16369" s="67" customFormat="1" ht="50.1" customHeight="1">
      <c r="A45" s="63" t="s">
        <v>76</v>
      </c>
      <c r="B45" s="63" t="s">
        <v>77</v>
      </c>
      <c r="C45" s="63" t="s">
        <v>78</v>
      </c>
      <c r="D45" s="63" t="s">
        <v>94</v>
      </c>
      <c r="E45" s="63" t="s">
        <v>80</v>
      </c>
      <c r="F45" s="63" t="s">
        <v>80</v>
      </c>
      <c r="G45" s="63" t="s">
        <v>186</v>
      </c>
      <c r="H45" s="63" t="s">
        <v>249</v>
      </c>
      <c r="I45" s="63" t="s">
        <v>1536</v>
      </c>
      <c r="J45" s="63" t="s">
        <v>203</v>
      </c>
      <c r="K45" s="63" t="s">
        <v>204</v>
      </c>
      <c r="L45" s="63">
        <v>30</v>
      </c>
      <c r="M45" s="63" t="s">
        <v>250</v>
      </c>
      <c r="N45" s="63" t="s">
        <v>1</v>
      </c>
      <c r="O45" s="63"/>
      <c r="P45" s="60"/>
      <c r="Q45" s="63"/>
      <c r="R45" s="60"/>
      <c r="S45" s="60"/>
      <c r="T45" s="60"/>
      <c r="U45" s="61"/>
      <c r="V45" s="61"/>
      <c r="W45" s="2"/>
      <c r="X45" s="2"/>
      <c r="Y45" s="5"/>
      <c r="Z45" s="5"/>
      <c r="AA45" s="70"/>
      <c r="AB45" s="9"/>
      <c r="AC45" s="2"/>
      <c r="AD45" s="2"/>
      <c r="AE45" s="2"/>
      <c r="AF45" s="2"/>
      <c r="AG45" s="17"/>
      <c r="AH45" s="64"/>
      <c r="AI45" s="64"/>
      <c r="AJ45" s="64"/>
      <c r="AK45" s="64"/>
      <c r="AL45" s="64" t="s">
        <v>88</v>
      </c>
      <c r="AM45" s="68" t="s">
        <v>89</v>
      </c>
      <c r="AN45" s="64" t="s">
        <v>90</v>
      </c>
      <c r="AO45" s="64" t="s">
        <v>105</v>
      </c>
      <c r="AP45" s="64">
        <v>15</v>
      </c>
      <c r="AQ45" s="64" t="s">
        <v>251</v>
      </c>
      <c r="AR45" s="64" t="s">
        <v>252</v>
      </c>
      <c r="AS45" s="65">
        <v>0</v>
      </c>
      <c r="AT45" s="66">
        <v>5000</v>
      </c>
      <c r="AU45" s="66">
        <v>10000</v>
      </c>
      <c r="AV45" s="66">
        <v>10157</v>
      </c>
      <c r="AW45" s="67">
        <v>10200</v>
      </c>
      <c r="AX45" s="67">
        <v>10200</v>
      </c>
      <c r="AY45" s="67">
        <v>9467</v>
      </c>
      <c r="AZ45" s="67">
        <v>8957</v>
      </c>
      <c r="BA45" s="67">
        <v>9458</v>
      </c>
      <c r="BB45" s="67">
        <f t="shared" si="0"/>
        <v>699</v>
      </c>
      <c r="BC45" s="67">
        <f t="shared" si="1"/>
        <v>10200</v>
      </c>
      <c r="BD45" s="67">
        <f>BA45</f>
        <v>9458</v>
      </c>
      <c r="BE45" s="67">
        <v>0</v>
      </c>
      <c r="BF45" s="67">
        <v>9458</v>
      </c>
      <c r="BG45" s="67">
        <f ca="1">BG45</f>
        <v>0</v>
      </c>
      <c r="BH45" s="67">
        <f ca="1">BG45</f>
        <v>0</v>
      </c>
      <c r="BI45" s="67">
        <v>9900</v>
      </c>
      <c r="BJ45" s="67">
        <f>BI45</f>
        <v>9900</v>
      </c>
      <c r="BK45" s="67">
        <f>BJ45</f>
        <v>9900</v>
      </c>
      <c r="BL45" s="67">
        <v>10000</v>
      </c>
      <c r="BM45" s="67">
        <f>BL45</f>
        <v>10000</v>
      </c>
      <c r="BN45" s="67">
        <f>BM45</f>
        <v>10000</v>
      </c>
      <c r="BO45" s="67">
        <f t="shared" si="4"/>
        <v>10200</v>
      </c>
      <c r="XEB45" s="59"/>
      <c r="XEC45" s="61"/>
      <c r="XED45" s="60"/>
      <c r="XEM45" s="63"/>
      <c r="XEN45" s="63"/>
      <c r="XEO45" s="63"/>
    </row>
    <row r="46" spans="1:67 16356:16369" s="67" customFormat="1" ht="50.1" customHeight="1">
      <c r="A46" s="59" t="s">
        <v>76</v>
      </c>
      <c r="B46" s="59" t="s">
        <v>77</v>
      </c>
      <c r="C46" s="59" t="s">
        <v>78</v>
      </c>
      <c r="D46" s="59" t="s">
        <v>94</v>
      </c>
      <c r="E46" s="59" t="s">
        <v>80</v>
      </c>
      <c r="F46" s="59" t="s">
        <v>95</v>
      </c>
      <c r="G46" s="61" t="s">
        <v>186</v>
      </c>
      <c r="H46" s="61" t="s">
        <v>83</v>
      </c>
      <c r="I46" s="61" t="s">
        <v>1535</v>
      </c>
      <c r="J46" s="60">
        <v>48</v>
      </c>
      <c r="K46" s="61" t="s">
        <v>235</v>
      </c>
      <c r="L46" s="60">
        <v>31</v>
      </c>
      <c r="M46" s="62" t="s">
        <v>253</v>
      </c>
      <c r="N46" s="60" t="s">
        <v>1</v>
      </c>
      <c r="O46" s="63" t="s">
        <v>87</v>
      </c>
      <c r="P46" s="63"/>
      <c r="Q46" s="63" t="s">
        <v>87</v>
      </c>
      <c r="R46" s="63" t="s">
        <v>87</v>
      </c>
      <c r="S46" s="63"/>
      <c r="T46" s="63"/>
      <c r="U46" s="63"/>
      <c r="V46" s="63"/>
      <c r="W46" s="63"/>
      <c r="X46" s="63"/>
      <c r="Y46" s="63"/>
      <c r="Z46" s="63"/>
      <c r="AA46" s="63"/>
      <c r="AB46" s="63"/>
      <c r="AC46" s="63"/>
      <c r="AD46" s="63"/>
      <c r="AE46" s="63"/>
      <c r="AF46" s="63"/>
      <c r="AG46" s="63"/>
      <c r="AH46" s="63"/>
      <c r="AI46" s="63"/>
      <c r="AJ46" s="63"/>
      <c r="AK46" s="63"/>
      <c r="AL46" s="60" t="s">
        <v>88</v>
      </c>
      <c r="AM46" s="63" t="s">
        <v>89</v>
      </c>
      <c r="AN46" s="60" t="s">
        <v>117</v>
      </c>
      <c r="AO46" s="60" t="s">
        <v>105</v>
      </c>
      <c r="AP46" s="60">
        <v>30</v>
      </c>
      <c r="AQ46" s="61" t="s">
        <v>254</v>
      </c>
      <c r="AR46" s="61" t="s">
        <v>255</v>
      </c>
      <c r="AS46" s="2">
        <v>0</v>
      </c>
      <c r="AT46" s="2">
        <v>1500</v>
      </c>
      <c r="AU46" s="2">
        <v>1200</v>
      </c>
      <c r="AV46" s="2">
        <v>1200</v>
      </c>
      <c r="AW46" s="3">
        <v>1500</v>
      </c>
      <c r="AX46" s="3">
        <v>5400</v>
      </c>
      <c r="AY46" s="2">
        <v>1548</v>
      </c>
      <c r="AZ46" s="4">
        <v>2366</v>
      </c>
      <c r="BA46" s="2">
        <v>0</v>
      </c>
      <c r="BB46" s="2">
        <f t="shared" si="0"/>
        <v>1200</v>
      </c>
      <c r="BC46" s="17">
        <f t="shared" si="1"/>
        <v>1500</v>
      </c>
      <c r="BD46" s="64">
        <v>0</v>
      </c>
      <c r="BE46" s="64">
        <f t="shared" ref="BE46" si="39">BD46</f>
        <v>0</v>
      </c>
      <c r="BF46" s="68"/>
      <c r="BG46" s="64">
        <f t="shared" ref="BG46:BH46" si="40">BF46</f>
        <v>0</v>
      </c>
      <c r="BH46" s="64">
        <f t="shared" si="40"/>
        <v>0</v>
      </c>
      <c r="BI46" s="68">
        <v>1000</v>
      </c>
      <c r="BJ46" s="64">
        <f t="shared" ref="BJ46:BK46" si="41">BI46</f>
        <v>1000</v>
      </c>
      <c r="BK46" s="64">
        <f t="shared" si="41"/>
        <v>1000</v>
      </c>
      <c r="BL46" s="68"/>
      <c r="BM46" s="64">
        <f t="shared" ref="BM46:BN46" si="42">BL46</f>
        <v>0</v>
      </c>
      <c r="BN46" s="64">
        <f t="shared" si="42"/>
        <v>0</v>
      </c>
      <c r="BO46" s="65">
        <f t="shared" si="4"/>
        <v>1500</v>
      </c>
    </row>
    <row r="47" spans="1:67 16356:16369" s="67" customFormat="1" ht="50.1" customHeight="1">
      <c r="A47" s="59" t="s">
        <v>76</v>
      </c>
      <c r="B47" s="59" t="s">
        <v>77</v>
      </c>
      <c r="C47" s="59" t="s">
        <v>78</v>
      </c>
      <c r="D47" s="59" t="s">
        <v>94</v>
      </c>
      <c r="E47" s="59" t="s">
        <v>80</v>
      </c>
      <c r="F47" s="59" t="s">
        <v>95</v>
      </c>
      <c r="G47" s="61" t="s">
        <v>186</v>
      </c>
      <c r="H47" s="61" t="s">
        <v>83</v>
      </c>
      <c r="I47" s="61" t="s">
        <v>1535</v>
      </c>
      <c r="J47" s="60">
        <v>56</v>
      </c>
      <c r="K47" s="61" t="s">
        <v>187</v>
      </c>
      <c r="L47" s="60">
        <v>33</v>
      </c>
      <c r="M47" s="62" t="s">
        <v>256</v>
      </c>
      <c r="N47" s="60" t="s">
        <v>1</v>
      </c>
      <c r="O47" s="63" t="s">
        <v>87</v>
      </c>
      <c r="P47" s="63"/>
      <c r="Q47" s="63"/>
      <c r="R47" s="63"/>
      <c r="S47" s="63"/>
      <c r="T47" s="63"/>
      <c r="U47" s="63"/>
      <c r="V47" s="63"/>
      <c r="W47" s="63"/>
      <c r="X47" s="63"/>
      <c r="Y47" s="63"/>
      <c r="Z47" s="63"/>
      <c r="AA47" s="63"/>
      <c r="AB47" s="63"/>
      <c r="AC47" s="63"/>
      <c r="AD47" s="63"/>
      <c r="AE47" s="63"/>
      <c r="AF47" s="63"/>
      <c r="AG47" s="63"/>
      <c r="AH47" s="63"/>
      <c r="AI47" s="63"/>
      <c r="AJ47" s="63"/>
      <c r="AK47" s="63"/>
      <c r="AL47" s="60" t="s">
        <v>88</v>
      </c>
      <c r="AM47" s="63" t="s">
        <v>125</v>
      </c>
      <c r="AN47" s="60" t="s">
        <v>104</v>
      </c>
      <c r="AO47" s="60" t="s">
        <v>105</v>
      </c>
      <c r="AP47" s="60">
        <v>5</v>
      </c>
      <c r="AQ47" s="61" t="s">
        <v>257</v>
      </c>
      <c r="AR47" s="61" t="s">
        <v>258</v>
      </c>
      <c r="AS47" s="2">
        <v>129</v>
      </c>
      <c r="AT47" s="2">
        <v>129</v>
      </c>
      <c r="AU47" s="2">
        <v>129</v>
      </c>
      <c r="AV47" s="2">
        <v>129</v>
      </c>
      <c r="AW47" s="3">
        <v>129</v>
      </c>
      <c r="AX47" s="3">
        <v>129</v>
      </c>
      <c r="AY47" s="2">
        <v>64</v>
      </c>
      <c r="AZ47" s="4">
        <v>126</v>
      </c>
      <c r="BA47" s="2">
        <v>0</v>
      </c>
      <c r="BB47" s="2">
        <f t="shared" si="0"/>
        <v>129</v>
      </c>
      <c r="BC47" s="17">
        <f t="shared" si="1"/>
        <v>129</v>
      </c>
      <c r="BD47" s="64">
        <v>0</v>
      </c>
      <c r="BE47" s="64">
        <v>0</v>
      </c>
      <c r="BF47" s="64">
        <v>0</v>
      </c>
      <c r="BG47" s="64">
        <v>0</v>
      </c>
      <c r="BH47" s="64">
        <v>0</v>
      </c>
      <c r="BI47" s="64">
        <v>0</v>
      </c>
      <c r="BJ47" s="64">
        <v>0</v>
      </c>
      <c r="BK47" s="64">
        <v>0</v>
      </c>
      <c r="BL47" s="64">
        <v>0</v>
      </c>
      <c r="BM47" s="64">
        <v>0</v>
      </c>
      <c r="BN47" s="64">
        <v>0</v>
      </c>
      <c r="BO47" s="65">
        <f t="shared" si="4"/>
        <v>129</v>
      </c>
    </row>
    <row r="48" spans="1:67 16356:16369" s="67" customFormat="1" ht="50.1" customHeight="1">
      <c r="A48" s="59" t="s">
        <v>76</v>
      </c>
      <c r="B48" s="59" t="s">
        <v>77</v>
      </c>
      <c r="C48" s="59" t="s">
        <v>78</v>
      </c>
      <c r="D48" s="59" t="s">
        <v>94</v>
      </c>
      <c r="E48" s="59" t="s">
        <v>80</v>
      </c>
      <c r="F48" s="59" t="s">
        <v>80</v>
      </c>
      <c r="G48" s="61" t="s">
        <v>140</v>
      </c>
      <c r="H48" s="61" t="s">
        <v>83</v>
      </c>
      <c r="I48" s="61" t="s">
        <v>1535</v>
      </c>
      <c r="J48" s="60">
        <v>51</v>
      </c>
      <c r="K48" s="61" t="s">
        <v>122</v>
      </c>
      <c r="L48" s="60">
        <v>506</v>
      </c>
      <c r="M48" s="62" t="s">
        <v>259</v>
      </c>
      <c r="N48" s="60" t="s">
        <v>3</v>
      </c>
      <c r="O48" s="63"/>
      <c r="P48" s="63"/>
      <c r="Q48" s="63"/>
      <c r="R48" s="63"/>
      <c r="S48" s="63"/>
      <c r="T48" s="63"/>
      <c r="U48" s="63"/>
      <c r="V48" s="63"/>
      <c r="W48" s="63"/>
      <c r="X48" s="63"/>
      <c r="Y48" s="63"/>
      <c r="Z48" s="63"/>
      <c r="AA48" s="63"/>
      <c r="AB48" s="63"/>
      <c r="AC48" s="63"/>
      <c r="AD48" s="63"/>
      <c r="AE48" s="63"/>
      <c r="AF48" s="63"/>
      <c r="AG48" s="63"/>
      <c r="AH48" s="63"/>
      <c r="AI48" s="63"/>
      <c r="AJ48" s="63"/>
      <c r="AK48" s="63"/>
      <c r="AL48" s="60" t="s">
        <v>88</v>
      </c>
      <c r="AM48" s="63" t="s">
        <v>125</v>
      </c>
      <c r="AN48" s="60" t="s">
        <v>90</v>
      </c>
      <c r="AO48" s="60" t="s">
        <v>91</v>
      </c>
      <c r="AP48" s="60">
        <v>30</v>
      </c>
      <c r="AQ48" s="61" t="s">
        <v>260</v>
      </c>
      <c r="AR48" s="61" t="s">
        <v>261</v>
      </c>
      <c r="AS48" s="2">
        <v>0</v>
      </c>
      <c r="AT48" s="2">
        <v>15</v>
      </c>
      <c r="AU48" s="2">
        <v>25</v>
      </c>
      <c r="AV48" s="2">
        <v>30</v>
      </c>
      <c r="AW48" s="3">
        <v>35</v>
      </c>
      <c r="AX48" s="3">
        <v>35</v>
      </c>
      <c r="AY48" s="2">
        <v>0</v>
      </c>
      <c r="AZ48" s="4">
        <v>63</v>
      </c>
      <c r="BA48" s="2">
        <v>0</v>
      </c>
      <c r="BB48" s="2">
        <f t="shared" si="0"/>
        <v>30</v>
      </c>
      <c r="BC48" s="17">
        <f t="shared" si="1"/>
        <v>35</v>
      </c>
      <c r="BD48" s="64">
        <f>BA48</f>
        <v>0</v>
      </c>
      <c r="BE48" s="64">
        <f>BA48</f>
        <v>0</v>
      </c>
      <c r="BF48" s="64">
        <f>BA48</f>
        <v>0</v>
      </c>
      <c r="BG48" s="64">
        <f>BA48</f>
        <v>0</v>
      </c>
      <c r="BH48" s="64">
        <f t="shared" ref="BH48:BN48" si="43">BG48</f>
        <v>0</v>
      </c>
      <c r="BI48" s="64">
        <f t="shared" si="43"/>
        <v>0</v>
      </c>
      <c r="BJ48" s="64">
        <f t="shared" si="43"/>
        <v>0</v>
      </c>
      <c r="BK48" s="64">
        <f t="shared" si="43"/>
        <v>0</v>
      </c>
      <c r="BL48" s="64">
        <f t="shared" si="43"/>
        <v>0</v>
      </c>
      <c r="BM48" s="64">
        <f t="shared" si="43"/>
        <v>0</v>
      </c>
      <c r="BN48" s="64">
        <f t="shared" si="43"/>
        <v>0</v>
      </c>
      <c r="BO48" s="65">
        <f t="shared" si="4"/>
        <v>35</v>
      </c>
    </row>
    <row r="49" spans="1:67" s="67" customFormat="1" ht="50.1" customHeight="1">
      <c r="A49" s="59" t="s">
        <v>76</v>
      </c>
      <c r="B49" s="59" t="s">
        <v>77</v>
      </c>
      <c r="C49" s="59" t="s">
        <v>78</v>
      </c>
      <c r="D49" s="59" t="s">
        <v>94</v>
      </c>
      <c r="E49" s="59" t="s">
        <v>80</v>
      </c>
      <c r="F49" s="59" t="s">
        <v>95</v>
      </c>
      <c r="G49" s="61" t="s">
        <v>140</v>
      </c>
      <c r="H49" s="61" t="s">
        <v>83</v>
      </c>
      <c r="I49" s="61" t="s">
        <v>1535</v>
      </c>
      <c r="J49" s="60">
        <v>53</v>
      </c>
      <c r="K49" s="61" t="s">
        <v>141</v>
      </c>
      <c r="L49" s="60">
        <v>35</v>
      </c>
      <c r="M49" s="62" t="s">
        <v>262</v>
      </c>
      <c r="N49" s="60" t="s">
        <v>1</v>
      </c>
      <c r="O49" s="63"/>
      <c r="P49" s="63" t="s">
        <v>87</v>
      </c>
      <c r="Q49" s="63"/>
      <c r="R49" s="63"/>
      <c r="S49" s="63"/>
      <c r="T49" s="63"/>
      <c r="U49" s="63"/>
      <c r="V49" s="63"/>
      <c r="W49" s="63"/>
      <c r="X49" s="63"/>
      <c r="Y49" s="63"/>
      <c r="Z49" s="63"/>
      <c r="AA49" s="63"/>
      <c r="AB49" s="63"/>
      <c r="AC49" s="63"/>
      <c r="AD49" s="63"/>
      <c r="AE49" s="63"/>
      <c r="AF49" s="63"/>
      <c r="AG49" s="63"/>
      <c r="AH49" s="63"/>
      <c r="AI49" s="63"/>
      <c r="AJ49" s="63"/>
      <c r="AK49" s="63"/>
      <c r="AL49" s="60" t="s">
        <v>88</v>
      </c>
      <c r="AM49" s="63" t="s">
        <v>143</v>
      </c>
      <c r="AN49" s="60" t="s">
        <v>117</v>
      </c>
      <c r="AO49" s="60" t="s">
        <v>91</v>
      </c>
      <c r="AP49" s="60">
        <v>12</v>
      </c>
      <c r="AQ49" s="61" t="s">
        <v>263</v>
      </c>
      <c r="AR49" s="61" t="s">
        <v>153</v>
      </c>
      <c r="AS49" s="2">
        <v>0</v>
      </c>
      <c r="AT49" s="2">
        <v>22</v>
      </c>
      <c r="AU49" s="2">
        <v>38</v>
      </c>
      <c r="AV49" s="2">
        <v>30</v>
      </c>
      <c r="AW49" s="3">
        <v>10</v>
      </c>
      <c r="AX49" s="3">
        <v>100</v>
      </c>
      <c r="AY49" s="2">
        <v>22</v>
      </c>
      <c r="AZ49" s="4">
        <v>29</v>
      </c>
      <c r="BA49" s="2">
        <v>1.62</v>
      </c>
      <c r="BB49" s="2">
        <f t="shared" si="0"/>
        <v>28.38</v>
      </c>
      <c r="BC49" s="17">
        <f t="shared" si="1"/>
        <v>10</v>
      </c>
      <c r="BD49" s="64">
        <v>0</v>
      </c>
      <c r="BE49" s="64">
        <v>0</v>
      </c>
      <c r="BF49" s="64">
        <v>0</v>
      </c>
      <c r="BG49" s="64">
        <v>0</v>
      </c>
      <c r="BH49" s="64">
        <v>0</v>
      </c>
      <c r="BI49" s="68">
        <v>5</v>
      </c>
      <c r="BJ49" s="64">
        <f>BI49</f>
        <v>5</v>
      </c>
      <c r="BK49" s="64">
        <f t="shared" ref="BK49:BN49" si="44">BJ49</f>
        <v>5</v>
      </c>
      <c r="BL49" s="64">
        <f t="shared" si="44"/>
        <v>5</v>
      </c>
      <c r="BM49" s="64">
        <f t="shared" si="44"/>
        <v>5</v>
      </c>
      <c r="BN49" s="64">
        <f t="shared" si="44"/>
        <v>5</v>
      </c>
      <c r="BO49" s="65">
        <f t="shared" si="4"/>
        <v>10</v>
      </c>
    </row>
    <row r="50" spans="1:67" s="67" customFormat="1" ht="50.1" customHeight="1">
      <c r="A50" s="59" t="s">
        <v>76</v>
      </c>
      <c r="B50" s="59" t="s">
        <v>77</v>
      </c>
      <c r="C50" s="59" t="s">
        <v>78</v>
      </c>
      <c r="D50" s="59" t="s">
        <v>94</v>
      </c>
      <c r="E50" s="59" t="s">
        <v>80</v>
      </c>
      <c r="F50" s="59" t="s">
        <v>81</v>
      </c>
      <c r="G50" s="61" t="s">
        <v>230</v>
      </c>
      <c r="H50" s="61" t="s">
        <v>245</v>
      </c>
      <c r="I50" s="61" t="s">
        <v>245</v>
      </c>
      <c r="J50" s="60">
        <v>64</v>
      </c>
      <c r="K50" s="61" t="s">
        <v>85</v>
      </c>
      <c r="L50" s="60">
        <v>179</v>
      </c>
      <c r="M50" s="62" t="s">
        <v>264</v>
      </c>
      <c r="N50" s="60" t="s">
        <v>1</v>
      </c>
      <c r="O50" s="63" t="s">
        <v>87</v>
      </c>
      <c r="P50" s="63" t="s">
        <v>87</v>
      </c>
      <c r="Q50" s="63" t="s">
        <v>87</v>
      </c>
      <c r="R50" s="63"/>
      <c r="S50" s="63"/>
      <c r="T50" s="63"/>
      <c r="U50" s="63"/>
      <c r="V50" s="63"/>
      <c r="W50" s="63"/>
      <c r="X50" s="63"/>
      <c r="Y50" s="63"/>
      <c r="Z50" s="63"/>
      <c r="AA50" s="63"/>
      <c r="AB50" s="63"/>
      <c r="AC50" s="63"/>
      <c r="AD50" s="63"/>
      <c r="AE50" s="63"/>
      <c r="AF50" s="63"/>
      <c r="AG50" s="63"/>
      <c r="AH50" s="63"/>
      <c r="AI50" s="63"/>
      <c r="AJ50" s="63"/>
      <c r="AK50" s="63"/>
      <c r="AL50" s="60" t="s">
        <v>88</v>
      </c>
      <c r="AM50" s="63" t="s">
        <v>89</v>
      </c>
      <c r="AN50" s="60" t="s">
        <v>90</v>
      </c>
      <c r="AO50" s="60" t="s">
        <v>105</v>
      </c>
      <c r="AP50" s="60">
        <v>15</v>
      </c>
      <c r="AQ50" s="61" t="s">
        <v>265</v>
      </c>
      <c r="AR50" s="61" t="s">
        <v>835</v>
      </c>
      <c r="AS50" s="2">
        <v>0</v>
      </c>
      <c r="AT50" s="2">
        <v>0</v>
      </c>
      <c r="AU50" s="2">
        <v>30</v>
      </c>
      <c r="AV50" s="2">
        <v>90</v>
      </c>
      <c r="AW50" s="3">
        <v>100</v>
      </c>
      <c r="AX50" s="3">
        <v>100</v>
      </c>
      <c r="AY50" s="2">
        <v>0</v>
      </c>
      <c r="AZ50" s="2">
        <v>30</v>
      </c>
      <c r="BA50" s="2">
        <v>40</v>
      </c>
      <c r="BB50" s="2">
        <f t="shared" si="0"/>
        <v>50</v>
      </c>
      <c r="BC50" s="17">
        <f t="shared" si="1"/>
        <v>100</v>
      </c>
      <c r="BD50" s="64">
        <f>BA50</f>
        <v>40</v>
      </c>
      <c r="BE50" s="64">
        <v>0</v>
      </c>
      <c r="BF50" s="68"/>
      <c r="BG50" s="64">
        <f ca="1">BG50</f>
        <v>0</v>
      </c>
      <c r="BH50" s="64">
        <f ca="1">BG50</f>
        <v>0</v>
      </c>
      <c r="BI50" s="68"/>
      <c r="BJ50" s="64">
        <f>BI50</f>
        <v>0</v>
      </c>
      <c r="BK50" s="64">
        <f>BJ50</f>
        <v>0</v>
      </c>
      <c r="BL50" s="68"/>
      <c r="BM50" s="64">
        <f t="shared" ref="BM50:BN51" si="45">BL50</f>
        <v>0</v>
      </c>
      <c r="BN50" s="64">
        <f t="shared" si="45"/>
        <v>0</v>
      </c>
      <c r="BO50" s="65">
        <f t="shared" si="4"/>
        <v>100</v>
      </c>
    </row>
    <row r="51" spans="1:67" s="67" customFormat="1" ht="50.1" customHeight="1">
      <c r="A51" s="59" t="s">
        <v>76</v>
      </c>
      <c r="B51" s="59" t="s">
        <v>77</v>
      </c>
      <c r="C51" s="59" t="s">
        <v>78</v>
      </c>
      <c r="D51" s="59" t="s">
        <v>94</v>
      </c>
      <c r="E51" s="59" t="s">
        <v>80</v>
      </c>
      <c r="F51" s="59" t="s">
        <v>81</v>
      </c>
      <c r="G51" s="61" t="s">
        <v>230</v>
      </c>
      <c r="H51" s="61" t="s">
        <v>83</v>
      </c>
      <c r="I51" s="61" t="s">
        <v>1538</v>
      </c>
      <c r="J51" s="60">
        <v>64</v>
      </c>
      <c r="K51" s="61" t="s">
        <v>85</v>
      </c>
      <c r="L51" s="60">
        <v>40</v>
      </c>
      <c r="M51" s="62" t="s">
        <v>266</v>
      </c>
      <c r="N51" s="60" t="s">
        <v>7</v>
      </c>
      <c r="O51" s="63" t="s">
        <v>87</v>
      </c>
      <c r="P51" s="63"/>
      <c r="Q51" s="63"/>
      <c r="R51" s="63"/>
      <c r="S51" s="63" t="s">
        <v>109</v>
      </c>
      <c r="T51" s="63"/>
      <c r="U51" s="63"/>
      <c r="V51" s="63"/>
      <c r="W51" s="63"/>
      <c r="X51" s="63"/>
      <c r="Y51" s="63"/>
      <c r="Z51" s="63"/>
      <c r="AA51" s="63"/>
      <c r="AB51" s="63"/>
      <c r="AC51" s="63"/>
      <c r="AD51" s="63"/>
      <c r="AE51" s="63"/>
      <c r="AF51" s="63"/>
      <c r="AG51" s="63"/>
      <c r="AH51" s="63"/>
      <c r="AI51" s="63"/>
      <c r="AJ51" s="63"/>
      <c r="AK51" s="63"/>
      <c r="AL51" s="60" t="s">
        <v>88</v>
      </c>
      <c r="AM51" s="63" t="s">
        <v>125</v>
      </c>
      <c r="AN51" s="60" t="s">
        <v>90</v>
      </c>
      <c r="AO51" s="60" t="s">
        <v>91</v>
      </c>
      <c r="AP51" s="60">
        <v>30</v>
      </c>
      <c r="AQ51" s="61" t="s">
        <v>267</v>
      </c>
      <c r="AR51" s="61" t="s">
        <v>268</v>
      </c>
      <c r="AS51" s="2">
        <v>0</v>
      </c>
      <c r="AT51" s="2">
        <v>8</v>
      </c>
      <c r="AU51" s="2">
        <v>40</v>
      </c>
      <c r="AV51" s="2">
        <v>65</v>
      </c>
      <c r="AW51" s="3">
        <v>100</v>
      </c>
      <c r="AX51" s="3">
        <v>100</v>
      </c>
      <c r="AY51" s="2">
        <v>8</v>
      </c>
      <c r="AZ51" s="2">
        <v>10</v>
      </c>
      <c r="BA51" s="2">
        <v>10</v>
      </c>
      <c r="BB51" s="2">
        <f t="shared" ref="BB51:BB83" si="46">AV51-BA51</f>
        <v>55</v>
      </c>
      <c r="BC51" s="17">
        <f t="shared" ref="BC51:BC83" si="47">AW51</f>
        <v>100</v>
      </c>
      <c r="BD51" s="64">
        <f>BA51</f>
        <v>10</v>
      </c>
      <c r="BE51" s="64">
        <f>BA51</f>
        <v>10</v>
      </c>
      <c r="BF51" s="64">
        <f>BA51</f>
        <v>10</v>
      </c>
      <c r="BG51" s="64">
        <f>BA51</f>
        <v>10</v>
      </c>
      <c r="BH51" s="64">
        <f>BG51</f>
        <v>10</v>
      </c>
      <c r="BI51" s="64">
        <f>BH51</f>
        <v>10</v>
      </c>
      <c r="BJ51" s="64">
        <f>BI51</f>
        <v>10</v>
      </c>
      <c r="BK51" s="64">
        <f>BJ51</f>
        <v>10</v>
      </c>
      <c r="BL51" s="64">
        <f>BK51</f>
        <v>10</v>
      </c>
      <c r="BM51" s="64">
        <f t="shared" si="45"/>
        <v>10</v>
      </c>
      <c r="BN51" s="64">
        <f t="shared" si="45"/>
        <v>10</v>
      </c>
      <c r="BO51" s="65">
        <f t="shared" ref="BO51:BO83" si="48">AW51</f>
        <v>100</v>
      </c>
    </row>
    <row r="52" spans="1:67" s="67" customFormat="1" ht="50.1" customHeight="1">
      <c r="A52" s="59" t="s">
        <v>76</v>
      </c>
      <c r="B52" s="59" t="s">
        <v>77</v>
      </c>
      <c r="C52" s="59" t="s">
        <v>78</v>
      </c>
      <c r="D52" s="59" t="s">
        <v>94</v>
      </c>
      <c r="E52" s="59" t="s">
        <v>80</v>
      </c>
      <c r="F52" s="59" t="s">
        <v>95</v>
      </c>
      <c r="G52" s="61" t="s">
        <v>82</v>
      </c>
      <c r="H52" s="61" t="s">
        <v>83</v>
      </c>
      <c r="I52" s="61" t="s">
        <v>1535</v>
      </c>
      <c r="J52" s="60">
        <v>63</v>
      </c>
      <c r="K52" s="61" t="s">
        <v>219</v>
      </c>
      <c r="L52" s="60">
        <v>187</v>
      </c>
      <c r="M52" s="62" t="s">
        <v>269</v>
      </c>
      <c r="N52" s="60" t="s">
        <v>1</v>
      </c>
      <c r="O52" s="63"/>
      <c r="P52" s="63"/>
      <c r="Q52" s="63"/>
      <c r="R52" s="63"/>
      <c r="S52" s="63"/>
      <c r="T52" s="63"/>
      <c r="U52" s="63"/>
      <c r="V52" s="63"/>
      <c r="W52" s="63"/>
      <c r="X52" s="63"/>
      <c r="Y52" s="63"/>
      <c r="Z52" s="63"/>
      <c r="AA52" s="63"/>
      <c r="AB52" s="63"/>
      <c r="AC52" s="63"/>
      <c r="AD52" s="63"/>
      <c r="AE52" s="63"/>
      <c r="AF52" s="63"/>
      <c r="AG52" s="63"/>
      <c r="AH52" s="63"/>
      <c r="AI52" s="63"/>
      <c r="AJ52" s="63"/>
      <c r="AK52" s="63"/>
      <c r="AL52" s="60" t="s">
        <v>155</v>
      </c>
      <c r="AM52" s="63" t="s">
        <v>125</v>
      </c>
      <c r="AN52" s="60" t="s">
        <v>113</v>
      </c>
      <c r="AO52" s="60" t="s">
        <v>105</v>
      </c>
      <c r="AP52" s="60">
        <v>10</v>
      </c>
      <c r="AQ52" s="61" t="s">
        <v>270</v>
      </c>
      <c r="AR52" s="61" t="s">
        <v>271</v>
      </c>
      <c r="AS52" s="2">
        <v>0</v>
      </c>
      <c r="AT52" s="2">
        <v>0</v>
      </c>
      <c r="AU52" s="4">
        <v>22000</v>
      </c>
      <c r="AV52" s="4">
        <v>18000</v>
      </c>
      <c r="AW52" s="10">
        <v>7000</v>
      </c>
      <c r="AX52" s="10">
        <v>18000</v>
      </c>
      <c r="AY52" s="2">
        <v>0</v>
      </c>
      <c r="AZ52" s="2">
        <v>18000</v>
      </c>
      <c r="BA52" s="2">
        <v>0</v>
      </c>
      <c r="BB52" s="2">
        <f t="shared" si="46"/>
        <v>18000</v>
      </c>
      <c r="BC52" s="17">
        <f t="shared" si="47"/>
        <v>7000</v>
      </c>
      <c r="BD52" s="64">
        <v>0</v>
      </c>
      <c r="BE52" s="64">
        <v>0</v>
      </c>
      <c r="BF52" s="64">
        <v>0</v>
      </c>
      <c r="BG52" s="64">
        <v>0</v>
      </c>
      <c r="BH52" s="64">
        <v>0</v>
      </c>
      <c r="BI52" s="64">
        <v>0</v>
      </c>
      <c r="BJ52" s="64">
        <v>0</v>
      </c>
      <c r="BK52" s="64">
        <v>0</v>
      </c>
      <c r="BL52" s="64">
        <v>0</v>
      </c>
      <c r="BM52" s="64">
        <v>0</v>
      </c>
      <c r="BN52" s="64">
        <v>0</v>
      </c>
      <c r="BO52" s="65">
        <f t="shared" si="48"/>
        <v>7000</v>
      </c>
    </row>
    <row r="53" spans="1:67" s="67" customFormat="1" ht="50.1" customHeight="1">
      <c r="A53" s="59" t="s">
        <v>76</v>
      </c>
      <c r="B53" s="59" t="s">
        <v>77</v>
      </c>
      <c r="C53" s="59" t="s">
        <v>78</v>
      </c>
      <c r="D53" s="59" t="s">
        <v>94</v>
      </c>
      <c r="E53" s="59" t="s">
        <v>80</v>
      </c>
      <c r="F53" s="59" t="s">
        <v>95</v>
      </c>
      <c r="G53" s="61" t="s">
        <v>82</v>
      </c>
      <c r="H53" s="61" t="s">
        <v>83</v>
      </c>
      <c r="I53" s="61" t="s">
        <v>1535</v>
      </c>
      <c r="J53" s="60">
        <v>63</v>
      </c>
      <c r="K53" s="61" t="s">
        <v>219</v>
      </c>
      <c r="L53" s="60">
        <v>212</v>
      </c>
      <c r="M53" s="62" t="s">
        <v>272</v>
      </c>
      <c r="N53" s="60" t="s">
        <v>1</v>
      </c>
      <c r="O53" s="63"/>
      <c r="P53" s="63"/>
      <c r="Q53" s="63"/>
      <c r="R53" s="63"/>
      <c r="S53" s="63"/>
      <c r="T53" s="63"/>
      <c r="U53" s="63"/>
      <c r="V53" s="63"/>
      <c r="W53" s="63"/>
      <c r="X53" s="63"/>
      <c r="Y53" s="63"/>
      <c r="Z53" s="63"/>
      <c r="AA53" s="63"/>
      <c r="AB53" s="63"/>
      <c r="AC53" s="63"/>
      <c r="AD53" s="63"/>
      <c r="AE53" s="63"/>
      <c r="AF53" s="63"/>
      <c r="AG53" s="63"/>
      <c r="AH53" s="63"/>
      <c r="AI53" s="63"/>
      <c r="AJ53" s="63"/>
      <c r="AK53" s="63"/>
      <c r="AL53" s="60" t="s">
        <v>88</v>
      </c>
      <c r="AM53" s="63" t="s">
        <v>89</v>
      </c>
      <c r="AN53" s="60" t="s">
        <v>221</v>
      </c>
      <c r="AO53" s="60" t="s">
        <v>105</v>
      </c>
      <c r="AP53" s="60">
        <v>0</v>
      </c>
      <c r="AQ53" s="61" t="s">
        <v>273</v>
      </c>
      <c r="AR53" s="61" t="s">
        <v>274</v>
      </c>
      <c r="AS53" s="2">
        <v>0</v>
      </c>
      <c r="AT53" s="2">
        <v>0</v>
      </c>
      <c r="AU53" s="2">
        <v>21</v>
      </c>
      <c r="AV53" s="2">
        <v>30</v>
      </c>
      <c r="AW53" s="3">
        <v>30</v>
      </c>
      <c r="AX53" s="3">
        <v>81</v>
      </c>
      <c r="AY53" s="2">
        <v>0</v>
      </c>
      <c r="AZ53" s="2">
        <v>21</v>
      </c>
      <c r="BA53" s="2">
        <v>0</v>
      </c>
      <c r="BB53" s="2">
        <f t="shared" si="46"/>
        <v>30</v>
      </c>
      <c r="BC53" s="17">
        <f t="shared" si="47"/>
        <v>30</v>
      </c>
      <c r="BD53" s="64">
        <v>0</v>
      </c>
      <c r="BE53" s="64">
        <f>BD53</f>
        <v>0</v>
      </c>
      <c r="BF53" s="68">
        <v>0</v>
      </c>
      <c r="BG53" s="64">
        <f>BF53</f>
        <v>0</v>
      </c>
      <c r="BH53" s="64">
        <f>BG53</f>
        <v>0</v>
      </c>
      <c r="BI53" s="68">
        <v>10</v>
      </c>
      <c r="BJ53" s="64">
        <f>BI53</f>
        <v>10</v>
      </c>
      <c r="BK53" s="64">
        <f>BJ53</f>
        <v>10</v>
      </c>
      <c r="BL53" s="68">
        <v>10</v>
      </c>
      <c r="BM53" s="64">
        <f>BL53</f>
        <v>10</v>
      </c>
      <c r="BN53" s="64">
        <f>BM53</f>
        <v>10</v>
      </c>
      <c r="BO53" s="65">
        <f t="shared" si="48"/>
        <v>30</v>
      </c>
    </row>
    <row r="54" spans="1:67" s="67" customFormat="1" ht="50.1" customHeight="1">
      <c r="A54" s="59" t="s">
        <v>76</v>
      </c>
      <c r="B54" s="59" t="s">
        <v>77</v>
      </c>
      <c r="C54" s="59" t="s">
        <v>78</v>
      </c>
      <c r="D54" s="59" t="s">
        <v>79</v>
      </c>
      <c r="E54" s="59" t="s">
        <v>80</v>
      </c>
      <c r="F54" s="59" t="s">
        <v>95</v>
      </c>
      <c r="G54" s="61" t="s">
        <v>230</v>
      </c>
      <c r="H54" s="61" t="s">
        <v>83</v>
      </c>
      <c r="I54" s="61" t="s">
        <v>1538</v>
      </c>
      <c r="J54" s="60">
        <v>58</v>
      </c>
      <c r="K54" s="61" t="s">
        <v>275</v>
      </c>
      <c r="L54" s="60">
        <v>42</v>
      </c>
      <c r="M54" s="62" t="s">
        <v>276</v>
      </c>
      <c r="N54" s="60" t="s">
        <v>7</v>
      </c>
      <c r="O54" s="63" t="s">
        <v>87</v>
      </c>
      <c r="P54" s="63"/>
      <c r="Q54" s="63"/>
      <c r="R54" s="63"/>
      <c r="S54" s="63" t="s">
        <v>109</v>
      </c>
      <c r="T54" s="63"/>
      <c r="U54" s="63"/>
      <c r="V54" s="63"/>
      <c r="W54" s="63"/>
      <c r="X54" s="63"/>
      <c r="Y54" s="63"/>
      <c r="Z54" s="63"/>
      <c r="AA54" s="63"/>
      <c r="AB54" s="63"/>
      <c r="AC54" s="63"/>
      <c r="AD54" s="63"/>
      <c r="AE54" s="63"/>
      <c r="AF54" s="63"/>
      <c r="AG54" s="63"/>
      <c r="AH54" s="63"/>
      <c r="AI54" s="63"/>
      <c r="AJ54" s="63"/>
      <c r="AK54" s="63"/>
      <c r="AL54" s="60" t="s">
        <v>88</v>
      </c>
      <c r="AM54" s="63" t="s">
        <v>125</v>
      </c>
      <c r="AN54" s="60" t="s">
        <v>90</v>
      </c>
      <c r="AO54" s="60" t="s">
        <v>91</v>
      </c>
      <c r="AP54" s="60">
        <v>30</v>
      </c>
      <c r="AQ54" s="61" t="s">
        <v>277</v>
      </c>
      <c r="AR54" s="61" t="s">
        <v>276</v>
      </c>
      <c r="AS54" s="2">
        <v>0</v>
      </c>
      <c r="AT54" s="2">
        <v>0</v>
      </c>
      <c r="AU54" s="2">
        <v>0</v>
      </c>
      <c r="AV54" s="2">
        <v>0</v>
      </c>
      <c r="AW54" s="3">
        <v>1</v>
      </c>
      <c r="AX54" s="3">
        <v>1</v>
      </c>
      <c r="AY54" s="2">
        <v>0</v>
      </c>
      <c r="AZ54" s="2">
        <v>0</v>
      </c>
      <c r="BA54" s="2">
        <v>0</v>
      </c>
      <c r="BB54" s="2">
        <f t="shared" si="46"/>
        <v>0</v>
      </c>
      <c r="BC54" s="17">
        <f t="shared" si="47"/>
        <v>1</v>
      </c>
      <c r="BD54" s="64">
        <f t="shared" ref="BD54" si="49">BA54</f>
        <v>0</v>
      </c>
      <c r="BE54" s="64">
        <f t="shared" ref="BE54" si="50">BA54</f>
        <v>0</v>
      </c>
      <c r="BF54" s="64">
        <f t="shared" ref="BF54" si="51">BA54</f>
        <v>0</v>
      </c>
      <c r="BG54" s="64">
        <f t="shared" ref="BG54" si="52">BA54</f>
        <v>0</v>
      </c>
      <c r="BH54" s="64">
        <f t="shared" ref="BH54:BN54" si="53">BG54</f>
        <v>0</v>
      </c>
      <c r="BI54" s="64">
        <f t="shared" si="53"/>
        <v>0</v>
      </c>
      <c r="BJ54" s="64">
        <f t="shared" si="53"/>
        <v>0</v>
      </c>
      <c r="BK54" s="64">
        <f t="shared" si="53"/>
        <v>0</v>
      </c>
      <c r="BL54" s="64">
        <f t="shared" si="53"/>
        <v>0</v>
      </c>
      <c r="BM54" s="64">
        <f t="shared" si="53"/>
        <v>0</v>
      </c>
      <c r="BN54" s="64">
        <f t="shared" si="53"/>
        <v>0</v>
      </c>
      <c r="BO54" s="65">
        <f t="shared" si="48"/>
        <v>1</v>
      </c>
    </row>
    <row r="55" spans="1:67" s="67" customFormat="1" ht="50.1" customHeight="1">
      <c r="A55" s="59" t="s">
        <v>76</v>
      </c>
      <c r="B55" s="59" t="s">
        <v>77</v>
      </c>
      <c r="C55" s="59" t="s">
        <v>78</v>
      </c>
      <c r="D55" s="59" t="s">
        <v>94</v>
      </c>
      <c r="E55" s="59" t="s">
        <v>80</v>
      </c>
      <c r="F55" s="59" t="s">
        <v>95</v>
      </c>
      <c r="G55" s="61" t="s">
        <v>230</v>
      </c>
      <c r="H55" s="61" t="s">
        <v>278</v>
      </c>
      <c r="I55" s="61" t="s">
        <v>1538</v>
      </c>
      <c r="J55" s="60">
        <v>60</v>
      </c>
      <c r="K55" s="61" t="s">
        <v>279</v>
      </c>
      <c r="L55" s="60">
        <v>234</v>
      </c>
      <c r="M55" s="62" t="s">
        <v>280</v>
      </c>
      <c r="N55" s="60" t="s">
        <v>1</v>
      </c>
      <c r="O55" s="63"/>
      <c r="P55" s="63"/>
      <c r="Q55" s="63"/>
      <c r="R55" s="63"/>
      <c r="S55" s="63"/>
      <c r="T55" s="63"/>
      <c r="U55" s="63"/>
      <c r="V55" s="63"/>
      <c r="W55" s="63"/>
      <c r="X55" s="63"/>
      <c r="Y55" s="63" t="s">
        <v>109</v>
      </c>
      <c r="Z55" s="63"/>
      <c r="AA55" s="63"/>
      <c r="AB55" s="63"/>
      <c r="AC55" s="63"/>
      <c r="AD55" s="63"/>
      <c r="AE55" s="63"/>
      <c r="AF55" s="63"/>
      <c r="AG55" s="63"/>
      <c r="AH55" s="63"/>
      <c r="AI55" s="63"/>
      <c r="AJ55" s="63"/>
      <c r="AK55" s="63"/>
      <c r="AL55" s="60" t="s">
        <v>103</v>
      </c>
      <c r="AM55" s="63" t="s">
        <v>89</v>
      </c>
      <c r="AN55" s="60" t="s">
        <v>104</v>
      </c>
      <c r="AO55" s="60" t="s">
        <v>105</v>
      </c>
      <c r="AP55" s="60">
        <v>5</v>
      </c>
      <c r="AQ55" s="61" t="s">
        <v>281</v>
      </c>
      <c r="AR55" s="61" t="s">
        <v>148</v>
      </c>
      <c r="AS55" s="2">
        <v>0</v>
      </c>
      <c r="AT55" s="2">
        <v>0</v>
      </c>
      <c r="AU55" s="2">
        <v>96</v>
      </c>
      <c r="AV55" s="2">
        <v>96</v>
      </c>
      <c r="AW55" s="3">
        <v>96</v>
      </c>
      <c r="AX55" s="3">
        <v>96</v>
      </c>
      <c r="AY55" s="2">
        <v>0</v>
      </c>
      <c r="AZ55" s="2">
        <v>96</v>
      </c>
      <c r="BA55" s="2">
        <v>68</v>
      </c>
      <c r="BB55" s="2">
        <f t="shared" si="46"/>
        <v>28</v>
      </c>
      <c r="BC55" s="17">
        <f t="shared" si="47"/>
        <v>96</v>
      </c>
      <c r="BD55" s="64">
        <v>0</v>
      </c>
      <c r="BE55" s="64">
        <f t="shared" ref="BE55" si="54">BD55</f>
        <v>0</v>
      </c>
      <c r="BF55" s="68">
        <v>25</v>
      </c>
      <c r="BG55" s="64">
        <f t="shared" ref="BG55:BH55" si="55">BF55</f>
        <v>25</v>
      </c>
      <c r="BH55" s="64">
        <f t="shared" si="55"/>
        <v>25</v>
      </c>
      <c r="BI55" s="68">
        <v>25</v>
      </c>
      <c r="BJ55" s="64">
        <f t="shared" ref="BJ55:BK55" si="56">BI55</f>
        <v>25</v>
      </c>
      <c r="BK55" s="64">
        <f t="shared" si="56"/>
        <v>25</v>
      </c>
      <c r="BL55" s="68">
        <v>25</v>
      </c>
      <c r="BM55" s="64">
        <f t="shared" ref="BM55:BN55" si="57">BL55</f>
        <v>25</v>
      </c>
      <c r="BN55" s="64">
        <f t="shared" si="57"/>
        <v>25</v>
      </c>
      <c r="BO55" s="65">
        <f t="shared" si="48"/>
        <v>96</v>
      </c>
    </row>
    <row r="56" spans="1:67" s="67" customFormat="1" ht="50.1" customHeight="1">
      <c r="A56" s="59" t="s">
        <v>76</v>
      </c>
      <c r="B56" s="59" t="s">
        <v>77</v>
      </c>
      <c r="C56" s="59" t="s">
        <v>78</v>
      </c>
      <c r="D56" s="59" t="s">
        <v>94</v>
      </c>
      <c r="E56" s="59" t="s">
        <v>80</v>
      </c>
      <c r="F56" s="59" t="s">
        <v>95</v>
      </c>
      <c r="G56" s="61" t="s">
        <v>230</v>
      </c>
      <c r="H56" s="61" t="s">
        <v>283</v>
      </c>
      <c r="I56" s="61" t="s">
        <v>1538</v>
      </c>
      <c r="J56" s="60">
        <v>58</v>
      </c>
      <c r="K56" s="61" t="s">
        <v>275</v>
      </c>
      <c r="L56" s="60">
        <v>479</v>
      </c>
      <c r="M56" s="62" t="s">
        <v>284</v>
      </c>
      <c r="N56" s="60" t="s">
        <v>5</v>
      </c>
      <c r="O56" s="63"/>
      <c r="P56" s="63"/>
      <c r="Q56" s="63" t="s">
        <v>87</v>
      </c>
      <c r="R56" s="63"/>
      <c r="S56" s="63"/>
      <c r="T56" s="63"/>
      <c r="U56" s="63"/>
      <c r="V56" s="63"/>
      <c r="W56" s="63"/>
      <c r="X56" s="63"/>
      <c r="Y56" s="63"/>
      <c r="Z56" s="63"/>
      <c r="AA56" s="63"/>
      <c r="AB56" s="63"/>
      <c r="AC56" s="63"/>
      <c r="AD56" s="63"/>
      <c r="AE56" s="63"/>
      <c r="AF56" s="63"/>
      <c r="AG56" s="63"/>
      <c r="AH56" s="63"/>
      <c r="AI56" s="63"/>
      <c r="AJ56" s="63"/>
      <c r="AK56" s="63"/>
      <c r="AL56" s="60" t="s">
        <v>88</v>
      </c>
      <c r="AM56" s="63" t="s">
        <v>125</v>
      </c>
      <c r="AN56" s="60" t="s">
        <v>104</v>
      </c>
      <c r="AO56" s="60" t="s">
        <v>105</v>
      </c>
      <c r="AP56" s="60">
        <v>0</v>
      </c>
      <c r="AQ56" s="61" t="s">
        <v>285</v>
      </c>
      <c r="AR56" s="61" t="s">
        <v>286</v>
      </c>
      <c r="AS56" s="2">
        <v>0</v>
      </c>
      <c r="AT56" s="2">
        <v>7</v>
      </c>
      <c r="AU56" s="2">
        <v>60</v>
      </c>
      <c r="AV56" s="2">
        <v>60</v>
      </c>
      <c r="AW56" s="3">
        <v>60</v>
      </c>
      <c r="AX56" s="3">
        <v>60</v>
      </c>
      <c r="AY56" s="2">
        <v>0</v>
      </c>
      <c r="AZ56" s="2">
        <v>0</v>
      </c>
      <c r="BA56" s="2">
        <v>0</v>
      </c>
      <c r="BB56" s="2">
        <f t="shared" si="46"/>
        <v>60</v>
      </c>
      <c r="BC56" s="17">
        <f t="shared" si="47"/>
        <v>60</v>
      </c>
      <c r="BD56" s="64">
        <v>0</v>
      </c>
      <c r="BE56" s="64">
        <v>0</v>
      </c>
      <c r="BF56" s="64">
        <v>0</v>
      </c>
      <c r="BG56" s="64">
        <v>0</v>
      </c>
      <c r="BH56" s="64">
        <v>0</v>
      </c>
      <c r="BI56" s="64">
        <v>0</v>
      </c>
      <c r="BJ56" s="64">
        <v>0</v>
      </c>
      <c r="BK56" s="64">
        <v>0</v>
      </c>
      <c r="BL56" s="64">
        <v>0</v>
      </c>
      <c r="BM56" s="64">
        <v>0</v>
      </c>
      <c r="BN56" s="64">
        <v>0</v>
      </c>
      <c r="BO56" s="65">
        <f t="shared" si="48"/>
        <v>60</v>
      </c>
    </row>
    <row r="57" spans="1:67" s="67" customFormat="1" ht="50.1" customHeight="1">
      <c r="A57" s="59" t="s">
        <v>76</v>
      </c>
      <c r="B57" s="59" t="s">
        <v>77</v>
      </c>
      <c r="C57" s="59" t="s">
        <v>78</v>
      </c>
      <c r="D57" s="59" t="s">
        <v>94</v>
      </c>
      <c r="E57" s="59" t="s">
        <v>80</v>
      </c>
      <c r="F57" s="59" t="s">
        <v>81</v>
      </c>
      <c r="G57" s="61" t="s">
        <v>230</v>
      </c>
      <c r="H57" s="61" t="s">
        <v>283</v>
      </c>
      <c r="I57" s="61" t="s">
        <v>1538</v>
      </c>
      <c r="J57" s="60">
        <v>54</v>
      </c>
      <c r="K57" s="61" t="s">
        <v>166</v>
      </c>
      <c r="L57" s="60">
        <v>480</v>
      </c>
      <c r="M57" s="62" t="s">
        <v>287</v>
      </c>
      <c r="N57" s="60" t="s">
        <v>5</v>
      </c>
      <c r="O57" s="63"/>
      <c r="P57" s="63"/>
      <c r="Q57" s="63" t="s">
        <v>87</v>
      </c>
      <c r="R57" s="63"/>
      <c r="S57" s="63"/>
      <c r="T57" s="63"/>
      <c r="U57" s="63"/>
      <c r="V57" s="63"/>
      <c r="W57" s="63"/>
      <c r="X57" s="63"/>
      <c r="Y57" s="63"/>
      <c r="Z57" s="63"/>
      <c r="AA57" s="63"/>
      <c r="AB57" s="63"/>
      <c r="AC57" s="63"/>
      <c r="AD57" s="63"/>
      <c r="AE57" s="63"/>
      <c r="AF57" s="63"/>
      <c r="AG57" s="63"/>
      <c r="AH57" s="63"/>
      <c r="AI57" s="63"/>
      <c r="AJ57" s="63"/>
      <c r="AK57" s="63"/>
      <c r="AL57" s="60" t="s">
        <v>155</v>
      </c>
      <c r="AM57" s="63" t="s">
        <v>89</v>
      </c>
      <c r="AN57" s="60" t="s">
        <v>117</v>
      </c>
      <c r="AO57" s="60" t="s">
        <v>105</v>
      </c>
      <c r="AP57" s="60">
        <v>0</v>
      </c>
      <c r="AQ57" s="61" t="s">
        <v>288</v>
      </c>
      <c r="AR57" s="61" t="s">
        <v>289</v>
      </c>
      <c r="AS57" s="2">
        <v>0</v>
      </c>
      <c r="AT57" s="2">
        <v>5</v>
      </c>
      <c r="AU57" s="2">
        <v>5</v>
      </c>
      <c r="AV57" s="2">
        <v>5</v>
      </c>
      <c r="AW57" s="3">
        <v>5</v>
      </c>
      <c r="AX57" s="3">
        <v>20</v>
      </c>
      <c r="AY57" s="2">
        <v>0</v>
      </c>
      <c r="AZ57" s="2">
        <v>0</v>
      </c>
      <c r="BA57" s="2">
        <v>0</v>
      </c>
      <c r="BB57" s="2">
        <f t="shared" si="46"/>
        <v>5</v>
      </c>
      <c r="BC57" s="17">
        <f t="shared" si="47"/>
        <v>5</v>
      </c>
      <c r="BD57" s="64">
        <v>0</v>
      </c>
      <c r="BE57" s="64">
        <f>BD57</f>
        <v>0</v>
      </c>
      <c r="BF57" s="68"/>
      <c r="BG57" s="64">
        <f>BF57</f>
        <v>0</v>
      </c>
      <c r="BH57" s="64">
        <f>BG57</f>
        <v>0</v>
      </c>
      <c r="BI57" s="68"/>
      <c r="BJ57" s="64">
        <f>BI57</f>
        <v>0</v>
      </c>
      <c r="BK57" s="64">
        <f>BJ57</f>
        <v>0</v>
      </c>
      <c r="BL57" s="68"/>
      <c r="BM57" s="64">
        <f>BL57</f>
        <v>0</v>
      </c>
      <c r="BN57" s="64">
        <f>BM57</f>
        <v>0</v>
      </c>
      <c r="BO57" s="65">
        <f t="shared" si="48"/>
        <v>5</v>
      </c>
    </row>
    <row r="58" spans="1:67" s="67" customFormat="1" ht="50.1" customHeight="1">
      <c r="A58" s="59" t="s">
        <v>76</v>
      </c>
      <c r="B58" s="59" t="s">
        <v>77</v>
      </c>
      <c r="C58" s="59" t="s">
        <v>78</v>
      </c>
      <c r="D58" s="59" t="s">
        <v>94</v>
      </c>
      <c r="E58" s="59" t="s">
        <v>80</v>
      </c>
      <c r="F58" s="59" t="s">
        <v>95</v>
      </c>
      <c r="G58" s="61" t="s">
        <v>230</v>
      </c>
      <c r="H58" s="61" t="s">
        <v>283</v>
      </c>
      <c r="I58" s="61" t="s">
        <v>1538</v>
      </c>
      <c r="J58" s="60">
        <v>56</v>
      </c>
      <c r="K58" s="61" t="s">
        <v>187</v>
      </c>
      <c r="L58" s="60">
        <v>481</v>
      </c>
      <c r="M58" s="62" t="s">
        <v>290</v>
      </c>
      <c r="N58" s="60" t="s">
        <v>5</v>
      </c>
      <c r="O58" s="63"/>
      <c r="P58" s="63"/>
      <c r="Q58" s="63" t="s">
        <v>87</v>
      </c>
      <c r="R58" s="63"/>
      <c r="S58" s="63"/>
      <c r="T58" s="63"/>
      <c r="U58" s="63"/>
      <c r="V58" s="63"/>
      <c r="W58" s="63"/>
      <c r="X58" s="63"/>
      <c r="Y58" s="63"/>
      <c r="Z58" s="63"/>
      <c r="AA58" s="63"/>
      <c r="AB58" s="63"/>
      <c r="AC58" s="63"/>
      <c r="AD58" s="63"/>
      <c r="AE58" s="63"/>
      <c r="AF58" s="63"/>
      <c r="AG58" s="63"/>
      <c r="AH58" s="63"/>
      <c r="AI58" s="63"/>
      <c r="AJ58" s="63"/>
      <c r="AK58" s="63"/>
      <c r="AL58" s="60" t="s">
        <v>155</v>
      </c>
      <c r="AM58" s="63" t="s">
        <v>125</v>
      </c>
      <c r="AN58" s="60" t="s">
        <v>90</v>
      </c>
      <c r="AO58" s="60" t="s">
        <v>291</v>
      </c>
      <c r="AP58" s="60">
        <v>0</v>
      </c>
      <c r="AQ58" s="61" t="s">
        <v>292</v>
      </c>
      <c r="AR58" s="61" t="s">
        <v>293</v>
      </c>
      <c r="AS58" s="2">
        <v>0</v>
      </c>
      <c r="AT58" s="2">
        <v>0</v>
      </c>
      <c r="AU58" s="2">
        <v>0</v>
      </c>
      <c r="AV58" s="2">
        <v>30</v>
      </c>
      <c r="AW58" s="3">
        <v>90</v>
      </c>
      <c r="AX58" s="3">
        <v>90</v>
      </c>
      <c r="AY58" s="2">
        <v>0</v>
      </c>
      <c r="AZ58" s="2">
        <v>0</v>
      </c>
      <c r="BA58" s="2">
        <v>0</v>
      </c>
      <c r="BB58" s="2">
        <f t="shared" si="46"/>
        <v>30</v>
      </c>
      <c r="BC58" s="17">
        <f t="shared" si="47"/>
        <v>90</v>
      </c>
      <c r="BD58" s="64">
        <f>BA58</f>
        <v>0</v>
      </c>
      <c r="BE58" s="64">
        <f>BA58</f>
        <v>0</v>
      </c>
      <c r="BF58" s="64">
        <f>BA58</f>
        <v>0</v>
      </c>
      <c r="BG58" s="64">
        <f>BA58</f>
        <v>0</v>
      </c>
      <c r="BH58" s="64">
        <f>BG58</f>
        <v>0</v>
      </c>
      <c r="BI58" s="64">
        <f>BH58</f>
        <v>0</v>
      </c>
      <c r="BJ58" s="64">
        <f>BI58</f>
        <v>0</v>
      </c>
      <c r="BK58" s="64">
        <f>BJ58</f>
        <v>0</v>
      </c>
      <c r="BL58" s="64">
        <f>BK58</f>
        <v>0</v>
      </c>
      <c r="BM58" s="64">
        <f>BL58</f>
        <v>0</v>
      </c>
      <c r="BN58" s="64">
        <f>BM58</f>
        <v>0</v>
      </c>
      <c r="BO58" s="65">
        <f t="shared" si="48"/>
        <v>90</v>
      </c>
    </row>
    <row r="59" spans="1:67" s="67" customFormat="1" ht="50.1" customHeight="1">
      <c r="A59" s="59" t="s">
        <v>76</v>
      </c>
      <c r="B59" s="59" t="s">
        <v>77</v>
      </c>
      <c r="C59" s="59" t="s">
        <v>78</v>
      </c>
      <c r="D59" s="59" t="s">
        <v>94</v>
      </c>
      <c r="E59" s="59" t="s">
        <v>80</v>
      </c>
      <c r="F59" s="59" t="s">
        <v>95</v>
      </c>
      <c r="G59" s="61" t="s">
        <v>230</v>
      </c>
      <c r="H59" s="61" t="s">
        <v>278</v>
      </c>
      <c r="I59" s="61" t="s">
        <v>1538</v>
      </c>
      <c r="J59" s="60">
        <v>56</v>
      </c>
      <c r="K59" s="61" t="s">
        <v>187</v>
      </c>
      <c r="L59" s="60">
        <v>502</v>
      </c>
      <c r="M59" s="62" t="s">
        <v>294</v>
      </c>
      <c r="N59" s="60" t="s">
        <v>6</v>
      </c>
      <c r="O59" s="63"/>
      <c r="P59" s="63"/>
      <c r="Q59" s="63"/>
      <c r="R59" s="63" t="s">
        <v>87</v>
      </c>
      <c r="S59" s="63"/>
      <c r="T59" s="63"/>
      <c r="U59" s="63"/>
      <c r="V59" s="63"/>
      <c r="W59" s="63"/>
      <c r="X59" s="63"/>
      <c r="Y59" s="63"/>
      <c r="Z59" s="63"/>
      <c r="AA59" s="63"/>
      <c r="AB59" s="63"/>
      <c r="AC59" s="63"/>
      <c r="AD59" s="63"/>
      <c r="AE59" s="63"/>
      <c r="AF59" s="63"/>
      <c r="AG59" s="63"/>
      <c r="AH59" s="63"/>
      <c r="AI59" s="63"/>
      <c r="AJ59" s="63"/>
      <c r="AK59" s="63"/>
      <c r="AL59" s="60" t="s">
        <v>88</v>
      </c>
      <c r="AM59" s="63" t="s">
        <v>125</v>
      </c>
      <c r="AN59" s="60" t="s">
        <v>117</v>
      </c>
      <c r="AO59" s="60" t="s">
        <v>105</v>
      </c>
      <c r="AP59" s="60">
        <v>30</v>
      </c>
      <c r="AQ59" s="61" t="s">
        <v>295</v>
      </c>
      <c r="AR59" s="61" t="s">
        <v>296</v>
      </c>
      <c r="AS59" s="2">
        <v>0</v>
      </c>
      <c r="AT59" s="2">
        <v>0</v>
      </c>
      <c r="AU59" s="2">
        <v>0</v>
      </c>
      <c r="AV59" s="2">
        <v>1500</v>
      </c>
      <c r="AW59" s="3">
        <v>500</v>
      </c>
      <c r="AX59" s="3">
        <v>2000</v>
      </c>
      <c r="AY59" s="2">
        <v>0</v>
      </c>
      <c r="AZ59" s="2">
        <v>42</v>
      </c>
      <c r="BA59" s="2">
        <v>0</v>
      </c>
      <c r="BB59" s="2">
        <f t="shared" si="46"/>
        <v>1500</v>
      </c>
      <c r="BC59" s="17">
        <f t="shared" si="47"/>
        <v>500</v>
      </c>
      <c r="BD59" s="64">
        <v>0</v>
      </c>
      <c r="BE59" s="64">
        <v>0</v>
      </c>
      <c r="BF59" s="64">
        <v>0</v>
      </c>
      <c r="BG59" s="64">
        <v>0</v>
      </c>
      <c r="BH59" s="64">
        <v>0</v>
      </c>
      <c r="BI59" s="64">
        <v>0</v>
      </c>
      <c r="BJ59" s="64">
        <v>0</v>
      </c>
      <c r="BK59" s="64">
        <v>0</v>
      </c>
      <c r="BL59" s="64">
        <v>0</v>
      </c>
      <c r="BM59" s="64">
        <v>0</v>
      </c>
      <c r="BN59" s="64">
        <v>0</v>
      </c>
      <c r="BO59" s="65">
        <f t="shared" si="48"/>
        <v>500</v>
      </c>
    </row>
    <row r="60" spans="1:67" s="67" customFormat="1" ht="50.1" customHeight="1">
      <c r="A60" s="59" t="s">
        <v>76</v>
      </c>
      <c r="B60" s="59" t="s">
        <v>77</v>
      </c>
      <c r="C60" s="59" t="s">
        <v>78</v>
      </c>
      <c r="D60" s="59" t="s">
        <v>94</v>
      </c>
      <c r="E60" s="59" t="s">
        <v>80</v>
      </c>
      <c r="F60" s="59" t="s">
        <v>95</v>
      </c>
      <c r="G60" s="61" t="s">
        <v>230</v>
      </c>
      <c r="H60" s="61" t="s">
        <v>278</v>
      </c>
      <c r="I60" s="61" t="s">
        <v>1538</v>
      </c>
      <c r="J60" s="60">
        <v>56</v>
      </c>
      <c r="K60" s="61" t="s">
        <v>187</v>
      </c>
      <c r="L60" s="60">
        <v>501</v>
      </c>
      <c r="M60" s="62" t="s">
        <v>297</v>
      </c>
      <c r="N60" s="60" t="s">
        <v>6</v>
      </c>
      <c r="O60" s="63"/>
      <c r="P60" s="63"/>
      <c r="Q60" s="63"/>
      <c r="R60" s="63" t="s">
        <v>87</v>
      </c>
      <c r="S60" s="63"/>
      <c r="T60" s="63"/>
      <c r="U60" s="63"/>
      <c r="V60" s="63"/>
      <c r="W60" s="63"/>
      <c r="X60" s="63"/>
      <c r="Y60" s="63"/>
      <c r="Z60" s="63"/>
      <c r="AA60" s="63"/>
      <c r="AB60" s="63"/>
      <c r="AC60" s="63"/>
      <c r="AD60" s="63"/>
      <c r="AE60" s="63"/>
      <c r="AF60" s="63"/>
      <c r="AG60" s="63"/>
      <c r="AH60" s="63"/>
      <c r="AI60" s="63"/>
      <c r="AJ60" s="63"/>
      <c r="AK60" s="63"/>
      <c r="AL60" s="60" t="s">
        <v>88</v>
      </c>
      <c r="AM60" s="63" t="s">
        <v>125</v>
      </c>
      <c r="AN60" s="60" t="s">
        <v>117</v>
      </c>
      <c r="AO60" s="60" t="s">
        <v>105</v>
      </c>
      <c r="AP60" s="60">
        <v>30</v>
      </c>
      <c r="AQ60" s="61" t="s">
        <v>298</v>
      </c>
      <c r="AR60" s="61" t="s">
        <v>299</v>
      </c>
      <c r="AS60" s="2">
        <v>0</v>
      </c>
      <c r="AT60" s="2">
        <v>0</v>
      </c>
      <c r="AU60" s="2">
        <v>250</v>
      </c>
      <c r="AV60" s="2">
        <v>400</v>
      </c>
      <c r="AW60" s="3">
        <v>350</v>
      </c>
      <c r="AX60" s="3">
        <v>1000</v>
      </c>
      <c r="AY60" s="2">
        <v>0</v>
      </c>
      <c r="AZ60" s="2">
        <v>338</v>
      </c>
      <c r="BA60" s="2">
        <v>0</v>
      </c>
      <c r="BB60" s="2">
        <f t="shared" si="46"/>
        <v>400</v>
      </c>
      <c r="BC60" s="17">
        <f t="shared" si="47"/>
        <v>350</v>
      </c>
      <c r="BD60" s="64">
        <v>0</v>
      </c>
      <c r="BE60" s="64">
        <v>0</v>
      </c>
      <c r="BF60" s="64">
        <v>0</v>
      </c>
      <c r="BG60" s="64">
        <v>0</v>
      </c>
      <c r="BH60" s="64">
        <v>0</v>
      </c>
      <c r="BI60" s="64">
        <v>0</v>
      </c>
      <c r="BJ60" s="64">
        <v>0</v>
      </c>
      <c r="BK60" s="64">
        <v>0</v>
      </c>
      <c r="BL60" s="64">
        <v>0</v>
      </c>
      <c r="BM60" s="64">
        <v>0</v>
      </c>
      <c r="BN60" s="64">
        <v>0</v>
      </c>
      <c r="BO60" s="65">
        <f t="shared" si="48"/>
        <v>350</v>
      </c>
    </row>
    <row r="61" spans="1:67" s="67" customFormat="1" ht="50.1" customHeight="1">
      <c r="A61" s="59" t="s">
        <v>76</v>
      </c>
      <c r="B61" s="59" t="s">
        <v>77</v>
      </c>
      <c r="C61" s="59" t="s">
        <v>78</v>
      </c>
      <c r="D61" s="59" t="s">
        <v>79</v>
      </c>
      <c r="E61" s="59" t="s">
        <v>80</v>
      </c>
      <c r="F61" s="59" t="s">
        <v>95</v>
      </c>
      <c r="G61" s="61" t="s">
        <v>230</v>
      </c>
      <c r="H61" s="61" t="s">
        <v>278</v>
      </c>
      <c r="I61" s="61" t="s">
        <v>1538</v>
      </c>
      <c r="J61" s="60">
        <v>58</v>
      </c>
      <c r="K61" s="61" t="s">
        <v>275</v>
      </c>
      <c r="L61" s="60">
        <v>497</v>
      </c>
      <c r="M61" s="62" t="s">
        <v>300</v>
      </c>
      <c r="N61" s="60" t="s">
        <v>6</v>
      </c>
      <c r="O61" s="63"/>
      <c r="P61" s="63"/>
      <c r="Q61" s="63"/>
      <c r="R61" s="63" t="s">
        <v>87</v>
      </c>
      <c r="S61" s="63"/>
      <c r="T61" s="63"/>
      <c r="U61" s="63"/>
      <c r="V61" s="63"/>
      <c r="W61" s="63"/>
      <c r="X61" s="63"/>
      <c r="Y61" s="63"/>
      <c r="Z61" s="63"/>
      <c r="AA61" s="63"/>
      <c r="AB61" s="63"/>
      <c r="AC61" s="63"/>
      <c r="AD61" s="63"/>
      <c r="AE61" s="63"/>
      <c r="AF61" s="63"/>
      <c r="AG61" s="63"/>
      <c r="AH61" s="63"/>
      <c r="AI61" s="63"/>
      <c r="AJ61" s="63"/>
      <c r="AK61" s="63"/>
      <c r="AL61" s="60" t="s">
        <v>88</v>
      </c>
      <c r="AM61" s="63" t="s">
        <v>125</v>
      </c>
      <c r="AN61" s="60" t="s">
        <v>113</v>
      </c>
      <c r="AO61" s="60" t="s">
        <v>105</v>
      </c>
      <c r="AP61" s="60">
        <v>0</v>
      </c>
      <c r="AQ61" s="61" t="s">
        <v>300</v>
      </c>
      <c r="AR61" s="61" t="s">
        <v>300</v>
      </c>
      <c r="AS61" s="2">
        <v>0</v>
      </c>
      <c r="AT61" s="2">
        <v>0</v>
      </c>
      <c r="AU61" s="2">
        <v>0</v>
      </c>
      <c r="AV61" s="2">
        <v>0</v>
      </c>
      <c r="AW61" s="3">
        <v>1</v>
      </c>
      <c r="AX61" s="3">
        <v>1</v>
      </c>
      <c r="AY61" s="2">
        <v>0</v>
      </c>
      <c r="AZ61" s="2">
        <v>0</v>
      </c>
      <c r="BA61" s="2">
        <v>0</v>
      </c>
      <c r="BB61" s="2">
        <f t="shared" si="46"/>
        <v>0</v>
      </c>
      <c r="BC61" s="17">
        <f t="shared" si="47"/>
        <v>1</v>
      </c>
      <c r="BD61" s="64">
        <v>0</v>
      </c>
      <c r="BE61" s="64">
        <v>0</v>
      </c>
      <c r="BF61" s="64">
        <v>0</v>
      </c>
      <c r="BG61" s="64">
        <v>0</v>
      </c>
      <c r="BH61" s="64">
        <v>0</v>
      </c>
      <c r="BI61" s="64">
        <v>0</v>
      </c>
      <c r="BJ61" s="64">
        <v>0</v>
      </c>
      <c r="BK61" s="64">
        <v>0</v>
      </c>
      <c r="BL61" s="64">
        <v>0</v>
      </c>
      <c r="BM61" s="64">
        <v>0</v>
      </c>
      <c r="BN61" s="64">
        <v>0</v>
      </c>
      <c r="BO61" s="65">
        <f t="shared" si="48"/>
        <v>1</v>
      </c>
    </row>
    <row r="62" spans="1:67" s="67" customFormat="1" ht="50.1" customHeight="1">
      <c r="A62" s="59" t="s">
        <v>76</v>
      </c>
      <c r="B62" s="59" t="s">
        <v>77</v>
      </c>
      <c r="C62" s="59" t="s">
        <v>78</v>
      </c>
      <c r="D62" s="59" t="s">
        <v>94</v>
      </c>
      <c r="E62" s="59" t="s">
        <v>80</v>
      </c>
      <c r="F62" s="59" t="s">
        <v>95</v>
      </c>
      <c r="G62" s="61" t="s">
        <v>230</v>
      </c>
      <c r="H62" s="61" t="s">
        <v>278</v>
      </c>
      <c r="I62" s="61" t="s">
        <v>1538</v>
      </c>
      <c r="J62" s="60">
        <v>58</v>
      </c>
      <c r="K62" s="61" t="s">
        <v>275</v>
      </c>
      <c r="L62" s="60">
        <v>495</v>
      </c>
      <c r="M62" s="62" t="s">
        <v>301</v>
      </c>
      <c r="N62" s="60" t="s">
        <v>6</v>
      </c>
      <c r="O62" s="63"/>
      <c r="P62" s="63"/>
      <c r="Q62" s="63"/>
      <c r="R62" s="63" t="s">
        <v>87</v>
      </c>
      <c r="S62" s="63"/>
      <c r="T62" s="63"/>
      <c r="U62" s="63"/>
      <c r="V62" s="63"/>
      <c r="W62" s="63"/>
      <c r="X62" s="63"/>
      <c r="Y62" s="63"/>
      <c r="Z62" s="63"/>
      <c r="AA62" s="63"/>
      <c r="AB62" s="63"/>
      <c r="AC62" s="63"/>
      <c r="AD62" s="63"/>
      <c r="AE62" s="63"/>
      <c r="AF62" s="63"/>
      <c r="AG62" s="63"/>
      <c r="AH62" s="63"/>
      <c r="AI62" s="63"/>
      <c r="AJ62" s="63"/>
      <c r="AK62" s="63"/>
      <c r="AL62" s="60" t="s">
        <v>155</v>
      </c>
      <c r="AM62" s="63" t="s">
        <v>89</v>
      </c>
      <c r="AN62" s="60" t="s">
        <v>113</v>
      </c>
      <c r="AO62" s="60" t="s">
        <v>105</v>
      </c>
      <c r="AP62" s="60">
        <v>0</v>
      </c>
      <c r="AQ62" s="61" t="s">
        <v>302</v>
      </c>
      <c r="AR62" s="61" t="s">
        <v>165</v>
      </c>
      <c r="AS62" s="2">
        <v>0</v>
      </c>
      <c r="AT62" s="2">
        <v>0</v>
      </c>
      <c r="AU62" s="2">
        <v>96</v>
      </c>
      <c r="AV62" s="2">
        <v>96</v>
      </c>
      <c r="AW62" s="3">
        <v>96</v>
      </c>
      <c r="AX62" s="3">
        <v>96</v>
      </c>
      <c r="AY62" s="2">
        <v>0</v>
      </c>
      <c r="AZ62" s="2">
        <v>96</v>
      </c>
      <c r="BA62" s="2">
        <v>0</v>
      </c>
      <c r="BB62" s="2">
        <f t="shared" si="46"/>
        <v>96</v>
      </c>
      <c r="BC62" s="17">
        <f t="shared" si="47"/>
        <v>96</v>
      </c>
      <c r="BD62" s="64">
        <v>0</v>
      </c>
      <c r="BE62" s="64">
        <f t="shared" ref="BE62:BE63" si="58">BD62</f>
        <v>0</v>
      </c>
      <c r="BF62" s="68">
        <v>20</v>
      </c>
      <c r="BG62" s="64">
        <f t="shared" ref="BG62:BH62" si="59">BF62</f>
        <v>20</v>
      </c>
      <c r="BH62" s="64">
        <f t="shared" si="59"/>
        <v>20</v>
      </c>
      <c r="BI62" s="68">
        <v>50</v>
      </c>
      <c r="BJ62" s="64">
        <f t="shared" ref="BJ62:BK62" si="60">BI62</f>
        <v>50</v>
      </c>
      <c r="BK62" s="64">
        <f t="shared" si="60"/>
        <v>50</v>
      </c>
      <c r="BL62" s="68">
        <v>10</v>
      </c>
      <c r="BM62" s="64">
        <f t="shared" ref="BM62:BN62" si="61">BL62</f>
        <v>10</v>
      </c>
      <c r="BN62" s="64">
        <f t="shared" si="61"/>
        <v>10</v>
      </c>
      <c r="BO62" s="65">
        <f t="shared" si="48"/>
        <v>96</v>
      </c>
    </row>
    <row r="63" spans="1:67" s="67" customFormat="1" ht="50.1" customHeight="1">
      <c r="A63" s="59" t="s">
        <v>76</v>
      </c>
      <c r="B63" s="59" t="s">
        <v>77</v>
      </c>
      <c r="C63" s="59" t="s">
        <v>78</v>
      </c>
      <c r="D63" s="59" t="s">
        <v>94</v>
      </c>
      <c r="E63" s="59" t="s">
        <v>80</v>
      </c>
      <c r="F63" s="59" t="s">
        <v>95</v>
      </c>
      <c r="G63" s="61" t="s">
        <v>230</v>
      </c>
      <c r="H63" s="61" t="s">
        <v>278</v>
      </c>
      <c r="I63" s="61" t="s">
        <v>1538</v>
      </c>
      <c r="J63" s="60">
        <v>58</v>
      </c>
      <c r="K63" s="61" t="s">
        <v>275</v>
      </c>
      <c r="L63" s="60">
        <v>496</v>
      </c>
      <c r="M63" s="62" t="s">
        <v>303</v>
      </c>
      <c r="N63" s="60" t="s">
        <v>6</v>
      </c>
      <c r="O63" s="63"/>
      <c r="P63" s="63"/>
      <c r="Q63" s="63"/>
      <c r="R63" s="63" t="s">
        <v>87</v>
      </c>
      <c r="S63" s="63"/>
      <c r="T63" s="63"/>
      <c r="U63" s="63"/>
      <c r="V63" s="63"/>
      <c r="W63" s="63"/>
      <c r="X63" s="63"/>
      <c r="Y63" s="63"/>
      <c r="Z63" s="63"/>
      <c r="AA63" s="63"/>
      <c r="AB63" s="63"/>
      <c r="AC63" s="63"/>
      <c r="AD63" s="63"/>
      <c r="AE63" s="63"/>
      <c r="AF63" s="63"/>
      <c r="AG63" s="63"/>
      <c r="AH63" s="63"/>
      <c r="AI63" s="63"/>
      <c r="AJ63" s="63"/>
      <c r="AK63" s="63"/>
      <c r="AL63" s="60" t="s">
        <v>155</v>
      </c>
      <c r="AM63" s="63" t="s">
        <v>89</v>
      </c>
      <c r="AN63" s="60" t="s">
        <v>113</v>
      </c>
      <c r="AO63" s="60" t="s">
        <v>105</v>
      </c>
      <c r="AP63" s="60">
        <v>0</v>
      </c>
      <c r="AQ63" s="61" t="s">
        <v>304</v>
      </c>
      <c r="AR63" s="61" t="s">
        <v>165</v>
      </c>
      <c r="AS63" s="2">
        <v>0</v>
      </c>
      <c r="AT63" s="2">
        <v>0</v>
      </c>
      <c r="AU63" s="2">
        <v>96</v>
      </c>
      <c r="AV63" s="2">
        <v>96</v>
      </c>
      <c r="AW63" s="3">
        <v>96</v>
      </c>
      <c r="AX63" s="3">
        <v>96</v>
      </c>
      <c r="AY63" s="2">
        <v>0</v>
      </c>
      <c r="AZ63" s="2">
        <v>96</v>
      </c>
      <c r="BA63" s="2">
        <v>0</v>
      </c>
      <c r="BB63" s="2">
        <f t="shared" si="46"/>
        <v>96</v>
      </c>
      <c r="BC63" s="17">
        <f t="shared" si="47"/>
        <v>96</v>
      </c>
      <c r="BD63" s="64">
        <v>0</v>
      </c>
      <c r="BE63" s="64">
        <f t="shared" si="58"/>
        <v>0</v>
      </c>
      <c r="BF63" s="68">
        <v>20</v>
      </c>
      <c r="BG63" s="64">
        <f t="shared" ref="BG63:BH63" si="62">BF63</f>
        <v>20</v>
      </c>
      <c r="BH63" s="64">
        <f t="shared" si="62"/>
        <v>20</v>
      </c>
      <c r="BI63" s="68">
        <v>50</v>
      </c>
      <c r="BJ63" s="64">
        <f t="shared" ref="BJ63:BK63" si="63">BI63</f>
        <v>50</v>
      </c>
      <c r="BK63" s="64">
        <f t="shared" si="63"/>
        <v>50</v>
      </c>
      <c r="BL63" s="68">
        <v>10</v>
      </c>
      <c r="BM63" s="64">
        <f t="shared" ref="BM63:BN63" si="64">BL63</f>
        <v>10</v>
      </c>
      <c r="BN63" s="64">
        <f t="shared" si="64"/>
        <v>10</v>
      </c>
      <c r="BO63" s="65">
        <f t="shared" si="48"/>
        <v>96</v>
      </c>
    </row>
    <row r="64" spans="1:67" s="67" customFormat="1" ht="50.1" customHeight="1">
      <c r="A64" s="59" t="s">
        <v>76</v>
      </c>
      <c r="B64" s="59" t="s">
        <v>77</v>
      </c>
      <c r="C64" s="59" t="s">
        <v>78</v>
      </c>
      <c r="D64" s="59" t="s">
        <v>94</v>
      </c>
      <c r="E64" s="59" t="s">
        <v>80</v>
      </c>
      <c r="F64" s="59" t="s">
        <v>95</v>
      </c>
      <c r="G64" s="61" t="s">
        <v>230</v>
      </c>
      <c r="H64" s="61" t="s">
        <v>283</v>
      </c>
      <c r="I64" s="61" t="s">
        <v>1538</v>
      </c>
      <c r="J64" s="60">
        <v>58</v>
      </c>
      <c r="K64" s="61" t="s">
        <v>275</v>
      </c>
      <c r="L64" s="60">
        <v>489</v>
      </c>
      <c r="M64" s="62" t="s">
        <v>305</v>
      </c>
      <c r="N64" s="60" t="s">
        <v>5</v>
      </c>
      <c r="O64" s="63"/>
      <c r="P64" s="63"/>
      <c r="Q64" s="63" t="s">
        <v>87</v>
      </c>
      <c r="R64" s="63"/>
      <c r="S64" s="63"/>
      <c r="T64" s="63"/>
      <c r="U64" s="63"/>
      <c r="V64" s="63"/>
      <c r="W64" s="63"/>
      <c r="X64" s="63"/>
      <c r="Y64" s="63"/>
      <c r="Z64" s="63"/>
      <c r="AA64" s="63"/>
      <c r="AB64" s="63"/>
      <c r="AC64" s="63"/>
      <c r="AD64" s="63"/>
      <c r="AE64" s="63"/>
      <c r="AF64" s="63"/>
      <c r="AG64" s="63"/>
      <c r="AH64" s="63"/>
      <c r="AI64" s="63"/>
      <c r="AJ64" s="63"/>
      <c r="AK64" s="63"/>
      <c r="AL64" s="60" t="s">
        <v>155</v>
      </c>
      <c r="AM64" s="63" t="s">
        <v>125</v>
      </c>
      <c r="AN64" s="60" t="s">
        <v>117</v>
      </c>
      <c r="AO64" s="60" t="s">
        <v>91</v>
      </c>
      <c r="AP64" s="60">
        <v>0</v>
      </c>
      <c r="AQ64" s="61" t="s">
        <v>306</v>
      </c>
      <c r="AR64" s="61" t="s">
        <v>307</v>
      </c>
      <c r="AS64" s="2">
        <v>0</v>
      </c>
      <c r="AT64" s="2">
        <v>0</v>
      </c>
      <c r="AU64" s="2">
        <v>20</v>
      </c>
      <c r="AV64" s="2">
        <v>30</v>
      </c>
      <c r="AW64" s="3">
        <v>30</v>
      </c>
      <c r="AX64" s="3">
        <v>80</v>
      </c>
      <c r="AY64" s="2">
        <v>0</v>
      </c>
      <c r="AZ64" s="2">
        <v>0</v>
      </c>
      <c r="BA64" s="2">
        <v>0</v>
      </c>
      <c r="BB64" s="2">
        <f t="shared" si="46"/>
        <v>30</v>
      </c>
      <c r="BC64" s="17">
        <f t="shared" si="47"/>
        <v>30</v>
      </c>
      <c r="BD64" s="64">
        <v>0</v>
      </c>
      <c r="BE64" s="64">
        <v>0</v>
      </c>
      <c r="BF64" s="64">
        <v>0</v>
      </c>
      <c r="BG64" s="64">
        <v>0</v>
      </c>
      <c r="BH64" s="64">
        <v>0</v>
      </c>
      <c r="BI64" s="64">
        <v>0</v>
      </c>
      <c r="BJ64" s="64">
        <v>0</v>
      </c>
      <c r="BK64" s="64">
        <v>0</v>
      </c>
      <c r="BL64" s="64">
        <v>0</v>
      </c>
      <c r="BM64" s="64">
        <v>0</v>
      </c>
      <c r="BN64" s="64">
        <v>0</v>
      </c>
      <c r="BO64" s="65">
        <f t="shared" si="48"/>
        <v>30</v>
      </c>
    </row>
    <row r="65" spans="1:67" s="67" customFormat="1" ht="50.1" customHeight="1">
      <c r="A65" s="59" t="s">
        <v>76</v>
      </c>
      <c r="B65" s="59" t="s">
        <v>77</v>
      </c>
      <c r="C65" s="59" t="s">
        <v>78</v>
      </c>
      <c r="D65" s="59" t="s">
        <v>94</v>
      </c>
      <c r="E65" s="59" t="s">
        <v>80</v>
      </c>
      <c r="F65" s="59" t="s">
        <v>95</v>
      </c>
      <c r="G65" s="61" t="s">
        <v>230</v>
      </c>
      <c r="H65" s="61" t="s">
        <v>283</v>
      </c>
      <c r="I65" s="61" t="s">
        <v>1538</v>
      </c>
      <c r="J65" s="60">
        <v>58</v>
      </c>
      <c r="K65" s="61" t="s">
        <v>275</v>
      </c>
      <c r="L65" s="60">
        <v>490</v>
      </c>
      <c r="M65" s="62" t="s">
        <v>308</v>
      </c>
      <c r="N65" s="60" t="s">
        <v>5</v>
      </c>
      <c r="O65" s="63"/>
      <c r="P65" s="63"/>
      <c r="Q65" s="63" t="s">
        <v>87</v>
      </c>
      <c r="R65" s="63"/>
      <c r="S65" s="63"/>
      <c r="T65" s="63"/>
      <c r="U65" s="63"/>
      <c r="V65" s="63"/>
      <c r="W65" s="63"/>
      <c r="X65" s="63"/>
      <c r="Y65" s="63"/>
      <c r="Z65" s="63"/>
      <c r="AA65" s="63"/>
      <c r="AB65" s="63"/>
      <c r="AC65" s="63"/>
      <c r="AD65" s="63"/>
      <c r="AE65" s="63"/>
      <c r="AF65" s="63"/>
      <c r="AG65" s="63"/>
      <c r="AH65" s="63"/>
      <c r="AI65" s="63"/>
      <c r="AJ65" s="63"/>
      <c r="AK65" s="63"/>
      <c r="AL65" s="60" t="s">
        <v>155</v>
      </c>
      <c r="AM65" s="63" t="s">
        <v>125</v>
      </c>
      <c r="AN65" s="60" t="s">
        <v>117</v>
      </c>
      <c r="AO65" s="60" t="s">
        <v>291</v>
      </c>
      <c r="AP65" s="60">
        <v>0</v>
      </c>
      <c r="AQ65" s="61" t="s">
        <v>309</v>
      </c>
      <c r="AR65" s="61" t="s">
        <v>310</v>
      </c>
      <c r="AS65" s="2">
        <v>0</v>
      </c>
      <c r="AT65" s="2">
        <v>0</v>
      </c>
      <c r="AU65" s="2">
        <v>30</v>
      </c>
      <c r="AV65" s="2">
        <v>30</v>
      </c>
      <c r="AW65" s="3">
        <v>20</v>
      </c>
      <c r="AX65" s="3">
        <v>80</v>
      </c>
      <c r="AY65" s="2">
        <v>0</v>
      </c>
      <c r="AZ65" s="2">
        <v>0</v>
      </c>
      <c r="BA65" s="2">
        <v>0</v>
      </c>
      <c r="BB65" s="2">
        <f t="shared" si="46"/>
        <v>30</v>
      </c>
      <c r="BC65" s="17">
        <f t="shared" si="47"/>
        <v>20</v>
      </c>
      <c r="BD65" s="64">
        <v>0</v>
      </c>
      <c r="BE65" s="64">
        <v>0</v>
      </c>
      <c r="BF65" s="64">
        <v>0</v>
      </c>
      <c r="BG65" s="64">
        <v>0</v>
      </c>
      <c r="BH65" s="64">
        <v>0</v>
      </c>
      <c r="BI65" s="64">
        <v>0</v>
      </c>
      <c r="BJ65" s="64">
        <v>0</v>
      </c>
      <c r="BK65" s="64">
        <v>0</v>
      </c>
      <c r="BL65" s="64">
        <v>0</v>
      </c>
      <c r="BM65" s="64">
        <v>0</v>
      </c>
      <c r="BN65" s="64">
        <v>0</v>
      </c>
      <c r="BO65" s="65">
        <f t="shared" si="48"/>
        <v>20</v>
      </c>
    </row>
    <row r="66" spans="1:67" s="67" customFormat="1" ht="50.1" customHeight="1">
      <c r="A66" s="59" t="s">
        <v>76</v>
      </c>
      <c r="B66" s="59" t="s">
        <v>77</v>
      </c>
      <c r="C66" s="59" t="s">
        <v>78</v>
      </c>
      <c r="D66" s="59" t="s">
        <v>94</v>
      </c>
      <c r="E66" s="59" t="s">
        <v>80</v>
      </c>
      <c r="F66" s="59" t="s">
        <v>81</v>
      </c>
      <c r="G66" s="61" t="s">
        <v>230</v>
      </c>
      <c r="H66" s="61" t="s">
        <v>278</v>
      </c>
      <c r="I66" s="61" t="s">
        <v>1538</v>
      </c>
      <c r="J66" s="60">
        <v>64</v>
      </c>
      <c r="K66" s="61" t="s">
        <v>85</v>
      </c>
      <c r="L66" s="60">
        <v>491</v>
      </c>
      <c r="M66" s="62" t="s">
        <v>311</v>
      </c>
      <c r="N66" s="60" t="s">
        <v>6</v>
      </c>
      <c r="O66" s="63"/>
      <c r="P66" s="63"/>
      <c r="Q66" s="63"/>
      <c r="R66" s="63" t="s">
        <v>87</v>
      </c>
      <c r="S66" s="63"/>
      <c r="T66" s="63"/>
      <c r="U66" s="63"/>
      <c r="V66" s="63"/>
      <c r="W66" s="63"/>
      <c r="X66" s="63"/>
      <c r="Y66" s="63"/>
      <c r="Z66" s="63"/>
      <c r="AA66" s="63"/>
      <c r="AB66" s="63"/>
      <c r="AC66" s="63"/>
      <c r="AD66" s="63"/>
      <c r="AE66" s="63"/>
      <c r="AF66" s="63"/>
      <c r="AG66" s="63"/>
      <c r="AH66" s="63"/>
      <c r="AI66" s="63"/>
      <c r="AJ66" s="63"/>
      <c r="AK66" s="63"/>
      <c r="AL66" s="60" t="s">
        <v>155</v>
      </c>
      <c r="AM66" s="63" t="s">
        <v>89</v>
      </c>
      <c r="AN66" s="60" t="s">
        <v>117</v>
      </c>
      <c r="AO66" s="60" t="s">
        <v>291</v>
      </c>
      <c r="AP66" s="60">
        <v>15</v>
      </c>
      <c r="AQ66" s="61" t="s">
        <v>312</v>
      </c>
      <c r="AR66" s="61" t="s">
        <v>268</v>
      </c>
      <c r="AS66" s="2">
        <v>0</v>
      </c>
      <c r="AT66" s="2">
        <v>0</v>
      </c>
      <c r="AU66" s="2">
        <v>20</v>
      </c>
      <c r="AV66" s="2">
        <v>40</v>
      </c>
      <c r="AW66" s="3">
        <v>40</v>
      </c>
      <c r="AX66" s="3">
        <v>100</v>
      </c>
      <c r="AY66" s="2">
        <v>0</v>
      </c>
      <c r="AZ66" s="2">
        <v>7</v>
      </c>
      <c r="BA66" s="2">
        <v>7</v>
      </c>
      <c r="BB66" s="2">
        <f t="shared" si="46"/>
        <v>33</v>
      </c>
      <c r="BC66" s="17">
        <f t="shared" si="47"/>
        <v>40</v>
      </c>
      <c r="BD66" s="64">
        <v>0</v>
      </c>
      <c r="BE66" s="64">
        <f t="shared" ref="BE66:BE68" si="65">BD66</f>
        <v>0</v>
      </c>
      <c r="BF66" s="68"/>
      <c r="BG66" s="64">
        <f t="shared" ref="BG66:BH66" si="66">BF66</f>
        <v>0</v>
      </c>
      <c r="BH66" s="64">
        <f t="shared" si="66"/>
        <v>0</v>
      </c>
      <c r="BI66" s="68"/>
      <c r="BJ66" s="64">
        <f t="shared" ref="BJ66:BK66" si="67">BI66</f>
        <v>0</v>
      </c>
      <c r="BK66" s="64">
        <f t="shared" si="67"/>
        <v>0</v>
      </c>
      <c r="BL66" s="68"/>
      <c r="BM66" s="64">
        <f t="shared" ref="BM66:BN66" si="68">BL66</f>
        <v>0</v>
      </c>
      <c r="BN66" s="64">
        <f t="shared" si="68"/>
        <v>0</v>
      </c>
      <c r="BO66" s="65">
        <f t="shared" si="48"/>
        <v>40</v>
      </c>
    </row>
    <row r="67" spans="1:67" s="67" customFormat="1" ht="50.1" customHeight="1">
      <c r="A67" s="59" t="s">
        <v>76</v>
      </c>
      <c r="B67" s="59" t="s">
        <v>77</v>
      </c>
      <c r="C67" s="59" t="s">
        <v>78</v>
      </c>
      <c r="D67" s="59" t="s">
        <v>94</v>
      </c>
      <c r="E67" s="59" t="s">
        <v>80</v>
      </c>
      <c r="F67" s="59" t="s">
        <v>81</v>
      </c>
      <c r="G67" s="61" t="s">
        <v>230</v>
      </c>
      <c r="H67" s="61" t="s">
        <v>278</v>
      </c>
      <c r="I67" s="61" t="s">
        <v>1538</v>
      </c>
      <c r="J67" s="60">
        <v>54</v>
      </c>
      <c r="K67" s="61" t="s">
        <v>166</v>
      </c>
      <c r="L67" s="60">
        <v>485</v>
      </c>
      <c r="M67" s="62" t="s">
        <v>313</v>
      </c>
      <c r="N67" s="60" t="s">
        <v>6</v>
      </c>
      <c r="O67" s="63"/>
      <c r="P67" s="63"/>
      <c r="Q67" s="63"/>
      <c r="R67" s="63" t="s">
        <v>87</v>
      </c>
      <c r="S67" s="63"/>
      <c r="T67" s="63"/>
      <c r="U67" s="63"/>
      <c r="V67" s="63"/>
      <c r="W67" s="63"/>
      <c r="X67" s="63"/>
      <c r="Y67" s="63"/>
      <c r="Z67" s="63"/>
      <c r="AA67" s="63"/>
      <c r="AB67" s="63"/>
      <c r="AC67" s="63"/>
      <c r="AD67" s="63"/>
      <c r="AE67" s="63"/>
      <c r="AF67" s="63"/>
      <c r="AG67" s="63"/>
      <c r="AH67" s="63"/>
      <c r="AI67" s="63"/>
      <c r="AJ67" s="63"/>
      <c r="AK67" s="63"/>
      <c r="AL67" s="60" t="s">
        <v>155</v>
      </c>
      <c r="AM67" s="63" t="s">
        <v>89</v>
      </c>
      <c r="AN67" s="60" t="s">
        <v>117</v>
      </c>
      <c r="AO67" s="60" t="s">
        <v>105</v>
      </c>
      <c r="AP67" s="60">
        <v>0</v>
      </c>
      <c r="AQ67" s="61" t="s">
        <v>314</v>
      </c>
      <c r="AR67" s="61" t="s">
        <v>289</v>
      </c>
      <c r="AS67" s="2">
        <v>0</v>
      </c>
      <c r="AT67" s="2">
        <v>0</v>
      </c>
      <c r="AU67" s="2">
        <v>2</v>
      </c>
      <c r="AV67" s="2">
        <v>2</v>
      </c>
      <c r="AW67" s="3">
        <v>2</v>
      </c>
      <c r="AX67" s="3">
        <v>6</v>
      </c>
      <c r="AY67" s="2">
        <v>0</v>
      </c>
      <c r="AZ67" s="2">
        <v>2</v>
      </c>
      <c r="BA67" s="2">
        <v>0</v>
      </c>
      <c r="BB67" s="2">
        <f t="shared" si="46"/>
        <v>2</v>
      </c>
      <c r="BC67" s="17">
        <f t="shared" si="47"/>
        <v>2</v>
      </c>
      <c r="BD67" s="64">
        <v>0</v>
      </c>
      <c r="BE67" s="64">
        <f t="shared" si="65"/>
        <v>0</v>
      </c>
      <c r="BF67" s="68"/>
      <c r="BG67" s="64">
        <f t="shared" ref="BG67:BH67" si="69">BF67</f>
        <v>0</v>
      </c>
      <c r="BH67" s="64">
        <f t="shared" si="69"/>
        <v>0</v>
      </c>
      <c r="BI67" s="68"/>
      <c r="BJ67" s="64">
        <f t="shared" ref="BJ67:BK67" si="70">BI67</f>
        <v>0</v>
      </c>
      <c r="BK67" s="64">
        <f t="shared" si="70"/>
        <v>0</v>
      </c>
      <c r="BL67" s="68"/>
      <c r="BM67" s="64">
        <f t="shared" ref="BM67:BN67" si="71">BL67</f>
        <v>0</v>
      </c>
      <c r="BN67" s="64">
        <f t="shared" si="71"/>
        <v>0</v>
      </c>
      <c r="BO67" s="65">
        <f t="shared" si="48"/>
        <v>2</v>
      </c>
    </row>
    <row r="68" spans="1:67" s="67" customFormat="1" ht="50.1" customHeight="1">
      <c r="A68" s="59" t="s">
        <v>76</v>
      </c>
      <c r="B68" s="59" t="s">
        <v>77</v>
      </c>
      <c r="C68" s="59" t="s">
        <v>78</v>
      </c>
      <c r="D68" s="59" t="s">
        <v>94</v>
      </c>
      <c r="E68" s="59" t="s">
        <v>80</v>
      </c>
      <c r="F68" s="59" t="s">
        <v>95</v>
      </c>
      <c r="G68" s="61" t="s">
        <v>230</v>
      </c>
      <c r="H68" s="61" t="s">
        <v>278</v>
      </c>
      <c r="I68" s="61" t="s">
        <v>1538</v>
      </c>
      <c r="J68" s="60">
        <v>58</v>
      </c>
      <c r="K68" s="61" t="s">
        <v>275</v>
      </c>
      <c r="L68" s="60">
        <v>494</v>
      </c>
      <c r="M68" s="62" t="s">
        <v>315</v>
      </c>
      <c r="N68" s="60" t="s">
        <v>6</v>
      </c>
      <c r="O68" s="63"/>
      <c r="P68" s="63"/>
      <c r="Q68" s="63"/>
      <c r="R68" s="63" t="s">
        <v>87</v>
      </c>
      <c r="S68" s="63"/>
      <c r="T68" s="63"/>
      <c r="U68" s="63"/>
      <c r="V68" s="63"/>
      <c r="W68" s="63"/>
      <c r="X68" s="63"/>
      <c r="Y68" s="63"/>
      <c r="Z68" s="63"/>
      <c r="AA68" s="63"/>
      <c r="AB68" s="63"/>
      <c r="AC68" s="63"/>
      <c r="AD68" s="63"/>
      <c r="AE68" s="63"/>
      <c r="AF68" s="63"/>
      <c r="AG68" s="63"/>
      <c r="AH68" s="63"/>
      <c r="AI68" s="63"/>
      <c r="AJ68" s="63"/>
      <c r="AK68" s="63"/>
      <c r="AL68" s="60" t="s">
        <v>155</v>
      </c>
      <c r="AM68" s="63" t="s">
        <v>89</v>
      </c>
      <c r="AN68" s="60" t="s">
        <v>117</v>
      </c>
      <c r="AO68" s="60" t="s">
        <v>291</v>
      </c>
      <c r="AP68" s="60">
        <v>0</v>
      </c>
      <c r="AQ68" s="61" t="s">
        <v>316</v>
      </c>
      <c r="AR68" s="61" t="s">
        <v>317</v>
      </c>
      <c r="AS68" s="2">
        <v>0</v>
      </c>
      <c r="AT68" s="2">
        <v>20</v>
      </c>
      <c r="AU68" s="2">
        <v>25</v>
      </c>
      <c r="AV68" s="2">
        <v>25</v>
      </c>
      <c r="AW68" s="3">
        <v>30</v>
      </c>
      <c r="AX68" s="3">
        <v>100</v>
      </c>
      <c r="AY68" s="2">
        <v>0</v>
      </c>
      <c r="AZ68" s="2">
        <v>10</v>
      </c>
      <c r="BA68" s="2">
        <v>0</v>
      </c>
      <c r="BB68" s="2">
        <f t="shared" si="46"/>
        <v>25</v>
      </c>
      <c r="BC68" s="17">
        <f t="shared" si="47"/>
        <v>30</v>
      </c>
      <c r="BD68" s="64">
        <v>0</v>
      </c>
      <c r="BE68" s="64">
        <f t="shared" si="65"/>
        <v>0</v>
      </c>
      <c r="BF68" s="68">
        <v>0</v>
      </c>
      <c r="BG68" s="64">
        <f t="shared" ref="BG68:BH68" si="72">BF68</f>
        <v>0</v>
      </c>
      <c r="BH68" s="64">
        <f t="shared" si="72"/>
        <v>0</v>
      </c>
      <c r="BI68" s="68">
        <v>10</v>
      </c>
      <c r="BJ68" s="64">
        <f t="shared" ref="BJ68:BK68" si="73">BI68</f>
        <v>10</v>
      </c>
      <c r="BK68" s="64">
        <f t="shared" si="73"/>
        <v>10</v>
      </c>
      <c r="BL68" s="68">
        <v>10</v>
      </c>
      <c r="BM68" s="64">
        <f t="shared" ref="BM68:BN68" si="74">BL68</f>
        <v>10</v>
      </c>
      <c r="BN68" s="64">
        <f t="shared" si="74"/>
        <v>10</v>
      </c>
      <c r="BO68" s="65">
        <f t="shared" si="48"/>
        <v>30</v>
      </c>
    </row>
    <row r="69" spans="1:67" s="67" customFormat="1" ht="50.1" customHeight="1">
      <c r="A69" s="59" t="s">
        <v>76</v>
      </c>
      <c r="B69" s="59" t="s">
        <v>77</v>
      </c>
      <c r="C69" s="59" t="s">
        <v>78</v>
      </c>
      <c r="D69" s="59" t="s">
        <v>94</v>
      </c>
      <c r="E69" s="59" t="s">
        <v>80</v>
      </c>
      <c r="F69" s="59" t="s">
        <v>95</v>
      </c>
      <c r="G69" s="61" t="s">
        <v>230</v>
      </c>
      <c r="H69" s="61" t="s">
        <v>278</v>
      </c>
      <c r="I69" s="61" t="s">
        <v>1538</v>
      </c>
      <c r="J69" s="60">
        <v>56</v>
      </c>
      <c r="K69" s="61" t="s">
        <v>187</v>
      </c>
      <c r="L69" s="60">
        <v>487</v>
      </c>
      <c r="M69" s="62" t="s">
        <v>318</v>
      </c>
      <c r="N69" s="60" t="s">
        <v>6</v>
      </c>
      <c r="O69" s="63"/>
      <c r="P69" s="63"/>
      <c r="Q69" s="63"/>
      <c r="R69" s="63" t="s">
        <v>87</v>
      </c>
      <c r="S69" s="63"/>
      <c r="T69" s="63"/>
      <c r="U69" s="63"/>
      <c r="V69" s="63"/>
      <c r="W69" s="63"/>
      <c r="X69" s="63"/>
      <c r="Y69" s="63"/>
      <c r="Z69" s="63"/>
      <c r="AA69" s="63"/>
      <c r="AB69" s="63"/>
      <c r="AC69" s="63"/>
      <c r="AD69" s="63"/>
      <c r="AE69" s="63"/>
      <c r="AF69" s="63"/>
      <c r="AG69" s="63"/>
      <c r="AH69" s="63"/>
      <c r="AI69" s="63"/>
      <c r="AJ69" s="63"/>
      <c r="AK69" s="63"/>
      <c r="AL69" s="60" t="s">
        <v>155</v>
      </c>
      <c r="AM69" s="63" t="s">
        <v>125</v>
      </c>
      <c r="AN69" s="60" t="s">
        <v>117</v>
      </c>
      <c r="AO69" s="60" t="s">
        <v>105</v>
      </c>
      <c r="AP69" s="60">
        <v>15</v>
      </c>
      <c r="AQ69" s="61" t="s">
        <v>319</v>
      </c>
      <c r="AR69" s="61" t="s">
        <v>320</v>
      </c>
      <c r="AS69" s="2">
        <v>0</v>
      </c>
      <c r="AT69" s="2">
        <v>0</v>
      </c>
      <c r="AU69" s="2">
        <v>0</v>
      </c>
      <c r="AV69" s="2">
        <v>1</v>
      </c>
      <c r="AW69" s="3">
        <v>0</v>
      </c>
      <c r="AX69" s="3">
        <v>1</v>
      </c>
      <c r="AY69" s="2">
        <v>0</v>
      </c>
      <c r="AZ69" s="2">
        <v>0</v>
      </c>
      <c r="BA69" s="2">
        <v>0</v>
      </c>
      <c r="BB69" s="2">
        <f t="shared" si="46"/>
        <v>1</v>
      </c>
      <c r="BC69" s="17">
        <f t="shared" si="47"/>
        <v>0</v>
      </c>
      <c r="BD69" s="64">
        <v>0</v>
      </c>
      <c r="BE69" s="64">
        <v>0</v>
      </c>
      <c r="BF69" s="64">
        <v>0</v>
      </c>
      <c r="BG69" s="64">
        <v>0</v>
      </c>
      <c r="BH69" s="64">
        <v>0</v>
      </c>
      <c r="BI69" s="64">
        <v>0</v>
      </c>
      <c r="BJ69" s="64">
        <v>0</v>
      </c>
      <c r="BK69" s="64">
        <v>0</v>
      </c>
      <c r="BL69" s="64">
        <v>0</v>
      </c>
      <c r="BM69" s="64">
        <v>0</v>
      </c>
      <c r="BN69" s="64">
        <v>0</v>
      </c>
      <c r="BO69" s="65">
        <f t="shared" si="48"/>
        <v>0</v>
      </c>
    </row>
    <row r="70" spans="1:67" s="67" customFormat="1" ht="50.1" customHeight="1">
      <c r="A70" s="59" t="s">
        <v>76</v>
      </c>
      <c r="B70" s="59" t="s">
        <v>77</v>
      </c>
      <c r="C70" s="59" t="s">
        <v>78</v>
      </c>
      <c r="D70" s="59" t="s">
        <v>94</v>
      </c>
      <c r="E70" s="59" t="s">
        <v>80</v>
      </c>
      <c r="F70" s="59" t="s">
        <v>80</v>
      </c>
      <c r="G70" s="61" t="s">
        <v>230</v>
      </c>
      <c r="H70" s="61" t="s">
        <v>278</v>
      </c>
      <c r="I70" s="61" t="s">
        <v>1538</v>
      </c>
      <c r="J70" s="60" t="s">
        <v>203</v>
      </c>
      <c r="K70" s="61" t="s">
        <v>204</v>
      </c>
      <c r="L70" s="60">
        <v>484</v>
      </c>
      <c r="M70" s="62" t="s">
        <v>321</v>
      </c>
      <c r="N70" s="60" t="s">
        <v>6</v>
      </c>
      <c r="O70" s="63"/>
      <c r="P70" s="63"/>
      <c r="Q70" s="63"/>
      <c r="R70" s="63" t="s">
        <v>87</v>
      </c>
      <c r="S70" s="63"/>
      <c r="T70" s="63"/>
      <c r="U70" s="63"/>
      <c r="V70" s="63"/>
      <c r="W70" s="63"/>
      <c r="X70" s="63"/>
      <c r="Y70" s="63"/>
      <c r="Z70" s="63"/>
      <c r="AA70" s="63"/>
      <c r="AB70" s="63"/>
      <c r="AC70" s="63"/>
      <c r="AD70" s="63"/>
      <c r="AE70" s="63"/>
      <c r="AF70" s="63"/>
      <c r="AG70" s="63"/>
      <c r="AH70" s="63"/>
      <c r="AI70" s="63"/>
      <c r="AJ70" s="63"/>
      <c r="AK70" s="63"/>
      <c r="AL70" s="60" t="s">
        <v>88</v>
      </c>
      <c r="AM70" s="63" t="s">
        <v>89</v>
      </c>
      <c r="AN70" s="60" t="s">
        <v>117</v>
      </c>
      <c r="AO70" s="60" t="s">
        <v>105</v>
      </c>
      <c r="AP70" s="60">
        <v>15</v>
      </c>
      <c r="AQ70" s="61" t="s">
        <v>322</v>
      </c>
      <c r="AR70" s="61" t="s">
        <v>323</v>
      </c>
      <c r="AS70" s="2">
        <v>0</v>
      </c>
      <c r="AT70" s="2">
        <v>0</v>
      </c>
      <c r="AU70" s="2">
        <v>3000</v>
      </c>
      <c r="AV70" s="2">
        <v>3000</v>
      </c>
      <c r="AW70" s="3">
        <v>4000</v>
      </c>
      <c r="AX70" s="3">
        <v>10000</v>
      </c>
      <c r="AY70" s="2">
        <v>0</v>
      </c>
      <c r="AZ70" s="2">
        <v>3169</v>
      </c>
      <c r="BA70" s="2">
        <v>2016</v>
      </c>
      <c r="BB70" s="2">
        <f t="shared" si="46"/>
        <v>984</v>
      </c>
      <c r="BC70" s="17">
        <f t="shared" si="47"/>
        <v>4000</v>
      </c>
      <c r="BD70" s="64">
        <v>0</v>
      </c>
      <c r="BE70" s="64">
        <f>BD70</f>
        <v>0</v>
      </c>
      <c r="BF70" s="68">
        <v>0</v>
      </c>
      <c r="BG70" s="64">
        <f>BF70</f>
        <v>0</v>
      </c>
      <c r="BH70" s="64">
        <f>BG70</f>
        <v>0</v>
      </c>
      <c r="BI70" s="68">
        <v>2500</v>
      </c>
      <c r="BJ70" s="64">
        <f>BI70</f>
        <v>2500</v>
      </c>
      <c r="BK70" s="64">
        <f>BJ70</f>
        <v>2500</v>
      </c>
      <c r="BL70" s="68">
        <v>3000</v>
      </c>
      <c r="BM70" s="64">
        <f>BL70</f>
        <v>3000</v>
      </c>
      <c r="BN70" s="64">
        <f>BM70</f>
        <v>3000</v>
      </c>
      <c r="BO70" s="65">
        <f t="shared" si="48"/>
        <v>4000</v>
      </c>
    </row>
    <row r="71" spans="1:67" s="67" customFormat="1" ht="50.1" customHeight="1">
      <c r="A71" s="59" t="s">
        <v>76</v>
      </c>
      <c r="B71" s="59" t="s">
        <v>77</v>
      </c>
      <c r="C71" s="59" t="s">
        <v>78</v>
      </c>
      <c r="D71" s="59" t="s">
        <v>79</v>
      </c>
      <c r="E71" s="59" t="s">
        <v>80</v>
      </c>
      <c r="F71" s="59" t="s">
        <v>95</v>
      </c>
      <c r="G71" s="61" t="s">
        <v>230</v>
      </c>
      <c r="H71" s="61" t="s">
        <v>278</v>
      </c>
      <c r="I71" s="61" t="s">
        <v>1538</v>
      </c>
      <c r="J71" s="60">
        <v>53</v>
      </c>
      <c r="K71" s="61" t="s">
        <v>141</v>
      </c>
      <c r="L71" s="60">
        <v>493</v>
      </c>
      <c r="M71" s="62" t="s">
        <v>324</v>
      </c>
      <c r="N71" s="60" t="s">
        <v>6</v>
      </c>
      <c r="O71" s="63"/>
      <c r="P71" s="63"/>
      <c r="Q71" s="63"/>
      <c r="R71" s="63" t="s">
        <v>87</v>
      </c>
      <c r="S71" s="63"/>
      <c r="T71" s="63"/>
      <c r="U71" s="63"/>
      <c r="V71" s="63"/>
      <c r="W71" s="63"/>
      <c r="X71" s="63"/>
      <c r="Y71" s="63"/>
      <c r="Z71" s="63"/>
      <c r="AA71" s="63"/>
      <c r="AB71" s="63"/>
      <c r="AC71" s="63"/>
      <c r="AD71" s="63"/>
      <c r="AE71" s="63"/>
      <c r="AF71" s="63"/>
      <c r="AG71" s="63"/>
      <c r="AH71" s="63"/>
      <c r="AI71" s="63"/>
      <c r="AJ71" s="63"/>
      <c r="AK71" s="63"/>
      <c r="AL71" s="60" t="s">
        <v>88</v>
      </c>
      <c r="AM71" s="63" t="s">
        <v>125</v>
      </c>
      <c r="AN71" s="60" t="s">
        <v>113</v>
      </c>
      <c r="AO71" s="60" t="s">
        <v>105</v>
      </c>
      <c r="AP71" s="60">
        <v>0</v>
      </c>
      <c r="AQ71" s="61" t="s">
        <v>325</v>
      </c>
      <c r="AR71" s="61" t="s">
        <v>326</v>
      </c>
      <c r="AS71" s="2">
        <v>0</v>
      </c>
      <c r="AT71" s="2">
        <v>0</v>
      </c>
      <c r="AU71" s="2">
        <v>0</v>
      </c>
      <c r="AV71" s="2">
        <v>0</v>
      </c>
      <c r="AW71" s="3">
        <v>1</v>
      </c>
      <c r="AX71" s="3">
        <v>1</v>
      </c>
      <c r="AY71" s="2">
        <v>0</v>
      </c>
      <c r="AZ71" s="2">
        <v>0</v>
      </c>
      <c r="BA71" s="2">
        <v>0</v>
      </c>
      <c r="BB71" s="2">
        <f t="shared" si="46"/>
        <v>0</v>
      </c>
      <c r="BC71" s="17">
        <f t="shared" si="47"/>
        <v>1</v>
      </c>
      <c r="BD71" s="64">
        <v>0</v>
      </c>
      <c r="BE71" s="64">
        <v>0</v>
      </c>
      <c r="BF71" s="64">
        <v>0</v>
      </c>
      <c r="BG71" s="64">
        <v>0</v>
      </c>
      <c r="BH71" s="64">
        <v>0</v>
      </c>
      <c r="BI71" s="64">
        <v>0</v>
      </c>
      <c r="BJ71" s="64">
        <v>0</v>
      </c>
      <c r="BK71" s="64">
        <v>0</v>
      </c>
      <c r="BL71" s="64">
        <v>0</v>
      </c>
      <c r="BM71" s="64">
        <v>0</v>
      </c>
      <c r="BN71" s="64">
        <v>0</v>
      </c>
      <c r="BO71" s="65">
        <f t="shared" si="48"/>
        <v>1</v>
      </c>
    </row>
    <row r="72" spans="1:67" s="67" customFormat="1" ht="50.1" customHeight="1">
      <c r="A72" s="59" t="s">
        <v>76</v>
      </c>
      <c r="B72" s="59" t="s">
        <v>77</v>
      </c>
      <c r="C72" s="59" t="s">
        <v>78</v>
      </c>
      <c r="D72" s="59" t="s">
        <v>94</v>
      </c>
      <c r="E72" s="59" t="s">
        <v>80</v>
      </c>
      <c r="F72" s="59" t="s">
        <v>95</v>
      </c>
      <c r="G72" s="61" t="s">
        <v>230</v>
      </c>
      <c r="H72" s="61" t="s">
        <v>278</v>
      </c>
      <c r="I72" s="61" t="s">
        <v>1538</v>
      </c>
      <c r="J72" s="60">
        <v>63</v>
      </c>
      <c r="K72" s="61" t="s">
        <v>219</v>
      </c>
      <c r="L72" s="60">
        <v>503</v>
      </c>
      <c r="M72" s="62" t="s">
        <v>327</v>
      </c>
      <c r="N72" s="60" t="s">
        <v>6</v>
      </c>
      <c r="O72" s="63"/>
      <c r="P72" s="63"/>
      <c r="Q72" s="63"/>
      <c r="R72" s="63" t="s">
        <v>109</v>
      </c>
      <c r="S72" s="63"/>
      <c r="T72" s="63"/>
      <c r="U72" s="63"/>
      <c r="V72" s="63"/>
      <c r="W72" s="63"/>
      <c r="X72" s="63"/>
      <c r="Y72" s="63"/>
      <c r="Z72" s="63"/>
      <c r="AA72" s="63"/>
      <c r="AB72" s="63"/>
      <c r="AC72" s="63"/>
      <c r="AD72" s="63"/>
      <c r="AE72" s="63"/>
      <c r="AF72" s="63"/>
      <c r="AG72" s="63"/>
      <c r="AH72" s="63"/>
      <c r="AI72" s="63"/>
      <c r="AJ72" s="63"/>
      <c r="AK72" s="63"/>
      <c r="AL72" s="60" t="s">
        <v>155</v>
      </c>
      <c r="AM72" s="63" t="s">
        <v>89</v>
      </c>
      <c r="AN72" s="60" t="s">
        <v>117</v>
      </c>
      <c r="AO72" s="60" t="s">
        <v>291</v>
      </c>
      <c r="AP72" s="60">
        <v>0</v>
      </c>
      <c r="AQ72" s="61" t="s">
        <v>328</v>
      </c>
      <c r="AR72" s="61" t="s">
        <v>329</v>
      </c>
      <c r="AS72" s="2">
        <v>0</v>
      </c>
      <c r="AT72" s="2">
        <v>0</v>
      </c>
      <c r="AU72" s="2">
        <v>30</v>
      </c>
      <c r="AV72" s="2">
        <v>30</v>
      </c>
      <c r="AW72" s="3">
        <v>40</v>
      </c>
      <c r="AX72" s="3">
        <v>100</v>
      </c>
      <c r="AY72" s="2">
        <v>0</v>
      </c>
      <c r="AZ72" s="2">
        <v>30</v>
      </c>
      <c r="BA72" s="2">
        <v>0</v>
      </c>
      <c r="BB72" s="2">
        <f t="shared" si="46"/>
        <v>30</v>
      </c>
      <c r="BC72" s="17">
        <f t="shared" si="47"/>
        <v>40</v>
      </c>
      <c r="BD72" s="64">
        <v>0</v>
      </c>
      <c r="BE72" s="64">
        <f t="shared" ref="BE72:BE73" si="75">BD72</f>
        <v>0</v>
      </c>
      <c r="BF72" s="68">
        <v>13</v>
      </c>
      <c r="BG72" s="64">
        <f t="shared" ref="BG72:BH72" si="76">BF72</f>
        <v>13</v>
      </c>
      <c r="BH72" s="64">
        <f t="shared" si="76"/>
        <v>13</v>
      </c>
      <c r="BI72" s="68">
        <v>13</v>
      </c>
      <c r="BJ72" s="64">
        <f t="shared" ref="BJ72:BK72" si="77">BI72</f>
        <v>13</v>
      </c>
      <c r="BK72" s="64">
        <f t="shared" si="77"/>
        <v>13</v>
      </c>
      <c r="BL72" s="68">
        <v>14</v>
      </c>
      <c r="BM72" s="64">
        <f t="shared" ref="BM72:BN72" si="78">BL72</f>
        <v>14</v>
      </c>
      <c r="BN72" s="64">
        <f t="shared" si="78"/>
        <v>14</v>
      </c>
      <c r="BO72" s="65">
        <f t="shared" si="48"/>
        <v>40</v>
      </c>
    </row>
    <row r="73" spans="1:67" s="67" customFormat="1" ht="50.1" customHeight="1">
      <c r="A73" s="59" t="s">
        <v>76</v>
      </c>
      <c r="B73" s="59" t="s">
        <v>77</v>
      </c>
      <c r="C73" s="59" t="s">
        <v>78</v>
      </c>
      <c r="D73" s="59" t="s">
        <v>94</v>
      </c>
      <c r="E73" s="59" t="s">
        <v>80</v>
      </c>
      <c r="F73" s="59" t="s">
        <v>95</v>
      </c>
      <c r="G73" s="61" t="s">
        <v>230</v>
      </c>
      <c r="H73" s="61" t="s">
        <v>278</v>
      </c>
      <c r="I73" s="61" t="s">
        <v>1538</v>
      </c>
      <c r="J73" s="60">
        <v>58</v>
      </c>
      <c r="K73" s="61" t="s">
        <v>275</v>
      </c>
      <c r="L73" s="60">
        <v>498</v>
      </c>
      <c r="M73" s="62" t="s">
        <v>330</v>
      </c>
      <c r="N73" s="60" t="s">
        <v>6</v>
      </c>
      <c r="O73" s="63"/>
      <c r="P73" s="63"/>
      <c r="Q73" s="63"/>
      <c r="R73" s="63" t="s">
        <v>87</v>
      </c>
      <c r="S73" s="63"/>
      <c r="T73" s="63"/>
      <c r="U73" s="63"/>
      <c r="V73" s="63"/>
      <c r="W73" s="63"/>
      <c r="X73" s="63"/>
      <c r="Y73" s="63"/>
      <c r="Z73" s="63"/>
      <c r="AA73" s="63"/>
      <c r="AB73" s="63"/>
      <c r="AC73" s="63"/>
      <c r="AD73" s="63"/>
      <c r="AE73" s="63"/>
      <c r="AF73" s="63"/>
      <c r="AG73" s="63"/>
      <c r="AH73" s="63"/>
      <c r="AI73" s="63"/>
      <c r="AJ73" s="63"/>
      <c r="AK73" s="63"/>
      <c r="AL73" s="60" t="s">
        <v>155</v>
      </c>
      <c r="AM73" s="63" t="s">
        <v>89</v>
      </c>
      <c r="AN73" s="60" t="s">
        <v>117</v>
      </c>
      <c r="AO73" s="60" t="s">
        <v>291</v>
      </c>
      <c r="AP73" s="60">
        <v>0</v>
      </c>
      <c r="AQ73" s="61" t="s">
        <v>331</v>
      </c>
      <c r="AR73" s="61" t="s">
        <v>332</v>
      </c>
      <c r="AS73" s="2">
        <v>0</v>
      </c>
      <c r="AT73" s="2">
        <v>0</v>
      </c>
      <c r="AU73" s="2">
        <v>25</v>
      </c>
      <c r="AV73" s="2">
        <v>35</v>
      </c>
      <c r="AW73" s="3">
        <v>40</v>
      </c>
      <c r="AX73" s="3">
        <v>100</v>
      </c>
      <c r="AY73" s="2">
        <v>0</v>
      </c>
      <c r="AZ73" s="2">
        <v>25</v>
      </c>
      <c r="BA73" s="2">
        <v>0</v>
      </c>
      <c r="BB73" s="2">
        <f t="shared" si="46"/>
        <v>35</v>
      </c>
      <c r="BC73" s="17">
        <f t="shared" si="47"/>
        <v>40</v>
      </c>
      <c r="BD73" s="64">
        <v>0</v>
      </c>
      <c r="BE73" s="64">
        <f t="shared" si="75"/>
        <v>0</v>
      </c>
      <c r="BF73" s="68">
        <v>0</v>
      </c>
      <c r="BG73" s="64">
        <f t="shared" ref="BG73:BH73" si="79">BF73</f>
        <v>0</v>
      </c>
      <c r="BH73" s="64">
        <f t="shared" si="79"/>
        <v>0</v>
      </c>
      <c r="BI73" s="68">
        <v>10</v>
      </c>
      <c r="BJ73" s="64">
        <f t="shared" ref="BJ73:BK73" si="80">BI73</f>
        <v>10</v>
      </c>
      <c r="BK73" s="64">
        <f t="shared" si="80"/>
        <v>10</v>
      </c>
      <c r="BL73" s="68">
        <v>10</v>
      </c>
      <c r="BM73" s="64">
        <f t="shared" ref="BM73:BN73" si="81">BL73</f>
        <v>10</v>
      </c>
      <c r="BN73" s="64">
        <f t="shared" si="81"/>
        <v>10</v>
      </c>
      <c r="BO73" s="65">
        <f t="shared" si="48"/>
        <v>40</v>
      </c>
    </row>
    <row r="74" spans="1:67" s="67" customFormat="1" ht="50.1" customHeight="1">
      <c r="A74" s="59" t="s">
        <v>76</v>
      </c>
      <c r="B74" s="59" t="s">
        <v>77</v>
      </c>
      <c r="C74" s="59" t="s">
        <v>78</v>
      </c>
      <c r="D74" s="59" t="s">
        <v>94</v>
      </c>
      <c r="E74" s="59" t="s">
        <v>80</v>
      </c>
      <c r="F74" s="59" t="s">
        <v>95</v>
      </c>
      <c r="G74" s="61" t="s">
        <v>230</v>
      </c>
      <c r="H74" s="61" t="s">
        <v>278</v>
      </c>
      <c r="I74" s="61" t="s">
        <v>1538</v>
      </c>
      <c r="J74" s="60">
        <v>51</v>
      </c>
      <c r="K74" s="61" t="s">
        <v>122</v>
      </c>
      <c r="L74" s="60">
        <v>500</v>
      </c>
      <c r="M74" s="62" t="s">
        <v>333</v>
      </c>
      <c r="N74" s="60" t="s">
        <v>6</v>
      </c>
      <c r="O74" s="63"/>
      <c r="P74" s="63"/>
      <c r="Q74" s="63"/>
      <c r="R74" s="63" t="s">
        <v>87</v>
      </c>
      <c r="S74" s="63"/>
      <c r="T74" s="63"/>
      <c r="U74" s="63"/>
      <c r="V74" s="63"/>
      <c r="W74" s="63"/>
      <c r="X74" s="63"/>
      <c r="Y74" s="63"/>
      <c r="Z74" s="63"/>
      <c r="AA74" s="63"/>
      <c r="AB74" s="63"/>
      <c r="AC74" s="63"/>
      <c r="AD74" s="63"/>
      <c r="AE74" s="63"/>
      <c r="AF74" s="63"/>
      <c r="AG74" s="63"/>
      <c r="AH74" s="63"/>
      <c r="AI74" s="63"/>
      <c r="AJ74" s="63"/>
      <c r="AK74" s="63"/>
      <c r="AL74" s="60" t="s">
        <v>88</v>
      </c>
      <c r="AM74" s="63" t="s">
        <v>125</v>
      </c>
      <c r="AN74" s="60" t="s">
        <v>117</v>
      </c>
      <c r="AO74" s="60" t="s">
        <v>105</v>
      </c>
      <c r="AP74" s="60">
        <v>10</v>
      </c>
      <c r="AQ74" s="61" t="s">
        <v>334</v>
      </c>
      <c r="AR74" s="61" t="s">
        <v>335</v>
      </c>
      <c r="AS74" s="2">
        <v>0</v>
      </c>
      <c r="AT74" s="2">
        <v>30</v>
      </c>
      <c r="AU74" s="2">
        <v>22</v>
      </c>
      <c r="AV74" s="2">
        <v>22</v>
      </c>
      <c r="AW74" s="3">
        <v>22</v>
      </c>
      <c r="AX74" s="3">
        <v>96</v>
      </c>
      <c r="AY74" s="2">
        <v>0</v>
      </c>
      <c r="AZ74" s="2">
        <v>22</v>
      </c>
      <c r="BA74" s="2">
        <v>0</v>
      </c>
      <c r="BB74" s="2">
        <f t="shared" si="46"/>
        <v>22</v>
      </c>
      <c r="BC74" s="17">
        <f t="shared" si="47"/>
        <v>22</v>
      </c>
      <c r="BD74" s="64">
        <v>0</v>
      </c>
      <c r="BE74" s="64">
        <v>0</v>
      </c>
      <c r="BF74" s="64">
        <v>0</v>
      </c>
      <c r="BG74" s="64">
        <v>0</v>
      </c>
      <c r="BH74" s="64">
        <v>0</v>
      </c>
      <c r="BI74" s="64">
        <v>0</v>
      </c>
      <c r="BJ74" s="64">
        <v>0</v>
      </c>
      <c r="BK74" s="64">
        <v>0</v>
      </c>
      <c r="BL74" s="64">
        <v>0</v>
      </c>
      <c r="BM74" s="64">
        <v>0</v>
      </c>
      <c r="BN74" s="64">
        <v>0</v>
      </c>
      <c r="BO74" s="65">
        <f t="shared" si="48"/>
        <v>22</v>
      </c>
    </row>
    <row r="75" spans="1:67" s="67" customFormat="1" ht="50.1" customHeight="1">
      <c r="A75" s="59" t="s">
        <v>76</v>
      </c>
      <c r="B75" s="59" t="s">
        <v>77</v>
      </c>
      <c r="C75" s="59" t="s">
        <v>78</v>
      </c>
      <c r="D75" s="59" t="s">
        <v>94</v>
      </c>
      <c r="E75" s="59" t="s">
        <v>80</v>
      </c>
      <c r="F75" s="59" t="s">
        <v>95</v>
      </c>
      <c r="G75" s="61" t="s">
        <v>230</v>
      </c>
      <c r="H75" s="61" t="s">
        <v>278</v>
      </c>
      <c r="I75" s="61" t="s">
        <v>1538</v>
      </c>
      <c r="J75" s="60">
        <v>58</v>
      </c>
      <c r="K75" s="61" t="s">
        <v>275</v>
      </c>
      <c r="L75" s="60">
        <v>504</v>
      </c>
      <c r="M75" s="62" t="s">
        <v>336</v>
      </c>
      <c r="N75" s="60" t="s">
        <v>6</v>
      </c>
      <c r="O75" s="63"/>
      <c r="P75" s="63"/>
      <c r="Q75" s="63"/>
      <c r="R75" s="63" t="s">
        <v>87</v>
      </c>
      <c r="S75" s="63"/>
      <c r="T75" s="63"/>
      <c r="U75" s="63"/>
      <c r="V75" s="63"/>
      <c r="W75" s="63"/>
      <c r="X75" s="63"/>
      <c r="Y75" s="63"/>
      <c r="Z75" s="63"/>
      <c r="AA75" s="63"/>
      <c r="AB75" s="63"/>
      <c r="AC75" s="63"/>
      <c r="AD75" s="63"/>
      <c r="AE75" s="63"/>
      <c r="AF75" s="63"/>
      <c r="AG75" s="63"/>
      <c r="AH75" s="63"/>
      <c r="AI75" s="63"/>
      <c r="AJ75" s="63"/>
      <c r="AK75" s="63"/>
      <c r="AL75" s="60" t="s">
        <v>155</v>
      </c>
      <c r="AM75" s="63" t="s">
        <v>89</v>
      </c>
      <c r="AN75" s="60" t="s">
        <v>117</v>
      </c>
      <c r="AO75" s="60" t="s">
        <v>291</v>
      </c>
      <c r="AP75" s="60">
        <v>0</v>
      </c>
      <c r="AQ75" s="61" t="s">
        <v>337</v>
      </c>
      <c r="AR75" s="61" t="s">
        <v>338</v>
      </c>
      <c r="AS75" s="2">
        <v>0</v>
      </c>
      <c r="AT75" s="2">
        <v>0</v>
      </c>
      <c r="AU75" s="2">
        <v>50</v>
      </c>
      <c r="AV75" s="2">
        <v>30</v>
      </c>
      <c r="AW75" s="3">
        <v>20</v>
      </c>
      <c r="AX75" s="3">
        <v>100</v>
      </c>
      <c r="AY75" s="2">
        <v>0</v>
      </c>
      <c r="AZ75" s="2">
        <v>40</v>
      </c>
      <c r="BA75" s="2">
        <v>0</v>
      </c>
      <c r="BB75" s="2">
        <f t="shared" si="46"/>
        <v>30</v>
      </c>
      <c r="BC75" s="17">
        <f t="shared" si="47"/>
        <v>20</v>
      </c>
      <c r="BD75" s="64">
        <v>0</v>
      </c>
      <c r="BE75" s="64">
        <f t="shared" ref="BE75:BE79" si="82">BD75</f>
        <v>0</v>
      </c>
      <c r="BF75" s="68">
        <v>0</v>
      </c>
      <c r="BG75" s="64">
        <f t="shared" ref="BG75:BH75" si="83">BF75</f>
        <v>0</v>
      </c>
      <c r="BH75" s="64">
        <f t="shared" si="83"/>
        <v>0</v>
      </c>
      <c r="BI75" s="68">
        <v>10</v>
      </c>
      <c r="BJ75" s="64">
        <f t="shared" ref="BJ75:BK75" si="84">BI75</f>
        <v>10</v>
      </c>
      <c r="BK75" s="64">
        <f t="shared" si="84"/>
        <v>10</v>
      </c>
      <c r="BL75" s="68">
        <v>10</v>
      </c>
      <c r="BM75" s="64">
        <f t="shared" ref="BM75:BN75" si="85">BL75</f>
        <v>10</v>
      </c>
      <c r="BN75" s="64">
        <f t="shared" si="85"/>
        <v>10</v>
      </c>
      <c r="BO75" s="65">
        <f t="shared" si="48"/>
        <v>20</v>
      </c>
    </row>
    <row r="76" spans="1:67" s="67" customFormat="1" ht="50.1" customHeight="1">
      <c r="A76" s="59" t="s">
        <v>76</v>
      </c>
      <c r="B76" s="59" t="s">
        <v>77</v>
      </c>
      <c r="C76" s="59" t="s">
        <v>78</v>
      </c>
      <c r="D76" s="59" t="s">
        <v>94</v>
      </c>
      <c r="E76" s="59" t="s">
        <v>80</v>
      </c>
      <c r="F76" s="59" t="s">
        <v>95</v>
      </c>
      <c r="G76" s="61" t="s">
        <v>230</v>
      </c>
      <c r="H76" s="61" t="s">
        <v>278</v>
      </c>
      <c r="I76" s="61" t="s">
        <v>1538</v>
      </c>
      <c r="J76" s="60">
        <v>58</v>
      </c>
      <c r="K76" s="61" t="s">
        <v>275</v>
      </c>
      <c r="L76" s="60">
        <v>499</v>
      </c>
      <c r="M76" s="62" t="s">
        <v>339</v>
      </c>
      <c r="N76" s="60" t="s">
        <v>6</v>
      </c>
      <c r="O76" s="63"/>
      <c r="P76" s="63"/>
      <c r="Q76" s="63"/>
      <c r="R76" s="63" t="s">
        <v>87</v>
      </c>
      <c r="S76" s="63"/>
      <c r="T76" s="63"/>
      <c r="U76" s="63"/>
      <c r="V76" s="63"/>
      <c r="W76" s="63"/>
      <c r="X76" s="63"/>
      <c r="Y76" s="63"/>
      <c r="Z76" s="63"/>
      <c r="AA76" s="63"/>
      <c r="AB76" s="63"/>
      <c r="AC76" s="63"/>
      <c r="AD76" s="63"/>
      <c r="AE76" s="63"/>
      <c r="AF76" s="63"/>
      <c r="AG76" s="63"/>
      <c r="AH76" s="63"/>
      <c r="AI76" s="63"/>
      <c r="AJ76" s="63"/>
      <c r="AK76" s="63"/>
      <c r="AL76" s="60" t="s">
        <v>155</v>
      </c>
      <c r="AM76" s="63" t="s">
        <v>89</v>
      </c>
      <c r="AN76" s="60" t="s">
        <v>117</v>
      </c>
      <c r="AO76" s="60" t="s">
        <v>291</v>
      </c>
      <c r="AP76" s="60">
        <v>0</v>
      </c>
      <c r="AQ76" s="61" t="s">
        <v>340</v>
      </c>
      <c r="AR76" s="61" t="s">
        <v>341</v>
      </c>
      <c r="AS76" s="2">
        <v>0</v>
      </c>
      <c r="AT76" s="2">
        <v>0</v>
      </c>
      <c r="AU76" s="2">
        <v>25</v>
      </c>
      <c r="AV76" s="2">
        <v>35</v>
      </c>
      <c r="AW76" s="3">
        <v>40</v>
      </c>
      <c r="AX76" s="3">
        <v>100</v>
      </c>
      <c r="AY76" s="2">
        <v>0</v>
      </c>
      <c r="AZ76" s="2">
        <v>25</v>
      </c>
      <c r="BA76" s="2">
        <v>0</v>
      </c>
      <c r="BB76" s="2">
        <f t="shared" si="46"/>
        <v>35</v>
      </c>
      <c r="BC76" s="17">
        <f t="shared" si="47"/>
        <v>40</v>
      </c>
      <c r="BD76" s="64">
        <v>0</v>
      </c>
      <c r="BE76" s="64">
        <f t="shared" si="82"/>
        <v>0</v>
      </c>
      <c r="BF76" s="68">
        <v>0</v>
      </c>
      <c r="BG76" s="64">
        <f t="shared" ref="BG76:BH76" si="86">BF76</f>
        <v>0</v>
      </c>
      <c r="BH76" s="64">
        <f t="shared" si="86"/>
        <v>0</v>
      </c>
      <c r="BI76" s="68">
        <v>20</v>
      </c>
      <c r="BJ76" s="64">
        <f t="shared" ref="BJ76:BK76" si="87">BI76</f>
        <v>20</v>
      </c>
      <c r="BK76" s="64">
        <f t="shared" si="87"/>
        <v>20</v>
      </c>
      <c r="BL76" s="68">
        <v>20</v>
      </c>
      <c r="BM76" s="64">
        <f t="shared" ref="BM76:BN76" si="88">BL76</f>
        <v>20</v>
      </c>
      <c r="BN76" s="64">
        <f t="shared" si="88"/>
        <v>20</v>
      </c>
      <c r="BO76" s="65">
        <f t="shared" si="48"/>
        <v>40</v>
      </c>
    </row>
    <row r="77" spans="1:67" s="67" customFormat="1" ht="50.1" customHeight="1">
      <c r="A77" s="59" t="s">
        <v>76</v>
      </c>
      <c r="B77" s="59" t="s">
        <v>77</v>
      </c>
      <c r="C77" s="59" t="s">
        <v>78</v>
      </c>
      <c r="D77" s="59" t="s">
        <v>154</v>
      </c>
      <c r="E77" s="59" t="s">
        <v>80</v>
      </c>
      <c r="F77" s="59" t="s">
        <v>95</v>
      </c>
      <c r="G77" s="61" t="s">
        <v>230</v>
      </c>
      <c r="H77" s="61" t="s">
        <v>278</v>
      </c>
      <c r="I77" s="61" t="s">
        <v>1538</v>
      </c>
      <c r="J77" s="60">
        <v>60</v>
      </c>
      <c r="K77" s="61" t="s">
        <v>279</v>
      </c>
      <c r="L77" s="60">
        <v>483</v>
      </c>
      <c r="M77" s="62" t="s">
        <v>342</v>
      </c>
      <c r="N77" s="60" t="s">
        <v>6</v>
      </c>
      <c r="O77" s="63"/>
      <c r="P77" s="63"/>
      <c r="Q77" s="63"/>
      <c r="R77" s="63" t="s">
        <v>87</v>
      </c>
      <c r="S77" s="63"/>
      <c r="T77" s="63"/>
      <c r="U77" s="63"/>
      <c r="V77" s="63"/>
      <c r="W77" s="63"/>
      <c r="X77" s="63"/>
      <c r="Y77" s="63"/>
      <c r="Z77" s="63"/>
      <c r="AA77" s="63"/>
      <c r="AB77" s="63"/>
      <c r="AC77" s="63"/>
      <c r="AD77" s="63"/>
      <c r="AE77" s="63"/>
      <c r="AF77" s="63"/>
      <c r="AG77" s="63"/>
      <c r="AH77" s="63"/>
      <c r="AI77" s="63"/>
      <c r="AJ77" s="63"/>
      <c r="AK77" s="63"/>
      <c r="AL77" s="60" t="s">
        <v>155</v>
      </c>
      <c r="AM77" s="63" t="s">
        <v>89</v>
      </c>
      <c r="AN77" s="60" t="s">
        <v>117</v>
      </c>
      <c r="AO77" s="60" t="s">
        <v>291</v>
      </c>
      <c r="AP77" s="60">
        <v>0</v>
      </c>
      <c r="AQ77" s="61" t="s">
        <v>343</v>
      </c>
      <c r="AR77" s="61" t="s">
        <v>344</v>
      </c>
      <c r="AS77" s="2">
        <v>0</v>
      </c>
      <c r="AT77" s="2">
        <v>0</v>
      </c>
      <c r="AU77" s="2">
        <v>25</v>
      </c>
      <c r="AV77" s="2">
        <v>25</v>
      </c>
      <c r="AW77" s="3">
        <v>50</v>
      </c>
      <c r="AX77" s="3">
        <v>100</v>
      </c>
      <c r="AY77" s="2">
        <v>0</v>
      </c>
      <c r="AZ77" s="2">
        <v>25</v>
      </c>
      <c r="BA77" s="2">
        <v>0</v>
      </c>
      <c r="BB77" s="2">
        <f t="shared" si="46"/>
        <v>25</v>
      </c>
      <c r="BC77" s="17">
        <f t="shared" si="47"/>
        <v>50</v>
      </c>
      <c r="BD77" s="64">
        <v>0</v>
      </c>
      <c r="BE77" s="64">
        <f t="shared" si="82"/>
        <v>0</v>
      </c>
      <c r="BF77" s="68">
        <v>0</v>
      </c>
      <c r="BG77" s="64">
        <f t="shared" ref="BG77:BH77" si="89">BF77</f>
        <v>0</v>
      </c>
      <c r="BH77" s="64">
        <f t="shared" si="89"/>
        <v>0</v>
      </c>
      <c r="BI77" s="68">
        <v>20</v>
      </c>
      <c r="BJ77" s="64">
        <f t="shared" ref="BJ77:BK77" si="90">BI77</f>
        <v>20</v>
      </c>
      <c r="BK77" s="64">
        <f t="shared" si="90"/>
        <v>20</v>
      </c>
      <c r="BL77" s="68">
        <v>15</v>
      </c>
      <c r="BM77" s="64">
        <f t="shared" ref="BM77:BN77" si="91">BL77</f>
        <v>15</v>
      </c>
      <c r="BN77" s="64">
        <f t="shared" si="91"/>
        <v>15</v>
      </c>
      <c r="BO77" s="65">
        <f t="shared" si="48"/>
        <v>50</v>
      </c>
    </row>
    <row r="78" spans="1:67" s="67" customFormat="1" ht="50.1" customHeight="1">
      <c r="A78" s="59" t="s">
        <v>76</v>
      </c>
      <c r="B78" s="59" t="s">
        <v>77</v>
      </c>
      <c r="C78" s="59" t="s">
        <v>78</v>
      </c>
      <c r="D78" s="59" t="s">
        <v>154</v>
      </c>
      <c r="E78" s="59" t="s">
        <v>80</v>
      </c>
      <c r="F78" s="59" t="s">
        <v>95</v>
      </c>
      <c r="G78" s="61" t="s">
        <v>230</v>
      </c>
      <c r="H78" s="61" t="s">
        <v>278</v>
      </c>
      <c r="I78" s="61" t="s">
        <v>1538</v>
      </c>
      <c r="J78" s="60">
        <v>58</v>
      </c>
      <c r="K78" s="61" t="s">
        <v>275</v>
      </c>
      <c r="L78" s="60">
        <v>482</v>
      </c>
      <c r="M78" s="62" t="s">
        <v>345</v>
      </c>
      <c r="N78" s="60" t="s">
        <v>6</v>
      </c>
      <c r="O78" s="63"/>
      <c r="P78" s="63"/>
      <c r="Q78" s="63"/>
      <c r="R78" s="63" t="s">
        <v>109</v>
      </c>
      <c r="S78" s="63"/>
      <c r="T78" s="63"/>
      <c r="U78" s="63"/>
      <c r="V78" s="63"/>
      <c r="W78" s="63"/>
      <c r="X78" s="63"/>
      <c r="Y78" s="63"/>
      <c r="Z78" s="63"/>
      <c r="AA78" s="63"/>
      <c r="AB78" s="63"/>
      <c r="AC78" s="63"/>
      <c r="AD78" s="63"/>
      <c r="AE78" s="63"/>
      <c r="AF78" s="63"/>
      <c r="AG78" s="63"/>
      <c r="AH78" s="63"/>
      <c r="AI78" s="63"/>
      <c r="AJ78" s="63"/>
      <c r="AK78" s="63"/>
      <c r="AL78" s="60" t="s">
        <v>155</v>
      </c>
      <c r="AM78" s="63" t="s">
        <v>89</v>
      </c>
      <c r="AN78" s="60" t="s">
        <v>117</v>
      </c>
      <c r="AO78" s="60" t="s">
        <v>291</v>
      </c>
      <c r="AP78" s="60">
        <v>0</v>
      </c>
      <c r="AQ78" s="61" t="s">
        <v>346</v>
      </c>
      <c r="AR78" s="61" t="s">
        <v>347</v>
      </c>
      <c r="AS78" s="2">
        <v>0</v>
      </c>
      <c r="AT78" s="2">
        <v>0</v>
      </c>
      <c r="AU78" s="2">
        <v>25</v>
      </c>
      <c r="AV78" s="2">
        <v>25</v>
      </c>
      <c r="AW78" s="3">
        <v>50</v>
      </c>
      <c r="AX78" s="3">
        <v>100</v>
      </c>
      <c r="AY78" s="2">
        <v>0</v>
      </c>
      <c r="AZ78" s="2">
        <v>25</v>
      </c>
      <c r="BA78" s="2">
        <v>0</v>
      </c>
      <c r="BB78" s="2">
        <f t="shared" si="46"/>
        <v>25</v>
      </c>
      <c r="BC78" s="17">
        <f t="shared" si="47"/>
        <v>50</v>
      </c>
      <c r="BD78" s="64">
        <v>0</v>
      </c>
      <c r="BE78" s="64">
        <f t="shared" si="82"/>
        <v>0</v>
      </c>
      <c r="BF78" s="68">
        <v>0</v>
      </c>
      <c r="BG78" s="64">
        <f t="shared" ref="BG78:BH78" si="92">BF78</f>
        <v>0</v>
      </c>
      <c r="BH78" s="64">
        <f t="shared" si="92"/>
        <v>0</v>
      </c>
      <c r="BI78" s="68">
        <v>20</v>
      </c>
      <c r="BJ78" s="64">
        <f t="shared" ref="BJ78:BK78" si="93">BI78</f>
        <v>20</v>
      </c>
      <c r="BK78" s="64">
        <f t="shared" si="93"/>
        <v>20</v>
      </c>
      <c r="BL78" s="68">
        <v>15</v>
      </c>
      <c r="BM78" s="64">
        <f t="shared" ref="BM78:BN78" si="94">BL78</f>
        <v>15</v>
      </c>
      <c r="BN78" s="64">
        <f t="shared" si="94"/>
        <v>15</v>
      </c>
      <c r="BO78" s="65">
        <f t="shared" si="48"/>
        <v>50</v>
      </c>
    </row>
    <row r="79" spans="1:67" s="67" customFormat="1" ht="50.1" customHeight="1">
      <c r="A79" s="59" t="s">
        <v>76</v>
      </c>
      <c r="B79" s="59" t="s">
        <v>77</v>
      </c>
      <c r="C79" s="59" t="s">
        <v>78</v>
      </c>
      <c r="D79" s="59" t="s">
        <v>94</v>
      </c>
      <c r="E79" s="59" t="s">
        <v>80</v>
      </c>
      <c r="F79" s="59" t="s">
        <v>95</v>
      </c>
      <c r="G79" s="61" t="s">
        <v>230</v>
      </c>
      <c r="H79" s="61" t="s">
        <v>278</v>
      </c>
      <c r="I79" s="61" t="s">
        <v>1538</v>
      </c>
      <c r="J79" s="60">
        <v>56</v>
      </c>
      <c r="K79" s="61" t="s">
        <v>187</v>
      </c>
      <c r="L79" s="60">
        <v>505</v>
      </c>
      <c r="M79" s="62" t="s">
        <v>348</v>
      </c>
      <c r="N79" s="60" t="s">
        <v>6</v>
      </c>
      <c r="O79" s="63" t="s">
        <v>187</v>
      </c>
      <c r="P79" s="63"/>
      <c r="Q79" s="63"/>
      <c r="R79" s="63" t="s">
        <v>87</v>
      </c>
      <c r="S79" s="63"/>
      <c r="T79" s="63"/>
      <c r="U79" s="63"/>
      <c r="V79" s="63"/>
      <c r="W79" s="63"/>
      <c r="X79" s="63"/>
      <c r="Y79" s="63"/>
      <c r="Z79" s="63"/>
      <c r="AA79" s="63"/>
      <c r="AB79" s="63"/>
      <c r="AC79" s="63"/>
      <c r="AD79" s="63"/>
      <c r="AE79" s="63"/>
      <c r="AF79" s="63"/>
      <c r="AG79" s="63"/>
      <c r="AH79" s="63"/>
      <c r="AI79" s="63"/>
      <c r="AJ79" s="63"/>
      <c r="AK79" s="63"/>
      <c r="AL79" s="60" t="s">
        <v>155</v>
      </c>
      <c r="AM79" s="63" t="s">
        <v>89</v>
      </c>
      <c r="AN79" s="60" t="s">
        <v>117</v>
      </c>
      <c r="AO79" s="60" t="s">
        <v>291</v>
      </c>
      <c r="AP79" s="60">
        <v>15</v>
      </c>
      <c r="AQ79" s="61" t="s">
        <v>349</v>
      </c>
      <c r="AR79" s="61" t="s">
        <v>350</v>
      </c>
      <c r="AS79" s="2">
        <v>0</v>
      </c>
      <c r="AT79" s="2">
        <v>0</v>
      </c>
      <c r="AU79" s="2">
        <v>30</v>
      </c>
      <c r="AV79" s="2">
        <v>40</v>
      </c>
      <c r="AW79" s="3">
        <v>30</v>
      </c>
      <c r="AX79" s="3">
        <v>100</v>
      </c>
      <c r="AY79" s="2">
        <v>0</v>
      </c>
      <c r="AZ79" s="2">
        <v>20</v>
      </c>
      <c r="BA79" s="2">
        <v>0</v>
      </c>
      <c r="BB79" s="2">
        <f t="shared" si="46"/>
        <v>40</v>
      </c>
      <c r="BC79" s="17">
        <f t="shared" si="47"/>
        <v>30</v>
      </c>
      <c r="BD79" s="64">
        <v>0</v>
      </c>
      <c r="BE79" s="64">
        <f t="shared" si="82"/>
        <v>0</v>
      </c>
      <c r="BF79" s="68"/>
      <c r="BG79" s="64">
        <f t="shared" ref="BG79:BH79" si="95">BF79</f>
        <v>0</v>
      </c>
      <c r="BH79" s="64">
        <f t="shared" si="95"/>
        <v>0</v>
      </c>
      <c r="BI79" s="68">
        <v>10</v>
      </c>
      <c r="BJ79" s="64">
        <f t="shared" ref="BJ79:BK79" si="96">BI79</f>
        <v>10</v>
      </c>
      <c r="BK79" s="64">
        <f t="shared" si="96"/>
        <v>10</v>
      </c>
      <c r="BL79" s="68">
        <v>10</v>
      </c>
      <c r="BM79" s="64">
        <f t="shared" ref="BM79:BN79" si="97">BL79</f>
        <v>10</v>
      </c>
      <c r="BN79" s="64">
        <f t="shared" si="97"/>
        <v>10</v>
      </c>
      <c r="BO79" s="65">
        <f t="shared" si="48"/>
        <v>30</v>
      </c>
    </row>
    <row r="80" spans="1:67" s="67" customFormat="1" ht="50.1" customHeight="1">
      <c r="A80" s="59" t="s">
        <v>76</v>
      </c>
      <c r="B80" s="59" t="s">
        <v>77</v>
      </c>
      <c r="C80" s="59" t="s">
        <v>78</v>
      </c>
      <c r="D80" s="59" t="s">
        <v>94</v>
      </c>
      <c r="E80" s="59" t="s">
        <v>80</v>
      </c>
      <c r="F80" s="59" t="s">
        <v>95</v>
      </c>
      <c r="G80" s="60" t="s">
        <v>230</v>
      </c>
      <c r="H80" s="61" t="s">
        <v>278</v>
      </c>
      <c r="I80" s="61" t="s">
        <v>1538</v>
      </c>
      <c r="J80" s="60">
        <v>53</v>
      </c>
      <c r="K80" s="63" t="s">
        <v>141</v>
      </c>
      <c r="L80" s="63">
        <v>109</v>
      </c>
      <c r="M80" s="63" t="s">
        <v>351</v>
      </c>
      <c r="N80" s="63" t="s">
        <v>6</v>
      </c>
      <c r="O80" s="63"/>
      <c r="P80" s="63"/>
      <c r="Q80" s="63"/>
      <c r="R80" s="63" t="s">
        <v>87</v>
      </c>
      <c r="S80" s="63"/>
      <c r="T80" s="63"/>
      <c r="U80" s="63"/>
      <c r="V80" s="63"/>
      <c r="W80" s="63"/>
      <c r="X80" s="63"/>
      <c r="Y80" s="63"/>
      <c r="Z80" s="63"/>
      <c r="AA80" s="63"/>
      <c r="AB80" s="63"/>
      <c r="AC80" s="63"/>
      <c r="AD80" s="63"/>
      <c r="AE80" s="63"/>
      <c r="AF80" s="63"/>
      <c r="AG80" s="60"/>
      <c r="AH80" s="63"/>
      <c r="AI80" s="60"/>
      <c r="AJ80" s="60"/>
      <c r="AK80" s="60"/>
      <c r="AL80" s="61" t="s">
        <v>88</v>
      </c>
      <c r="AM80" s="61" t="s">
        <v>125</v>
      </c>
      <c r="AN80" s="2" t="s">
        <v>90</v>
      </c>
      <c r="AO80" s="2" t="s">
        <v>105</v>
      </c>
      <c r="AP80" s="4">
        <v>0</v>
      </c>
      <c r="AQ80" s="4" t="s">
        <v>352</v>
      </c>
      <c r="AR80" s="10" t="s">
        <v>353</v>
      </c>
      <c r="AS80" s="10">
        <v>0</v>
      </c>
      <c r="AT80" s="2">
        <v>0</v>
      </c>
      <c r="AU80" s="2">
        <v>1000</v>
      </c>
      <c r="AV80" s="2">
        <v>5500</v>
      </c>
      <c r="AW80" s="2">
        <v>10000</v>
      </c>
      <c r="AX80" s="17">
        <v>10000</v>
      </c>
      <c r="AY80" s="64">
        <v>0</v>
      </c>
      <c r="AZ80" s="64">
        <v>1061</v>
      </c>
      <c r="BA80" s="64">
        <v>1061</v>
      </c>
      <c r="BB80" s="64">
        <f t="shared" si="46"/>
        <v>4439</v>
      </c>
      <c r="BC80" s="64">
        <f t="shared" si="47"/>
        <v>10000</v>
      </c>
      <c r="BD80" s="64">
        <f>BA80</f>
        <v>1061</v>
      </c>
      <c r="BE80" s="64">
        <f>BA80</f>
        <v>1061</v>
      </c>
      <c r="BF80" s="64">
        <f>BA80</f>
        <v>1061</v>
      </c>
      <c r="BG80" s="64">
        <f>BA80</f>
        <v>1061</v>
      </c>
      <c r="BH80" s="64">
        <f t="shared" ref="BH80:BN80" si="98">BG80</f>
        <v>1061</v>
      </c>
      <c r="BI80" s="64">
        <f t="shared" si="98"/>
        <v>1061</v>
      </c>
      <c r="BJ80" s="65">
        <f t="shared" si="98"/>
        <v>1061</v>
      </c>
      <c r="BK80" s="66">
        <f t="shared" si="98"/>
        <v>1061</v>
      </c>
      <c r="BL80" s="66">
        <f t="shared" si="98"/>
        <v>1061</v>
      </c>
      <c r="BM80" s="67">
        <f t="shared" si="98"/>
        <v>1061</v>
      </c>
      <c r="BN80" s="67">
        <f t="shared" si="98"/>
        <v>1061</v>
      </c>
      <c r="BO80" s="67">
        <f t="shared" si="48"/>
        <v>10000</v>
      </c>
    </row>
    <row r="81" spans="1:16372" s="67" customFormat="1" ht="50.1" customHeight="1">
      <c r="A81" s="59" t="s">
        <v>76</v>
      </c>
      <c r="B81" s="59" t="s">
        <v>77</v>
      </c>
      <c r="C81" s="59" t="s">
        <v>78</v>
      </c>
      <c r="D81" s="59" t="s">
        <v>94</v>
      </c>
      <c r="E81" s="59" t="s">
        <v>80</v>
      </c>
      <c r="F81" s="59" t="s">
        <v>95</v>
      </c>
      <c r="G81" s="61" t="s">
        <v>82</v>
      </c>
      <c r="H81" s="61" t="s">
        <v>83</v>
      </c>
      <c r="I81" s="61" t="s">
        <v>1535</v>
      </c>
      <c r="J81" s="60" t="s">
        <v>354</v>
      </c>
      <c r="K81" s="61" t="s">
        <v>355</v>
      </c>
      <c r="L81" s="60">
        <v>236</v>
      </c>
      <c r="M81" s="62" t="s">
        <v>356</v>
      </c>
      <c r="N81" s="60" t="s">
        <v>1</v>
      </c>
      <c r="O81" s="63"/>
      <c r="P81" s="63"/>
      <c r="Q81" s="63"/>
      <c r="R81" s="63"/>
      <c r="S81" s="63"/>
      <c r="T81" s="63"/>
      <c r="U81" s="63"/>
      <c r="V81" s="63"/>
      <c r="W81" s="63"/>
      <c r="X81" s="63"/>
      <c r="Y81" s="63"/>
      <c r="Z81" s="63"/>
      <c r="AA81" s="63"/>
      <c r="AB81" s="63"/>
      <c r="AC81" s="63"/>
      <c r="AD81" s="63"/>
      <c r="AE81" s="63"/>
      <c r="AF81" s="63"/>
      <c r="AG81" s="63"/>
      <c r="AH81" s="63"/>
      <c r="AI81" s="63"/>
      <c r="AJ81" s="63"/>
      <c r="AK81" s="63"/>
      <c r="AL81" s="60" t="s">
        <v>155</v>
      </c>
      <c r="AM81" s="63" t="s">
        <v>143</v>
      </c>
      <c r="AN81" s="60" t="s">
        <v>117</v>
      </c>
      <c r="AO81" s="60" t="s">
        <v>105</v>
      </c>
      <c r="AP81" s="60">
        <v>0</v>
      </c>
      <c r="AQ81" s="61" t="s">
        <v>357</v>
      </c>
      <c r="AR81" s="61" t="s">
        <v>358</v>
      </c>
      <c r="AS81" s="2">
        <v>0</v>
      </c>
      <c r="AT81" s="2">
        <v>0</v>
      </c>
      <c r="AU81" s="2">
        <v>0</v>
      </c>
      <c r="AV81" s="2">
        <v>100</v>
      </c>
      <c r="AW81" s="3">
        <v>100</v>
      </c>
      <c r="AX81" s="3">
        <v>200</v>
      </c>
      <c r="AY81" s="2">
        <v>0</v>
      </c>
      <c r="AZ81" s="8">
        <v>0</v>
      </c>
      <c r="BA81" s="2">
        <v>79</v>
      </c>
      <c r="BB81" s="2">
        <f t="shared" si="46"/>
        <v>21</v>
      </c>
      <c r="BC81" s="17">
        <f t="shared" si="47"/>
        <v>100</v>
      </c>
      <c r="BD81" s="64">
        <v>0</v>
      </c>
      <c r="BE81" s="64">
        <v>0</v>
      </c>
      <c r="BF81" s="64">
        <v>0</v>
      </c>
      <c r="BG81" s="64">
        <v>0</v>
      </c>
      <c r="BH81" s="64">
        <v>0</v>
      </c>
      <c r="BI81" s="68">
        <v>50</v>
      </c>
      <c r="BJ81" s="64">
        <f>BI81</f>
        <v>50</v>
      </c>
      <c r="BK81" s="64">
        <f t="shared" ref="BK81:BN81" si="99">BJ81</f>
        <v>50</v>
      </c>
      <c r="BL81" s="64">
        <f t="shared" si="99"/>
        <v>50</v>
      </c>
      <c r="BM81" s="64">
        <f t="shared" si="99"/>
        <v>50</v>
      </c>
      <c r="BN81" s="64">
        <f t="shared" si="99"/>
        <v>50</v>
      </c>
      <c r="BO81" s="65">
        <f t="shared" si="48"/>
        <v>100</v>
      </c>
    </row>
    <row r="82" spans="1:16372" s="67" customFormat="1" ht="50.1" customHeight="1">
      <c r="A82" s="59" t="s">
        <v>76</v>
      </c>
      <c r="B82" s="59" t="s">
        <v>77</v>
      </c>
      <c r="C82" s="59" t="s">
        <v>78</v>
      </c>
      <c r="D82" s="59" t="s">
        <v>94</v>
      </c>
      <c r="E82" s="59" t="s">
        <v>80</v>
      </c>
      <c r="F82" s="59" t="s">
        <v>95</v>
      </c>
      <c r="G82" s="61" t="s">
        <v>82</v>
      </c>
      <c r="H82" s="61" t="s">
        <v>83</v>
      </c>
      <c r="I82" s="61" t="s">
        <v>1535</v>
      </c>
      <c r="J82" s="60" t="s">
        <v>354</v>
      </c>
      <c r="K82" s="61" t="s">
        <v>355</v>
      </c>
      <c r="L82" s="60">
        <v>237</v>
      </c>
      <c r="M82" s="62" t="s">
        <v>359</v>
      </c>
      <c r="N82" s="60" t="s">
        <v>1</v>
      </c>
      <c r="O82" s="63"/>
      <c r="P82" s="63"/>
      <c r="Q82" s="63"/>
      <c r="R82" s="63"/>
      <c r="S82" s="63"/>
      <c r="T82" s="63"/>
      <c r="U82" s="63"/>
      <c r="V82" s="63"/>
      <c r="W82" s="63"/>
      <c r="X82" s="63"/>
      <c r="Y82" s="63"/>
      <c r="Z82" s="63"/>
      <c r="AA82" s="63"/>
      <c r="AB82" s="63"/>
      <c r="AC82" s="63"/>
      <c r="AD82" s="63"/>
      <c r="AE82" s="63"/>
      <c r="AF82" s="63"/>
      <c r="AG82" s="63"/>
      <c r="AH82" s="63"/>
      <c r="AI82" s="63"/>
      <c r="AJ82" s="63"/>
      <c r="AK82" s="63"/>
      <c r="AL82" s="60" t="s">
        <v>103</v>
      </c>
      <c r="AM82" s="63" t="s">
        <v>89</v>
      </c>
      <c r="AN82" s="60" t="s">
        <v>104</v>
      </c>
      <c r="AO82" s="60" t="s">
        <v>105</v>
      </c>
      <c r="AP82" s="60">
        <v>0</v>
      </c>
      <c r="AQ82" s="61" t="s">
        <v>360</v>
      </c>
      <c r="AR82" s="61" t="s">
        <v>361</v>
      </c>
      <c r="AS82" s="2">
        <v>0</v>
      </c>
      <c r="AT82" s="2">
        <v>0</v>
      </c>
      <c r="AU82" s="2">
        <v>0</v>
      </c>
      <c r="AV82" s="2">
        <v>96</v>
      </c>
      <c r="AW82" s="3">
        <v>96</v>
      </c>
      <c r="AX82" s="3">
        <v>96</v>
      </c>
      <c r="AY82" s="2">
        <v>0</v>
      </c>
      <c r="AZ82" s="2">
        <v>0</v>
      </c>
      <c r="BA82" s="2">
        <v>0</v>
      </c>
      <c r="BB82" s="2">
        <f t="shared" si="46"/>
        <v>96</v>
      </c>
      <c r="BC82" s="17">
        <f t="shared" si="47"/>
        <v>96</v>
      </c>
      <c r="BD82" s="64">
        <v>0</v>
      </c>
      <c r="BE82" s="64">
        <f>BD82</f>
        <v>0</v>
      </c>
      <c r="BF82" s="68">
        <v>0</v>
      </c>
      <c r="BG82" s="64">
        <f>BF82</f>
        <v>0</v>
      </c>
      <c r="BH82" s="64">
        <f>BG82</f>
        <v>0</v>
      </c>
      <c r="BI82" s="68">
        <v>20</v>
      </c>
      <c r="BJ82" s="64">
        <f>BI82</f>
        <v>20</v>
      </c>
      <c r="BK82" s="64">
        <f>BJ82</f>
        <v>20</v>
      </c>
      <c r="BL82" s="68">
        <v>30</v>
      </c>
      <c r="BM82" s="64">
        <f>BL82</f>
        <v>30</v>
      </c>
      <c r="BN82" s="64">
        <f>BM82</f>
        <v>30</v>
      </c>
      <c r="BO82" s="65">
        <f t="shared" si="48"/>
        <v>96</v>
      </c>
    </row>
    <row r="83" spans="1:16372" s="67" customFormat="1" ht="50.1" customHeight="1">
      <c r="A83" s="59" t="s">
        <v>76</v>
      </c>
      <c r="B83" s="59" t="s">
        <v>77</v>
      </c>
      <c r="C83" s="59" t="s">
        <v>78</v>
      </c>
      <c r="D83" s="59" t="s">
        <v>94</v>
      </c>
      <c r="E83" s="59" t="s">
        <v>80</v>
      </c>
      <c r="F83" s="59" t="s">
        <v>80</v>
      </c>
      <c r="G83" s="61" t="s">
        <v>82</v>
      </c>
      <c r="H83" s="61" t="s">
        <v>83</v>
      </c>
      <c r="I83" s="61" t="s">
        <v>1535</v>
      </c>
      <c r="J83" s="60">
        <v>49</v>
      </c>
      <c r="K83" s="61" t="s">
        <v>362</v>
      </c>
      <c r="L83" s="60">
        <v>238</v>
      </c>
      <c r="M83" s="62" t="s">
        <v>363</v>
      </c>
      <c r="N83" s="60" t="s">
        <v>1</v>
      </c>
      <c r="O83" s="63"/>
      <c r="P83" s="63"/>
      <c r="Q83" s="63"/>
      <c r="R83" s="63"/>
      <c r="S83" s="63"/>
      <c r="T83" s="63"/>
      <c r="U83" s="63"/>
      <c r="V83" s="63"/>
      <c r="W83" s="63"/>
      <c r="X83" s="63"/>
      <c r="Y83" s="63"/>
      <c r="Z83" s="63"/>
      <c r="AA83" s="63"/>
      <c r="AB83" s="63"/>
      <c r="AC83" s="63"/>
      <c r="AD83" s="63"/>
      <c r="AE83" s="63"/>
      <c r="AF83" s="63"/>
      <c r="AG83" s="63"/>
      <c r="AH83" s="63"/>
      <c r="AI83" s="63"/>
      <c r="AJ83" s="63"/>
      <c r="AK83" s="63"/>
      <c r="AL83" s="60" t="s">
        <v>88</v>
      </c>
      <c r="AM83" s="63" t="s">
        <v>160</v>
      </c>
      <c r="AN83" s="60" t="s">
        <v>113</v>
      </c>
      <c r="AO83" s="60" t="s">
        <v>91</v>
      </c>
      <c r="AP83" s="60">
        <v>10</v>
      </c>
      <c r="AQ83" s="61" t="s">
        <v>364</v>
      </c>
      <c r="AR83" s="61" t="s">
        <v>365</v>
      </c>
      <c r="AS83" s="2">
        <v>0</v>
      </c>
      <c r="AT83" s="2">
        <v>0</v>
      </c>
      <c r="AU83" s="2">
        <v>0</v>
      </c>
      <c r="AV83" s="2">
        <v>100</v>
      </c>
      <c r="AW83" s="3">
        <v>100</v>
      </c>
      <c r="AX83" s="3">
        <v>100</v>
      </c>
      <c r="AY83" s="2">
        <v>0</v>
      </c>
      <c r="AZ83" s="2">
        <v>0</v>
      </c>
      <c r="BA83" s="2"/>
      <c r="BB83" s="2">
        <f t="shared" si="46"/>
        <v>100</v>
      </c>
      <c r="BC83" s="17">
        <f t="shared" si="47"/>
        <v>100</v>
      </c>
      <c r="BD83" s="68"/>
      <c r="BE83" s="68"/>
      <c r="BF83" s="68"/>
      <c r="BG83" s="68"/>
      <c r="BH83" s="68"/>
      <c r="BI83" s="68"/>
      <c r="BJ83" s="68"/>
      <c r="BK83" s="68"/>
      <c r="BL83" s="68"/>
      <c r="BM83" s="68"/>
      <c r="BN83" s="68"/>
      <c r="BO83" s="65">
        <f t="shared" si="48"/>
        <v>100</v>
      </c>
    </row>
    <row r="84" spans="1:16372" s="59" customFormat="1" ht="50.1" customHeight="1">
      <c r="A84" s="59" t="s">
        <v>76</v>
      </c>
      <c r="B84" s="59" t="s">
        <v>77</v>
      </c>
      <c r="C84" s="59" t="s">
        <v>78</v>
      </c>
      <c r="D84" s="59" t="s">
        <v>94</v>
      </c>
      <c r="E84" s="59" t="s">
        <v>80</v>
      </c>
      <c r="F84" s="59" t="s">
        <v>95</v>
      </c>
      <c r="G84" s="61" t="s">
        <v>82</v>
      </c>
      <c r="H84" s="61" t="s">
        <v>83</v>
      </c>
      <c r="I84" s="61" t="s">
        <v>1535</v>
      </c>
      <c r="J84" s="59" t="s">
        <v>354</v>
      </c>
      <c r="K84" s="59" t="s">
        <v>355</v>
      </c>
      <c r="L84" s="59">
        <v>346</v>
      </c>
      <c r="M84" s="59" t="s">
        <v>366</v>
      </c>
      <c r="N84" s="71" t="s">
        <v>1</v>
      </c>
      <c r="AL84" s="59" t="s">
        <v>103</v>
      </c>
      <c r="AM84" s="59" t="s">
        <v>89</v>
      </c>
      <c r="AN84" s="59" t="s">
        <v>117</v>
      </c>
      <c r="AO84" s="59" t="s">
        <v>105</v>
      </c>
      <c r="AP84" s="59">
        <v>0</v>
      </c>
      <c r="AQ84" s="59" t="s">
        <v>367</v>
      </c>
      <c r="AR84" s="59" t="s">
        <v>361</v>
      </c>
      <c r="AS84" s="59">
        <v>0</v>
      </c>
      <c r="AT84" s="59">
        <v>0</v>
      </c>
      <c r="AU84" s="59">
        <v>0</v>
      </c>
      <c r="AV84" s="59">
        <v>0</v>
      </c>
      <c r="AW84" s="59">
        <v>12</v>
      </c>
      <c r="AX84" s="59">
        <v>12</v>
      </c>
      <c r="AY84" s="59">
        <v>0</v>
      </c>
      <c r="AZ84" s="59">
        <v>0</v>
      </c>
      <c r="BA84" s="59">
        <v>0</v>
      </c>
      <c r="BB84" s="59">
        <f t="shared" ref="BB84" si="100">AV84-BA84</f>
        <v>0</v>
      </c>
      <c r="BC84" s="59">
        <f t="shared" ref="BC84" si="101">AW84</f>
        <v>12</v>
      </c>
      <c r="BD84" s="59">
        <v>0</v>
      </c>
      <c r="BE84" s="59">
        <f>BD84</f>
        <v>0</v>
      </c>
      <c r="BF84" s="59">
        <v>0</v>
      </c>
      <c r="BG84" s="59">
        <f>BF84</f>
        <v>0</v>
      </c>
      <c r="BH84" s="59">
        <f>BG84</f>
        <v>0</v>
      </c>
      <c r="BI84" s="59">
        <v>4</v>
      </c>
      <c r="BJ84" s="59">
        <f>BI84</f>
        <v>4</v>
      </c>
      <c r="BK84" s="59">
        <f>BJ84</f>
        <v>4</v>
      </c>
      <c r="BL84" s="59">
        <v>8</v>
      </c>
      <c r="BM84" s="59">
        <f>BL84</f>
        <v>8</v>
      </c>
      <c r="BN84" s="59">
        <f>BM84</f>
        <v>8</v>
      </c>
      <c r="BO84" s="59">
        <f t="shared" ref="BO84" si="102">AW84</f>
        <v>12</v>
      </c>
    </row>
    <row r="85" spans="1:16372" s="69" customFormat="1" ht="50.1" customHeight="1">
      <c r="A85" s="59" t="s">
        <v>76</v>
      </c>
      <c r="B85" s="59" t="s">
        <v>77</v>
      </c>
      <c r="C85" s="59" t="s">
        <v>78</v>
      </c>
      <c r="D85" s="59" t="s">
        <v>94</v>
      </c>
      <c r="E85" s="59" t="s">
        <v>80</v>
      </c>
      <c r="F85" s="59" t="s">
        <v>81</v>
      </c>
      <c r="G85" s="61" t="s">
        <v>230</v>
      </c>
      <c r="H85" s="61" t="s">
        <v>83</v>
      </c>
      <c r="I85" s="61" t="s">
        <v>1535</v>
      </c>
      <c r="J85" s="60">
        <v>64</v>
      </c>
      <c r="K85" s="59" t="s">
        <v>85</v>
      </c>
      <c r="L85" s="71">
        <v>333</v>
      </c>
      <c r="M85" s="59" t="s">
        <v>368</v>
      </c>
      <c r="N85" s="71" t="s">
        <v>1</v>
      </c>
      <c r="O85" s="59"/>
      <c r="P85" s="59"/>
      <c r="Q85" s="59"/>
      <c r="R85" s="59"/>
      <c r="S85" s="59"/>
      <c r="T85" s="59"/>
      <c r="U85" s="59"/>
      <c r="V85" s="59"/>
      <c r="W85" s="59"/>
      <c r="X85" s="59"/>
      <c r="Y85" s="59"/>
      <c r="Z85" s="59"/>
      <c r="AA85" s="59"/>
      <c r="AB85" s="59"/>
      <c r="AC85" s="59"/>
      <c r="AD85" s="59"/>
      <c r="AE85" s="59"/>
      <c r="AF85" s="59"/>
      <c r="AG85" s="59"/>
      <c r="AH85" s="59"/>
      <c r="AI85" s="59"/>
      <c r="AJ85" s="59"/>
      <c r="AK85" s="59"/>
      <c r="AL85" s="59" t="s">
        <v>155</v>
      </c>
      <c r="AM85" s="59" t="s">
        <v>89</v>
      </c>
      <c r="AN85" s="59" t="s">
        <v>369</v>
      </c>
      <c r="AO85" s="59" t="s">
        <v>105</v>
      </c>
      <c r="AP85" s="59">
        <v>0</v>
      </c>
      <c r="AQ85" s="59" t="s">
        <v>370</v>
      </c>
      <c r="AR85" s="59" t="s">
        <v>371</v>
      </c>
      <c r="AS85" s="59">
        <v>0</v>
      </c>
      <c r="AT85" s="59">
        <v>0</v>
      </c>
      <c r="AU85" s="59">
        <v>0</v>
      </c>
      <c r="AV85" s="59">
        <v>0</v>
      </c>
      <c r="AW85" s="59">
        <v>400</v>
      </c>
      <c r="AX85" s="59">
        <v>400</v>
      </c>
      <c r="AY85" s="59">
        <v>0</v>
      </c>
      <c r="AZ85" s="59">
        <v>180</v>
      </c>
      <c r="BA85" s="59">
        <v>330</v>
      </c>
      <c r="BB85" s="59">
        <v>0</v>
      </c>
      <c r="BC85" s="59">
        <v>70</v>
      </c>
      <c r="BD85" s="59">
        <v>330</v>
      </c>
      <c r="BE85" s="59">
        <f t="shared" ref="BE85:BE86" si="103">BD85</f>
        <v>330</v>
      </c>
      <c r="BF85" s="59">
        <v>345</v>
      </c>
      <c r="BG85" s="59">
        <f t="shared" ref="BG85:BH86" si="104">BF85</f>
        <v>345</v>
      </c>
      <c r="BH85" s="59">
        <f t="shared" si="104"/>
        <v>345</v>
      </c>
      <c r="BI85" s="59">
        <v>350</v>
      </c>
      <c r="BJ85" s="59">
        <f t="shared" ref="BJ85:BK86" si="105">BI85</f>
        <v>350</v>
      </c>
      <c r="BK85" s="59">
        <f t="shared" si="105"/>
        <v>350</v>
      </c>
      <c r="BL85" s="59">
        <v>375</v>
      </c>
      <c r="BM85" s="59">
        <f t="shared" ref="BM85:BN86" si="106">BL85</f>
        <v>375</v>
      </c>
      <c r="BN85" s="59">
        <f t="shared" si="106"/>
        <v>375</v>
      </c>
      <c r="BO85" s="59">
        <v>400</v>
      </c>
      <c r="BP85" s="59"/>
      <c r="BQ85" s="59"/>
      <c r="BR85" s="59"/>
      <c r="BS85" s="59"/>
      <c r="BT85" s="59"/>
      <c r="BU85" s="59"/>
      <c r="BV85" s="59"/>
      <c r="BW85" s="59"/>
      <c r="BX85" s="59"/>
      <c r="BY85" s="59"/>
      <c r="BZ85" s="59"/>
      <c r="CA85" s="59"/>
      <c r="CB85" s="59"/>
      <c r="CC85" s="59"/>
      <c r="CD85" s="59"/>
      <c r="CE85" s="59"/>
      <c r="CF85" s="59"/>
      <c r="CG85" s="59"/>
      <c r="CH85" s="59"/>
      <c r="CI85" s="59"/>
      <c r="CJ85" s="59"/>
      <c r="CK85" s="59"/>
      <c r="CL85" s="59"/>
      <c r="CM85" s="59"/>
      <c r="CN85" s="59"/>
      <c r="CO85" s="59"/>
      <c r="CP85" s="59"/>
      <c r="CQ85" s="59"/>
      <c r="CR85" s="59"/>
      <c r="CS85" s="59"/>
      <c r="CT85" s="59"/>
      <c r="CU85" s="59"/>
      <c r="CV85" s="59"/>
      <c r="CW85" s="59"/>
      <c r="CX85" s="59"/>
      <c r="CY85" s="59"/>
      <c r="CZ85" s="59"/>
      <c r="DA85" s="59"/>
      <c r="DB85" s="59"/>
      <c r="DC85" s="59"/>
      <c r="DD85" s="59"/>
      <c r="DE85" s="59"/>
      <c r="DF85" s="59"/>
      <c r="DG85" s="59"/>
      <c r="DH85" s="59"/>
      <c r="DI85" s="59"/>
      <c r="DJ85" s="59"/>
      <c r="DK85" s="59"/>
      <c r="DL85" s="59"/>
      <c r="DM85" s="59"/>
      <c r="DN85" s="59"/>
      <c r="DO85" s="59"/>
      <c r="DP85" s="59"/>
      <c r="DQ85" s="59"/>
      <c r="DR85" s="59"/>
      <c r="DS85" s="59"/>
      <c r="DT85" s="59"/>
      <c r="DU85" s="59"/>
      <c r="DV85" s="59"/>
      <c r="DW85" s="59"/>
      <c r="DX85" s="59"/>
      <c r="DY85" s="59"/>
      <c r="DZ85" s="59"/>
      <c r="EA85" s="59"/>
      <c r="EB85" s="59"/>
      <c r="EC85" s="59"/>
      <c r="ED85" s="59"/>
      <c r="EE85" s="59"/>
      <c r="EF85" s="59"/>
      <c r="EG85" s="59"/>
      <c r="EH85" s="59"/>
      <c r="EI85" s="59"/>
      <c r="EJ85" s="59"/>
      <c r="EK85" s="59"/>
      <c r="EL85" s="59"/>
      <c r="EM85" s="59"/>
      <c r="EN85" s="59"/>
      <c r="EO85" s="59"/>
      <c r="EP85" s="59"/>
      <c r="EQ85" s="59"/>
      <c r="ER85" s="59"/>
      <c r="ES85" s="59"/>
      <c r="ET85" s="59"/>
      <c r="EU85" s="59"/>
      <c r="EV85" s="59"/>
      <c r="EW85" s="59"/>
      <c r="EX85" s="59"/>
      <c r="EY85" s="59"/>
      <c r="EZ85" s="59"/>
      <c r="FA85" s="59"/>
      <c r="FB85" s="59"/>
      <c r="FC85" s="59"/>
      <c r="FD85" s="59"/>
      <c r="FE85" s="59"/>
      <c r="FF85" s="59"/>
      <c r="FG85" s="59"/>
      <c r="FH85" s="59"/>
      <c r="FI85" s="59"/>
      <c r="FJ85" s="59"/>
      <c r="FK85" s="59"/>
      <c r="FL85" s="59"/>
      <c r="FM85" s="59"/>
      <c r="FN85" s="59"/>
      <c r="FO85" s="59"/>
      <c r="FP85" s="59"/>
      <c r="FQ85" s="59"/>
      <c r="FR85" s="59"/>
      <c r="FS85" s="59"/>
      <c r="FT85" s="59"/>
      <c r="FU85" s="59"/>
      <c r="FV85" s="59"/>
      <c r="FW85" s="59"/>
      <c r="FX85" s="59"/>
      <c r="FY85" s="59"/>
      <c r="FZ85" s="59"/>
      <c r="GA85" s="59"/>
      <c r="GB85" s="59"/>
      <c r="GC85" s="59"/>
      <c r="GD85" s="59"/>
      <c r="GE85" s="59"/>
      <c r="GF85" s="59"/>
      <c r="GG85" s="59"/>
      <c r="GH85" s="59"/>
      <c r="GI85" s="59"/>
      <c r="GJ85" s="59"/>
      <c r="GK85" s="59"/>
      <c r="GL85" s="59"/>
      <c r="GM85" s="59"/>
      <c r="GN85" s="59"/>
      <c r="GO85" s="59"/>
      <c r="GP85" s="59"/>
      <c r="GQ85" s="59"/>
      <c r="GR85" s="59"/>
      <c r="GS85" s="59"/>
      <c r="GT85" s="59"/>
      <c r="GU85" s="59"/>
      <c r="GV85" s="59"/>
      <c r="GW85" s="59"/>
      <c r="GX85" s="59"/>
      <c r="GY85" s="59"/>
      <c r="GZ85" s="59"/>
      <c r="HA85" s="59"/>
      <c r="HB85" s="59"/>
      <c r="HC85" s="59"/>
      <c r="HD85" s="59"/>
      <c r="HE85" s="59"/>
      <c r="HF85" s="59"/>
      <c r="HG85" s="59"/>
      <c r="HH85" s="59"/>
      <c r="HI85" s="59"/>
      <c r="HJ85" s="59"/>
      <c r="HK85" s="59"/>
      <c r="HL85" s="59"/>
      <c r="HM85" s="59"/>
      <c r="HN85" s="59"/>
      <c r="HO85" s="59"/>
      <c r="HP85" s="59"/>
      <c r="HQ85" s="59"/>
      <c r="HR85" s="59"/>
      <c r="HS85" s="59"/>
      <c r="HT85" s="59"/>
      <c r="HU85" s="59"/>
      <c r="HV85" s="59"/>
      <c r="HW85" s="59"/>
      <c r="HX85" s="59"/>
      <c r="HY85" s="59"/>
      <c r="HZ85" s="59"/>
      <c r="IA85" s="59"/>
      <c r="IB85" s="59"/>
      <c r="IC85" s="59"/>
      <c r="ID85" s="59"/>
      <c r="IE85" s="59"/>
      <c r="IF85" s="59"/>
      <c r="IG85" s="59"/>
      <c r="IH85" s="59"/>
      <c r="II85" s="59"/>
      <c r="IJ85" s="59"/>
      <c r="IK85" s="59"/>
      <c r="IL85" s="59"/>
      <c r="IM85" s="59"/>
      <c r="IN85" s="59"/>
      <c r="IO85" s="59"/>
      <c r="IP85" s="59"/>
      <c r="IQ85" s="59"/>
      <c r="IR85" s="59"/>
      <c r="IS85" s="59"/>
      <c r="IT85" s="59"/>
      <c r="IU85" s="59"/>
      <c r="IV85" s="59"/>
      <c r="IW85" s="59"/>
      <c r="IX85" s="59"/>
      <c r="IY85" s="59"/>
      <c r="IZ85" s="59"/>
      <c r="JA85" s="59"/>
      <c r="JB85" s="59"/>
      <c r="JC85" s="59"/>
      <c r="JD85" s="59"/>
      <c r="JE85" s="59"/>
      <c r="JF85" s="59"/>
      <c r="JG85" s="59"/>
      <c r="JH85" s="59"/>
      <c r="JI85" s="59"/>
      <c r="JJ85" s="59"/>
      <c r="JK85" s="59"/>
      <c r="JL85" s="59"/>
      <c r="JM85" s="59"/>
      <c r="JN85" s="59"/>
      <c r="JO85" s="59"/>
      <c r="JP85" s="59"/>
      <c r="JQ85" s="59"/>
      <c r="JR85" s="59"/>
      <c r="JS85" s="59"/>
      <c r="JT85" s="59"/>
      <c r="JU85" s="59"/>
      <c r="JV85" s="59"/>
      <c r="JW85" s="59"/>
      <c r="JX85" s="59"/>
      <c r="JY85" s="59"/>
      <c r="JZ85" s="59"/>
      <c r="KA85" s="59"/>
      <c r="KB85" s="59"/>
      <c r="KC85" s="59"/>
      <c r="KD85" s="59"/>
      <c r="KE85" s="59"/>
      <c r="KF85" s="59"/>
      <c r="KG85" s="59"/>
      <c r="KH85" s="59"/>
      <c r="KI85" s="59"/>
      <c r="KJ85" s="59"/>
      <c r="KK85" s="59"/>
      <c r="KL85" s="59"/>
      <c r="KM85" s="59"/>
      <c r="KN85" s="59"/>
      <c r="KO85" s="59"/>
      <c r="KP85" s="59"/>
      <c r="KQ85" s="59"/>
      <c r="KR85" s="59"/>
      <c r="KS85" s="59"/>
      <c r="KT85" s="59"/>
      <c r="KU85" s="59"/>
      <c r="KV85" s="59"/>
      <c r="KW85" s="59"/>
      <c r="KX85" s="59"/>
      <c r="KY85" s="59"/>
      <c r="KZ85" s="59"/>
      <c r="LA85" s="59"/>
      <c r="LB85" s="59"/>
      <c r="LC85" s="59"/>
      <c r="LD85" s="59"/>
      <c r="LE85" s="59"/>
      <c r="LF85" s="59"/>
      <c r="LG85" s="59"/>
      <c r="LH85" s="59"/>
      <c r="LI85" s="59"/>
      <c r="LJ85" s="59"/>
      <c r="LK85" s="59"/>
      <c r="LL85" s="59"/>
      <c r="LM85" s="59"/>
      <c r="LN85" s="59"/>
      <c r="LO85" s="59"/>
      <c r="LP85" s="59"/>
      <c r="LQ85" s="59"/>
      <c r="LR85" s="59"/>
      <c r="LS85" s="59"/>
      <c r="LT85" s="59"/>
      <c r="LU85" s="59"/>
      <c r="LV85" s="59"/>
      <c r="LW85" s="59"/>
      <c r="LX85" s="59"/>
      <c r="LY85" s="59"/>
      <c r="LZ85" s="59"/>
      <c r="MA85" s="59"/>
      <c r="MB85" s="59"/>
      <c r="MC85" s="59"/>
      <c r="MD85" s="59"/>
      <c r="ME85" s="59"/>
      <c r="MF85" s="59"/>
      <c r="MG85" s="59"/>
      <c r="MH85" s="59"/>
      <c r="MI85" s="59"/>
      <c r="MJ85" s="59"/>
      <c r="MK85" s="59"/>
      <c r="ML85" s="59"/>
      <c r="MM85" s="59"/>
      <c r="MN85" s="59"/>
      <c r="MO85" s="59"/>
      <c r="MP85" s="59"/>
      <c r="MQ85" s="59"/>
      <c r="MR85" s="59"/>
      <c r="MS85" s="59"/>
      <c r="MT85" s="59"/>
      <c r="MU85" s="59"/>
      <c r="MV85" s="59"/>
      <c r="MW85" s="59"/>
      <c r="MX85" s="59"/>
      <c r="MY85" s="59"/>
      <c r="MZ85" s="59"/>
      <c r="NA85" s="59"/>
      <c r="NB85" s="59"/>
      <c r="NC85" s="59"/>
      <c r="ND85" s="59"/>
      <c r="NE85" s="59"/>
      <c r="NF85" s="59"/>
      <c r="NG85" s="59"/>
      <c r="NH85" s="59"/>
      <c r="NI85" s="59"/>
      <c r="NJ85" s="59"/>
      <c r="NK85" s="59"/>
      <c r="NL85" s="59"/>
      <c r="NM85" s="59"/>
      <c r="NN85" s="59"/>
      <c r="NO85" s="59"/>
      <c r="NP85" s="59"/>
      <c r="NQ85" s="59"/>
      <c r="NR85" s="59"/>
      <c r="NS85" s="59"/>
      <c r="NT85" s="59"/>
      <c r="NU85" s="59"/>
      <c r="NV85" s="59"/>
      <c r="NW85" s="59"/>
      <c r="NX85" s="59"/>
      <c r="NY85" s="59"/>
      <c r="NZ85" s="59"/>
      <c r="OA85" s="59"/>
      <c r="OB85" s="59"/>
      <c r="OC85" s="59"/>
      <c r="OD85" s="59"/>
      <c r="OE85" s="59"/>
      <c r="OF85" s="59"/>
      <c r="OG85" s="59"/>
      <c r="OH85" s="59"/>
      <c r="OI85" s="59"/>
      <c r="OJ85" s="59"/>
      <c r="OK85" s="59"/>
      <c r="OL85" s="59"/>
      <c r="OM85" s="59"/>
      <c r="ON85" s="59"/>
      <c r="OO85" s="59"/>
      <c r="OP85" s="59"/>
      <c r="OQ85" s="59"/>
      <c r="OR85" s="59"/>
      <c r="OS85" s="59"/>
      <c r="OT85" s="59"/>
      <c r="OU85" s="59"/>
      <c r="OV85" s="59"/>
      <c r="OW85" s="59"/>
      <c r="OX85" s="59"/>
      <c r="OY85" s="59"/>
      <c r="OZ85" s="59"/>
      <c r="PA85" s="59"/>
      <c r="PB85" s="59"/>
      <c r="PC85" s="59"/>
      <c r="PD85" s="59"/>
      <c r="PE85" s="59"/>
      <c r="PF85" s="59"/>
      <c r="PG85" s="59"/>
      <c r="PH85" s="59"/>
      <c r="PI85" s="59"/>
      <c r="PJ85" s="59"/>
      <c r="PK85" s="59"/>
      <c r="PL85" s="59"/>
      <c r="PM85" s="59"/>
      <c r="PN85" s="59"/>
      <c r="PO85" s="59"/>
      <c r="PP85" s="59"/>
      <c r="PQ85" s="59"/>
      <c r="PR85" s="59"/>
      <c r="PS85" s="59"/>
      <c r="PT85" s="59"/>
      <c r="PU85" s="59"/>
      <c r="PV85" s="59"/>
      <c r="PW85" s="59"/>
      <c r="PX85" s="59"/>
      <c r="PY85" s="59"/>
      <c r="PZ85" s="59"/>
      <c r="QA85" s="59"/>
      <c r="QB85" s="59"/>
      <c r="QC85" s="59"/>
      <c r="QD85" s="59"/>
      <c r="QE85" s="59"/>
      <c r="QF85" s="59"/>
      <c r="QG85" s="59"/>
      <c r="QH85" s="59"/>
      <c r="QI85" s="59"/>
      <c r="QJ85" s="59"/>
      <c r="QK85" s="59"/>
      <c r="QL85" s="59"/>
      <c r="QM85" s="59"/>
      <c r="QN85" s="59"/>
      <c r="QO85" s="59"/>
      <c r="QP85" s="59"/>
      <c r="QQ85" s="59"/>
      <c r="QR85" s="59"/>
      <c r="QS85" s="59"/>
      <c r="QT85" s="59"/>
      <c r="QU85" s="59"/>
      <c r="QV85" s="59"/>
      <c r="QW85" s="59"/>
      <c r="QX85" s="59"/>
      <c r="QY85" s="59"/>
      <c r="QZ85" s="59"/>
      <c r="RA85" s="59"/>
      <c r="RB85" s="59"/>
      <c r="RC85" s="59"/>
      <c r="RD85" s="59"/>
      <c r="RE85" s="59"/>
      <c r="RF85" s="59"/>
      <c r="RG85" s="59"/>
      <c r="RH85" s="59"/>
      <c r="RI85" s="59"/>
      <c r="RJ85" s="59"/>
      <c r="RK85" s="59"/>
      <c r="RL85" s="59"/>
      <c r="RM85" s="59"/>
      <c r="RN85" s="59"/>
      <c r="RO85" s="59"/>
      <c r="RP85" s="59"/>
      <c r="RQ85" s="59"/>
      <c r="RR85" s="59"/>
      <c r="RS85" s="59"/>
      <c r="RT85" s="59"/>
      <c r="RU85" s="59"/>
      <c r="RV85" s="59"/>
      <c r="RW85" s="59"/>
      <c r="RX85" s="59"/>
      <c r="RY85" s="59"/>
      <c r="RZ85" s="59"/>
      <c r="SA85" s="59"/>
      <c r="SB85" s="59"/>
      <c r="SC85" s="59"/>
      <c r="SD85" s="59"/>
      <c r="SE85" s="59"/>
      <c r="SF85" s="59"/>
      <c r="SG85" s="59"/>
      <c r="SH85" s="59"/>
      <c r="SI85" s="59"/>
      <c r="SJ85" s="59"/>
      <c r="SK85" s="59"/>
      <c r="SL85" s="59"/>
      <c r="SM85" s="59"/>
      <c r="SN85" s="59"/>
      <c r="SO85" s="59"/>
      <c r="SP85" s="59"/>
      <c r="SQ85" s="59"/>
      <c r="SR85" s="59"/>
      <c r="SS85" s="59"/>
      <c r="ST85" s="59"/>
      <c r="SU85" s="59"/>
      <c r="SV85" s="59"/>
      <c r="SW85" s="59"/>
      <c r="SX85" s="59"/>
      <c r="SY85" s="59"/>
      <c r="SZ85" s="59"/>
      <c r="TA85" s="59"/>
      <c r="TB85" s="59"/>
      <c r="TC85" s="59"/>
      <c r="TD85" s="59"/>
      <c r="TE85" s="59"/>
      <c r="TF85" s="59"/>
      <c r="TG85" s="59"/>
      <c r="TH85" s="59"/>
      <c r="TI85" s="59"/>
      <c r="TJ85" s="59"/>
      <c r="TK85" s="59"/>
      <c r="TL85" s="59"/>
      <c r="TM85" s="59"/>
      <c r="TN85" s="59"/>
      <c r="TO85" s="59"/>
      <c r="TP85" s="59"/>
      <c r="TQ85" s="59"/>
      <c r="TR85" s="59"/>
      <c r="TS85" s="59"/>
      <c r="TT85" s="59"/>
      <c r="TU85" s="59"/>
      <c r="TV85" s="59"/>
      <c r="TW85" s="59"/>
      <c r="TX85" s="59"/>
      <c r="TY85" s="59"/>
      <c r="TZ85" s="59"/>
      <c r="UA85" s="59"/>
      <c r="UB85" s="59"/>
      <c r="UC85" s="59"/>
      <c r="UD85" s="59"/>
      <c r="UE85" s="59"/>
      <c r="UF85" s="59"/>
      <c r="UG85" s="59"/>
      <c r="UH85" s="59"/>
      <c r="UI85" s="59"/>
      <c r="UJ85" s="59"/>
      <c r="UK85" s="59"/>
      <c r="UL85" s="59"/>
      <c r="UM85" s="59"/>
      <c r="UN85" s="59"/>
      <c r="UO85" s="59"/>
      <c r="UP85" s="59"/>
      <c r="UQ85" s="59"/>
      <c r="UR85" s="59"/>
      <c r="US85" s="59"/>
      <c r="UT85" s="59"/>
      <c r="UU85" s="59"/>
      <c r="UV85" s="59"/>
      <c r="UW85" s="59"/>
      <c r="UX85" s="59"/>
      <c r="UY85" s="59"/>
      <c r="UZ85" s="59"/>
      <c r="VA85" s="59"/>
      <c r="VB85" s="59"/>
      <c r="VC85" s="59"/>
      <c r="VD85" s="59"/>
      <c r="VE85" s="59"/>
      <c r="VF85" s="59"/>
      <c r="VG85" s="59"/>
      <c r="VH85" s="59"/>
      <c r="VI85" s="59"/>
      <c r="VJ85" s="59"/>
      <c r="VK85" s="59"/>
      <c r="VL85" s="59"/>
      <c r="VM85" s="59"/>
      <c r="VN85" s="59"/>
      <c r="VO85" s="59"/>
      <c r="VP85" s="59"/>
      <c r="VQ85" s="59"/>
      <c r="VR85" s="59"/>
      <c r="VS85" s="59"/>
      <c r="VT85" s="59"/>
      <c r="VU85" s="59"/>
      <c r="VV85" s="59"/>
      <c r="VW85" s="59"/>
      <c r="VX85" s="59"/>
      <c r="VY85" s="59"/>
      <c r="VZ85" s="59"/>
      <c r="WA85" s="59"/>
      <c r="WB85" s="59"/>
      <c r="WC85" s="59"/>
      <c r="WD85" s="59"/>
      <c r="WE85" s="59"/>
      <c r="WF85" s="59"/>
      <c r="WG85" s="59"/>
      <c r="WH85" s="59"/>
      <c r="WI85" s="59"/>
      <c r="WJ85" s="59"/>
      <c r="WK85" s="59"/>
      <c r="WL85" s="59"/>
      <c r="WM85" s="59"/>
      <c r="WN85" s="59"/>
      <c r="WO85" s="59"/>
      <c r="WP85" s="59"/>
      <c r="WQ85" s="59"/>
      <c r="WR85" s="59"/>
      <c r="WS85" s="59"/>
      <c r="WT85" s="59"/>
      <c r="WU85" s="59"/>
      <c r="WV85" s="59"/>
      <c r="WW85" s="59"/>
      <c r="WX85" s="59"/>
      <c r="WY85" s="59"/>
      <c r="WZ85" s="59"/>
      <c r="XA85" s="59"/>
      <c r="XB85" s="59"/>
      <c r="XC85" s="59"/>
      <c r="XD85" s="59"/>
      <c r="XE85" s="59"/>
      <c r="XF85" s="59"/>
      <c r="XG85" s="59"/>
      <c r="XH85" s="59"/>
      <c r="XI85" s="59"/>
      <c r="XJ85" s="59"/>
      <c r="XK85" s="59"/>
      <c r="XL85" s="59"/>
      <c r="XM85" s="59"/>
      <c r="XN85" s="59"/>
      <c r="XO85" s="59"/>
      <c r="XP85" s="59"/>
      <c r="XQ85" s="59"/>
      <c r="XR85" s="59"/>
      <c r="XS85" s="59"/>
      <c r="XT85" s="59"/>
      <c r="XU85" s="59"/>
      <c r="XV85" s="59"/>
      <c r="XW85" s="59"/>
      <c r="XX85" s="59"/>
      <c r="XY85" s="59"/>
      <c r="XZ85" s="59"/>
      <c r="YA85" s="59"/>
      <c r="YB85" s="59"/>
      <c r="YC85" s="59"/>
      <c r="YD85" s="59"/>
      <c r="YE85" s="59"/>
      <c r="YF85" s="59"/>
      <c r="YG85" s="59"/>
      <c r="YH85" s="59"/>
      <c r="YI85" s="59"/>
      <c r="YJ85" s="59"/>
      <c r="YK85" s="59"/>
      <c r="YL85" s="59"/>
      <c r="YM85" s="59"/>
      <c r="YN85" s="59"/>
      <c r="YO85" s="59"/>
      <c r="YP85" s="59"/>
      <c r="YQ85" s="59"/>
      <c r="YR85" s="59"/>
      <c r="YS85" s="59"/>
      <c r="YT85" s="59"/>
      <c r="YU85" s="59"/>
      <c r="YV85" s="59"/>
      <c r="YW85" s="59"/>
      <c r="YX85" s="59"/>
      <c r="YY85" s="59"/>
      <c r="YZ85" s="59"/>
      <c r="ZA85" s="59"/>
      <c r="ZB85" s="59"/>
      <c r="ZC85" s="59"/>
      <c r="ZD85" s="59"/>
      <c r="ZE85" s="59"/>
      <c r="ZF85" s="59"/>
      <c r="ZG85" s="59"/>
      <c r="ZH85" s="59"/>
      <c r="ZI85" s="59"/>
      <c r="ZJ85" s="59"/>
      <c r="ZK85" s="59"/>
      <c r="ZL85" s="59"/>
      <c r="ZM85" s="59"/>
      <c r="ZN85" s="59"/>
      <c r="ZO85" s="59"/>
      <c r="ZP85" s="59"/>
      <c r="ZQ85" s="59"/>
      <c r="ZR85" s="59"/>
      <c r="ZS85" s="59"/>
      <c r="ZT85" s="59"/>
      <c r="ZU85" s="59"/>
      <c r="ZV85" s="59"/>
      <c r="ZW85" s="59"/>
      <c r="ZX85" s="59"/>
      <c r="ZY85" s="59"/>
      <c r="ZZ85" s="59"/>
      <c r="AAA85" s="59"/>
      <c r="AAB85" s="59"/>
      <c r="AAC85" s="59"/>
      <c r="AAD85" s="59"/>
      <c r="AAE85" s="59"/>
      <c r="AAF85" s="59"/>
      <c r="AAG85" s="59"/>
      <c r="AAH85" s="59"/>
      <c r="AAI85" s="59"/>
      <c r="AAJ85" s="59"/>
      <c r="AAK85" s="59"/>
      <c r="AAL85" s="59"/>
      <c r="AAM85" s="59"/>
      <c r="AAN85" s="59"/>
      <c r="AAO85" s="59"/>
      <c r="AAP85" s="59"/>
      <c r="AAQ85" s="59"/>
      <c r="AAR85" s="59"/>
      <c r="AAS85" s="59"/>
      <c r="AAT85" s="59"/>
      <c r="AAU85" s="59"/>
      <c r="AAV85" s="59"/>
      <c r="AAW85" s="59"/>
      <c r="AAX85" s="59"/>
      <c r="AAY85" s="59"/>
      <c r="AAZ85" s="59"/>
      <c r="ABA85" s="59"/>
      <c r="ABB85" s="59"/>
      <c r="ABC85" s="59"/>
      <c r="ABD85" s="59"/>
      <c r="ABE85" s="59"/>
      <c r="ABF85" s="59"/>
      <c r="ABG85" s="59"/>
      <c r="ABH85" s="59"/>
      <c r="ABI85" s="59"/>
      <c r="ABJ85" s="59"/>
      <c r="ABK85" s="59"/>
      <c r="ABL85" s="59"/>
      <c r="ABM85" s="59"/>
      <c r="ABN85" s="59"/>
      <c r="ABO85" s="59"/>
      <c r="ABP85" s="59"/>
      <c r="ABQ85" s="59"/>
      <c r="ABR85" s="59"/>
      <c r="ABS85" s="59"/>
      <c r="ABT85" s="59"/>
      <c r="ABU85" s="59"/>
      <c r="ABV85" s="59"/>
      <c r="ABW85" s="59"/>
      <c r="ABX85" s="59"/>
      <c r="ABY85" s="59"/>
      <c r="ABZ85" s="59"/>
      <c r="ACA85" s="59"/>
      <c r="ACB85" s="59"/>
      <c r="ACC85" s="59"/>
      <c r="ACD85" s="59"/>
      <c r="ACE85" s="59"/>
      <c r="ACF85" s="59"/>
      <c r="ACG85" s="59"/>
      <c r="ACH85" s="59"/>
      <c r="ACI85" s="59"/>
      <c r="ACJ85" s="59"/>
      <c r="ACK85" s="59"/>
      <c r="ACL85" s="59"/>
      <c r="ACM85" s="59"/>
      <c r="ACN85" s="59"/>
      <c r="ACO85" s="59"/>
      <c r="ACP85" s="59"/>
      <c r="ACQ85" s="59"/>
      <c r="ACR85" s="59"/>
      <c r="ACS85" s="59"/>
      <c r="ACT85" s="59"/>
      <c r="ACU85" s="59"/>
      <c r="ACV85" s="59"/>
      <c r="ACW85" s="59"/>
      <c r="ACX85" s="59"/>
      <c r="ACY85" s="59"/>
      <c r="ACZ85" s="59"/>
      <c r="ADA85" s="59"/>
      <c r="ADB85" s="59"/>
      <c r="ADC85" s="59"/>
      <c r="ADD85" s="59"/>
      <c r="ADE85" s="59"/>
      <c r="ADF85" s="59"/>
      <c r="ADG85" s="59"/>
      <c r="ADH85" s="59"/>
      <c r="ADI85" s="59"/>
      <c r="ADJ85" s="59"/>
      <c r="ADK85" s="59"/>
      <c r="ADL85" s="59"/>
      <c r="ADM85" s="59"/>
      <c r="ADN85" s="59"/>
      <c r="ADO85" s="59"/>
      <c r="ADP85" s="59"/>
      <c r="ADQ85" s="59"/>
      <c r="ADR85" s="59"/>
      <c r="ADS85" s="59"/>
      <c r="ADT85" s="59"/>
      <c r="ADU85" s="59"/>
      <c r="ADV85" s="59"/>
      <c r="ADW85" s="59"/>
      <c r="ADX85" s="59"/>
      <c r="ADY85" s="59"/>
      <c r="ADZ85" s="59"/>
      <c r="AEA85" s="59"/>
      <c r="AEB85" s="59"/>
      <c r="AEC85" s="59"/>
      <c r="AED85" s="59"/>
      <c r="AEE85" s="59"/>
      <c r="AEF85" s="59"/>
      <c r="AEG85" s="59"/>
      <c r="AEH85" s="59"/>
      <c r="AEI85" s="59"/>
      <c r="AEJ85" s="59"/>
      <c r="AEK85" s="59"/>
      <c r="AEL85" s="59"/>
      <c r="AEM85" s="59"/>
      <c r="AEN85" s="59"/>
      <c r="AEO85" s="59"/>
      <c r="AEP85" s="59"/>
      <c r="AEQ85" s="59"/>
      <c r="AER85" s="59"/>
      <c r="AES85" s="59"/>
      <c r="AET85" s="59"/>
      <c r="AEU85" s="59"/>
      <c r="AEV85" s="59"/>
      <c r="AEW85" s="59"/>
      <c r="AEX85" s="59"/>
      <c r="AEY85" s="59"/>
      <c r="AEZ85" s="59"/>
      <c r="AFA85" s="59"/>
      <c r="AFB85" s="59"/>
      <c r="AFC85" s="59"/>
      <c r="AFD85" s="59"/>
      <c r="AFE85" s="59"/>
      <c r="AFF85" s="59"/>
      <c r="AFG85" s="59"/>
      <c r="AFH85" s="59"/>
      <c r="AFI85" s="59"/>
      <c r="AFJ85" s="59"/>
      <c r="AFK85" s="59"/>
      <c r="AFL85" s="59"/>
      <c r="AFM85" s="59"/>
      <c r="AFN85" s="59"/>
      <c r="AFO85" s="59"/>
      <c r="AFP85" s="59"/>
      <c r="AFQ85" s="59"/>
      <c r="AFR85" s="59"/>
      <c r="AFS85" s="59"/>
      <c r="AFT85" s="59"/>
      <c r="AFU85" s="59"/>
      <c r="AFV85" s="59"/>
      <c r="AFW85" s="59"/>
      <c r="AFX85" s="59"/>
      <c r="AFY85" s="59"/>
      <c r="AFZ85" s="59"/>
      <c r="AGA85" s="59"/>
      <c r="AGB85" s="59"/>
      <c r="AGC85" s="59"/>
      <c r="AGD85" s="59"/>
      <c r="AGE85" s="59"/>
      <c r="AGF85" s="59"/>
      <c r="AGG85" s="59"/>
      <c r="AGH85" s="59"/>
      <c r="AGI85" s="59"/>
      <c r="AGJ85" s="59"/>
      <c r="AGK85" s="59"/>
      <c r="AGL85" s="59"/>
      <c r="AGM85" s="59"/>
      <c r="AGN85" s="59"/>
      <c r="AGO85" s="59"/>
      <c r="AGP85" s="59"/>
      <c r="AGQ85" s="59"/>
      <c r="AGR85" s="59"/>
      <c r="AGS85" s="59"/>
      <c r="AGT85" s="59"/>
      <c r="AGU85" s="59"/>
      <c r="AGV85" s="59"/>
      <c r="AGW85" s="59"/>
      <c r="AGX85" s="59"/>
      <c r="AGY85" s="59"/>
      <c r="AGZ85" s="59"/>
      <c r="AHA85" s="59"/>
      <c r="AHB85" s="59"/>
      <c r="AHC85" s="59"/>
      <c r="AHD85" s="59"/>
      <c r="AHE85" s="59"/>
      <c r="AHF85" s="59"/>
      <c r="AHG85" s="59"/>
      <c r="AHH85" s="59"/>
      <c r="AHI85" s="59"/>
      <c r="AHJ85" s="59"/>
      <c r="AHK85" s="59"/>
      <c r="AHL85" s="59"/>
      <c r="AHM85" s="59"/>
      <c r="AHN85" s="59"/>
      <c r="AHO85" s="59"/>
      <c r="AHP85" s="59"/>
      <c r="AHQ85" s="59"/>
      <c r="AHR85" s="59"/>
      <c r="AHS85" s="59"/>
      <c r="AHT85" s="59"/>
      <c r="AHU85" s="59"/>
      <c r="AHV85" s="59"/>
      <c r="AHW85" s="59"/>
      <c r="AHX85" s="59"/>
      <c r="AHY85" s="59"/>
      <c r="AHZ85" s="59"/>
      <c r="AIA85" s="59"/>
      <c r="AIB85" s="59"/>
      <c r="AIC85" s="59"/>
      <c r="AID85" s="59"/>
      <c r="AIE85" s="59"/>
      <c r="AIF85" s="59"/>
      <c r="AIG85" s="59"/>
      <c r="AIH85" s="59"/>
      <c r="AII85" s="59"/>
      <c r="AIJ85" s="59"/>
      <c r="AIK85" s="59"/>
      <c r="AIL85" s="59"/>
      <c r="AIM85" s="59"/>
      <c r="AIN85" s="59"/>
      <c r="AIO85" s="59"/>
      <c r="AIP85" s="59"/>
      <c r="AIQ85" s="59"/>
      <c r="AIR85" s="59"/>
      <c r="AIS85" s="59"/>
      <c r="AIT85" s="59"/>
      <c r="AIU85" s="59"/>
      <c r="AIV85" s="59"/>
      <c r="AIW85" s="59"/>
      <c r="AIX85" s="59"/>
      <c r="AIY85" s="59"/>
      <c r="AIZ85" s="59"/>
      <c r="AJA85" s="59"/>
      <c r="AJB85" s="59"/>
      <c r="AJC85" s="59"/>
      <c r="AJD85" s="59"/>
      <c r="AJE85" s="59"/>
      <c r="AJF85" s="59"/>
      <c r="AJG85" s="59"/>
      <c r="AJH85" s="59"/>
      <c r="AJI85" s="59"/>
      <c r="AJJ85" s="59"/>
      <c r="AJK85" s="59"/>
      <c r="AJL85" s="59"/>
      <c r="AJM85" s="59"/>
      <c r="AJN85" s="59"/>
      <c r="AJO85" s="59"/>
      <c r="AJP85" s="59"/>
      <c r="AJQ85" s="59"/>
      <c r="AJR85" s="59"/>
      <c r="AJS85" s="59"/>
      <c r="AJT85" s="59"/>
      <c r="AJU85" s="59"/>
      <c r="AJV85" s="59"/>
      <c r="AJW85" s="59"/>
      <c r="AJX85" s="59"/>
      <c r="AJY85" s="59"/>
      <c r="AJZ85" s="59"/>
      <c r="AKA85" s="59"/>
      <c r="AKB85" s="59"/>
      <c r="AKC85" s="59"/>
      <c r="AKD85" s="59"/>
      <c r="AKE85" s="59"/>
      <c r="AKF85" s="59"/>
      <c r="AKG85" s="59"/>
      <c r="AKH85" s="59"/>
      <c r="AKI85" s="59"/>
      <c r="AKJ85" s="59"/>
      <c r="AKK85" s="59"/>
      <c r="AKL85" s="59"/>
      <c r="AKM85" s="59"/>
      <c r="AKN85" s="59"/>
      <c r="AKO85" s="59"/>
      <c r="AKP85" s="59"/>
      <c r="AKQ85" s="59"/>
      <c r="AKR85" s="59"/>
      <c r="AKS85" s="59"/>
      <c r="AKT85" s="59"/>
      <c r="AKU85" s="59"/>
      <c r="AKV85" s="59"/>
      <c r="AKW85" s="59"/>
      <c r="AKX85" s="59"/>
      <c r="AKY85" s="59"/>
      <c r="AKZ85" s="59"/>
      <c r="ALA85" s="59"/>
      <c r="ALB85" s="59"/>
      <c r="ALC85" s="59"/>
      <c r="ALD85" s="59"/>
      <c r="ALE85" s="59"/>
      <c r="ALF85" s="59"/>
      <c r="ALG85" s="59"/>
      <c r="ALH85" s="59"/>
      <c r="ALI85" s="59"/>
      <c r="ALJ85" s="59"/>
      <c r="ALK85" s="59"/>
      <c r="ALL85" s="59"/>
      <c r="ALM85" s="59"/>
      <c r="ALN85" s="59"/>
      <c r="ALO85" s="59"/>
      <c r="ALP85" s="59"/>
      <c r="ALQ85" s="59"/>
      <c r="ALR85" s="59"/>
      <c r="ALS85" s="59"/>
      <c r="ALT85" s="59"/>
      <c r="ALU85" s="59"/>
      <c r="ALV85" s="59"/>
      <c r="ALW85" s="59"/>
      <c r="ALX85" s="59"/>
      <c r="ALY85" s="59"/>
      <c r="ALZ85" s="59"/>
      <c r="AMA85" s="59"/>
      <c r="AMB85" s="59"/>
      <c r="AMC85" s="59"/>
      <c r="AMD85" s="59"/>
      <c r="AME85" s="59"/>
      <c r="AMF85" s="59"/>
      <c r="AMG85" s="59"/>
      <c r="AMH85" s="59"/>
      <c r="AMI85" s="59"/>
      <c r="AMJ85" s="59"/>
      <c r="AMK85" s="59"/>
      <c r="AML85" s="59"/>
      <c r="AMM85" s="59"/>
      <c r="AMN85" s="59"/>
      <c r="AMO85" s="59"/>
      <c r="AMP85" s="59"/>
      <c r="AMQ85" s="59"/>
      <c r="AMR85" s="59"/>
      <c r="AMS85" s="59"/>
      <c r="AMT85" s="59"/>
      <c r="AMU85" s="59"/>
      <c r="AMV85" s="59"/>
      <c r="AMW85" s="59"/>
      <c r="AMX85" s="59"/>
      <c r="AMY85" s="59"/>
      <c r="AMZ85" s="59"/>
      <c r="ANA85" s="59"/>
      <c r="ANB85" s="59"/>
      <c r="ANC85" s="59"/>
      <c r="AND85" s="59"/>
      <c r="ANE85" s="59"/>
      <c r="ANF85" s="59"/>
      <c r="ANG85" s="59"/>
      <c r="ANH85" s="59"/>
      <c r="ANI85" s="59"/>
      <c r="ANJ85" s="59"/>
      <c r="ANK85" s="59"/>
      <c r="ANL85" s="59"/>
      <c r="ANM85" s="59"/>
      <c r="ANN85" s="59"/>
      <c r="ANO85" s="59"/>
      <c r="ANP85" s="59"/>
      <c r="ANQ85" s="59"/>
      <c r="ANR85" s="59"/>
      <c r="ANS85" s="59"/>
      <c r="ANT85" s="59"/>
      <c r="ANU85" s="59"/>
      <c r="ANV85" s="59"/>
      <c r="ANW85" s="59"/>
      <c r="ANX85" s="59"/>
      <c r="ANY85" s="59"/>
      <c r="ANZ85" s="59"/>
      <c r="AOA85" s="59"/>
      <c r="AOB85" s="59"/>
      <c r="AOC85" s="59"/>
      <c r="AOD85" s="59"/>
      <c r="AOE85" s="59"/>
      <c r="AOF85" s="59"/>
      <c r="AOG85" s="59"/>
      <c r="AOH85" s="59"/>
      <c r="AOI85" s="59"/>
      <c r="AOJ85" s="59"/>
      <c r="AOK85" s="59"/>
      <c r="AOL85" s="59"/>
      <c r="AOM85" s="59"/>
      <c r="AON85" s="59"/>
      <c r="AOO85" s="59"/>
      <c r="AOP85" s="59"/>
      <c r="AOQ85" s="59"/>
      <c r="AOR85" s="59"/>
      <c r="AOS85" s="59"/>
      <c r="AOT85" s="59"/>
      <c r="AOU85" s="59"/>
      <c r="AOV85" s="59"/>
      <c r="AOW85" s="59"/>
      <c r="AOX85" s="59"/>
      <c r="AOY85" s="59"/>
      <c r="AOZ85" s="59"/>
      <c r="APA85" s="59"/>
      <c r="APB85" s="59"/>
      <c r="APC85" s="59"/>
      <c r="APD85" s="59"/>
      <c r="APE85" s="59"/>
      <c r="APF85" s="59"/>
      <c r="APG85" s="59"/>
      <c r="APH85" s="59"/>
      <c r="API85" s="59"/>
      <c r="APJ85" s="59"/>
      <c r="APK85" s="59"/>
      <c r="APL85" s="59"/>
      <c r="APM85" s="59"/>
      <c r="APN85" s="59"/>
      <c r="APO85" s="59"/>
      <c r="APP85" s="59"/>
      <c r="APQ85" s="59"/>
      <c r="APR85" s="59"/>
      <c r="APS85" s="59"/>
      <c r="APT85" s="59"/>
      <c r="APU85" s="59"/>
      <c r="APV85" s="59"/>
      <c r="APW85" s="59"/>
      <c r="APX85" s="59"/>
      <c r="APY85" s="59"/>
      <c r="APZ85" s="59"/>
      <c r="AQA85" s="59"/>
      <c r="AQB85" s="59"/>
      <c r="AQC85" s="59"/>
      <c r="AQD85" s="59"/>
      <c r="AQE85" s="59"/>
      <c r="AQF85" s="59"/>
      <c r="AQG85" s="59"/>
      <c r="AQH85" s="59"/>
      <c r="AQI85" s="59"/>
      <c r="AQJ85" s="59"/>
      <c r="AQK85" s="59"/>
      <c r="AQL85" s="59"/>
      <c r="AQM85" s="59"/>
      <c r="AQN85" s="59"/>
      <c r="AQO85" s="59"/>
      <c r="AQP85" s="59"/>
      <c r="AQQ85" s="59"/>
      <c r="AQR85" s="59"/>
      <c r="AQS85" s="59"/>
      <c r="AQT85" s="59"/>
      <c r="AQU85" s="59"/>
      <c r="AQV85" s="59"/>
      <c r="AQW85" s="59"/>
      <c r="AQX85" s="59"/>
      <c r="AQY85" s="59"/>
      <c r="AQZ85" s="59"/>
      <c r="ARA85" s="59"/>
      <c r="ARB85" s="59"/>
      <c r="ARC85" s="59"/>
      <c r="ARD85" s="59"/>
      <c r="ARE85" s="59"/>
      <c r="ARF85" s="59"/>
      <c r="ARG85" s="59"/>
      <c r="ARH85" s="59"/>
      <c r="ARI85" s="59"/>
      <c r="ARJ85" s="59"/>
      <c r="ARK85" s="59"/>
      <c r="ARL85" s="59"/>
      <c r="ARM85" s="59"/>
      <c r="ARN85" s="59"/>
      <c r="ARO85" s="59"/>
      <c r="ARP85" s="59"/>
      <c r="ARQ85" s="59"/>
      <c r="ARR85" s="59"/>
      <c r="ARS85" s="59"/>
      <c r="ART85" s="59"/>
      <c r="ARU85" s="59"/>
      <c r="ARV85" s="59"/>
      <c r="ARW85" s="59"/>
      <c r="ARX85" s="59"/>
      <c r="ARY85" s="59"/>
      <c r="ARZ85" s="59"/>
      <c r="ASA85" s="59"/>
      <c r="ASB85" s="59"/>
      <c r="ASC85" s="59"/>
      <c r="ASD85" s="59"/>
      <c r="ASE85" s="59"/>
      <c r="ASF85" s="59"/>
      <c r="ASG85" s="59"/>
      <c r="ASH85" s="59"/>
      <c r="ASI85" s="59"/>
      <c r="ASJ85" s="59"/>
      <c r="ASK85" s="59"/>
      <c r="ASL85" s="59"/>
      <c r="ASM85" s="59"/>
      <c r="ASN85" s="59"/>
      <c r="ASO85" s="59"/>
      <c r="ASP85" s="59"/>
      <c r="ASQ85" s="59"/>
      <c r="ASR85" s="59"/>
      <c r="ASS85" s="59"/>
      <c r="AST85" s="59"/>
      <c r="ASU85" s="59"/>
      <c r="ASV85" s="59"/>
      <c r="ASW85" s="59"/>
      <c r="ASX85" s="59"/>
      <c r="ASY85" s="59"/>
      <c r="ASZ85" s="59"/>
      <c r="ATA85" s="59"/>
      <c r="ATB85" s="59"/>
      <c r="ATC85" s="59"/>
      <c r="ATD85" s="59"/>
      <c r="ATE85" s="59"/>
      <c r="ATF85" s="59"/>
      <c r="ATG85" s="59"/>
      <c r="ATH85" s="59"/>
      <c r="ATI85" s="59"/>
      <c r="ATJ85" s="59"/>
      <c r="ATK85" s="59"/>
      <c r="ATL85" s="59"/>
      <c r="ATM85" s="59"/>
      <c r="ATN85" s="59"/>
      <c r="ATO85" s="59"/>
      <c r="ATP85" s="59"/>
      <c r="ATQ85" s="59"/>
      <c r="ATR85" s="59"/>
      <c r="ATS85" s="59"/>
      <c r="ATT85" s="59"/>
      <c r="ATU85" s="59"/>
      <c r="ATV85" s="59"/>
      <c r="ATW85" s="59"/>
      <c r="ATX85" s="59"/>
      <c r="ATY85" s="59"/>
      <c r="ATZ85" s="59"/>
      <c r="AUA85" s="59"/>
      <c r="AUB85" s="59"/>
      <c r="AUC85" s="59"/>
      <c r="AUD85" s="59"/>
      <c r="AUE85" s="59"/>
      <c r="AUF85" s="59"/>
      <c r="AUG85" s="59"/>
      <c r="AUH85" s="59"/>
      <c r="AUI85" s="59"/>
      <c r="AUJ85" s="59"/>
      <c r="AUK85" s="59"/>
      <c r="AUL85" s="59"/>
      <c r="AUM85" s="59"/>
      <c r="AUN85" s="59"/>
      <c r="AUO85" s="59"/>
      <c r="AUP85" s="59"/>
      <c r="AUQ85" s="59"/>
      <c r="AUR85" s="59"/>
      <c r="AUS85" s="59"/>
      <c r="AUT85" s="59"/>
      <c r="AUU85" s="59"/>
      <c r="AUV85" s="59"/>
      <c r="AUW85" s="59"/>
      <c r="AUX85" s="59"/>
      <c r="AUY85" s="59"/>
      <c r="AUZ85" s="59"/>
      <c r="AVA85" s="59"/>
      <c r="AVB85" s="59"/>
      <c r="AVC85" s="59"/>
      <c r="AVD85" s="59"/>
      <c r="AVE85" s="59"/>
      <c r="AVF85" s="59"/>
      <c r="AVG85" s="59"/>
      <c r="AVH85" s="59"/>
      <c r="AVI85" s="59"/>
      <c r="AVJ85" s="59"/>
      <c r="AVK85" s="59"/>
      <c r="AVL85" s="59"/>
      <c r="AVM85" s="59"/>
      <c r="AVN85" s="59"/>
      <c r="AVO85" s="59"/>
      <c r="AVP85" s="59"/>
      <c r="AVQ85" s="59"/>
      <c r="AVR85" s="59"/>
      <c r="AVS85" s="59"/>
      <c r="AVT85" s="59"/>
      <c r="AVU85" s="59"/>
      <c r="AVV85" s="59"/>
      <c r="AVW85" s="59"/>
      <c r="AVX85" s="59"/>
      <c r="AVY85" s="59"/>
      <c r="AVZ85" s="59"/>
      <c r="AWA85" s="59"/>
      <c r="AWB85" s="59"/>
      <c r="AWC85" s="59"/>
      <c r="AWD85" s="59"/>
      <c r="AWE85" s="59"/>
      <c r="AWF85" s="59"/>
      <c r="AWG85" s="59"/>
      <c r="AWH85" s="59"/>
      <c r="AWI85" s="59"/>
      <c r="AWJ85" s="59"/>
      <c r="AWK85" s="59"/>
      <c r="AWL85" s="59"/>
      <c r="AWM85" s="59"/>
      <c r="AWN85" s="59"/>
      <c r="AWO85" s="59"/>
      <c r="AWP85" s="59"/>
      <c r="AWQ85" s="59"/>
      <c r="AWR85" s="59"/>
      <c r="AWS85" s="59"/>
      <c r="AWT85" s="59"/>
      <c r="AWU85" s="59"/>
      <c r="AWV85" s="59"/>
      <c r="AWW85" s="59"/>
      <c r="AWX85" s="59"/>
      <c r="AWY85" s="59"/>
      <c r="AWZ85" s="59"/>
      <c r="AXA85" s="59"/>
      <c r="AXB85" s="59"/>
      <c r="AXC85" s="59"/>
      <c r="AXD85" s="59"/>
      <c r="AXE85" s="59"/>
      <c r="AXF85" s="59"/>
      <c r="AXG85" s="59"/>
      <c r="AXH85" s="59"/>
      <c r="AXI85" s="59"/>
      <c r="AXJ85" s="59"/>
      <c r="AXK85" s="59"/>
      <c r="AXL85" s="59"/>
      <c r="AXM85" s="59"/>
      <c r="AXN85" s="59"/>
      <c r="AXO85" s="59"/>
      <c r="AXP85" s="59"/>
      <c r="AXQ85" s="59"/>
      <c r="AXR85" s="59"/>
      <c r="AXS85" s="59"/>
      <c r="AXT85" s="59"/>
      <c r="AXU85" s="59"/>
      <c r="AXV85" s="59"/>
      <c r="AXW85" s="59"/>
      <c r="AXX85" s="59"/>
      <c r="AXY85" s="59"/>
      <c r="AXZ85" s="59"/>
      <c r="AYA85" s="59"/>
      <c r="AYB85" s="59"/>
      <c r="AYC85" s="59"/>
      <c r="AYD85" s="59"/>
      <c r="AYE85" s="59"/>
      <c r="AYF85" s="59"/>
      <c r="AYG85" s="59"/>
      <c r="AYH85" s="59"/>
      <c r="AYI85" s="59"/>
      <c r="AYJ85" s="59"/>
      <c r="AYK85" s="59"/>
      <c r="AYL85" s="59"/>
      <c r="AYM85" s="59"/>
      <c r="AYN85" s="59"/>
      <c r="AYO85" s="59"/>
      <c r="AYP85" s="59"/>
      <c r="AYQ85" s="59"/>
      <c r="AYR85" s="59"/>
      <c r="AYS85" s="59"/>
      <c r="AYT85" s="59"/>
      <c r="AYU85" s="59"/>
      <c r="AYV85" s="59"/>
      <c r="AYW85" s="59"/>
      <c r="AYX85" s="59"/>
      <c r="AYY85" s="59"/>
      <c r="AYZ85" s="59"/>
      <c r="AZA85" s="59"/>
      <c r="AZB85" s="59"/>
      <c r="AZC85" s="59"/>
      <c r="AZD85" s="59"/>
      <c r="AZE85" s="59"/>
      <c r="AZF85" s="59"/>
      <c r="AZG85" s="59"/>
      <c r="AZH85" s="59"/>
      <c r="AZI85" s="59"/>
      <c r="AZJ85" s="59"/>
      <c r="AZK85" s="59"/>
      <c r="AZL85" s="59"/>
      <c r="AZM85" s="59"/>
      <c r="AZN85" s="59"/>
      <c r="AZO85" s="59"/>
      <c r="AZP85" s="59"/>
      <c r="AZQ85" s="59"/>
      <c r="AZR85" s="59"/>
      <c r="AZS85" s="59"/>
      <c r="AZT85" s="59"/>
      <c r="AZU85" s="59"/>
      <c r="AZV85" s="59"/>
      <c r="AZW85" s="59"/>
      <c r="AZX85" s="59"/>
      <c r="AZY85" s="59"/>
      <c r="AZZ85" s="59"/>
      <c r="BAA85" s="59"/>
      <c r="BAB85" s="59"/>
      <c r="BAC85" s="59"/>
      <c r="BAD85" s="59"/>
      <c r="BAE85" s="59"/>
      <c r="BAF85" s="59"/>
      <c r="BAG85" s="59"/>
      <c r="BAH85" s="59"/>
      <c r="BAI85" s="59"/>
      <c r="BAJ85" s="59"/>
      <c r="BAK85" s="59"/>
      <c r="BAL85" s="59"/>
      <c r="BAM85" s="59"/>
      <c r="BAN85" s="59"/>
      <c r="BAO85" s="59"/>
      <c r="BAP85" s="59"/>
      <c r="BAQ85" s="59"/>
      <c r="BAR85" s="59"/>
      <c r="BAS85" s="59"/>
      <c r="BAT85" s="59"/>
      <c r="BAU85" s="59"/>
      <c r="BAV85" s="59"/>
      <c r="BAW85" s="59"/>
      <c r="BAX85" s="59"/>
      <c r="BAY85" s="59"/>
      <c r="BAZ85" s="59"/>
      <c r="BBA85" s="59"/>
      <c r="BBB85" s="59"/>
      <c r="BBC85" s="59"/>
      <c r="BBD85" s="59"/>
      <c r="BBE85" s="59"/>
      <c r="BBF85" s="59"/>
      <c r="BBG85" s="59"/>
      <c r="BBH85" s="59"/>
      <c r="BBI85" s="59"/>
      <c r="BBJ85" s="59"/>
      <c r="BBK85" s="59"/>
      <c r="BBL85" s="59"/>
      <c r="BBM85" s="59"/>
      <c r="BBN85" s="59"/>
      <c r="BBO85" s="59"/>
      <c r="BBP85" s="59"/>
      <c r="BBQ85" s="59"/>
      <c r="BBR85" s="59"/>
      <c r="BBS85" s="59"/>
      <c r="BBT85" s="59"/>
      <c r="BBU85" s="59"/>
      <c r="BBV85" s="59"/>
      <c r="BBW85" s="59"/>
      <c r="BBX85" s="59"/>
      <c r="BBY85" s="59"/>
      <c r="BBZ85" s="59"/>
      <c r="BCA85" s="59"/>
      <c r="BCB85" s="59"/>
      <c r="BCC85" s="59"/>
      <c r="BCD85" s="59"/>
      <c r="BCE85" s="59"/>
      <c r="BCF85" s="59"/>
      <c r="BCG85" s="59"/>
      <c r="BCH85" s="59"/>
      <c r="BCI85" s="59"/>
      <c r="BCJ85" s="59"/>
      <c r="BCK85" s="59"/>
      <c r="BCL85" s="59"/>
      <c r="BCM85" s="59"/>
      <c r="BCN85" s="59"/>
      <c r="BCO85" s="59"/>
      <c r="BCP85" s="59"/>
      <c r="BCQ85" s="59"/>
      <c r="BCR85" s="59"/>
      <c r="BCS85" s="59"/>
      <c r="BCT85" s="59"/>
      <c r="BCU85" s="59"/>
      <c r="BCV85" s="59"/>
      <c r="BCW85" s="59"/>
      <c r="BCX85" s="59"/>
      <c r="BCY85" s="59"/>
      <c r="BCZ85" s="59"/>
      <c r="BDA85" s="59"/>
      <c r="BDB85" s="59"/>
      <c r="BDC85" s="59"/>
      <c r="BDD85" s="59"/>
      <c r="BDE85" s="59"/>
      <c r="BDF85" s="59"/>
      <c r="BDG85" s="59"/>
      <c r="BDH85" s="59"/>
      <c r="BDI85" s="59"/>
      <c r="BDJ85" s="59"/>
      <c r="BDK85" s="59"/>
      <c r="BDL85" s="59"/>
      <c r="BDM85" s="59"/>
      <c r="BDN85" s="59"/>
      <c r="BDO85" s="59"/>
      <c r="BDP85" s="59"/>
      <c r="BDQ85" s="59"/>
      <c r="BDR85" s="59"/>
      <c r="BDS85" s="59"/>
      <c r="BDT85" s="59"/>
      <c r="BDU85" s="59"/>
      <c r="BDV85" s="59"/>
      <c r="BDW85" s="59"/>
      <c r="BDX85" s="59"/>
      <c r="BDY85" s="59"/>
      <c r="BDZ85" s="59"/>
      <c r="BEA85" s="59"/>
      <c r="BEB85" s="59"/>
      <c r="BEC85" s="59"/>
      <c r="BED85" s="59"/>
      <c r="BEE85" s="59"/>
      <c r="BEF85" s="59"/>
      <c r="BEG85" s="59"/>
      <c r="BEH85" s="59"/>
      <c r="BEI85" s="59"/>
      <c r="BEJ85" s="59"/>
      <c r="BEK85" s="59"/>
      <c r="BEL85" s="59"/>
      <c r="BEM85" s="59"/>
      <c r="BEN85" s="59"/>
      <c r="BEO85" s="59"/>
      <c r="BEP85" s="59"/>
      <c r="BEQ85" s="59"/>
      <c r="BER85" s="59"/>
      <c r="BES85" s="59"/>
      <c r="BET85" s="59"/>
      <c r="BEU85" s="59"/>
      <c r="BEV85" s="59"/>
      <c r="BEW85" s="59"/>
      <c r="BEX85" s="59"/>
      <c r="BEY85" s="59"/>
      <c r="BEZ85" s="59"/>
      <c r="BFA85" s="59"/>
      <c r="BFB85" s="59"/>
      <c r="BFC85" s="59"/>
      <c r="BFD85" s="59"/>
      <c r="BFE85" s="59"/>
      <c r="BFF85" s="59"/>
      <c r="BFG85" s="59"/>
      <c r="BFH85" s="59"/>
      <c r="BFI85" s="59"/>
      <c r="BFJ85" s="59"/>
      <c r="BFK85" s="59"/>
      <c r="BFL85" s="59"/>
      <c r="BFM85" s="59"/>
      <c r="BFN85" s="59"/>
      <c r="BFO85" s="59"/>
      <c r="BFP85" s="59"/>
      <c r="BFQ85" s="59"/>
      <c r="BFR85" s="59"/>
      <c r="BFS85" s="59"/>
      <c r="BFT85" s="59"/>
      <c r="BFU85" s="59"/>
      <c r="BFV85" s="59"/>
      <c r="BFW85" s="59"/>
      <c r="BFX85" s="59"/>
      <c r="BFY85" s="59"/>
      <c r="BFZ85" s="59"/>
      <c r="BGA85" s="59"/>
      <c r="BGB85" s="59"/>
      <c r="BGC85" s="59"/>
      <c r="BGD85" s="59"/>
      <c r="BGE85" s="59"/>
      <c r="BGF85" s="59"/>
      <c r="BGG85" s="59"/>
      <c r="BGH85" s="59"/>
      <c r="BGI85" s="59"/>
      <c r="BGJ85" s="59"/>
      <c r="BGK85" s="59"/>
      <c r="BGL85" s="59"/>
      <c r="BGM85" s="59"/>
      <c r="BGN85" s="59"/>
      <c r="BGO85" s="59"/>
      <c r="BGP85" s="59"/>
      <c r="BGQ85" s="59"/>
      <c r="BGR85" s="59"/>
      <c r="BGS85" s="59"/>
      <c r="BGT85" s="59"/>
      <c r="BGU85" s="59"/>
      <c r="BGV85" s="59"/>
      <c r="BGW85" s="59"/>
      <c r="BGX85" s="59"/>
      <c r="BGY85" s="59"/>
      <c r="BGZ85" s="59"/>
      <c r="BHA85" s="59"/>
      <c r="BHB85" s="59"/>
      <c r="BHC85" s="59"/>
      <c r="BHD85" s="59"/>
      <c r="BHE85" s="59"/>
      <c r="BHF85" s="59"/>
      <c r="BHG85" s="59"/>
      <c r="BHH85" s="59"/>
      <c r="BHI85" s="59"/>
      <c r="BHJ85" s="59"/>
      <c r="BHK85" s="59"/>
      <c r="BHL85" s="59"/>
      <c r="BHM85" s="59"/>
      <c r="BHN85" s="59"/>
      <c r="BHO85" s="59"/>
      <c r="BHP85" s="59"/>
      <c r="BHQ85" s="59"/>
      <c r="BHR85" s="59"/>
      <c r="BHS85" s="59"/>
      <c r="BHT85" s="59"/>
      <c r="BHU85" s="59"/>
      <c r="BHV85" s="59"/>
      <c r="BHW85" s="59"/>
      <c r="BHX85" s="59"/>
      <c r="BHY85" s="59"/>
      <c r="BHZ85" s="59"/>
      <c r="BIA85" s="59"/>
      <c r="BIB85" s="59"/>
      <c r="BIC85" s="59"/>
      <c r="BID85" s="59"/>
      <c r="BIE85" s="59"/>
      <c r="BIF85" s="59"/>
      <c r="BIG85" s="59"/>
      <c r="BIH85" s="59"/>
      <c r="BII85" s="59"/>
      <c r="BIJ85" s="59"/>
      <c r="BIK85" s="59"/>
      <c r="BIL85" s="59"/>
      <c r="BIM85" s="59"/>
      <c r="BIN85" s="59"/>
      <c r="BIO85" s="59"/>
      <c r="BIP85" s="59"/>
      <c r="BIQ85" s="59"/>
      <c r="BIR85" s="59"/>
      <c r="BIS85" s="59"/>
      <c r="BIT85" s="59"/>
      <c r="BIU85" s="59"/>
      <c r="BIV85" s="59"/>
      <c r="BIW85" s="59"/>
      <c r="BIX85" s="59"/>
      <c r="BIY85" s="59"/>
      <c r="BIZ85" s="59"/>
      <c r="BJA85" s="59"/>
      <c r="BJB85" s="59"/>
      <c r="BJC85" s="59"/>
      <c r="BJD85" s="59"/>
      <c r="BJE85" s="59"/>
      <c r="BJF85" s="59"/>
      <c r="BJG85" s="59"/>
      <c r="BJH85" s="59"/>
      <c r="BJI85" s="59"/>
      <c r="BJJ85" s="59"/>
      <c r="BJK85" s="59"/>
      <c r="BJL85" s="59"/>
      <c r="BJM85" s="59"/>
      <c r="BJN85" s="59"/>
      <c r="BJO85" s="59"/>
      <c r="BJP85" s="59"/>
      <c r="BJQ85" s="59"/>
      <c r="BJR85" s="59"/>
      <c r="BJS85" s="59"/>
      <c r="BJT85" s="59"/>
      <c r="BJU85" s="59"/>
      <c r="BJV85" s="59"/>
      <c r="BJW85" s="59"/>
      <c r="BJX85" s="59"/>
      <c r="BJY85" s="59"/>
      <c r="BJZ85" s="59"/>
      <c r="BKA85" s="59"/>
      <c r="BKB85" s="59"/>
      <c r="BKC85" s="59"/>
      <c r="BKD85" s="59"/>
      <c r="BKE85" s="59"/>
      <c r="BKF85" s="59"/>
      <c r="BKG85" s="59"/>
      <c r="BKH85" s="59"/>
      <c r="BKI85" s="59"/>
      <c r="BKJ85" s="59"/>
      <c r="BKK85" s="59"/>
      <c r="BKL85" s="59"/>
      <c r="BKM85" s="59"/>
      <c r="BKN85" s="59"/>
      <c r="BKO85" s="59"/>
      <c r="BKP85" s="59"/>
      <c r="BKQ85" s="59"/>
      <c r="BKR85" s="59"/>
      <c r="BKS85" s="59"/>
      <c r="BKT85" s="59"/>
      <c r="BKU85" s="59"/>
      <c r="BKV85" s="59"/>
      <c r="BKW85" s="59"/>
      <c r="BKX85" s="59"/>
      <c r="BKY85" s="59"/>
      <c r="BKZ85" s="59"/>
      <c r="BLA85" s="59"/>
      <c r="BLB85" s="59"/>
      <c r="BLC85" s="59"/>
      <c r="BLD85" s="59"/>
      <c r="BLE85" s="59"/>
      <c r="BLF85" s="59"/>
      <c r="BLG85" s="59"/>
      <c r="BLH85" s="59"/>
      <c r="BLI85" s="59"/>
      <c r="BLJ85" s="59"/>
      <c r="BLK85" s="59"/>
      <c r="BLL85" s="59"/>
      <c r="BLM85" s="59"/>
      <c r="BLN85" s="59"/>
      <c r="BLO85" s="59"/>
      <c r="BLP85" s="59"/>
      <c r="BLQ85" s="59"/>
      <c r="BLR85" s="59"/>
      <c r="BLS85" s="59"/>
      <c r="BLT85" s="59"/>
      <c r="BLU85" s="59"/>
      <c r="BLV85" s="59"/>
      <c r="BLW85" s="59"/>
      <c r="BLX85" s="59"/>
      <c r="BLY85" s="59"/>
      <c r="BLZ85" s="59"/>
      <c r="BMA85" s="59"/>
      <c r="BMB85" s="59"/>
      <c r="BMC85" s="59"/>
      <c r="BMD85" s="59"/>
      <c r="BME85" s="59"/>
      <c r="BMF85" s="59"/>
      <c r="BMG85" s="59"/>
      <c r="BMH85" s="59"/>
      <c r="BMI85" s="59"/>
      <c r="BMJ85" s="59"/>
      <c r="BMK85" s="59"/>
      <c r="BML85" s="59"/>
      <c r="BMM85" s="59"/>
      <c r="BMN85" s="59"/>
      <c r="BMO85" s="59"/>
      <c r="BMP85" s="59"/>
      <c r="BMQ85" s="59"/>
      <c r="BMR85" s="59"/>
      <c r="BMS85" s="59"/>
      <c r="BMT85" s="59"/>
      <c r="BMU85" s="59"/>
      <c r="BMV85" s="59"/>
      <c r="BMW85" s="59"/>
      <c r="BMX85" s="59"/>
      <c r="BMY85" s="59"/>
      <c r="BMZ85" s="59"/>
      <c r="BNA85" s="59"/>
      <c r="BNB85" s="59"/>
      <c r="BNC85" s="59"/>
      <c r="BND85" s="59"/>
      <c r="BNE85" s="59"/>
      <c r="BNF85" s="59"/>
      <c r="BNG85" s="59"/>
      <c r="BNH85" s="59"/>
      <c r="BNI85" s="59"/>
      <c r="BNJ85" s="59"/>
      <c r="BNK85" s="59"/>
      <c r="BNL85" s="59"/>
      <c r="BNM85" s="59"/>
      <c r="BNN85" s="59"/>
      <c r="BNO85" s="59"/>
      <c r="BNP85" s="59"/>
      <c r="BNQ85" s="59"/>
      <c r="BNR85" s="59"/>
      <c r="BNS85" s="59"/>
      <c r="BNT85" s="59"/>
      <c r="BNU85" s="59"/>
      <c r="BNV85" s="59"/>
      <c r="BNW85" s="59"/>
      <c r="BNX85" s="59"/>
      <c r="BNY85" s="59"/>
      <c r="BNZ85" s="59"/>
      <c r="BOA85" s="59"/>
      <c r="BOB85" s="59"/>
      <c r="BOC85" s="59"/>
      <c r="BOD85" s="59"/>
      <c r="BOE85" s="59"/>
      <c r="BOF85" s="59"/>
      <c r="BOG85" s="59"/>
      <c r="BOH85" s="59"/>
      <c r="BOI85" s="59"/>
      <c r="BOJ85" s="59"/>
      <c r="BOK85" s="59"/>
      <c r="BOL85" s="59"/>
      <c r="BOM85" s="59"/>
      <c r="BON85" s="59"/>
      <c r="BOO85" s="59"/>
      <c r="BOP85" s="59"/>
      <c r="BOQ85" s="59"/>
      <c r="BOR85" s="59"/>
      <c r="BOS85" s="59"/>
      <c r="BOT85" s="59"/>
      <c r="BOU85" s="59"/>
      <c r="BOV85" s="59"/>
      <c r="BOW85" s="59"/>
      <c r="BOX85" s="59"/>
      <c r="BOY85" s="59"/>
      <c r="BOZ85" s="59"/>
      <c r="BPA85" s="59"/>
      <c r="BPB85" s="59"/>
      <c r="BPC85" s="59"/>
      <c r="BPD85" s="59"/>
      <c r="BPE85" s="59"/>
      <c r="BPF85" s="59"/>
      <c r="BPG85" s="59"/>
      <c r="BPH85" s="59"/>
      <c r="BPI85" s="59"/>
      <c r="BPJ85" s="59"/>
      <c r="BPK85" s="59"/>
      <c r="BPL85" s="59"/>
      <c r="BPM85" s="59"/>
      <c r="BPN85" s="59"/>
      <c r="BPO85" s="59"/>
      <c r="BPP85" s="59"/>
      <c r="BPQ85" s="59"/>
      <c r="BPR85" s="59"/>
      <c r="BPS85" s="59"/>
      <c r="BPT85" s="59"/>
      <c r="BPU85" s="59"/>
      <c r="BPV85" s="59"/>
      <c r="BPW85" s="59"/>
      <c r="BPX85" s="59"/>
      <c r="BPY85" s="59"/>
      <c r="BPZ85" s="59"/>
      <c r="BQA85" s="59"/>
      <c r="BQB85" s="59"/>
      <c r="BQC85" s="59"/>
      <c r="BQD85" s="59"/>
      <c r="BQE85" s="59"/>
      <c r="BQF85" s="59"/>
      <c r="BQG85" s="59"/>
      <c r="BQH85" s="59"/>
      <c r="BQI85" s="59"/>
      <c r="BQJ85" s="59"/>
      <c r="BQK85" s="59"/>
      <c r="BQL85" s="59"/>
      <c r="BQM85" s="59"/>
      <c r="BQN85" s="59"/>
      <c r="BQO85" s="59"/>
      <c r="BQP85" s="59"/>
      <c r="BQQ85" s="59"/>
      <c r="BQR85" s="59"/>
      <c r="BQS85" s="59"/>
      <c r="BQT85" s="59"/>
      <c r="BQU85" s="59"/>
      <c r="BQV85" s="59"/>
      <c r="BQW85" s="59"/>
      <c r="BQX85" s="59"/>
      <c r="BQY85" s="59"/>
      <c r="BQZ85" s="59"/>
      <c r="BRA85" s="59"/>
      <c r="BRB85" s="59"/>
      <c r="BRC85" s="59"/>
      <c r="BRD85" s="59"/>
      <c r="BRE85" s="59"/>
      <c r="BRF85" s="59"/>
      <c r="BRG85" s="59"/>
      <c r="BRH85" s="59"/>
      <c r="BRI85" s="59"/>
      <c r="BRJ85" s="59"/>
      <c r="BRK85" s="59"/>
      <c r="BRL85" s="59"/>
      <c r="BRM85" s="59"/>
      <c r="BRN85" s="59"/>
      <c r="BRO85" s="59"/>
      <c r="BRP85" s="59"/>
      <c r="BRQ85" s="59"/>
      <c r="BRR85" s="59"/>
      <c r="BRS85" s="59"/>
      <c r="BRT85" s="59"/>
      <c r="BRU85" s="59"/>
      <c r="BRV85" s="59"/>
      <c r="BRW85" s="59"/>
      <c r="BRX85" s="59"/>
      <c r="BRY85" s="59"/>
      <c r="BRZ85" s="59"/>
      <c r="BSA85" s="59"/>
      <c r="BSB85" s="59"/>
      <c r="BSC85" s="59"/>
      <c r="BSD85" s="59"/>
      <c r="BSE85" s="59"/>
      <c r="BSF85" s="59"/>
      <c r="BSG85" s="59"/>
      <c r="BSH85" s="59"/>
      <c r="BSI85" s="59"/>
      <c r="BSJ85" s="59"/>
      <c r="BSK85" s="59"/>
      <c r="BSL85" s="59"/>
      <c r="BSM85" s="59"/>
      <c r="BSN85" s="59"/>
      <c r="BSO85" s="59"/>
      <c r="BSP85" s="59"/>
      <c r="BSQ85" s="59"/>
      <c r="BSR85" s="59"/>
      <c r="BSS85" s="59"/>
      <c r="BST85" s="59"/>
      <c r="BSU85" s="59"/>
      <c r="BSV85" s="59"/>
      <c r="BSW85" s="59"/>
      <c r="BSX85" s="59"/>
      <c r="BSY85" s="59"/>
      <c r="BSZ85" s="59"/>
      <c r="BTA85" s="59"/>
      <c r="BTB85" s="59"/>
      <c r="BTC85" s="59"/>
      <c r="BTD85" s="59"/>
      <c r="BTE85" s="59"/>
      <c r="BTF85" s="59"/>
      <c r="BTG85" s="59"/>
      <c r="BTH85" s="59"/>
      <c r="BTI85" s="59"/>
      <c r="BTJ85" s="59"/>
      <c r="BTK85" s="59"/>
      <c r="BTL85" s="59"/>
      <c r="BTM85" s="59"/>
      <c r="BTN85" s="59"/>
      <c r="BTO85" s="59"/>
      <c r="BTP85" s="59"/>
      <c r="BTQ85" s="59"/>
      <c r="BTR85" s="59"/>
      <c r="BTS85" s="59"/>
      <c r="BTT85" s="59"/>
      <c r="BTU85" s="59"/>
      <c r="BTV85" s="59"/>
      <c r="BTW85" s="59"/>
      <c r="BTX85" s="59"/>
      <c r="BTY85" s="59"/>
      <c r="BTZ85" s="59"/>
      <c r="BUA85" s="59"/>
      <c r="BUB85" s="59"/>
      <c r="BUC85" s="59"/>
      <c r="BUD85" s="59"/>
      <c r="BUE85" s="59"/>
      <c r="BUF85" s="59"/>
      <c r="BUG85" s="59"/>
      <c r="BUH85" s="59"/>
      <c r="BUI85" s="59"/>
      <c r="BUJ85" s="59"/>
      <c r="BUK85" s="59"/>
      <c r="BUL85" s="59"/>
      <c r="BUM85" s="59"/>
      <c r="BUN85" s="59"/>
      <c r="BUO85" s="59"/>
      <c r="BUP85" s="59"/>
      <c r="BUQ85" s="59"/>
      <c r="BUR85" s="59"/>
      <c r="BUS85" s="59"/>
      <c r="BUT85" s="59"/>
      <c r="BUU85" s="59"/>
      <c r="BUV85" s="59"/>
      <c r="BUW85" s="59"/>
      <c r="BUX85" s="59"/>
      <c r="BUY85" s="59"/>
      <c r="BUZ85" s="59"/>
      <c r="BVA85" s="59"/>
      <c r="BVB85" s="59"/>
      <c r="BVC85" s="59"/>
      <c r="BVD85" s="59"/>
      <c r="BVE85" s="59"/>
      <c r="BVF85" s="59"/>
      <c r="BVG85" s="59"/>
      <c r="BVH85" s="59"/>
      <c r="BVI85" s="59"/>
      <c r="BVJ85" s="59"/>
      <c r="BVK85" s="59"/>
      <c r="BVL85" s="59"/>
      <c r="BVM85" s="59"/>
      <c r="BVN85" s="59"/>
      <c r="BVO85" s="59"/>
      <c r="BVP85" s="59"/>
      <c r="BVQ85" s="59"/>
      <c r="BVR85" s="59"/>
      <c r="BVS85" s="59"/>
      <c r="BVT85" s="59"/>
      <c r="BVU85" s="59"/>
      <c r="BVV85" s="59"/>
      <c r="BVW85" s="59"/>
      <c r="BVX85" s="59"/>
      <c r="BVY85" s="59"/>
      <c r="BVZ85" s="59"/>
      <c r="BWA85" s="59"/>
      <c r="BWB85" s="59"/>
      <c r="BWC85" s="59"/>
      <c r="BWD85" s="59"/>
      <c r="BWE85" s="59"/>
      <c r="BWF85" s="59"/>
      <c r="BWG85" s="59"/>
      <c r="BWH85" s="59"/>
      <c r="BWI85" s="59"/>
      <c r="BWJ85" s="59"/>
      <c r="BWK85" s="59"/>
      <c r="BWL85" s="59"/>
      <c r="BWM85" s="59"/>
      <c r="BWN85" s="59"/>
      <c r="BWO85" s="59"/>
      <c r="BWP85" s="59"/>
      <c r="BWQ85" s="59"/>
      <c r="BWR85" s="59"/>
      <c r="BWS85" s="59"/>
      <c r="BWT85" s="59"/>
      <c r="BWU85" s="59"/>
      <c r="BWV85" s="59"/>
      <c r="BWW85" s="59"/>
      <c r="BWX85" s="59"/>
      <c r="BWY85" s="59"/>
      <c r="BWZ85" s="59"/>
      <c r="BXA85" s="59"/>
      <c r="BXB85" s="59"/>
      <c r="BXC85" s="59"/>
      <c r="BXD85" s="59"/>
      <c r="BXE85" s="59"/>
      <c r="BXF85" s="59"/>
      <c r="BXG85" s="59"/>
      <c r="BXH85" s="59"/>
      <c r="BXI85" s="59"/>
      <c r="BXJ85" s="59"/>
      <c r="BXK85" s="59"/>
      <c r="BXL85" s="59"/>
      <c r="BXM85" s="59"/>
      <c r="BXN85" s="59"/>
      <c r="BXO85" s="59"/>
      <c r="BXP85" s="59"/>
      <c r="BXQ85" s="59"/>
      <c r="BXR85" s="59"/>
      <c r="BXS85" s="59"/>
      <c r="BXT85" s="59"/>
      <c r="BXU85" s="59"/>
      <c r="BXV85" s="59"/>
      <c r="BXW85" s="59"/>
      <c r="BXX85" s="59"/>
      <c r="BXY85" s="59"/>
      <c r="BXZ85" s="59"/>
      <c r="BYA85" s="59"/>
      <c r="BYB85" s="59"/>
      <c r="BYC85" s="59"/>
      <c r="BYD85" s="59"/>
      <c r="BYE85" s="59"/>
      <c r="BYF85" s="59"/>
      <c r="BYG85" s="59"/>
      <c r="BYH85" s="59"/>
      <c r="BYI85" s="59"/>
      <c r="BYJ85" s="59"/>
      <c r="BYK85" s="59"/>
      <c r="BYL85" s="59"/>
      <c r="BYM85" s="59"/>
      <c r="BYN85" s="59"/>
      <c r="BYO85" s="59"/>
      <c r="BYP85" s="59"/>
      <c r="BYQ85" s="59"/>
      <c r="BYR85" s="59"/>
      <c r="BYS85" s="59"/>
      <c r="BYT85" s="59"/>
      <c r="BYU85" s="59"/>
      <c r="BYV85" s="59"/>
      <c r="BYW85" s="59"/>
      <c r="BYX85" s="59"/>
      <c r="BYY85" s="59"/>
      <c r="BYZ85" s="59"/>
      <c r="BZA85" s="59"/>
      <c r="BZB85" s="59"/>
      <c r="BZC85" s="59"/>
      <c r="BZD85" s="59"/>
      <c r="BZE85" s="59"/>
      <c r="BZF85" s="59"/>
      <c r="BZG85" s="59"/>
      <c r="BZH85" s="59"/>
      <c r="BZI85" s="59"/>
      <c r="BZJ85" s="59"/>
      <c r="BZK85" s="59"/>
      <c r="BZL85" s="59"/>
      <c r="BZM85" s="59"/>
      <c r="BZN85" s="59"/>
      <c r="BZO85" s="59"/>
      <c r="BZP85" s="59"/>
      <c r="BZQ85" s="59"/>
      <c r="BZR85" s="59"/>
      <c r="BZS85" s="59"/>
      <c r="BZT85" s="59"/>
      <c r="BZU85" s="59"/>
      <c r="BZV85" s="59"/>
      <c r="BZW85" s="59"/>
      <c r="BZX85" s="59"/>
      <c r="BZY85" s="59"/>
      <c r="BZZ85" s="59"/>
      <c r="CAA85" s="59"/>
      <c r="CAB85" s="59"/>
      <c r="CAC85" s="59"/>
      <c r="CAD85" s="59"/>
      <c r="CAE85" s="59"/>
      <c r="CAF85" s="59"/>
      <c r="CAG85" s="59"/>
      <c r="CAH85" s="59"/>
      <c r="CAI85" s="59"/>
      <c r="CAJ85" s="59"/>
      <c r="CAK85" s="59"/>
      <c r="CAL85" s="59"/>
      <c r="CAM85" s="59"/>
      <c r="CAN85" s="59"/>
      <c r="CAO85" s="59"/>
      <c r="CAP85" s="59"/>
      <c r="CAQ85" s="59"/>
      <c r="CAR85" s="59"/>
      <c r="CAS85" s="59"/>
      <c r="CAT85" s="59"/>
      <c r="CAU85" s="59"/>
      <c r="CAV85" s="59"/>
      <c r="CAW85" s="59"/>
      <c r="CAX85" s="59"/>
      <c r="CAY85" s="59"/>
      <c r="CAZ85" s="59"/>
      <c r="CBA85" s="59"/>
      <c r="CBB85" s="59"/>
      <c r="CBC85" s="59"/>
      <c r="CBD85" s="59"/>
      <c r="CBE85" s="59"/>
      <c r="CBF85" s="59"/>
      <c r="CBG85" s="59"/>
      <c r="CBH85" s="59"/>
      <c r="CBI85" s="59"/>
      <c r="CBJ85" s="59"/>
      <c r="CBK85" s="59"/>
      <c r="CBL85" s="59"/>
      <c r="CBM85" s="59"/>
      <c r="CBN85" s="59"/>
      <c r="CBO85" s="59"/>
      <c r="CBP85" s="59"/>
      <c r="CBQ85" s="59"/>
      <c r="CBR85" s="59"/>
      <c r="CBS85" s="59"/>
      <c r="CBT85" s="59"/>
      <c r="CBU85" s="59"/>
      <c r="CBV85" s="59"/>
      <c r="CBW85" s="59"/>
      <c r="CBX85" s="59"/>
      <c r="CBY85" s="59"/>
      <c r="CBZ85" s="59"/>
      <c r="CCA85" s="59"/>
      <c r="CCB85" s="59"/>
      <c r="CCC85" s="59"/>
      <c r="CCD85" s="59"/>
      <c r="CCE85" s="59"/>
      <c r="CCF85" s="59"/>
      <c r="CCG85" s="59"/>
      <c r="CCH85" s="59"/>
      <c r="CCI85" s="59"/>
      <c r="CCJ85" s="59"/>
      <c r="CCK85" s="59"/>
      <c r="CCL85" s="59"/>
      <c r="CCM85" s="59"/>
      <c r="CCN85" s="59"/>
      <c r="CCO85" s="59"/>
      <c r="CCP85" s="59"/>
      <c r="CCQ85" s="59"/>
      <c r="CCR85" s="59"/>
      <c r="CCS85" s="59"/>
      <c r="CCT85" s="59"/>
      <c r="CCU85" s="59"/>
      <c r="CCV85" s="59"/>
      <c r="CCW85" s="59"/>
      <c r="CCX85" s="59"/>
      <c r="CCY85" s="59"/>
      <c r="CCZ85" s="59"/>
      <c r="CDA85" s="59"/>
      <c r="CDB85" s="59"/>
      <c r="CDC85" s="59"/>
      <c r="CDD85" s="59"/>
      <c r="CDE85" s="59"/>
      <c r="CDF85" s="59"/>
      <c r="CDG85" s="59"/>
      <c r="CDH85" s="59"/>
      <c r="CDI85" s="59"/>
      <c r="CDJ85" s="59"/>
      <c r="CDK85" s="59"/>
      <c r="CDL85" s="59"/>
      <c r="CDM85" s="59"/>
      <c r="CDN85" s="59"/>
      <c r="CDO85" s="59"/>
      <c r="CDP85" s="59"/>
      <c r="CDQ85" s="59"/>
      <c r="CDR85" s="59"/>
      <c r="CDS85" s="59"/>
      <c r="CDT85" s="59"/>
      <c r="CDU85" s="59"/>
      <c r="CDV85" s="59"/>
      <c r="CDW85" s="59"/>
      <c r="CDX85" s="59"/>
      <c r="CDY85" s="59"/>
      <c r="CDZ85" s="59"/>
      <c r="CEA85" s="59"/>
      <c r="CEB85" s="59"/>
      <c r="CEC85" s="59"/>
      <c r="CED85" s="59"/>
      <c r="CEE85" s="59"/>
      <c r="CEF85" s="59"/>
      <c r="CEG85" s="59"/>
      <c r="CEH85" s="59"/>
      <c r="CEI85" s="59"/>
      <c r="CEJ85" s="59"/>
      <c r="CEK85" s="59"/>
      <c r="CEL85" s="59"/>
      <c r="CEM85" s="59"/>
      <c r="CEN85" s="59"/>
      <c r="CEO85" s="59"/>
      <c r="CEP85" s="59"/>
      <c r="CEQ85" s="59"/>
      <c r="CER85" s="59"/>
      <c r="CES85" s="59"/>
      <c r="CET85" s="59"/>
      <c r="CEU85" s="59"/>
      <c r="CEV85" s="59"/>
      <c r="CEW85" s="59"/>
      <c r="CEX85" s="59"/>
      <c r="CEY85" s="59"/>
      <c r="CEZ85" s="59"/>
      <c r="CFA85" s="59"/>
      <c r="CFB85" s="59"/>
      <c r="CFC85" s="59"/>
      <c r="CFD85" s="59"/>
      <c r="CFE85" s="59"/>
      <c r="CFF85" s="59"/>
      <c r="CFG85" s="59"/>
      <c r="CFH85" s="59"/>
      <c r="CFI85" s="59"/>
      <c r="CFJ85" s="59"/>
      <c r="CFK85" s="59"/>
      <c r="CFL85" s="59"/>
      <c r="CFM85" s="59"/>
      <c r="CFN85" s="59"/>
      <c r="CFO85" s="59"/>
      <c r="CFP85" s="59"/>
      <c r="CFQ85" s="59"/>
      <c r="CFR85" s="59"/>
      <c r="CFS85" s="59"/>
      <c r="CFT85" s="59"/>
      <c r="CFU85" s="59"/>
      <c r="CFV85" s="59"/>
      <c r="CFW85" s="59"/>
      <c r="CFX85" s="59"/>
      <c r="CFY85" s="59"/>
      <c r="CFZ85" s="59"/>
      <c r="CGA85" s="59"/>
      <c r="CGB85" s="59"/>
      <c r="CGC85" s="59"/>
      <c r="CGD85" s="59"/>
      <c r="CGE85" s="59"/>
      <c r="CGF85" s="59"/>
      <c r="CGG85" s="59"/>
      <c r="CGH85" s="59"/>
      <c r="CGI85" s="59"/>
      <c r="CGJ85" s="59"/>
      <c r="CGK85" s="59"/>
      <c r="CGL85" s="59"/>
      <c r="CGM85" s="59"/>
      <c r="CGN85" s="59"/>
      <c r="CGO85" s="59"/>
      <c r="CGP85" s="59"/>
      <c r="CGQ85" s="59"/>
      <c r="CGR85" s="59"/>
      <c r="CGS85" s="59"/>
      <c r="CGT85" s="59"/>
      <c r="CGU85" s="59"/>
      <c r="CGV85" s="59"/>
      <c r="CGW85" s="59"/>
      <c r="CGX85" s="59"/>
      <c r="CGY85" s="59"/>
      <c r="CGZ85" s="59"/>
      <c r="CHA85" s="59"/>
      <c r="CHB85" s="59"/>
      <c r="CHC85" s="59"/>
      <c r="CHD85" s="59"/>
      <c r="CHE85" s="59"/>
      <c r="CHF85" s="59"/>
      <c r="CHG85" s="59"/>
      <c r="CHH85" s="59"/>
      <c r="CHI85" s="59"/>
      <c r="CHJ85" s="59"/>
      <c r="CHK85" s="59"/>
      <c r="CHL85" s="59"/>
      <c r="CHM85" s="59"/>
      <c r="CHN85" s="59"/>
      <c r="CHO85" s="59"/>
      <c r="CHP85" s="59"/>
      <c r="CHQ85" s="59"/>
      <c r="CHR85" s="59"/>
      <c r="CHS85" s="59"/>
      <c r="CHT85" s="59"/>
      <c r="CHU85" s="59"/>
      <c r="CHV85" s="59"/>
      <c r="CHW85" s="59"/>
      <c r="CHX85" s="59"/>
      <c r="CHY85" s="59"/>
      <c r="CHZ85" s="59"/>
      <c r="CIA85" s="59"/>
      <c r="CIB85" s="59"/>
      <c r="CIC85" s="59"/>
      <c r="CID85" s="59"/>
      <c r="CIE85" s="59"/>
      <c r="CIF85" s="59"/>
      <c r="CIG85" s="59"/>
      <c r="CIH85" s="59"/>
      <c r="CII85" s="59"/>
      <c r="CIJ85" s="59"/>
      <c r="CIK85" s="59"/>
      <c r="CIL85" s="59"/>
      <c r="CIM85" s="59"/>
      <c r="CIN85" s="59"/>
      <c r="CIO85" s="59"/>
      <c r="CIP85" s="59"/>
      <c r="CIQ85" s="59"/>
      <c r="CIR85" s="59"/>
      <c r="CIS85" s="59"/>
      <c r="CIT85" s="59"/>
      <c r="CIU85" s="59"/>
      <c r="CIV85" s="59"/>
      <c r="CIW85" s="59"/>
      <c r="CIX85" s="59"/>
      <c r="CIY85" s="59"/>
      <c r="CIZ85" s="59"/>
      <c r="CJA85" s="59"/>
      <c r="CJB85" s="59"/>
      <c r="CJC85" s="59"/>
      <c r="CJD85" s="59"/>
      <c r="CJE85" s="59"/>
      <c r="CJF85" s="59"/>
      <c r="CJG85" s="59"/>
      <c r="CJH85" s="59"/>
      <c r="CJI85" s="59"/>
      <c r="CJJ85" s="59"/>
      <c r="CJK85" s="59"/>
      <c r="CJL85" s="59"/>
      <c r="CJM85" s="59"/>
      <c r="CJN85" s="59"/>
      <c r="CJO85" s="59"/>
      <c r="CJP85" s="59"/>
      <c r="CJQ85" s="59"/>
      <c r="CJR85" s="59"/>
      <c r="CJS85" s="59"/>
      <c r="CJT85" s="59"/>
      <c r="CJU85" s="59"/>
      <c r="CJV85" s="59"/>
      <c r="CJW85" s="59"/>
      <c r="CJX85" s="59"/>
      <c r="CJY85" s="59"/>
      <c r="CJZ85" s="59"/>
      <c r="CKA85" s="59"/>
      <c r="CKB85" s="59"/>
      <c r="CKC85" s="59"/>
      <c r="CKD85" s="59"/>
      <c r="CKE85" s="59"/>
      <c r="CKF85" s="59"/>
      <c r="CKG85" s="59"/>
      <c r="CKH85" s="59"/>
      <c r="CKI85" s="59"/>
      <c r="CKJ85" s="59"/>
      <c r="CKK85" s="59"/>
      <c r="CKL85" s="59"/>
      <c r="CKM85" s="59"/>
      <c r="CKN85" s="59"/>
      <c r="CKO85" s="59"/>
      <c r="CKP85" s="59"/>
      <c r="CKQ85" s="59"/>
      <c r="CKR85" s="59"/>
      <c r="CKS85" s="59"/>
      <c r="CKT85" s="59"/>
      <c r="CKU85" s="59"/>
      <c r="CKV85" s="59"/>
      <c r="CKW85" s="59"/>
      <c r="CKX85" s="59"/>
      <c r="CKY85" s="59"/>
      <c r="CKZ85" s="59"/>
      <c r="CLA85" s="59"/>
      <c r="CLB85" s="59"/>
      <c r="CLC85" s="59"/>
      <c r="CLD85" s="59"/>
      <c r="CLE85" s="59"/>
      <c r="CLF85" s="59"/>
      <c r="CLG85" s="59"/>
      <c r="CLH85" s="59"/>
      <c r="CLI85" s="59"/>
      <c r="CLJ85" s="59"/>
      <c r="CLK85" s="59"/>
      <c r="CLL85" s="59"/>
      <c r="CLM85" s="59"/>
      <c r="CLN85" s="59"/>
      <c r="CLO85" s="59"/>
      <c r="CLP85" s="59"/>
      <c r="CLQ85" s="59"/>
      <c r="CLR85" s="59"/>
      <c r="CLS85" s="59"/>
      <c r="CLT85" s="59"/>
      <c r="CLU85" s="59"/>
      <c r="CLV85" s="59"/>
      <c r="CLW85" s="59"/>
      <c r="CLX85" s="59"/>
      <c r="CLY85" s="59"/>
      <c r="CLZ85" s="59"/>
      <c r="CMA85" s="59"/>
      <c r="CMB85" s="59"/>
      <c r="CMC85" s="59"/>
      <c r="CMD85" s="59"/>
      <c r="CME85" s="59"/>
      <c r="CMF85" s="59"/>
      <c r="CMG85" s="59"/>
      <c r="CMH85" s="59"/>
      <c r="CMI85" s="59"/>
      <c r="CMJ85" s="59"/>
      <c r="CMK85" s="59"/>
      <c r="CML85" s="59"/>
      <c r="CMM85" s="59"/>
      <c r="CMN85" s="59"/>
      <c r="CMO85" s="59"/>
      <c r="CMP85" s="59"/>
      <c r="CMQ85" s="59"/>
      <c r="CMR85" s="59"/>
      <c r="CMS85" s="59"/>
      <c r="CMT85" s="59"/>
      <c r="CMU85" s="59"/>
      <c r="CMV85" s="59"/>
      <c r="CMW85" s="59"/>
      <c r="CMX85" s="59"/>
      <c r="CMY85" s="59"/>
      <c r="CMZ85" s="59"/>
      <c r="CNA85" s="59"/>
      <c r="CNB85" s="59"/>
      <c r="CNC85" s="59"/>
      <c r="CND85" s="59"/>
      <c r="CNE85" s="59"/>
      <c r="CNF85" s="59"/>
      <c r="CNG85" s="59"/>
      <c r="CNH85" s="59"/>
      <c r="CNI85" s="59"/>
      <c r="CNJ85" s="59"/>
      <c r="CNK85" s="59"/>
      <c r="CNL85" s="59"/>
      <c r="CNM85" s="59"/>
      <c r="CNN85" s="59"/>
      <c r="CNO85" s="59"/>
      <c r="CNP85" s="59"/>
      <c r="CNQ85" s="59"/>
      <c r="CNR85" s="59"/>
      <c r="CNS85" s="59"/>
      <c r="CNT85" s="59"/>
      <c r="CNU85" s="59"/>
      <c r="CNV85" s="59"/>
      <c r="CNW85" s="59"/>
      <c r="CNX85" s="59"/>
      <c r="CNY85" s="59"/>
      <c r="CNZ85" s="59"/>
      <c r="COA85" s="59"/>
      <c r="COB85" s="59"/>
      <c r="COC85" s="59"/>
      <c r="COD85" s="59"/>
      <c r="COE85" s="59"/>
      <c r="COF85" s="59"/>
      <c r="COG85" s="59"/>
      <c r="COH85" s="59"/>
      <c r="COI85" s="59"/>
      <c r="COJ85" s="59"/>
      <c r="COK85" s="59"/>
      <c r="COL85" s="59"/>
      <c r="COM85" s="59"/>
      <c r="CON85" s="59"/>
      <c r="COO85" s="59"/>
      <c r="COP85" s="59"/>
      <c r="COQ85" s="59"/>
      <c r="COR85" s="59"/>
      <c r="COS85" s="59"/>
      <c r="COT85" s="59"/>
      <c r="COU85" s="59"/>
      <c r="COV85" s="59"/>
      <c r="COW85" s="59"/>
      <c r="COX85" s="59"/>
      <c r="COY85" s="59"/>
      <c r="COZ85" s="59"/>
      <c r="CPA85" s="59"/>
      <c r="CPB85" s="59"/>
      <c r="CPC85" s="59"/>
      <c r="CPD85" s="59"/>
      <c r="CPE85" s="59"/>
      <c r="CPF85" s="59"/>
      <c r="CPG85" s="59"/>
      <c r="CPH85" s="59"/>
      <c r="CPI85" s="59"/>
      <c r="CPJ85" s="59"/>
      <c r="CPK85" s="59"/>
      <c r="CPL85" s="59"/>
      <c r="CPM85" s="59"/>
      <c r="CPN85" s="59"/>
      <c r="CPO85" s="59"/>
      <c r="CPP85" s="59"/>
      <c r="CPQ85" s="59"/>
      <c r="CPR85" s="59"/>
      <c r="CPS85" s="59"/>
      <c r="CPT85" s="59"/>
      <c r="CPU85" s="59"/>
      <c r="CPV85" s="59"/>
      <c r="CPW85" s="59"/>
      <c r="CPX85" s="59"/>
      <c r="CPY85" s="59"/>
      <c r="CPZ85" s="59"/>
      <c r="CQA85" s="59"/>
      <c r="CQB85" s="59"/>
      <c r="CQC85" s="59"/>
      <c r="CQD85" s="59"/>
      <c r="CQE85" s="59"/>
      <c r="CQF85" s="59"/>
      <c r="CQG85" s="59"/>
      <c r="CQH85" s="59"/>
      <c r="CQI85" s="59"/>
      <c r="CQJ85" s="59"/>
      <c r="CQK85" s="59"/>
      <c r="CQL85" s="59"/>
      <c r="CQM85" s="59"/>
      <c r="CQN85" s="59"/>
      <c r="CQO85" s="59"/>
      <c r="CQP85" s="59"/>
      <c r="CQQ85" s="59"/>
      <c r="CQR85" s="59"/>
      <c r="CQS85" s="59"/>
      <c r="CQT85" s="59"/>
      <c r="CQU85" s="59"/>
      <c r="CQV85" s="59"/>
      <c r="CQW85" s="59"/>
      <c r="CQX85" s="59"/>
      <c r="CQY85" s="59"/>
      <c r="CQZ85" s="59"/>
      <c r="CRA85" s="59"/>
      <c r="CRB85" s="59"/>
      <c r="CRC85" s="59"/>
      <c r="CRD85" s="59"/>
      <c r="CRE85" s="59"/>
      <c r="CRF85" s="59"/>
      <c r="CRG85" s="59"/>
      <c r="CRH85" s="59"/>
      <c r="CRI85" s="59"/>
      <c r="CRJ85" s="59"/>
      <c r="CRK85" s="59"/>
      <c r="CRL85" s="59"/>
      <c r="CRM85" s="59"/>
      <c r="CRN85" s="59"/>
      <c r="CRO85" s="59"/>
      <c r="CRP85" s="59"/>
      <c r="CRQ85" s="59"/>
      <c r="CRR85" s="59"/>
      <c r="CRS85" s="59"/>
      <c r="CRT85" s="59"/>
      <c r="CRU85" s="59"/>
      <c r="CRV85" s="59"/>
      <c r="CRW85" s="59"/>
      <c r="CRX85" s="59"/>
      <c r="CRY85" s="59"/>
      <c r="CRZ85" s="59"/>
      <c r="CSA85" s="59"/>
      <c r="CSB85" s="59"/>
      <c r="CSC85" s="59"/>
      <c r="CSD85" s="59"/>
      <c r="CSE85" s="59"/>
      <c r="CSF85" s="59"/>
      <c r="CSG85" s="59"/>
      <c r="CSH85" s="59"/>
      <c r="CSI85" s="59"/>
      <c r="CSJ85" s="59"/>
      <c r="CSK85" s="59"/>
      <c r="CSL85" s="59"/>
      <c r="CSM85" s="59"/>
      <c r="CSN85" s="59"/>
      <c r="CSO85" s="59"/>
      <c r="CSP85" s="59"/>
      <c r="CSQ85" s="59"/>
      <c r="CSR85" s="59"/>
      <c r="CSS85" s="59"/>
      <c r="CST85" s="59"/>
      <c r="CSU85" s="59"/>
      <c r="CSV85" s="59"/>
      <c r="CSW85" s="59"/>
      <c r="CSX85" s="59"/>
      <c r="CSY85" s="59"/>
      <c r="CSZ85" s="59"/>
      <c r="CTA85" s="59"/>
      <c r="CTB85" s="59"/>
      <c r="CTC85" s="59"/>
      <c r="CTD85" s="59"/>
      <c r="CTE85" s="59"/>
      <c r="CTF85" s="59"/>
      <c r="CTG85" s="59"/>
      <c r="CTH85" s="59"/>
      <c r="CTI85" s="59"/>
      <c r="CTJ85" s="59"/>
      <c r="CTK85" s="59"/>
      <c r="CTL85" s="59"/>
      <c r="CTM85" s="59"/>
      <c r="CTN85" s="59"/>
      <c r="CTO85" s="59"/>
      <c r="CTP85" s="59"/>
      <c r="CTQ85" s="59"/>
      <c r="CTR85" s="59"/>
      <c r="CTS85" s="59"/>
      <c r="CTT85" s="59"/>
      <c r="CTU85" s="59"/>
      <c r="CTV85" s="59"/>
      <c r="CTW85" s="59"/>
      <c r="CTX85" s="59"/>
      <c r="CTY85" s="59"/>
      <c r="CTZ85" s="59"/>
      <c r="CUA85" s="59"/>
      <c r="CUB85" s="59"/>
      <c r="CUC85" s="59"/>
      <c r="CUD85" s="59"/>
      <c r="CUE85" s="59"/>
      <c r="CUF85" s="59"/>
      <c r="CUG85" s="59"/>
      <c r="CUH85" s="59"/>
      <c r="CUI85" s="59"/>
      <c r="CUJ85" s="59"/>
      <c r="CUK85" s="59"/>
      <c r="CUL85" s="59"/>
      <c r="CUM85" s="59"/>
      <c r="CUN85" s="59"/>
      <c r="CUO85" s="59"/>
      <c r="CUP85" s="59"/>
      <c r="CUQ85" s="59"/>
      <c r="CUR85" s="59"/>
      <c r="CUS85" s="59"/>
      <c r="CUT85" s="59"/>
      <c r="CUU85" s="59"/>
      <c r="CUV85" s="59"/>
      <c r="CUW85" s="59"/>
      <c r="CUX85" s="59"/>
      <c r="CUY85" s="59"/>
      <c r="CUZ85" s="59"/>
      <c r="CVA85" s="59"/>
      <c r="CVB85" s="59"/>
      <c r="CVC85" s="59"/>
      <c r="CVD85" s="59"/>
      <c r="CVE85" s="59"/>
      <c r="CVF85" s="59"/>
      <c r="CVG85" s="59"/>
      <c r="CVH85" s="59"/>
      <c r="CVI85" s="59"/>
      <c r="CVJ85" s="59"/>
      <c r="CVK85" s="59"/>
      <c r="CVL85" s="59"/>
      <c r="CVM85" s="59"/>
      <c r="CVN85" s="59"/>
      <c r="CVO85" s="59"/>
      <c r="CVP85" s="59"/>
      <c r="CVQ85" s="59"/>
      <c r="CVR85" s="59"/>
      <c r="CVS85" s="59"/>
      <c r="CVT85" s="59"/>
      <c r="CVU85" s="59"/>
      <c r="CVV85" s="59"/>
      <c r="CVW85" s="59"/>
      <c r="CVX85" s="59"/>
      <c r="CVY85" s="59"/>
      <c r="CVZ85" s="59"/>
      <c r="CWA85" s="59"/>
      <c r="CWB85" s="59"/>
      <c r="CWC85" s="59"/>
      <c r="CWD85" s="59"/>
      <c r="CWE85" s="59"/>
      <c r="CWF85" s="59"/>
      <c r="CWG85" s="59"/>
      <c r="CWH85" s="59"/>
      <c r="CWI85" s="59"/>
      <c r="CWJ85" s="59"/>
      <c r="CWK85" s="59"/>
      <c r="CWL85" s="59"/>
      <c r="CWM85" s="59"/>
      <c r="CWN85" s="59"/>
      <c r="CWO85" s="59"/>
      <c r="CWP85" s="59"/>
      <c r="CWQ85" s="59"/>
      <c r="CWR85" s="59"/>
      <c r="CWS85" s="59"/>
      <c r="CWT85" s="59"/>
      <c r="CWU85" s="59"/>
      <c r="CWV85" s="59"/>
      <c r="CWW85" s="59"/>
      <c r="CWX85" s="59"/>
      <c r="CWY85" s="59"/>
      <c r="CWZ85" s="59"/>
      <c r="CXA85" s="59"/>
      <c r="CXB85" s="59"/>
      <c r="CXC85" s="59"/>
      <c r="CXD85" s="59"/>
      <c r="CXE85" s="59"/>
      <c r="CXF85" s="59"/>
      <c r="CXG85" s="59"/>
      <c r="CXH85" s="59"/>
      <c r="CXI85" s="59"/>
      <c r="CXJ85" s="59"/>
      <c r="CXK85" s="59"/>
      <c r="CXL85" s="59"/>
      <c r="CXM85" s="59"/>
      <c r="CXN85" s="59"/>
      <c r="CXO85" s="59"/>
      <c r="CXP85" s="59"/>
      <c r="CXQ85" s="59"/>
      <c r="CXR85" s="59"/>
      <c r="CXS85" s="59"/>
      <c r="CXT85" s="59"/>
      <c r="CXU85" s="59"/>
      <c r="CXV85" s="59"/>
      <c r="CXW85" s="59"/>
      <c r="CXX85" s="59"/>
      <c r="CXY85" s="59"/>
      <c r="CXZ85" s="59"/>
      <c r="CYA85" s="59"/>
      <c r="CYB85" s="59"/>
      <c r="CYC85" s="59"/>
      <c r="CYD85" s="59"/>
      <c r="CYE85" s="59"/>
      <c r="CYF85" s="59"/>
      <c r="CYG85" s="59"/>
      <c r="CYH85" s="59"/>
      <c r="CYI85" s="59"/>
      <c r="CYJ85" s="59"/>
      <c r="CYK85" s="59"/>
      <c r="CYL85" s="59"/>
      <c r="CYM85" s="59"/>
      <c r="CYN85" s="59"/>
      <c r="CYO85" s="59"/>
      <c r="CYP85" s="59"/>
      <c r="CYQ85" s="59"/>
      <c r="CYR85" s="59"/>
      <c r="CYS85" s="59"/>
      <c r="CYT85" s="59"/>
      <c r="CYU85" s="59"/>
      <c r="CYV85" s="59"/>
      <c r="CYW85" s="59"/>
      <c r="CYX85" s="59"/>
      <c r="CYY85" s="59"/>
      <c r="CYZ85" s="59"/>
      <c r="CZA85" s="59"/>
      <c r="CZB85" s="59"/>
      <c r="CZC85" s="59"/>
      <c r="CZD85" s="59"/>
      <c r="CZE85" s="59"/>
      <c r="CZF85" s="59"/>
      <c r="CZG85" s="59"/>
      <c r="CZH85" s="59"/>
      <c r="CZI85" s="59"/>
      <c r="CZJ85" s="59"/>
      <c r="CZK85" s="59"/>
      <c r="CZL85" s="59"/>
      <c r="CZM85" s="59"/>
      <c r="CZN85" s="59"/>
      <c r="CZO85" s="59"/>
      <c r="CZP85" s="59"/>
      <c r="CZQ85" s="59"/>
      <c r="CZR85" s="59"/>
      <c r="CZS85" s="59"/>
      <c r="CZT85" s="59"/>
      <c r="CZU85" s="59"/>
      <c r="CZV85" s="59"/>
      <c r="CZW85" s="59"/>
      <c r="CZX85" s="59"/>
      <c r="CZY85" s="59"/>
      <c r="CZZ85" s="59"/>
      <c r="DAA85" s="59"/>
      <c r="DAB85" s="59"/>
      <c r="DAC85" s="59"/>
      <c r="DAD85" s="59"/>
      <c r="DAE85" s="59"/>
      <c r="DAF85" s="59"/>
      <c r="DAG85" s="59"/>
      <c r="DAH85" s="59"/>
      <c r="DAI85" s="59"/>
      <c r="DAJ85" s="59"/>
      <c r="DAK85" s="59"/>
      <c r="DAL85" s="59"/>
      <c r="DAM85" s="59"/>
      <c r="DAN85" s="59"/>
      <c r="DAO85" s="59"/>
      <c r="DAP85" s="59"/>
      <c r="DAQ85" s="59"/>
      <c r="DAR85" s="59"/>
      <c r="DAS85" s="59"/>
      <c r="DAT85" s="59"/>
      <c r="DAU85" s="59"/>
      <c r="DAV85" s="59"/>
      <c r="DAW85" s="59"/>
      <c r="DAX85" s="59"/>
      <c r="DAY85" s="59"/>
      <c r="DAZ85" s="59"/>
      <c r="DBA85" s="59"/>
      <c r="DBB85" s="59"/>
      <c r="DBC85" s="59"/>
      <c r="DBD85" s="59"/>
      <c r="DBE85" s="59"/>
      <c r="DBF85" s="59"/>
      <c r="DBG85" s="59"/>
      <c r="DBH85" s="59"/>
      <c r="DBI85" s="59"/>
      <c r="DBJ85" s="59"/>
      <c r="DBK85" s="59"/>
      <c r="DBL85" s="59"/>
      <c r="DBM85" s="59"/>
      <c r="DBN85" s="59"/>
      <c r="DBO85" s="59"/>
      <c r="DBP85" s="59"/>
      <c r="DBQ85" s="59"/>
      <c r="DBR85" s="59"/>
      <c r="DBS85" s="59"/>
      <c r="DBT85" s="59"/>
      <c r="DBU85" s="59"/>
      <c r="DBV85" s="59"/>
      <c r="DBW85" s="59"/>
      <c r="DBX85" s="59"/>
      <c r="DBY85" s="59"/>
      <c r="DBZ85" s="59"/>
      <c r="DCA85" s="59"/>
      <c r="DCB85" s="59"/>
      <c r="DCC85" s="59"/>
      <c r="DCD85" s="59"/>
      <c r="DCE85" s="59"/>
      <c r="DCF85" s="59"/>
      <c r="DCG85" s="59"/>
      <c r="DCH85" s="59"/>
      <c r="DCI85" s="59"/>
      <c r="DCJ85" s="59"/>
      <c r="DCK85" s="59"/>
      <c r="DCL85" s="59"/>
      <c r="DCM85" s="59"/>
      <c r="DCN85" s="59"/>
      <c r="DCO85" s="59"/>
      <c r="DCP85" s="59"/>
      <c r="DCQ85" s="59"/>
      <c r="DCR85" s="59"/>
      <c r="DCS85" s="59"/>
      <c r="DCT85" s="59"/>
      <c r="DCU85" s="59"/>
      <c r="DCV85" s="59"/>
      <c r="DCW85" s="59"/>
      <c r="DCX85" s="59"/>
      <c r="DCY85" s="59"/>
      <c r="DCZ85" s="59"/>
      <c r="DDA85" s="59"/>
      <c r="DDB85" s="59"/>
      <c r="DDC85" s="59"/>
      <c r="DDD85" s="59"/>
      <c r="DDE85" s="59"/>
      <c r="DDF85" s="59"/>
      <c r="DDG85" s="59"/>
      <c r="DDH85" s="59"/>
      <c r="DDI85" s="59"/>
      <c r="DDJ85" s="59"/>
      <c r="DDK85" s="59"/>
      <c r="DDL85" s="59"/>
      <c r="DDM85" s="59"/>
      <c r="DDN85" s="59"/>
      <c r="DDO85" s="59"/>
      <c r="DDP85" s="59"/>
      <c r="DDQ85" s="59"/>
      <c r="DDR85" s="59"/>
      <c r="DDS85" s="59"/>
      <c r="DDT85" s="59"/>
      <c r="DDU85" s="59"/>
      <c r="DDV85" s="59"/>
      <c r="DDW85" s="59"/>
      <c r="DDX85" s="59"/>
      <c r="DDY85" s="59"/>
      <c r="DDZ85" s="59"/>
      <c r="DEA85" s="59"/>
      <c r="DEB85" s="59"/>
      <c r="DEC85" s="59"/>
      <c r="DED85" s="59"/>
      <c r="DEE85" s="59"/>
      <c r="DEF85" s="59"/>
      <c r="DEG85" s="59"/>
      <c r="DEH85" s="59"/>
      <c r="DEI85" s="59"/>
      <c r="DEJ85" s="59"/>
      <c r="DEK85" s="59"/>
      <c r="DEL85" s="59"/>
      <c r="DEM85" s="59"/>
      <c r="DEN85" s="59"/>
      <c r="DEO85" s="59"/>
      <c r="DEP85" s="59"/>
      <c r="DEQ85" s="59"/>
      <c r="DER85" s="59"/>
      <c r="DES85" s="59"/>
      <c r="DET85" s="59"/>
      <c r="DEU85" s="59"/>
      <c r="DEV85" s="59"/>
      <c r="DEW85" s="59"/>
      <c r="DEX85" s="59"/>
      <c r="DEY85" s="59"/>
      <c r="DEZ85" s="59"/>
      <c r="DFA85" s="59"/>
      <c r="DFB85" s="59"/>
      <c r="DFC85" s="59"/>
      <c r="DFD85" s="59"/>
      <c r="DFE85" s="59"/>
      <c r="DFF85" s="59"/>
      <c r="DFG85" s="59"/>
      <c r="DFH85" s="59"/>
      <c r="DFI85" s="59"/>
      <c r="DFJ85" s="59"/>
      <c r="DFK85" s="59"/>
      <c r="DFL85" s="59"/>
      <c r="DFM85" s="59"/>
      <c r="DFN85" s="59"/>
      <c r="DFO85" s="59"/>
      <c r="DFP85" s="59"/>
      <c r="DFQ85" s="59"/>
      <c r="DFR85" s="59"/>
      <c r="DFS85" s="59"/>
      <c r="DFT85" s="59"/>
      <c r="DFU85" s="59"/>
      <c r="DFV85" s="59"/>
      <c r="DFW85" s="59"/>
      <c r="DFX85" s="59"/>
      <c r="DFY85" s="59"/>
      <c r="DFZ85" s="59"/>
      <c r="DGA85" s="59"/>
      <c r="DGB85" s="59"/>
      <c r="DGC85" s="59"/>
      <c r="DGD85" s="59"/>
      <c r="DGE85" s="59"/>
      <c r="DGF85" s="59"/>
      <c r="DGG85" s="59"/>
      <c r="DGH85" s="59"/>
      <c r="DGI85" s="59"/>
      <c r="DGJ85" s="59"/>
      <c r="DGK85" s="59"/>
      <c r="DGL85" s="59"/>
      <c r="DGM85" s="59"/>
      <c r="DGN85" s="59"/>
      <c r="DGO85" s="59"/>
      <c r="DGP85" s="59"/>
      <c r="DGQ85" s="59"/>
      <c r="DGR85" s="59"/>
      <c r="DGS85" s="59"/>
      <c r="DGT85" s="59"/>
      <c r="DGU85" s="59"/>
      <c r="DGV85" s="59"/>
      <c r="DGW85" s="59"/>
      <c r="DGX85" s="59"/>
      <c r="DGY85" s="59"/>
      <c r="DGZ85" s="59"/>
      <c r="DHA85" s="59"/>
      <c r="DHB85" s="59"/>
      <c r="DHC85" s="59"/>
      <c r="DHD85" s="59"/>
      <c r="DHE85" s="59"/>
      <c r="DHF85" s="59"/>
      <c r="DHG85" s="59"/>
      <c r="DHH85" s="59"/>
      <c r="DHI85" s="59"/>
      <c r="DHJ85" s="59"/>
      <c r="DHK85" s="59"/>
      <c r="DHL85" s="59"/>
      <c r="DHM85" s="59"/>
      <c r="DHN85" s="59"/>
      <c r="DHO85" s="59"/>
      <c r="DHP85" s="59"/>
      <c r="DHQ85" s="59"/>
      <c r="DHR85" s="59"/>
      <c r="DHS85" s="59"/>
      <c r="DHT85" s="59"/>
      <c r="DHU85" s="59"/>
      <c r="DHV85" s="59"/>
      <c r="DHW85" s="59"/>
      <c r="DHX85" s="59"/>
      <c r="DHY85" s="59"/>
      <c r="DHZ85" s="59"/>
      <c r="DIA85" s="59"/>
      <c r="DIB85" s="59"/>
      <c r="DIC85" s="59"/>
      <c r="DID85" s="59"/>
      <c r="DIE85" s="59"/>
      <c r="DIF85" s="59"/>
      <c r="DIG85" s="59"/>
      <c r="DIH85" s="59"/>
      <c r="DII85" s="59"/>
      <c r="DIJ85" s="59"/>
      <c r="DIK85" s="59"/>
      <c r="DIL85" s="59"/>
      <c r="DIM85" s="59"/>
      <c r="DIN85" s="59"/>
      <c r="DIO85" s="59"/>
      <c r="DIP85" s="59"/>
      <c r="DIQ85" s="59"/>
      <c r="DIR85" s="59"/>
      <c r="DIS85" s="59"/>
      <c r="DIT85" s="59"/>
      <c r="DIU85" s="59"/>
      <c r="DIV85" s="59"/>
      <c r="DIW85" s="59"/>
      <c r="DIX85" s="59"/>
      <c r="DIY85" s="59"/>
      <c r="DIZ85" s="59"/>
      <c r="DJA85" s="59"/>
      <c r="DJB85" s="59"/>
      <c r="DJC85" s="59"/>
      <c r="DJD85" s="59"/>
      <c r="DJE85" s="59"/>
      <c r="DJF85" s="59"/>
      <c r="DJG85" s="59"/>
      <c r="DJH85" s="59"/>
      <c r="DJI85" s="59"/>
      <c r="DJJ85" s="59"/>
      <c r="DJK85" s="59"/>
      <c r="DJL85" s="59"/>
      <c r="DJM85" s="59"/>
      <c r="DJN85" s="59"/>
      <c r="DJO85" s="59"/>
      <c r="DJP85" s="59"/>
      <c r="DJQ85" s="59"/>
      <c r="DJR85" s="59"/>
      <c r="DJS85" s="59"/>
      <c r="DJT85" s="59"/>
      <c r="DJU85" s="59"/>
      <c r="DJV85" s="59"/>
      <c r="DJW85" s="59"/>
      <c r="DJX85" s="59"/>
      <c r="DJY85" s="59"/>
      <c r="DJZ85" s="59"/>
      <c r="DKA85" s="59"/>
      <c r="DKB85" s="59"/>
      <c r="DKC85" s="59"/>
      <c r="DKD85" s="59"/>
      <c r="DKE85" s="59"/>
      <c r="DKF85" s="59"/>
      <c r="DKG85" s="59"/>
      <c r="DKH85" s="59"/>
      <c r="DKI85" s="59"/>
      <c r="DKJ85" s="59"/>
      <c r="DKK85" s="59"/>
      <c r="DKL85" s="59"/>
      <c r="DKM85" s="59"/>
      <c r="DKN85" s="59"/>
      <c r="DKO85" s="59"/>
      <c r="DKP85" s="59"/>
      <c r="DKQ85" s="59"/>
      <c r="DKR85" s="59"/>
      <c r="DKS85" s="59"/>
      <c r="DKT85" s="59"/>
      <c r="DKU85" s="59"/>
      <c r="DKV85" s="59"/>
      <c r="DKW85" s="59"/>
      <c r="DKX85" s="59"/>
      <c r="DKY85" s="59"/>
      <c r="DKZ85" s="59"/>
      <c r="DLA85" s="59"/>
      <c r="DLB85" s="59"/>
      <c r="DLC85" s="59"/>
      <c r="DLD85" s="59"/>
      <c r="DLE85" s="59"/>
      <c r="DLF85" s="59"/>
      <c r="DLG85" s="59"/>
      <c r="DLH85" s="59"/>
      <c r="DLI85" s="59"/>
      <c r="DLJ85" s="59"/>
      <c r="DLK85" s="59"/>
      <c r="DLL85" s="59"/>
      <c r="DLM85" s="59"/>
      <c r="DLN85" s="59"/>
      <c r="DLO85" s="59"/>
      <c r="DLP85" s="59"/>
      <c r="DLQ85" s="59"/>
      <c r="DLR85" s="59"/>
      <c r="DLS85" s="59"/>
      <c r="DLT85" s="59"/>
      <c r="DLU85" s="59"/>
      <c r="DLV85" s="59"/>
      <c r="DLW85" s="59"/>
      <c r="DLX85" s="59"/>
      <c r="DLY85" s="59"/>
      <c r="DLZ85" s="59"/>
      <c r="DMA85" s="59"/>
      <c r="DMB85" s="59"/>
      <c r="DMC85" s="59"/>
      <c r="DMD85" s="59"/>
      <c r="DME85" s="59"/>
      <c r="DMF85" s="59"/>
      <c r="DMG85" s="59"/>
      <c r="DMH85" s="59"/>
      <c r="DMI85" s="59"/>
      <c r="DMJ85" s="59"/>
      <c r="DMK85" s="59"/>
      <c r="DML85" s="59"/>
      <c r="DMM85" s="59"/>
      <c r="DMN85" s="59"/>
      <c r="DMO85" s="59"/>
      <c r="DMP85" s="59"/>
      <c r="DMQ85" s="59"/>
      <c r="DMR85" s="59"/>
      <c r="DMS85" s="59"/>
      <c r="DMT85" s="59"/>
      <c r="DMU85" s="59"/>
      <c r="DMV85" s="59"/>
      <c r="DMW85" s="59"/>
      <c r="DMX85" s="59"/>
      <c r="DMY85" s="59"/>
      <c r="DMZ85" s="59"/>
      <c r="DNA85" s="59"/>
      <c r="DNB85" s="59"/>
      <c r="DNC85" s="59"/>
      <c r="DND85" s="59"/>
      <c r="DNE85" s="59"/>
      <c r="DNF85" s="59"/>
      <c r="DNG85" s="59"/>
      <c r="DNH85" s="59"/>
      <c r="DNI85" s="59"/>
      <c r="DNJ85" s="59"/>
      <c r="DNK85" s="59"/>
      <c r="DNL85" s="59"/>
      <c r="DNM85" s="59"/>
      <c r="DNN85" s="59"/>
      <c r="DNO85" s="59"/>
      <c r="DNP85" s="59"/>
      <c r="DNQ85" s="59"/>
      <c r="DNR85" s="59"/>
      <c r="DNS85" s="59"/>
      <c r="DNT85" s="59"/>
      <c r="DNU85" s="59"/>
      <c r="DNV85" s="59"/>
      <c r="DNW85" s="59"/>
      <c r="DNX85" s="59"/>
      <c r="DNY85" s="59"/>
      <c r="DNZ85" s="59"/>
      <c r="DOA85" s="59"/>
      <c r="DOB85" s="59"/>
      <c r="DOC85" s="59"/>
      <c r="DOD85" s="59"/>
      <c r="DOE85" s="59"/>
      <c r="DOF85" s="59"/>
      <c r="DOG85" s="59"/>
      <c r="DOH85" s="59"/>
      <c r="DOI85" s="59"/>
      <c r="DOJ85" s="59"/>
      <c r="DOK85" s="59"/>
      <c r="DOL85" s="59"/>
      <c r="DOM85" s="59"/>
      <c r="DON85" s="59"/>
      <c r="DOO85" s="59"/>
      <c r="DOP85" s="59"/>
      <c r="DOQ85" s="59"/>
      <c r="DOR85" s="59"/>
      <c r="DOS85" s="59"/>
      <c r="DOT85" s="59"/>
      <c r="DOU85" s="59"/>
      <c r="DOV85" s="59"/>
      <c r="DOW85" s="59"/>
      <c r="DOX85" s="59"/>
      <c r="DOY85" s="59"/>
      <c r="DOZ85" s="59"/>
      <c r="DPA85" s="59"/>
      <c r="DPB85" s="59"/>
      <c r="DPC85" s="59"/>
      <c r="DPD85" s="59"/>
      <c r="DPE85" s="59"/>
      <c r="DPF85" s="59"/>
      <c r="DPG85" s="59"/>
      <c r="DPH85" s="59"/>
      <c r="DPI85" s="59"/>
      <c r="DPJ85" s="59"/>
      <c r="DPK85" s="59"/>
      <c r="DPL85" s="59"/>
      <c r="DPM85" s="59"/>
      <c r="DPN85" s="59"/>
      <c r="DPO85" s="59"/>
      <c r="DPP85" s="59"/>
      <c r="DPQ85" s="59"/>
      <c r="DPR85" s="59"/>
      <c r="DPS85" s="59"/>
      <c r="DPT85" s="59"/>
      <c r="DPU85" s="59"/>
      <c r="DPV85" s="59"/>
      <c r="DPW85" s="59"/>
      <c r="DPX85" s="59"/>
      <c r="DPY85" s="59"/>
      <c r="DPZ85" s="59"/>
      <c r="DQA85" s="59"/>
      <c r="DQB85" s="59"/>
      <c r="DQC85" s="59"/>
      <c r="DQD85" s="59"/>
      <c r="DQE85" s="59"/>
      <c r="DQF85" s="59"/>
      <c r="DQG85" s="59"/>
      <c r="DQH85" s="59"/>
      <c r="DQI85" s="59"/>
      <c r="DQJ85" s="59"/>
      <c r="DQK85" s="59"/>
      <c r="DQL85" s="59"/>
      <c r="DQM85" s="59"/>
      <c r="DQN85" s="59"/>
      <c r="DQO85" s="59"/>
      <c r="DQP85" s="59"/>
      <c r="DQQ85" s="59"/>
      <c r="DQR85" s="59"/>
      <c r="DQS85" s="59"/>
      <c r="DQT85" s="59"/>
      <c r="DQU85" s="59"/>
      <c r="DQV85" s="59"/>
      <c r="DQW85" s="59"/>
      <c r="DQX85" s="59"/>
      <c r="DQY85" s="59"/>
      <c r="DQZ85" s="59"/>
      <c r="DRA85" s="59"/>
      <c r="DRB85" s="59"/>
      <c r="DRC85" s="59"/>
      <c r="DRD85" s="59"/>
      <c r="DRE85" s="59"/>
      <c r="DRF85" s="59"/>
      <c r="DRG85" s="59"/>
      <c r="DRH85" s="59"/>
      <c r="DRI85" s="59"/>
      <c r="DRJ85" s="59"/>
      <c r="DRK85" s="59"/>
      <c r="DRL85" s="59"/>
      <c r="DRM85" s="59"/>
      <c r="DRN85" s="59"/>
      <c r="DRO85" s="59"/>
      <c r="DRP85" s="59"/>
      <c r="DRQ85" s="59"/>
      <c r="DRR85" s="59"/>
      <c r="DRS85" s="59"/>
      <c r="DRT85" s="59"/>
      <c r="DRU85" s="59"/>
      <c r="DRV85" s="59"/>
      <c r="DRW85" s="59"/>
      <c r="DRX85" s="59"/>
      <c r="DRY85" s="59"/>
      <c r="DRZ85" s="59"/>
      <c r="DSA85" s="59"/>
      <c r="DSB85" s="59"/>
      <c r="DSC85" s="59"/>
      <c r="DSD85" s="59"/>
      <c r="DSE85" s="59"/>
      <c r="DSF85" s="59"/>
      <c r="DSG85" s="59"/>
      <c r="DSH85" s="59"/>
      <c r="DSI85" s="59"/>
      <c r="DSJ85" s="59"/>
      <c r="DSK85" s="59"/>
      <c r="DSL85" s="59"/>
      <c r="DSM85" s="59"/>
      <c r="DSN85" s="59"/>
      <c r="DSO85" s="59"/>
      <c r="DSP85" s="59"/>
      <c r="DSQ85" s="59"/>
      <c r="DSR85" s="59"/>
      <c r="DSS85" s="59"/>
      <c r="DST85" s="59"/>
      <c r="DSU85" s="59"/>
      <c r="DSV85" s="59"/>
      <c r="DSW85" s="59"/>
      <c r="DSX85" s="59"/>
      <c r="DSY85" s="59"/>
      <c r="DSZ85" s="59"/>
      <c r="DTA85" s="59"/>
      <c r="DTB85" s="59"/>
      <c r="DTC85" s="59"/>
      <c r="DTD85" s="59"/>
      <c r="DTE85" s="59"/>
      <c r="DTF85" s="59"/>
      <c r="DTG85" s="59"/>
      <c r="DTH85" s="59"/>
      <c r="DTI85" s="59"/>
      <c r="DTJ85" s="59"/>
      <c r="DTK85" s="59"/>
      <c r="DTL85" s="59"/>
      <c r="DTM85" s="59"/>
      <c r="DTN85" s="59"/>
      <c r="DTO85" s="59"/>
      <c r="DTP85" s="59"/>
      <c r="DTQ85" s="59"/>
      <c r="DTR85" s="59"/>
      <c r="DTS85" s="59"/>
      <c r="DTT85" s="59"/>
      <c r="DTU85" s="59"/>
      <c r="DTV85" s="59"/>
      <c r="DTW85" s="59"/>
      <c r="DTX85" s="59"/>
      <c r="DTY85" s="59"/>
      <c r="DTZ85" s="59"/>
      <c r="DUA85" s="59"/>
      <c r="DUB85" s="59"/>
      <c r="DUC85" s="59"/>
      <c r="DUD85" s="59"/>
      <c r="DUE85" s="59"/>
      <c r="DUF85" s="59"/>
      <c r="DUG85" s="59"/>
      <c r="DUH85" s="59"/>
      <c r="DUI85" s="59"/>
      <c r="DUJ85" s="59"/>
      <c r="DUK85" s="59"/>
      <c r="DUL85" s="59"/>
      <c r="DUM85" s="59"/>
      <c r="DUN85" s="59"/>
      <c r="DUO85" s="59"/>
      <c r="DUP85" s="59"/>
      <c r="DUQ85" s="59"/>
      <c r="DUR85" s="59"/>
      <c r="DUS85" s="59"/>
      <c r="DUT85" s="59"/>
      <c r="DUU85" s="59"/>
      <c r="DUV85" s="59"/>
      <c r="DUW85" s="59"/>
      <c r="DUX85" s="59"/>
      <c r="DUY85" s="59"/>
      <c r="DUZ85" s="59"/>
      <c r="DVA85" s="59"/>
      <c r="DVB85" s="59"/>
      <c r="DVC85" s="59"/>
      <c r="DVD85" s="59"/>
      <c r="DVE85" s="59"/>
      <c r="DVF85" s="59"/>
      <c r="DVG85" s="59"/>
      <c r="DVH85" s="59"/>
      <c r="DVI85" s="59"/>
      <c r="DVJ85" s="59"/>
      <c r="DVK85" s="59"/>
      <c r="DVL85" s="59"/>
      <c r="DVM85" s="59"/>
      <c r="DVN85" s="59"/>
      <c r="DVO85" s="59"/>
      <c r="DVP85" s="59"/>
      <c r="DVQ85" s="59"/>
      <c r="DVR85" s="59"/>
      <c r="DVS85" s="59"/>
      <c r="DVT85" s="59"/>
      <c r="DVU85" s="59"/>
      <c r="DVV85" s="59"/>
      <c r="DVW85" s="59"/>
      <c r="DVX85" s="59"/>
      <c r="DVY85" s="59"/>
      <c r="DVZ85" s="59"/>
      <c r="DWA85" s="59"/>
      <c r="DWB85" s="59"/>
      <c r="DWC85" s="59"/>
      <c r="DWD85" s="59"/>
      <c r="DWE85" s="59"/>
      <c r="DWF85" s="59"/>
      <c r="DWG85" s="59"/>
      <c r="DWH85" s="59"/>
      <c r="DWI85" s="59"/>
      <c r="DWJ85" s="59"/>
      <c r="DWK85" s="59"/>
      <c r="DWL85" s="59"/>
      <c r="DWM85" s="59"/>
      <c r="DWN85" s="59"/>
      <c r="DWO85" s="59"/>
      <c r="DWP85" s="59"/>
      <c r="DWQ85" s="59"/>
      <c r="DWR85" s="59"/>
      <c r="DWS85" s="59"/>
      <c r="DWT85" s="59"/>
      <c r="DWU85" s="59"/>
      <c r="DWV85" s="59"/>
      <c r="DWW85" s="59"/>
      <c r="DWX85" s="59"/>
      <c r="DWY85" s="59"/>
      <c r="DWZ85" s="59"/>
      <c r="DXA85" s="59"/>
      <c r="DXB85" s="59"/>
      <c r="DXC85" s="59"/>
      <c r="DXD85" s="59"/>
      <c r="DXE85" s="59"/>
      <c r="DXF85" s="59"/>
      <c r="DXG85" s="59"/>
      <c r="DXH85" s="59"/>
      <c r="DXI85" s="59"/>
      <c r="DXJ85" s="59"/>
      <c r="DXK85" s="59"/>
      <c r="DXL85" s="59"/>
      <c r="DXM85" s="59"/>
      <c r="DXN85" s="59"/>
      <c r="DXO85" s="59"/>
      <c r="DXP85" s="59"/>
      <c r="DXQ85" s="59"/>
      <c r="DXR85" s="59"/>
      <c r="DXS85" s="59"/>
      <c r="DXT85" s="59"/>
      <c r="DXU85" s="59"/>
      <c r="DXV85" s="59"/>
      <c r="DXW85" s="59"/>
      <c r="DXX85" s="59"/>
      <c r="DXY85" s="59"/>
      <c r="DXZ85" s="59"/>
      <c r="DYA85" s="59"/>
      <c r="DYB85" s="59"/>
      <c r="DYC85" s="59"/>
      <c r="DYD85" s="59"/>
      <c r="DYE85" s="59"/>
      <c r="DYF85" s="59"/>
      <c r="DYG85" s="59"/>
      <c r="DYH85" s="59"/>
      <c r="DYI85" s="59"/>
      <c r="DYJ85" s="59"/>
      <c r="DYK85" s="59"/>
      <c r="DYL85" s="59"/>
      <c r="DYM85" s="59"/>
      <c r="DYN85" s="59"/>
      <c r="DYO85" s="59"/>
      <c r="DYP85" s="59"/>
      <c r="DYQ85" s="59"/>
      <c r="DYR85" s="59"/>
      <c r="DYS85" s="59"/>
      <c r="DYT85" s="59"/>
      <c r="DYU85" s="59"/>
      <c r="DYV85" s="59"/>
      <c r="DYW85" s="59"/>
      <c r="DYX85" s="59"/>
      <c r="DYY85" s="59"/>
      <c r="DYZ85" s="59"/>
      <c r="DZA85" s="59"/>
      <c r="DZB85" s="59"/>
      <c r="DZC85" s="59"/>
      <c r="DZD85" s="59"/>
      <c r="DZE85" s="59"/>
      <c r="DZF85" s="59"/>
      <c r="DZG85" s="59"/>
      <c r="DZH85" s="59"/>
      <c r="DZI85" s="59"/>
      <c r="DZJ85" s="59"/>
      <c r="DZK85" s="59"/>
      <c r="DZL85" s="59"/>
      <c r="DZM85" s="59"/>
      <c r="DZN85" s="59"/>
      <c r="DZO85" s="59"/>
      <c r="DZP85" s="59"/>
      <c r="DZQ85" s="59"/>
      <c r="DZR85" s="59"/>
      <c r="DZS85" s="59"/>
      <c r="DZT85" s="59"/>
      <c r="DZU85" s="59"/>
      <c r="DZV85" s="59"/>
      <c r="DZW85" s="59"/>
      <c r="DZX85" s="59"/>
      <c r="DZY85" s="59"/>
      <c r="DZZ85" s="59"/>
      <c r="EAA85" s="59"/>
      <c r="EAB85" s="59"/>
      <c r="EAC85" s="59"/>
      <c r="EAD85" s="59"/>
      <c r="EAE85" s="59"/>
      <c r="EAF85" s="59"/>
      <c r="EAG85" s="59"/>
      <c r="EAH85" s="59"/>
      <c r="EAI85" s="59"/>
      <c r="EAJ85" s="59"/>
      <c r="EAK85" s="59"/>
      <c r="EAL85" s="59"/>
      <c r="EAM85" s="59"/>
      <c r="EAN85" s="59"/>
      <c r="EAO85" s="59"/>
      <c r="EAP85" s="59"/>
      <c r="EAQ85" s="59"/>
      <c r="EAR85" s="59"/>
      <c r="EAS85" s="59"/>
      <c r="EAT85" s="59"/>
      <c r="EAU85" s="59"/>
      <c r="EAV85" s="59"/>
      <c r="EAW85" s="59"/>
      <c r="EAX85" s="59"/>
      <c r="EAY85" s="59"/>
      <c r="EAZ85" s="59"/>
      <c r="EBA85" s="59"/>
      <c r="EBB85" s="59"/>
      <c r="EBC85" s="59"/>
      <c r="EBD85" s="59"/>
      <c r="EBE85" s="59"/>
      <c r="EBF85" s="59"/>
      <c r="EBG85" s="59"/>
      <c r="EBH85" s="59"/>
      <c r="EBI85" s="59"/>
      <c r="EBJ85" s="59"/>
      <c r="EBK85" s="59"/>
      <c r="EBL85" s="59"/>
      <c r="EBM85" s="59"/>
      <c r="EBN85" s="59"/>
      <c r="EBO85" s="59"/>
      <c r="EBP85" s="59"/>
      <c r="EBQ85" s="59"/>
      <c r="EBR85" s="59"/>
      <c r="EBS85" s="59"/>
      <c r="EBT85" s="59"/>
      <c r="EBU85" s="59"/>
      <c r="EBV85" s="59"/>
      <c r="EBW85" s="59"/>
      <c r="EBX85" s="59"/>
      <c r="EBY85" s="59"/>
      <c r="EBZ85" s="59"/>
      <c r="ECA85" s="59"/>
      <c r="ECB85" s="59"/>
      <c r="ECC85" s="59"/>
      <c r="ECD85" s="59"/>
      <c r="ECE85" s="59"/>
      <c r="ECF85" s="59"/>
      <c r="ECG85" s="59"/>
      <c r="ECH85" s="59"/>
      <c r="ECI85" s="59"/>
      <c r="ECJ85" s="59"/>
      <c r="ECK85" s="59"/>
      <c r="ECL85" s="59"/>
      <c r="ECM85" s="59"/>
      <c r="ECN85" s="59"/>
      <c r="ECO85" s="59"/>
      <c r="ECP85" s="59"/>
      <c r="ECQ85" s="59"/>
      <c r="ECR85" s="59"/>
      <c r="ECS85" s="59"/>
      <c r="ECT85" s="59"/>
      <c r="ECU85" s="59"/>
      <c r="ECV85" s="59"/>
      <c r="ECW85" s="59"/>
      <c r="ECX85" s="59"/>
      <c r="ECY85" s="59"/>
      <c r="ECZ85" s="59"/>
      <c r="EDA85" s="59"/>
      <c r="EDB85" s="59"/>
      <c r="EDC85" s="59"/>
      <c r="EDD85" s="59"/>
      <c r="EDE85" s="59"/>
      <c r="EDF85" s="59"/>
      <c r="EDG85" s="59"/>
      <c r="EDH85" s="59"/>
      <c r="EDI85" s="59"/>
      <c r="EDJ85" s="59"/>
      <c r="EDK85" s="59"/>
      <c r="EDL85" s="59"/>
      <c r="EDM85" s="59"/>
      <c r="EDN85" s="59"/>
      <c r="EDO85" s="59"/>
      <c r="EDP85" s="59"/>
      <c r="EDQ85" s="59"/>
      <c r="EDR85" s="59"/>
      <c r="EDS85" s="59"/>
      <c r="EDT85" s="59"/>
      <c r="EDU85" s="59"/>
      <c r="EDV85" s="59"/>
      <c r="EDW85" s="59"/>
      <c r="EDX85" s="59"/>
      <c r="EDY85" s="59"/>
      <c r="EDZ85" s="59"/>
      <c r="EEA85" s="59"/>
      <c r="EEB85" s="59"/>
      <c r="EEC85" s="59"/>
      <c r="EED85" s="59"/>
      <c r="EEE85" s="59"/>
      <c r="EEF85" s="59"/>
      <c r="EEG85" s="59"/>
      <c r="EEH85" s="59"/>
      <c r="EEI85" s="59"/>
      <c r="EEJ85" s="59"/>
      <c r="EEK85" s="59"/>
      <c r="EEL85" s="59"/>
      <c r="EEM85" s="59"/>
      <c r="EEN85" s="59"/>
      <c r="EEO85" s="59"/>
      <c r="EEP85" s="59"/>
      <c r="EEQ85" s="59"/>
      <c r="EER85" s="59"/>
      <c r="EES85" s="59"/>
      <c r="EET85" s="59"/>
      <c r="EEU85" s="59"/>
      <c r="EEV85" s="59"/>
      <c r="EEW85" s="59"/>
      <c r="EEX85" s="59"/>
      <c r="EEY85" s="59"/>
      <c r="EEZ85" s="59"/>
      <c r="EFA85" s="59"/>
      <c r="EFB85" s="59"/>
      <c r="EFC85" s="59"/>
      <c r="EFD85" s="59"/>
      <c r="EFE85" s="59"/>
      <c r="EFF85" s="59"/>
      <c r="EFG85" s="59"/>
      <c r="EFH85" s="59"/>
      <c r="EFI85" s="59"/>
      <c r="EFJ85" s="59"/>
      <c r="EFK85" s="59"/>
      <c r="EFL85" s="59"/>
      <c r="EFM85" s="59"/>
      <c r="EFN85" s="59"/>
      <c r="EFO85" s="59"/>
      <c r="EFP85" s="59"/>
      <c r="EFQ85" s="59"/>
      <c r="EFR85" s="59"/>
      <c r="EFS85" s="59"/>
      <c r="EFT85" s="59"/>
      <c r="EFU85" s="59"/>
      <c r="EFV85" s="59"/>
      <c r="EFW85" s="59"/>
      <c r="EFX85" s="59"/>
      <c r="EFY85" s="59"/>
      <c r="EFZ85" s="59"/>
      <c r="EGA85" s="59"/>
      <c r="EGB85" s="59"/>
      <c r="EGC85" s="59"/>
      <c r="EGD85" s="59"/>
      <c r="EGE85" s="59"/>
      <c r="EGF85" s="59"/>
      <c r="EGG85" s="59"/>
      <c r="EGH85" s="59"/>
      <c r="EGI85" s="59"/>
      <c r="EGJ85" s="59"/>
      <c r="EGK85" s="59"/>
      <c r="EGL85" s="59"/>
      <c r="EGM85" s="59"/>
      <c r="EGN85" s="59"/>
      <c r="EGO85" s="59"/>
      <c r="EGP85" s="59"/>
      <c r="EGQ85" s="59"/>
      <c r="EGR85" s="59"/>
      <c r="EGS85" s="59"/>
      <c r="EGT85" s="59"/>
      <c r="EGU85" s="59"/>
      <c r="EGV85" s="59"/>
      <c r="EGW85" s="59"/>
      <c r="EGX85" s="59"/>
      <c r="EGY85" s="59"/>
      <c r="EGZ85" s="59"/>
      <c r="EHA85" s="59"/>
      <c r="EHB85" s="59"/>
      <c r="EHC85" s="59"/>
      <c r="EHD85" s="59"/>
      <c r="EHE85" s="59"/>
      <c r="EHF85" s="59"/>
      <c r="EHG85" s="59"/>
      <c r="EHH85" s="59"/>
      <c r="EHI85" s="59"/>
      <c r="EHJ85" s="59"/>
      <c r="EHK85" s="59"/>
      <c r="EHL85" s="59"/>
      <c r="EHM85" s="59"/>
      <c r="EHN85" s="59"/>
      <c r="EHO85" s="59"/>
      <c r="EHP85" s="59"/>
      <c r="EHQ85" s="59"/>
      <c r="EHR85" s="59"/>
      <c r="EHS85" s="59"/>
      <c r="EHT85" s="59"/>
      <c r="EHU85" s="59"/>
      <c r="EHV85" s="59"/>
      <c r="EHW85" s="59"/>
      <c r="EHX85" s="59"/>
      <c r="EHY85" s="59"/>
      <c r="EHZ85" s="59"/>
      <c r="EIA85" s="59"/>
      <c r="EIB85" s="59"/>
      <c r="EIC85" s="59"/>
      <c r="EID85" s="59"/>
      <c r="EIE85" s="59"/>
      <c r="EIF85" s="59"/>
      <c r="EIG85" s="59"/>
      <c r="EIH85" s="59"/>
      <c r="EII85" s="59"/>
      <c r="EIJ85" s="59"/>
      <c r="EIK85" s="59"/>
      <c r="EIL85" s="59"/>
      <c r="EIM85" s="59"/>
      <c r="EIN85" s="59"/>
      <c r="EIO85" s="59"/>
      <c r="EIP85" s="59"/>
      <c r="EIQ85" s="59"/>
      <c r="EIR85" s="59"/>
      <c r="EIS85" s="59"/>
      <c r="EIT85" s="59"/>
      <c r="EIU85" s="59"/>
      <c r="EIV85" s="59"/>
      <c r="EIW85" s="59"/>
      <c r="EIX85" s="59"/>
      <c r="EIY85" s="59"/>
      <c r="EIZ85" s="59"/>
      <c r="EJA85" s="59"/>
      <c r="EJB85" s="59"/>
      <c r="EJC85" s="59"/>
      <c r="EJD85" s="59"/>
      <c r="EJE85" s="59"/>
      <c r="EJF85" s="59"/>
      <c r="EJG85" s="59"/>
      <c r="EJH85" s="59"/>
      <c r="EJI85" s="59"/>
      <c r="EJJ85" s="59"/>
      <c r="EJK85" s="59"/>
      <c r="EJL85" s="59"/>
      <c r="EJM85" s="59"/>
      <c r="EJN85" s="59"/>
      <c r="EJO85" s="59"/>
      <c r="EJP85" s="59"/>
      <c r="EJQ85" s="59"/>
      <c r="EJR85" s="59"/>
      <c r="EJS85" s="59"/>
      <c r="EJT85" s="59"/>
      <c r="EJU85" s="59"/>
      <c r="EJV85" s="59"/>
      <c r="EJW85" s="59"/>
      <c r="EJX85" s="59"/>
      <c r="EJY85" s="59"/>
      <c r="EJZ85" s="59"/>
      <c r="EKA85" s="59"/>
      <c r="EKB85" s="59"/>
      <c r="EKC85" s="59"/>
      <c r="EKD85" s="59"/>
      <c r="EKE85" s="59"/>
      <c r="EKF85" s="59"/>
      <c r="EKG85" s="59"/>
      <c r="EKH85" s="59"/>
      <c r="EKI85" s="59"/>
      <c r="EKJ85" s="59"/>
      <c r="EKK85" s="59"/>
      <c r="EKL85" s="59"/>
      <c r="EKM85" s="59"/>
      <c r="EKN85" s="59"/>
      <c r="EKO85" s="59"/>
      <c r="EKP85" s="59"/>
      <c r="EKQ85" s="59"/>
      <c r="EKR85" s="59"/>
      <c r="EKS85" s="59"/>
      <c r="EKT85" s="59"/>
      <c r="EKU85" s="59"/>
      <c r="EKV85" s="59"/>
      <c r="EKW85" s="59"/>
      <c r="EKX85" s="59"/>
      <c r="EKY85" s="59"/>
      <c r="EKZ85" s="59"/>
      <c r="ELA85" s="59"/>
      <c r="ELB85" s="59"/>
      <c r="ELC85" s="59"/>
      <c r="ELD85" s="59"/>
      <c r="ELE85" s="59"/>
      <c r="ELF85" s="59"/>
      <c r="ELG85" s="59"/>
      <c r="ELH85" s="59"/>
      <c r="ELI85" s="59"/>
      <c r="ELJ85" s="59"/>
      <c r="ELK85" s="59"/>
      <c r="ELL85" s="59"/>
      <c r="ELM85" s="59"/>
      <c r="ELN85" s="59"/>
      <c r="ELO85" s="59"/>
      <c r="ELP85" s="59"/>
      <c r="ELQ85" s="59"/>
      <c r="ELR85" s="59"/>
      <c r="ELS85" s="59"/>
      <c r="ELT85" s="59"/>
      <c r="ELU85" s="59"/>
      <c r="ELV85" s="59"/>
      <c r="ELW85" s="59"/>
      <c r="ELX85" s="59"/>
      <c r="ELY85" s="59"/>
      <c r="ELZ85" s="59"/>
      <c r="EMA85" s="59"/>
      <c r="EMB85" s="59"/>
      <c r="EMC85" s="59"/>
      <c r="EMD85" s="59"/>
      <c r="EME85" s="59"/>
      <c r="EMF85" s="59"/>
      <c r="EMG85" s="59"/>
      <c r="EMH85" s="59"/>
      <c r="EMI85" s="59"/>
      <c r="EMJ85" s="59"/>
      <c r="EMK85" s="59"/>
      <c r="EML85" s="59"/>
      <c r="EMM85" s="59"/>
      <c r="EMN85" s="59"/>
      <c r="EMO85" s="59"/>
      <c r="EMP85" s="59"/>
      <c r="EMQ85" s="59"/>
      <c r="EMR85" s="59"/>
      <c r="EMS85" s="59"/>
      <c r="EMT85" s="59"/>
      <c r="EMU85" s="59"/>
      <c r="EMV85" s="59"/>
      <c r="EMW85" s="59"/>
      <c r="EMX85" s="59"/>
      <c r="EMY85" s="59"/>
      <c r="EMZ85" s="59"/>
      <c r="ENA85" s="59"/>
      <c r="ENB85" s="59"/>
      <c r="ENC85" s="59"/>
      <c r="END85" s="59"/>
      <c r="ENE85" s="59"/>
      <c r="ENF85" s="59"/>
      <c r="ENG85" s="59"/>
      <c r="ENH85" s="59"/>
      <c r="ENI85" s="59"/>
      <c r="ENJ85" s="59"/>
      <c r="ENK85" s="59"/>
      <c r="ENL85" s="59"/>
      <c r="ENM85" s="59"/>
      <c r="ENN85" s="59"/>
      <c r="ENO85" s="59"/>
      <c r="ENP85" s="59"/>
      <c r="ENQ85" s="59"/>
      <c r="ENR85" s="59"/>
      <c r="ENS85" s="59"/>
      <c r="ENT85" s="59"/>
      <c r="ENU85" s="59"/>
      <c r="ENV85" s="59"/>
      <c r="ENW85" s="59"/>
      <c r="ENX85" s="59"/>
      <c r="ENY85" s="59"/>
      <c r="ENZ85" s="59"/>
      <c r="EOA85" s="59"/>
      <c r="EOB85" s="59"/>
      <c r="EOC85" s="59"/>
      <c r="EOD85" s="59"/>
      <c r="EOE85" s="59"/>
      <c r="EOF85" s="59"/>
      <c r="EOG85" s="59"/>
      <c r="EOH85" s="59"/>
      <c r="EOI85" s="59"/>
      <c r="EOJ85" s="59"/>
      <c r="EOK85" s="59"/>
      <c r="EOL85" s="59"/>
      <c r="EOM85" s="59"/>
      <c r="EON85" s="59"/>
      <c r="EOO85" s="59"/>
      <c r="EOP85" s="59"/>
      <c r="EOQ85" s="59"/>
      <c r="EOR85" s="59"/>
      <c r="EOS85" s="59"/>
      <c r="EOT85" s="59"/>
      <c r="EOU85" s="59"/>
      <c r="EOV85" s="59"/>
      <c r="EOW85" s="59"/>
      <c r="EOX85" s="59"/>
      <c r="EOY85" s="59"/>
      <c r="EOZ85" s="59"/>
      <c r="EPA85" s="59"/>
      <c r="EPB85" s="59"/>
      <c r="EPC85" s="59"/>
      <c r="EPD85" s="59"/>
      <c r="EPE85" s="59"/>
      <c r="EPF85" s="59"/>
      <c r="EPG85" s="59"/>
      <c r="EPH85" s="59"/>
      <c r="EPI85" s="59"/>
      <c r="EPJ85" s="59"/>
      <c r="EPK85" s="59"/>
      <c r="EPL85" s="59"/>
      <c r="EPM85" s="59"/>
      <c r="EPN85" s="59"/>
      <c r="EPO85" s="59"/>
      <c r="EPP85" s="59"/>
      <c r="EPQ85" s="59"/>
      <c r="EPR85" s="59"/>
      <c r="EPS85" s="59"/>
      <c r="EPT85" s="59"/>
      <c r="EPU85" s="59"/>
      <c r="EPV85" s="59"/>
      <c r="EPW85" s="59"/>
      <c r="EPX85" s="59"/>
      <c r="EPY85" s="59"/>
      <c r="EPZ85" s="59"/>
      <c r="EQA85" s="59"/>
      <c r="EQB85" s="59"/>
      <c r="EQC85" s="59"/>
      <c r="EQD85" s="59"/>
      <c r="EQE85" s="59"/>
      <c r="EQF85" s="59"/>
      <c r="EQG85" s="59"/>
      <c r="EQH85" s="59"/>
      <c r="EQI85" s="59"/>
      <c r="EQJ85" s="59"/>
      <c r="EQK85" s="59"/>
      <c r="EQL85" s="59"/>
      <c r="EQM85" s="59"/>
      <c r="EQN85" s="59"/>
      <c r="EQO85" s="59"/>
      <c r="EQP85" s="59"/>
      <c r="EQQ85" s="59"/>
      <c r="EQR85" s="59"/>
      <c r="EQS85" s="59"/>
      <c r="EQT85" s="59"/>
      <c r="EQU85" s="59"/>
      <c r="EQV85" s="59"/>
      <c r="EQW85" s="59"/>
      <c r="EQX85" s="59"/>
      <c r="EQY85" s="59"/>
      <c r="EQZ85" s="59"/>
      <c r="ERA85" s="59"/>
      <c r="ERB85" s="59"/>
      <c r="ERC85" s="59"/>
      <c r="ERD85" s="59"/>
      <c r="ERE85" s="59"/>
      <c r="ERF85" s="59"/>
      <c r="ERG85" s="59"/>
      <c r="ERH85" s="59"/>
      <c r="ERI85" s="59"/>
      <c r="ERJ85" s="59"/>
      <c r="ERK85" s="59"/>
      <c r="ERL85" s="59"/>
      <c r="ERM85" s="59"/>
      <c r="ERN85" s="59"/>
      <c r="ERO85" s="59"/>
      <c r="ERP85" s="59"/>
      <c r="ERQ85" s="59"/>
      <c r="ERR85" s="59"/>
      <c r="ERS85" s="59"/>
      <c r="ERT85" s="59"/>
      <c r="ERU85" s="59"/>
      <c r="ERV85" s="59"/>
      <c r="ERW85" s="59"/>
      <c r="ERX85" s="59"/>
      <c r="ERY85" s="59"/>
      <c r="ERZ85" s="59"/>
      <c r="ESA85" s="59"/>
      <c r="ESB85" s="59"/>
      <c r="ESC85" s="59"/>
      <c r="ESD85" s="59"/>
      <c r="ESE85" s="59"/>
      <c r="ESF85" s="59"/>
      <c r="ESG85" s="59"/>
      <c r="ESH85" s="59"/>
      <c r="ESI85" s="59"/>
      <c r="ESJ85" s="59"/>
      <c r="ESK85" s="59"/>
      <c r="ESL85" s="59"/>
      <c r="ESM85" s="59"/>
      <c r="ESN85" s="59"/>
      <c r="ESO85" s="59"/>
      <c r="ESP85" s="59"/>
      <c r="ESQ85" s="59"/>
      <c r="ESR85" s="59"/>
      <c r="ESS85" s="59"/>
      <c r="EST85" s="59"/>
      <c r="ESU85" s="59"/>
      <c r="ESV85" s="59"/>
      <c r="ESW85" s="59"/>
      <c r="ESX85" s="59"/>
      <c r="ESY85" s="59"/>
      <c r="ESZ85" s="59"/>
      <c r="ETA85" s="59"/>
      <c r="ETB85" s="59"/>
      <c r="ETC85" s="59"/>
      <c r="ETD85" s="59"/>
      <c r="ETE85" s="59"/>
      <c r="ETF85" s="59"/>
      <c r="ETG85" s="59"/>
      <c r="ETH85" s="59"/>
      <c r="ETI85" s="59"/>
      <c r="ETJ85" s="59"/>
      <c r="ETK85" s="59"/>
      <c r="ETL85" s="59"/>
      <c r="ETM85" s="59"/>
      <c r="ETN85" s="59"/>
      <c r="ETO85" s="59"/>
      <c r="ETP85" s="59"/>
      <c r="ETQ85" s="59"/>
      <c r="ETR85" s="59"/>
      <c r="ETS85" s="59"/>
      <c r="ETT85" s="59"/>
      <c r="ETU85" s="59"/>
      <c r="ETV85" s="59"/>
      <c r="ETW85" s="59"/>
      <c r="ETX85" s="59"/>
      <c r="ETY85" s="59"/>
      <c r="ETZ85" s="59"/>
      <c r="EUA85" s="59"/>
      <c r="EUB85" s="59"/>
      <c r="EUC85" s="59"/>
      <c r="EUD85" s="59"/>
      <c r="EUE85" s="59"/>
      <c r="EUF85" s="59"/>
      <c r="EUG85" s="59"/>
      <c r="EUH85" s="59"/>
      <c r="EUI85" s="59"/>
      <c r="EUJ85" s="59"/>
      <c r="EUK85" s="59"/>
      <c r="EUL85" s="59"/>
      <c r="EUM85" s="59"/>
      <c r="EUN85" s="59"/>
      <c r="EUO85" s="59"/>
      <c r="EUP85" s="59"/>
      <c r="EUQ85" s="59"/>
      <c r="EUR85" s="59"/>
      <c r="EUS85" s="59"/>
      <c r="EUT85" s="59"/>
      <c r="EUU85" s="59"/>
      <c r="EUV85" s="59"/>
      <c r="EUW85" s="59"/>
      <c r="EUX85" s="59"/>
      <c r="EUY85" s="59"/>
      <c r="EUZ85" s="59"/>
      <c r="EVA85" s="59"/>
      <c r="EVB85" s="59"/>
      <c r="EVC85" s="59"/>
      <c r="EVD85" s="59"/>
      <c r="EVE85" s="59"/>
      <c r="EVF85" s="59"/>
      <c r="EVG85" s="59"/>
      <c r="EVH85" s="59"/>
      <c r="EVI85" s="59"/>
      <c r="EVJ85" s="59"/>
      <c r="EVK85" s="59"/>
      <c r="EVL85" s="59"/>
      <c r="EVM85" s="59"/>
      <c r="EVN85" s="59"/>
      <c r="EVO85" s="59"/>
      <c r="EVP85" s="59"/>
      <c r="EVQ85" s="59"/>
      <c r="EVR85" s="59"/>
      <c r="EVS85" s="59"/>
      <c r="EVT85" s="59"/>
      <c r="EVU85" s="59"/>
      <c r="EVV85" s="59"/>
      <c r="EVW85" s="59"/>
      <c r="EVX85" s="59"/>
      <c r="EVY85" s="59"/>
      <c r="EVZ85" s="59"/>
      <c r="EWA85" s="59"/>
      <c r="EWB85" s="59"/>
      <c r="EWC85" s="59"/>
      <c r="EWD85" s="59"/>
      <c r="EWE85" s="59"/>
      <c r="EWF85" s="59"/>
      <c r="EWG85" s="59"/>
      <c r="EWH85" s="59"/>
      <c r="EWI85" s="59"/>
      <c r="EWJ85" s="59"/>
      <c r="EWK85" s="59"/>
      <c r="EWL85" s="59"/>
      <c r="EWM85" s="59"/>
      <c r="EWN85" s="59"/>
      <c r="EWO85" s="59"/>
      <c r="EWP85" s="59"/>
      <c r="EWQ85" s="59"/>
      <c r="EWR85" s="59"/>
      <c r="EWS85" s="59"/>
      <c r="EWT85" s="59"/>
      <c r="EWU85" s="59"/>
      <c r="EWV85" s="59"/>
      <c r="EWW85" s="59"/>
      <c r="EWX85" s="59"/>
      <c r="EWY85" s="59"/>
      <c r="EWZ85" s="59"/>
      <c r="EXA85" s="59"/>
      <c r="EXB85" s="59"/>
      <c r="EXC85" s="59"/>
      <c r="EXD85" s="59"/>
      <c r="EXE85" s="59"/>
      <c r="EXF85" s="59"/>
      <c r="EXG85" s="59"/>
      <c r="EXH85" s="59"/>
      <c r="EXI85" s="59"/>
      <c r="EXJ85" s="59"/>
      <c r="EXK85" s="59"/>
      <c r="EXL85" s="59"/>
      <c r="EXM85" s="59"/>
      <c r="EXN85" s="59"/>
      <c r="EXO85" s="59"/>
      <c r="EXP85" s="59"/>
      <c r="EXQ85" s="59"/>
      <c r="EXR85" s="59"/>
      <c r="EXS85" s="59"/>
      <c r="EXT85" s="59"/>
      <c r="EXU85" s="59"/>
      <c r="EXV85" s="59"/>
      <c r="EXW85" s="59"/>
      <c r="EXX85" s="59"/>
      <c r="EXY85" s="59"/>
      <c r="EXZ85" s="59"/>
      <c r="EYA85" s="59"/>
      <c r="EYB85" s="59"/>
      <c r="EYC85" s="59"/>
      <c r="EYD85" s="59"/>
      <c r="EYE85" s="59"/>
      <c r="EYF85" s="59"/>
      <c r="EYG85" s="59"/>
      <c r="EYH85" s="59"/>
      <c r="EYI85" s="59"/>
      <c r="EYJ85" s="59"/>
      <c r="EYK85" s="59"/>
      <c r="EYL85" s="59"/>
      <c r="EYM85" s="59"/>
      <c r="EYN85" s="59"/>
      <c r="EYO85" s="59"/>
      <c r="EYP85" s="59"/>
      <c r="EYQ85" s="59"/>
      <c r="EYR85" s="59"/>
      <c r="EYS85" s="59"/>
      <c r="EYT85" s="59"/>
      <c r="EYU85" s="59"/>
      <c r="EYV85" s="59"/>
      <c r="EYW85" s="59"/>
      <c r="EYX85" s="59"/>
      <c r="EYY85" s="59"/>
      <c r="EYZ85" s="59"/>
      <c r="EZA85" s="59"/>
      <c r="EZB85" s="59"/>
      <c r="EZC85" s="59"/>
      <c r="EZD85" s="59"/>
      <c r="EZE85" s="59"/>
      <c r="EZF85" s="59"/>
      <c r="EZG85" s="59"/>
      <c r="EZH85" s="59"/>
      <c r="EZI85" s="59"/>
      <c r="EZJ85" s="59"/>
      <c r="EZK85" s="59"/>
      <c r="EZL85" s="59"/>
      <c r="EZM85" s="59"/>
      <c r="EZN85" s="59"/>
      <c r="EZO85" s="59"/>
      <c r="EZP85" s="59"/>
      <c r="EZQ85" s="59"/>
      <c r="EZR85" s="59"/>
      <c r="EZS85" s="59"/>
      <c r="EZT85" s="59"/>
      <c r="EZU85" s="59"/>
      <c r="EZV85" s="59"/>
      <c r="EZW85" s="59"/>
      <c r="EZX85" s="59"/>
      <c r="EZY85" s="59"/>
      <c r="EZZ85" s="59"/>
      <c r="FAA85" s="59"/>
      <c r="FAB85" s="59"/>
      <c r="FAC85" s="59"/>
      <c r="FAD85" s="59"/>
      <c r="FAE85" s="59"/>
      <c r="FAF85" s="59"/>
      <c r="FAG85" s="59"/>
      <c r="FAH85" s="59"/>
      <c r="FAI85" s="59"/>
      <c r="FAJ85" s="59"/>
      <c r="FAK85" s="59"/>
      <c r="FAL85" s="59"/>
      <c r="FAM85" s="59"/>
      <c r="FAN85" s="59"/>
      <c r="FAO85" s="59"/>
      <c r="FAP85" s="59"/>
      <c r="FAQ85" s="59"/>
      <c r="FAR85" s="59"/>
      <c r="FAS85" s="59"/>
      <c r="FAT85" s="59"/>
      <c r="FAU85" s="59"/>
      <c r="FAV85" s="59"/>
      <c r="FAW85" s="59"/>
      <c r="FAX85" s="59"/>
      <c r="FAY85" s="59"/>
      <c r="FAZ85" s="59"/>
      <c r="FBA85" s="59"/>
      <c r="FBB85" s="59"/>
      <c r="FBC85" s="59"/>
      <c r="FBD85" s="59"/>
      <c r="FBE85" s="59"/>
      <c r="FBF85" s="59"/>
      <c r="FBG85" s="59"/>
      <c r="FBH85" s="59"/>
      <c r="FBI85" s="59"/>
      <c r="FBJ85" s="59"/>
      <c r="FBK85" s="59"/>
      <c r="FBL85" s="59"/>
      <c r="FBM85" s="59"/>
      <c r="FBN85" s="59"/>
      <c r="FBO85" s="59"/>
      <c r="FBP85" s="59"/>
      <c r="FBQ85" s="59"/>
      <c r="FBR85" s="59"/>
      <c r="FBS85" s="59"/>
      <c r="FBT85" s="59"/>
      <c r="FBU85" s="59"/>
      <c r="FBV85" s="59"/>
      <c r="FBW85" s="59"/>
      <c r="FBX85" s="59"/>
      <c r="FBY85" s="59"/>
      <c r="FBZ85" s="59"/>
      <c r="FCA85" s="59"/>
      <c r="FCB85" s="59"/>
      <c r="FCC85" s="59"/>
      <c r="FCD85" s="59"/>
      <c r="FCE85" s="59"/>
      <c r="FCF85" s="59"/>
      <c r="FCG85" s="59"/>
      <c r="FCH85" s="59"/>
      <c r="FCI85" s="59"/>
      <c r="FCJ85" s="59"/>
      <c r="FCK85" s="59"/>
      <c r="FCL85" s="59"/>
      <c r="FCM85" s="59"/>
      <c r="FCN85" s="59"/>
      <c r="FCO85" s="59"/>
      <c r="FCP85" s="59"/>
      <c r="FCQ85" s="59"/>
      <c r="FCR85" s="59"/>
      <c r="FCS85" s="59"/>
      <c r="FCT85" s="59"/>
      <c r="FCU85" s="59"/>
      <c r="FCV85" s="59"/>
      <c r="FCW85" s="59"/>
      <c r="FCX85" s="59"/>
      <c r="FCY85" s="59"/>
      <c r="FCZ85" s="59"/>
      <c r="FDA85" s="59"/>
      <c r="FDB85" s="59"/>
      <c r="FDC85" s="59"/>
      <c r="FDD85" s="59"/>
      <c r="FDE85" s="59"/>
      <c r="FDF85" s="59"/>
      <c r="FDG85" s="59"/>
      <c r="FDH85" s="59"/>
      <c r="FDI85" s="59"/>
      <c r="FDJ85" s="59"/>
      <c r="FDK85" s="59"/>
      <c r="FDL85" s="59"/>
      <c r="FDM85" s="59"/>
      <c r="FDN85" s="59"/>
      <c r="FDO85" s="59"/>
      <c r="FDP85" s="59"/>
      <c r="FDQ85" s="59"/>
      <c r="FDR85" s="59"/>
      <c r="FDS85" s="59"/>
      <c r="FDT85" s="59"/>
      <c r="FDU85" s="59"/>
      <c r="FDV85" s="59"/>
      <c r="FDW85" s="59"/>
      <c r="FDX85" s="59"/>
      <c r="FDY85" s="59"/>
      <c r="FDZ85" s="59"/>
      <c r="FEA85" s="59"/>
      <c r="FEB85" s="59"/>
      <c r="FEC85" s="59"/>
      <c r="FED85" s="59"/>
      <c r="FEE85" s="59"/>
      <c r="FEF85" s="59"/>
      <c r="FEG85" s="59"/>
      <c r="FEH85" s="59"/>
      <c r="FEI85" s="59"/>
      <c r="FEJ85" s="59"/>
      <c r="FEK85" s="59"/>
      <c r="FEL85" s="59"/>
      <c r="FEM85" s="59"/>
      <c r="FEN85" s="59"/>
      <c r="FEO85" s="59"/>
      <c r="FEP85" s="59"/>
      <c r="FEQ85" s="59"/>
      <c r="FER85" s="59"/>
      <c r="FES85" s="59"/>
      <c r="FET85" s="59"/>
      <c r="FEU85" s="59"/>
      <c r="FEV85" s="59"/>
      <c r="FEW85" s="59"/>
      <c r="FEX85" s="59"/>
      <c r="FEY85" s="59"/>
      <c r="FEZ85" s="59"/>
      <c r="FFA85" s="59"/>
      <c r="FFB85" s="59"/>
      <c r="FFC85" s="59"/>
      <c r="FFD85" s="59"/>
      <c r="FFE85" s="59"/>
      <c r="FFF85" s="59"/>
      <c r="FFG85" s="59"/>
      <c r="FFH85" s="59"/>
      <c r="FFI85" s="59"/>
      <c r="FFJ85" s="59"/>
      <c r="FFK85" s="59"/>
      <c r="FFL85" s="59"/>
      <c r="FFM85" s="59"/>
      <c r="FFN85" s="59"/>
      <c r="FFO85" s="59"/>
      <c r="FFP85" s="59"/>
      <c r="FFQ85" s="59"/>
      <c r="FFR85" s="59"/>
      <c r="FFS85" s="59"/>
      <c r="FFT85" s="59"/>
      <c r="FFU85" s="59"/>
      <c r="FFV85" s="59"/>
      <c r="FFW85" s="59"/>
      <c r="FFX85" s="59"/>
      <c r="FFY85" s="59"/>
      <c r="FFZ85" s="59"/>
      <c r="FGA85" s="59"/>
      <c r="FGB85" s="59"/>
      <c r="FGC85" s="59"/>
      <c r="FGD85" s="59"/>
      <c r="FGE85" s="59"/>
      <c r="FGF85" s="59"/>
      <c r="FGG85" s="59"/>
      <c r="FGH85" s="59"/>
      <c r="FGI85" s="59"/>
      <c r="FGJ85" s="59"/>
      <c r="FGK85" s="59"/>
      <c r="FGL85" s="59"/>
      <c r="FGM85" s="59"/>
      <c r="FGN85" s="59"/>
      <c r="FGO85" s="59"/>
      <c r="FGP85" s="59"/>
      <c r="FGQ85" s="59"/>
      <c r="FGR85" s="59"/>
      <c r="FGS85" s="59"/>
      <c r="FGT85" s="59"/>
      <c r="FGU85" s="59"/>
      <c r="FGV85" s="59"/>
      <c r="FGW85" s="59"/>
      <c r="FGX85" s="59"/>
      <c r="FGY85" s="59"/>
      <c r="FGZ85" s="59"/>
      <c r="FHA85" s="59"/>
      <c r="FHB85" s="59"/>
      <c r="FHC85" s="59"/>
      <c r="FHD85" s="59"/>
      <c r="FHE85" s="59"/>
      <c r="FHF85" s="59"/>
      <c r="FHG85" s="59"/>
      <c r="FHH85" s="59"/>
      <c r="FHI85" s="59"/>
      <c r="FHJ85" s="59"/>
      <c r="FHK85" s="59"/>
      <c r="FHL85" s="59"/>
      <c r="FHM85" s="59"/>
      <c r="FHN85" s="59"/>
      <c r="FHO85" s="59"/>
      <c r="FHP85" s="59"/>
      <c r="FHQ85" s="59"/>
      <c r="FHR85" s="59"/>
      <c r="FHS85" s="59"/>
      <c r="FHT85" s="59"/>
      <c r="FHU85" s="59"/>
      <c r="FHV85" s="59"/>
      <c r="FHW85" s="59"/>
      <c r="FHX85" s="59"/>
      <c r="FHY85" s="59"/>
      <c r="FHZ85" s="59"/>
      <c r="FIA85" s="59"/>
      <c r="FIB85" s="59"/>
      <c r="FIC85" s="59"/>
      <c r="FID85" s="59"/>
      <c r="FIE85" s="59"/>
      <c r="FIF85" s="59"/>
      <c r="FIG85" s="59"/>
      <c r="FIH85" s="59"/>
      <c r="FII85" s="59"/>
      <c r="FIJ85" s="59"/>
      <c r="FIK85" s="59"/>
      <c r="FIL85" s="59"/>
      <c r="FIM85" s="59"/>
      <c r="FIN85" s="59"/>
      <c r="FIO85" s="59"/>
      <c r="FIP85" s="59"/>
      <c r="FIQ85" s="59"/>
      <c r="FIR85" s="59"/>
      <c r="FIS85" s="59"/>
      <c r="FIT85" s="59"/>
      <c r="FIU85" s="59"/>
      <c r="FIV85" s="59"/>
      <c r="FIW85" s="59"/>
      <c r="FIX85" s="59"/>
      <c r="FIY85" s="59"/>
      <c r="FIZ85" s="59"/>
      <c r="FJA85" s="59"/>
      <c r="FJB85" s="59"/>
      <c r="FJC85" s="59"/>
      <c r="FJD85" s="59"/>
      <c r="FJE85" s="59"/>
      <c r="FJF85" s="59"/>
      <c r="FJG85" s="59"/>
      <c r="FJH85" s="59"/>
      <c r="FJI85" s="59"/>
      <c r="FJJ85" s="59"/>
      <c r="FJK85" s="59"/>
      <c r="FJL85" s="59"/>
      <c r="FJM85" s="59"/>
      <c r="FJN85" s="59"/>
      <c r="FJO85" s="59"/>
      <c r="FJP85" s="59"/>
      <c r="FJQ85" s="59"/>
      <c r="FJR85" s="59"/>
      <c r="FJS85" s="59"/>
      <c r="FJT85" s="59"/>
      <c r="FJU85" s="59"/>
      <c r="FJV85" s="59"/>
      <c r="FJW85" s="59"/>
      <c r="FJX85" s="59"/>
      <c r="FJY85" s="59"/>
      <c r="FJZ85" s="59"/>
      <c r="FKA85" s="59"/>
      <c r="FKB85" s="59"/>
      <c r="FKC85" s="59"/>
      <c r="FKD85" s="59"/>
      <c r="FKE85" s="59"/>
      <c r="FKF85" s="59"/>
      <c r="FKG85" s="59"/>
      <c r="FKH85" s="59"/>
      <c r="FKI85" s="59"/>
      <c r="FKJ85" s="59"/>
      <c r="FKK85" s="59"/>
      <c r="FKL85" s="59"/>
      <c r="FKM85" s="59"/>
      <c r="FKN85" s="59"/>
      <c r="FKO85" s="59"/>
      <c r="FKP85" s="59"/>
      <c r="FKQ85" s="59"/>
      <c r="FKR85" s="59"/>
      <c r="FKS85" s="59"/>
      <c r="FKT85" s="59"/>
      <c r="FKU85" s="59"/>
      <c r="FKV85" s="59"/>
      <c r="FKW85" s="59"/>
      <c r="FKX85" s="59"/>
      <c r="FKY85" s="59"/>
      <c r="FKZ85" s="59"/>
      <c r="FLA85" s="59"/>
      <c r="FLB85" s="59"/>
      <c r="FLC85" s="59"/>
      <c r="FLD85" s="59"/>
      <c r="FLE85" s="59"/>
      <c r="FLF85" s="59"/>
      <c r="FLG85" s="59"/>
      <c r="FLH85" s="59"/>
      <c r="FLI85" s="59"/>
      <c r="FLJ85" s="59"/>
      <c r="FLK85" s="59"/>
      <c r="FLL85" s="59"/>
      <c r="FLM85" s="59"/>
      <c r="FLN85" s="59"/>
      <c r="FLO85" s="59"/>
      <c r="FLP85" s="59"/>
      <c r="FLQ85" s="59"/>
      <c r="FLR85" s="59"/>
      <c r="FLS85" s="59"/>
      <c r="FLT85" s="59"/>
      <c r="FLU85" s="59"/>
      <c r="FLV85" s="59"/>
      <c r="FLW85" s="59"/>
      <c r="FLX85" s="59"/>
      <c r="FLY85" s="59"/>
      <c r="FLZ85" s="59"/>
      <c r="FMA85" s="59"/>
      <c r="FMB85" s="59"/>
      <c r="FMC85" s="59"/>
      <c r="FMD85" s="59"/>
      <c r="FME85" s="59"/>
      <c r="FMF85" s="59"/>
      <c r="FMG85" s="59"/>
      <c r="FMH85" s="59"/>
      <c r="FMI85" s="59"/>
      <c r="FMJ85" s="59"/>
      <c r="FMK85" s="59"/>
      <c r="FML85" s="59"/>
      <c r="FMM85" s="59"/>
      <c r="FMN85" s="59"/>
      <c r="FMO85" s="59"/>
      <c r="FMP85" s="59"/>
      <c r="FMQ85" s="59"/>
      <c r="FMR85" s="59"/>
      <c r="FMS85" s="59"/>
      <c r="FMT85" s="59"/>
      <c r="FMU85" s="59"/>
      <c r="FMV85" s="59"/>
      <c r="FMW85" s="59"/>
      <c r="FMX85" s="59"/>
      <c r="FMY85" s="59"/>
      <c r="FMZ85" s="59"/>
      <c r="FNA85" s="59"/>
      <c r="FNB85" s="59"/>
      <c r="FNC85" s="59"/>
      <c r="FND85" s="59"/>
      <c r="FNE85" s="59"/>
      <c r="FNF85" s="59"/>
      <c r="FNG85" s="59"/>
      <c r="FNH85" s="59"/>
      <c r="FNI85" s="59"/>
      <c r="FNJ85" s="59"/>
      <c r="FNK85" s="59"/>
      <c r="FNL85" s="59"/>
      <c r="FNM85" s="59"/>
      <c r="FNN85" s="59"/>
      <c r="FNO85" s="59"/>
      <c r="FNP85" s="59"/>
      <c r="FNQ85" s="59"/>
      <c r="FNR85" s="59"/>
      <c r="FNS85" s="59"/>
      <c r="FNT85" s="59"/>
      <c r="FNU85" s="59"/>
      <c r="FNV85" s="59"/>
      <c r="FNW85" s="59"/>
      <c r="FNX85" s="59"/>
      <c r="FNY85" s="59"/>
      <c r="FNZ85" s="59"/>
      <c r="FOA85" s="59"/>
      <c r="FOB85" s="59"/>
      <c r="FOC85" s="59"/>
      <c r="FOD85" s="59"/>
      <c r="FOE85" s="59"/>
      <c r="FOF85" s="59"/>
      <c r="FOG85" s="59"/>
      <c r="FOH85" s="59"/>
      <c r="FOI85" s="59"/>
      <c r="FOJ85" s="59"/>
      <c r="FOK85" s="59"/>
      <c r="FOL85" s="59"/>
      <c r="FOM85" s="59"/>
      <c r="FON85" s="59"/>
      <c r="FOO85" s="59"/>
      <c r="FOP85" s="59"/>
      <c r="FOQ85" s="59"/>
      <c r="FOR85" s="59"/>
      <c r="FOS85" s="59"/>
      <c r="FOT85" s="59"/>
      <c r="FOU85" s="59"/>
      <c r="FOV85" s="59"/>
      <c r="FOW85" s="59"/>
      <c r="FOX85" s="59"/>
      <c r="FOY85" s="59"/>
      <c r="FOZ85" s="59"/>
      <c r="FPA85" s="59"/>
      <c r="FPB85" s="59"/>
      <c r="FPC85" s="59"/>
      <c r="FPD85" s="59"/>
      <c r="FPE85" s="59"/>
      <c r="FPF85" s="59"/>
      <c r="FPG85" s="59"/>
      <c r="FPH85" s="59"/>
      <c r="FPI85" s="59"/>
      <c r="FPJ85" s="59"/>
      <c r="FPK85" s="59"/>
      <c r="FPL85" s="59"/>
      <c r="FPM85" s="59"/>
      <c r="FPN85" s="59"/>
      <c r="FPO85" s="59"/>
      <c r="FPP85" s="59"/>
      <c r="FPQ85" s="59"/>
      <c r="FPR85" s="59"/>
      <c r="FPS85" s="59"/>
      <c r="FPT85" s="59"/>
      <c r="FPU85" s="59"/>
      <c r="FPV85" s="59"/>
      <c r="FPW85" s="59"/>
      <c r="FPX85" s="59"/>
      <c r="FPY85" s="59"/>
      <c r="FPZ85" s="59"/>
      <c r="FQA85" s="59"/>
      <c r="FQB85" s="59"/>
      <c r="FQC85" s="59"/>
      <c r="FQD85" s="59"/>
      <c r="FQE85" s="59"/>
      <c r="FQF85" s="59"/>
      <c r="FQG85" s="59"/>
      <c r="FQH85" s="59"/>
      <c r="FQI85" s="59"/>
      <c r="FQJ85" s="59"/>
      <c r="FQK85" s="59"/>
      <c r="FQL85" s="59"/>
      <c r="FQM85" s="59"/>
      <c r="FQN85" s="59"/>
      <c r="FQO85" s="59"/>
      <c r="FQP85" s="59"/>
      <c r="FQQ85" s="59"/>
      <c r="FQR85" s="59"/>
      <c r="FQS85" s="59"/>
      <c r="FQT85" s="59"/>
      <c r="FQU85" s="59"/>
      <c r="FQV85" s="59"/>
      <c r="FQW85" s="59"/>
      <c r="FQX85" s="59"/>
      <c r="FQY85" s="59"/>
      <c r="FQZ85" s="59"/>
      <c r="FRA85" s="59"/>
      <c r="FRB85" s="59"/>
      <c r="FRC85" s="59"/>
      <c r="FRD85" s="59"/>
      <c r="FRE85" s="59"/>
      <c r="FRF85" s="59"/>
      <c r="FRG85" s="59"/>
      <c r="FRH85" s="59"/>
      <c r="FRI85" s="59"/>
      <c r="FRJ85" s="59"/>
      <c r="FRK85" s="59"/>
      <c r="FRL85" s="59"/>
      <c r="FRM85" s="59"/>
      <c r="FRN85" s="59"/>
      <c r="FRO85" s="59"/>
      <c r="FRP85" s="59"/>
      <c r="FRQ85" s="59"/>
      <c r="FRR85" s="59"/>
      <c r="FRS85" s="59"/>
      <c r="FRT85" s="59"/>
      <c r="FRU85" s="59"/>
      <c r="FRV85" s="59"/>
      <c r="FRW85" s="59"/>
      <c r="FRX85" s="59"/>
      <c r="FRY85" s="59"/>
      <c r="FRZ85" s="59"/>
      <c r="FSA85" s="59"/>
      <c r="FSB85" s="59"/>
      <c r="FSC85" s="59"/>
      <c r="FSD85" s="59"/>
      <c r="FSE85" s="59"/>
      <c r="FSF85" s="59"/>
      <c r="FSG85" s="59"/>
      <c r="FSH85" s="59"/>
      <c r="FSI85" s="59"/>
      <c r="FSJ85" s="59"/>
      <c r="FSK85" s="59"/>
      <c r="FSL85" s="59"/>
      <c r="FSM85" s="59"/>
      <c r="FSN85" s="59"/>
      <c r="FSO85" s="59"/>
      <c r="FSP85" s="59"/>
      <c r="FSQ85" s="59"/>
      <c r="FSR85" s="59"/>
      <c r="FSS85" s="59"/>
      <c r="FST85" s="59"/>
      <c r="FSU85" s="59"/>
      <c r="FSV85" s="59"/>
      <c r="FSW85" s="59"/>
      <c r="FSX85" s="59"/>
      <c r="FSY85" s="59"/>
      <c r="FSZ85" s="59"/>
      <c r="FTA85" s="59"/>
      <c r="FTB85" s="59"/>
      <c r="FTC85" s="59"/>
      <c r="FTD85" s="59"/>
      <c r="FTE85" s="59"/>
      <c r="FTF85" s="59"/>
      <c r="FTG85" s="59"/>
      <c r="FTH85" s="59"/>
      <c r="FTI85" s="59"/>
      <c r="FTJ85" s="59"/>
      <c r="FTK85" s="59"/>
      <c r="FTL85" s="59"/>
      <c r="FTM85" s="59"/>
      <c r="FTN85" s="59"/>
      <c r="FTO85" s="59"/>
      <c r="FTP85" s="59"/>
      <c r="FTQ85" s="59"/>
      <c r="FTR85" s="59"/>
      <c r="FTS85" s="59"/>
      <c r="FTT85" s="59"/>
      <c r="FTU85" s="59"/>
      <c r="FTV85" s="59"/>
      <c r="FTW85" s="59"/>
      <c r="FTX85" s="59"/>
      <c r="FTY85" s="59"/>
      <c r="FTZ85" s="59"/>
      <c r="FUA85" s="59"/>
      <c r="FUB85" s="59"/>
      <c r="FUC85" s="59"/>
      <c r="FUD85" s="59"/>
      <c r="FUE85" s="59"/>
      <c r="FUF85" s="59"/>
      <c r="FUG85" s="59"/>
      <c r="FUH85" s="59"/>
      <c r="FUI85" s="59"/>
      <c r="FUJ85" s="59"/>
      <c r="FUK85" s="59"/>
      <c r="FUL85" s="59"/>
      <c r="FUM85" s="59"/>
      <c r="FUN85" s="59"/>
      <c r="FUO85" s="59"/>
      <c r="FUP85" s="59"/>
      <c r="FUQ85" s="59"/>
      <c r="FUR85" s="59"/>
      <c r="FUS85" s="59"/>
      <c r="FUT85" s="59"/>
      <c r="FUU85" s="59"/>
      <c r="FUV85" s="59"/>
      <c r="FUW85" s="59"/>
      <c r="FUX85" s="59"/>
      <c r="FUY85" s="59"/>
      <c r="FUZ85" s="59"/>
      <c r="FVA85" s="59"/>
      <c r="FVB85" s="59"/>
      <c r="FVC85" s="59"/>
      <c r="FVD85" s="59"/>
      <c r="FVE85" s="59"/>
      <c r="FVF85" s="59"/>
      <c r="FVG85" s="59"/>
      <c r="FVH85" s="59"/>
      <c r="FVI85" s="59"/>
      <c r="FVJ85" s="59"/>
      <c r="FVK85" s="59"/>
      <c r="FVL85" s="59"/>
      <c r="FVM85" s="59"/>
      <c r="FVN85" s="59"/>
      <c r="FVO85" s="59"/>
      <c r="FVP85" s="59"/>
      <c r="FVQ85" s="59"/>
      <c r="FVR85" s="59"/>
      <c r="FVS85" s="59"/>
      <c r="FVT85" s="59"/>
      <c r="FVU85" s="59"/>
      <c r="FVV85" s="59"/>
      <c r="FVW85" s="59"/>
      <c r="FVX85" s="59"/>
      <c r="FVY85" s="59"/>
      <c r="FVZ85" s="59"/>
      <c r="FWA85" s="59"/>
      <c r="FWB85" s="59"/>
      <c r="FWC85" s="59"/>
      <c r="FWD85" s="59"/>
      <c r="FWE85" s="59"/>
      <c r="FWF85" s="59"/>
      <c r="FWG85" s="59"/>
      <c r="FWH85" s="59"/>
      <c r="FWI85" s="59"/>
      <c r="FWJ85" s="59"/>
      <c r="FWK85" s="59"/>
      <c r="FWL85" s="59"/>
      <c r="FWM85" s="59"/>
      <c r="FWN85" s="59"/>
      <c r="FWO85" s="59"/>
      <c r="FWP85" s="59"/>
      <c r="FWQ85" s="59"/>
      <c r="FWR85" s="59"/>
      <c r="FWS85" s="59"/>
      <c r="FWT85" s="59"/>
      <c r="FWU85" s="59"/>
      <c r="FWV85" s="59"/>
      <c r="FWW85" s="59"/>
      <c r="FWX85" s="59"/>
      <c r="FWY85" s="59"/>
      <c r="FWZ85" s="59"/>
      <c r="FXA85" s="59"/>
      <c r="FXB85" s="59"/>
      <c r="FXC85" s="59"/>
      <c r="FXD85" s="59"/>
      <c r="FXE85" s="59"/>
      <c r="FXF85" s="59"/>
      <c r="FXG85" s="59"/>
      <c r="FXH85" s="59"/>
      <c r="FXI85" s="59"/>
      <c r="FXJ85" s="59"/>
      <c r="FXK85" s="59"/>
      <c r="FXL85" s="59"/>
      <c r="FXM85" s="59"/>
      <c r="FXN85" s="59"/>
      <c r="FXO85" s="59"/>
      <c r="FXP85" s="59"/>
      <c r="FXQ85" s="59"/>
      <c r="FXR85" s="59"/>
      <c r="FXS85" s="59"/>
      <c r="FXT85" s="59"/>
      <c r="FXU85" s="59"/>
      <c r="FXV85" s="59"/>
      <c r="FXW85" s="59"/>
      <c r="FXX85" s="59"/>
      <c r="FXY85" s="59"/>
      <c r="FXZ85" s="59"/>
      <c r="FYA85" s="59"/>
      <c r="FYB85" s="59"/>
      <c r="FYC85" s="59"/>
      <c r="FYD85" s="59"/>
      <c r="FYE85" s="59"/>
      <c r="FYF85" s="59"/>
      <c r="FYG85" s="59"/>
      <c r="FYH85" s="59"/>
      <c r="FYI85" s="59"/>
      <c r="FYJ85" s="59"/>
      <c r="FYK85" s="59"/>
      <c r="FYL85" s="59"/>
      <c r="FYM85" s="59"/>
      <c r="FYN85" s="59"/>
      <c r="FYO85" s="59"/>
      <c r="FYP85" s="59"/>
      <c r="FYQ85" s="59"/>
      <c r="FYR85" s="59"/>
      <c r="FYS85" s="59"/>
      <c r="FYT85" s="59"/>
      <c r="FYU85" s="59"/>
      <c r="FYV85" s="59"/>
      <c r="FYW85" s="59"/>
      <c r="FYX85" s="59"/>
      <c r="FYY85" s="59"/>
      <c r="FYZ85" s="59"/>
      <c r="FZA85" s="59"/>
      <c r="FZB85" s="59"/>
      <c r="FZC85" s="59"/>
      <c r="FZD85" s="59"/>
      <c r="FZE85" s="59"/>
      <c r="FZF85" s="59"/>
      <c r="FZG85" s="59"/>
      <c r="FZH85" s="59"/>
      <c r="FZI85" s="59"/>
      <c r="FZJ85" s="59"/>
      <c r="FZK85" s="59"/>
      <c r="FZL85" s="59"/>
      <c r="FZM85" s="59"/>
      <c r="FZN85" s="59"/>
      <c r="FZO85" s="59"/>
      <c r="FZP85" s="59"/>
      <c r="FZQ85" s="59"/>
      <c r="FZR85" s="59"/>
      <c r="FZS85" s="59"/>
      <c r="FZT85" s="59"/>
      <c r="FZU85" s="59"/>
      <c r="FZV85" s="59"/>
      <c r="FZW85" s="59"/>
      <c r="FZX85" s="59"/>
      <c r="FZY85" s="59"/>
      <c r="FZZ85" s="59"/>
      <c r="GAA85" s="59"/>
      <c r="GAB85" s="59"/>
      <c r="GAC85" s="59"/>
      <c r="GAD85" s="59"/>
      <c r="GAE85" s="59"/>
      <c r="GAF85" s="59"/>
      <c r="GAG85" s="59"/>
      <c r="GAH85" s="59"/>
      <c r="GAI85" s="59"/>
      <c r="GAJ85" s="59"/>
      <c r="GAK85" s="59"/>
      <c r="GAL85" s="59"/>
      <c r="GAM85" s="59"/>
      <c r="GAN85" s="59"/>
      <c r="GAO85" s="59"/>
      <c r="GAP85" s="59"/>
      <c r="GAQ85" s="59"/>
      <c r="GAR85" s="59"/>
      <c r="GAS85" s="59"/>
      <c r="GAT85" s="59"/>
      <c r="GAU85" s="59"/>
      <c r="GAV85" s="59"/>
      <c r="GAW85" s="59"/>
      <c r="GAX85" s="59"/>
      <c r="GAY85" s="59"/>
      <c r="GAZ85" s="59"/>
      <c r="GBA85" s="59"/>
      <c r="GBB85" s="59"/>
      <c r="GBC85" s="59"/>
      <c r="GBD85" s="59"/>
      <c r="GBE85" s="59"/>
      <c r="GBF85" s="59"/>
      <c r="GBG85" s="59"/>
      <c r="GBH85" s="59"/>
      <c r="GBI85" s="59"/>
      <c r="GBJ85" s="59"/>
      <c r="GBK85" s="59"/>
      <c r="GBL85" s="59"/>
      <c r="GBM85" s="59"/>
      <c r="GBN85" s="59"/>
      <c r="GBO85" s="59"/>
      <c r="GBP85" s="59"/>
      <c r="GBQ85" s="59"/>
      <c r="GBR85" s="59"/>
      <c r="GBS85" s="59"/>
      <c r="GBT85" s="59"/>
      <c r="GBU85" s="59"/>
      <c r="GBV85" s="59"/>
      <c r="GBW85" s="59"/>
      <c r="GBX85" s="59"/>
      <c r="GBY85" s="59"/>
      <c r="GBZ85" s="59"/>
      <c r="GCA85" s="59"/>
      <c r="GCB85" s="59"/>
      <c r="GCC85" s="59"/>
      <c r="GCD85" s="59"/>
      <c r="GCE85" s="59"/>
      <c r="GCF85" s="59"/>
      <c r="GCG85" s="59"/>
      <c r="GCH85" s="59"/>
      <c r="GCI85" s="59"/>
      <c r="GCJ85" s="59"/>
      <c r="GCK85" s="59"/>
      <c r="GCL85" s="59"/>
      <c r="GCM85" s="59"/>
      <c r="GCN85" s="59"/>
      <c r="GCO85" s="59"/>
      <c r="GCP85" s="59"/>
      <c r="GCQ85" s="59"/>
      <c r="GCR85" s="59"/>
      <c r="GCS85" s="59"/>
      <c r="GCT85" s="59"/>
      <c r="GCU85" s="59"/>
      <c r="GCV85" s="59"/>
      <c r="GCW85" s="59"/>
      <c r="GCX85" s="59"/>
      <c r="GCY85" s="59"/>
      <c r="GCZ85" s="59"/>
      <c r="GDA85" s="59"/>
      <c r="GDB85" s="59"/>
      <c r="GDC85" s="59"/>
      <c r="GDD85" s="59"/>
      <c r="GDE85" s="59"/>
      <c r="GDF85" s="59"/>
      <c r="GDG85" s="59"/>
      <c r="GDH85" s="59"/>
      <c r="GDI85" s="59"/>
      <c r="GDJ85" s="59"/>
      <c r="GDK85" s="59"/>
      <c r="GDL85" s="59"/>
      <c r="GDM85" s="59"/>
      <c r="GDN85" s="59"/>
      <c r="GDO85" s="59"/>
      <c r="GDP85" s="59"/>
      <c r="GDQ85" s="59"/>
      <c r="GDR85" s="59"/>
      <c r="GDS85" s="59"/>
      <c r="GDT85" s="59"/>
      <c r="GDU85" s="59"/>
      <c r="GDV85" s="59"/>
      <c r="GDW85" s="59"/>
      <c r="GDX85" s="59"/>
      <c r="GDY85" s="59"/>
      <c r="GDZ85" s="59"/>
      <c r="GEA85" s="59"/>
      <c r="GEB85" s="59"/>
      <c r="GEC85" s="59"/>
      <c r="GED85" s="59"/>
      <c r="GEE85" s="59"/>
      <c r="GEF85" s="59"/>
      <c r="GEG85" s="59"/>
      <c r="GEH85" s="59"/>
      <c r="GEI85" s="59"/>
      <c r="GEJ85" s="59"/>
      <c r="GEK85" s="59"/>
      <c r="GEL85" s="59"/>
      <c r="GEM85" s="59"/>
      <c r="GEN85" s="59"/>
      <c r="GEO85" s="59"/>
      <c r="GEP85" s="59"/>
      <c r="GEQ85" s="59"/>
      <c r="GER85" s="59"/>
      <c r="GES85" s="59"/>
      <c r="GET85" s="59"/>
      <c r="GEU85" s="59"/>
      <c r="GEV85" s="59"/>
      <c r="GEW85" s="59"/>
      <c r="GEX85" s="59"/>
      <c r="GEY85" s="59"/>
      <c r="GEZ85" s="59"/>
      <c r="GFA85" s="59"/>
      <c r="GFB85" s="59"/>
      <c r="GFC85" s="59"/>
      <c r="GFD85" s="59"/>
      <c r="GFE85" s="59"/>
      <c r="GFF85" s="59"/>
      <c r="GFG85" s="59"/>
      <c r="GFH85" s="59"/>
      <c r="GFI85" s="59"/>
      <c r="GFJ85" s="59"/>
      <c r="GFK85" s="59"/>
      <c r="GFL85" s="59"/>
      <c r="GFM85" s="59"/>
      <c r="GFN85" s="59"/>
      <c r="GFO85" s="59"/>
      <c r="GFP85" s="59"/>
      <c r="GFQ85" s="59"/>
      <c r="GFR85" s="59"/>
      <c r="GFS85" s="59"/>
      <c r="GFT85" s="59"/>
      <c r="GFU85" s="59"/>
      <c r="GFV85" s="59"/>
      <c r="GFW85" s="59"/>
      <c r="GFX85" s="59"/>
      <c r="GFY85" s="59"/>
      <c r="GFZ85" s="59"/>
      <c r="GGA85" s="59"/>
      <c r="GGB85" s="59"/>
      <c r="GGC85" s="59"/>
      <c r="GGD85" s="59"/>
      <c r="GGE85" s="59"/>
      <c r="GGF85" s="59"/>
      <c r="GGG85" s="59"/>
      <c r="GGH85" s="59"/>
      <c r="GGI85" s="59"/>
      <c r="GGJ85" s="59"/>
      <c r="GGK85" s="59"/>
      <c r="GGL85" s="59"/>
      <c r="GGM85" s="59"/>
      <c r="GGN85" s="59"/>
      <c r="GGO85" s="59"/>
      <c r="GGP85" s="59"/>
      <c r="GGQ85" s="59"/>
      <c r="GGR85" s="59"/>
      <c r="GGS85" s="59"/>
      <c r="GGT85" s="59"/>
      <c r="GGU85" s="59"/>
      <c r="GGV85" s="59"/>
      <c r="GGW85" s="59"/>
      <c r="GGX85" s="59"/>
      <c r="GGY85" s="59"/>
      <c r="GGZ85" s="59"/>
      <c r="GHA85" s="59"/>
      <c r="GHB85" s="59"/>
      <c r="GHC85" s="59"/>
      <c r="GHD85" s="59"/>
      <c r="GHE85" s="59"/>
      <c r="GHF85" s="59"/>
      <c r="GHG85" s="59"/>
      <c r="GHH85" s="59"/>
      <c r="GHI85" s="59"/>
      <c r="GHJ85" s="59"/>
      <c r="GHK85" s="59"/>
      <c r="GHL85" s="59"/>
      <c r="GHM85" s="59"/>
      <c r="GHN85" s="59"/>
      <c r="GHO85" s="59"/>
      <c r="GHP85" s="59"/>
      <c r="GHQ85" s="59"/>
      <c r="GHR85" s="59"/>
      <c r="GHS85" s="59"/>
      <c r="GHT85" s="59"/>
      <c r="GHU85" s="59"/>
      <c r="GHV85" s="59"/>
      <c r="GHW85" s="59"/>
      <c r="GHX85" s="59"/>
      <c r="GHY85" s="59"/>
      <c r="GHZ85" s="59"/>
      <c r="GIA85" s="59"/>
      <c r="GIB85" s="59"/>
      <c r="GIC85" s="59"/>
      <c r="GID85" s="59"/>
      <c r="GIE85" s="59"/>
      <c r="GIF85" s="59"/>
      <c r="GIG85" s="59"/>
      <c r="GIH85" s="59"/>
      <c r="GII85" s="59"/>
      <c r="GIJ85" s="59"/>
      <c r="GIK85" s="59"/>
      <c r="GIL85" s="59"/>
      <c r="GIM85" s="59"/>
      <c r="GIN85" s="59"/>
      <c r="GIO85" s="59"/>
      <c r="GIP85" s="59"/>
      <c r="GIQ85" s="59"/>
      <c r="GIR85" s="59"/>
      <c r="GIS85" s="59"/>
      <c r="GIT85" s="59"/>
      <c r="GIU85" s="59"/>
      <c r="GIV85" s="59"/>
      <c r="GIW85" s="59"/>
      <c r="GIX85" s="59"/>
      <c r="GIY85" s="59"/>
      <c r="GIZ85" s="59"/>
      <c r="GJA85" s="59"/>
      <c r="GJB85" s="59"/>
      <c r="GJC85" s="59"/>
      <c r="GJD85" s="59"/>
      <c r="GJE85" s="59"/>
      <c r="GJF85" s="59"/>
      <c r="GJG85" s="59"/>
      <c r="GJH85" s="59"/>
      <c r="GJI85" s="59"/>
      <c r="GJJ85" s="59"/>
      <c r="GJK85" s="59"/>
      <c r="GJL85" s="59"/>
      <c r="GJM85" s="59"/>
      <c r="GJN85" s="59"/>
      <c r="GJO85" s="59"/>
      <c r="GJP85" s="59"/>
      <c r="GJQ85" s="59"/>
      <c r="GJR85" s="59"/>
      <c r="GJS85" s="59"/>
      <c r="GJT85" s="59"/>
      <c r="GJU85" s="59"/>
      <c r="GJV85" s="59"/>
      <c r="GJW85" s="59"/>
      <c r="GJX85" s="59"/>
      <c r="GJY85" s="59"/>
      <c r="GJZ85" s="59"/>
      <c r="GKA85" s="59"/>
      <c r="GKB85" s="59"/>
      <c r="GKC85" s="59"/>
      <c r="GKD85" s="59"/>
      <c r="GKE85" s="59"/>
      <c r="GKF85" s="59"/>
      <c r="GKG85" s="59"/>
      <c r="GKH85" s="59"/>
      <c r="GKI85" s="59"/>
      <c r="GKJ85" s="59"/>
      <c r="GKK85" s="59"/>
      <c r="GKL85" s="59"/>
      <c r="GKM85" s="59"/>
      <c r="GKN85" s="59"/>
      <c r="GKO85" s="59"/>
      <c r="GKP85" s="59"/>
      <c r="GKQ85" s="59"/>
      <c r="GKR85" s="59"/>
      <c r="GKS85" s="59"/>
      <c r="GKT85" s="59"/>
      <c r="GKU85" s="59"/>
      <c r="GKV85" s="59"/>
      <c r="GKW85" s="59"/>
      <c r="GKX85" s="59"/>
      <c r="GKY85" s="59"/>
      <c r="GKZ85" s="59"/>
      <c r="GLA85" s="59"/>
      <c r="GLB85" s="59"/>
      <c r="GLC85" s="59"/>
      <c r="GLD85" s="59"/>
      <c r="GLE85" s="59"/>
      <c r="GLF85" s="59"/>
      <c r="GLG85" s="59"/>
      <c r="GLH85" s="59"/>
      <c r="GLI85" s="59"/>
      <c r="GLJ85" s="59"/>
      <c r="GLK85" s="59"/>
      <c r="GLL85" s="59"/>
      <c r="GLM85" s="59"/>
      <c r="GLN85" s="59"/>
      <c r="GLO85" s="59"/>
      <c r="GLP85" s="59"/>
      <c r="GLQ85" s="59"/>
      <c r="GLR85" s="59"/>
      <c r="GLS85" s="59"/>
      <c r="GLT85" s="59"/>
      <c r="GLU85" s="59"/>
      <c r="GLV85" s="59"/>
      <c r="GLW85" s="59"/>
      <c r="GLX85" s="59"/>
      <c r="GLY85" s="59"/>
      <c r="GLZ85" s="59"/>
      <c r="GMA85" s="59"/>
      <c r="GMB85" s="59"/>
      <c r="GMC85" s="59"/>
      <c r="GMD85" s="59"/>
      <c r="GME85" s="59"/>
      <c r="GMF85" s="59"/>
      <c r="GMG85" s="59"/>
      <c r="GMH85" s="59"/>
      <c r="GMI85" s="59"/>
      <c r="GMJ85" s="59"/>
      <c r="GMK85" s="59"/>
      <c r="GML85" s="59"/>
      <c r="GMM85" s="59"/>
      <c r="GMN85" s="59"/>
      <c r="GMO85" s="59"/>
      <c r="GMP85" s="59"/>
      <c r="GMQ85" s="59"/>
      <c r="GMR85" s="59"/>
      <c r="GMS85" s="59"/>
      <c r="GMT85" s="59"/>
      <c r="GMU85" s="59"/>
      <c r="GMV85" s="59"/>
      <c r="GMW85" s="59"/>
      <c r="GMX85" s="59"/>
      <c r="GMY85" s="59"/>
      <c r="GMZ85" s="59"/>
      <c r="GNA85" s="59"/>
      <c r="GNB85" s="59"/>
      <c r="GNC85" s="59"/>
      <c r="GND85" s="59"/>
      <c r="GNE85" s="59"/>
      <c r="GNF85" s="59"/>
      <c r="GNG85" s="59"/>
      <c r="GNH85" s="59"/>
      <c r="GNI85" s="59"/>
      <c r="GNJ85" s="59"/>
      <c r="GNK85" s="59"/>
      <c r="GNL85" s="59"/>
      <c r="GNM85" s="59"/>
      <c r="GNN85" s="59"/>
      <c r="GNO85" s="59"/>
      <c r="GNP85" s="59"/>
      <c r="GNQ85" s="59"/>
      <c r="GNR85" s="59"/>
      <c r="GNS85" s="59"/>
      <c r="GNT85" s="59"/>
      <c r="GNU85" s="59"/>
      <c r="GNV85" s="59"/>
      <c r="GNW85" s="59"/>
      <c r="GNX85" s="59"/>
      <c r="GNY85" s="59"/>
      <c r="GNZ85" s="59"/>
      <c r="GOA85" s="59"/>
      <c r="GOB85" s="59"/>
      <c r="GOC85" s="59"/>
      <c r="GOD85" s="59"/>
      <c r="GOE85" s="59"/>
      <c r="GOF85" s="59"/>
      <c r="GOG85" s="59"/>
      <c r="GOH85" s="59"/>
      <c r="GOI85" s="59"/>
      <c r="GOJ85" s="59"/>
      <c r="GOK85" s="59"/>
      <c r="GOL85" s="59"/>
      <c r="GOM85" s="59"/>
      <c r="GON85" s="59"/>
      <c r="GOO85" s="59"/>
      <c r="GOP85" s="59"/>
      <c r="GOQ85" s="59"/>
      <c r="GOR85" s="59"/>
      <c r="GOS85" s="59"/>
      <c r="GOT85" s="59"/>
      <c r="GOU85" s="59"/>
      <c r="GOV85" s="59"/>
      <c r="GOW85" s="59"/>
      <c r="GOX85" s="59"/>
      <c r="GOY85" s="59"/>
      <c r="GOZ85" s="59"/>
      <c r="GPA85" s="59"/>
      <c r="GPB85" s="59"/>
      <c r="GPC85" s="59"/>
      <c r="GPD85" s="59"/>
      <c r="GPE85" s="59"/>
      <c r="GPF85" s="59"/>
      <c r="GPG85" s="59"/>
      <c r="GPH85" s="59"/>
      <c r="GPI85" s="59"/>
      <c r="GPJ85" s="59"/>
      <c r="GPK85" s="59"/>
      <c r="GPL85" s="59"/>
      <c r="GPM85" s="59"/>
      <c r="GPN85" s="59"/>
      <c r="GPO85" s="59"/>
      <c r="GPP85" s="59"/>
      <c r="GPQ85" s="59"/>
      <c r="GPR85" s="59"/>
      <c r="GPS85" s="59"/>
      <c r="GPT85" s="59"/>
      <c r="GPU85" s="59"/>
      <c r="GPV85" s="59"/>
      <c r="GPW85" s="59"/>
      <c r="GPX85" s="59"/>
      <c r="GPY85" s="59"/>
      <c r="GPZ85" s="59"/>
      <c r="GQA85" s="59"/>
      <c r="GQB85" s="59"/>
      <c r="GQC85" s="59"/>
      <c r="GQD85" s="59"/>
      <c r="GQE85" s="59"/>
      <c r="GQF85" s="59"/>
      <c r="GQG85" s="59"/>
      <c r="GQH85" s="59"/>
      <c r="GQI85" s="59"/>
      <c r="GQJ85" s="59"/>
      <c r="GQK85" s="59"/>
      <c r="GQL85" s="59"/>
      <c r="GQM85" s="59"/>
      <c r="GQN85" s="59"/>
      <c r="GQO85" s="59"/>
      <c r="GQP85" s="59"/>
      <c r="GQQ85" s="59"/>
      <c r="GQR85" s="59"/>
      <c r="GQS85" s="59"/>
      <c r="GQT85" s="59"/>
      <c r="GQU85" s="59"/>
      <c r="GQV85" s="59"/>
      <c r="GQW85" s="59"/>
      <c r="GQX85" s="59"/>
      <c r="GQY85" s="59"/>
      <c r="GQZ85" s="59"/>
      <c r="GRA85" s="59"/>
      <c r="GRB85" s="59"/>
      <c r="GRC85" s="59"/>
      <c r="GRD85" s="59"/>
      <c r="GRE85" s="59"/>
      <c r="GRF85" s="59"/>
      <c r="GRG85" s="59"/>
      <c r="GRH85" s="59"/>
      <c r="GRI85" s="59"/>
      <c r="GRJ85" s="59"/>
      <c r="GRK85" s="59"/>
      <c r="GRL85" s="59"/>
      <c r="GRM85" s="59"/>
      <c r="GRN85" s="59"/>
      <c r="GRO85" s="59"/>
      <c r="GRP85" s="59"/>
      <c r="GRQ85" s="59"/>
      <c r="GRR85" s="59"/>
      <c r="GRS85" s="59"/>
      <c r="GRT85" s="59"/>
      <c r="GRU85" s="59"/>
      <c r="GRV85" s="59"/>
      <c r="GRW85" s="59"/>
      <c r="GRX85" s="59"/>
      <c r="GRY85" s="59"/>
      <c r="GRZ85" s="59"/>
      <c r="GSA85" s="59"/>
      <c r="GSB85" s="59"/>
      <c r="GSC85" s="59"/>
      <c r="GSD85" s="59"/>
      <c r="GSE85" s="59"/>
      <c r="GSF85" s="59"/>
      <c r="GSG85" s="59"/>
      <c r="GSH85" s="59"/>
      <c r="GSI85" s="59"/>
      <c r="GSJ85" s="59"/>
      <c r="GSK85" s="59"/>
      <c r="GSL85" s="59"/>
      <c r="GSM85" s="59"/>
      <c r="GSN85" s="59"/>
      <c r="GSO85" s="59"/>
      <c r="GSP85" s="59"/>
      <c r="GSQ85" s="59"/>
      <c r="GSR85" s="59"/>
      <c r="GSS85" s="59"/>
      <c r="GST85" s="59"/>
      <c r="GSU85" s="59"/>
      <c r="GSV85" s="59"/>
      <c r="GSW85" s="59"/>
      <c r="GSX85" s="59"/>
      <c r="GSY85" s="59"/>
      <c r="GSZ85" s="59"/>
      <c r="GTA85" s="59"/>
      <c r="GTB85" s="59"/>
      <c r="GTC85" s="59"/>
      <c r="GTD85" s="59"/>
      <c r="GTE85" s="59"/>
      <c r="GTF85" s="59"/>
      <c r="GTG85" s="59"/>
      <c r="GTH85" s="59"/>
      <c r="GTI85" s="59"/>
      <c r="GTJ85" s="59"/>
      <c r="GTK85" s="59"/>
      <c r="GTL85" s="59"/>
      <c r="GTM85" s="59"/>
      <c r="GTN85" s="59"/>
      <c r="GTO85" s="59"/>
      <c r="GTP85" s="59"/>
      <c r="GTQ85" s="59"/>
      <c r="GTR85" s="59"/>
      <c r="GTS85" s="59"/>
      <c r="GTT85" s="59"/>
      <c r="GTU85" s="59"/>
      <c r="GTV85" s="59"/>
      <c r="GTW85" s="59"/>
      <c r="GTX85" s="59"/>
      <c r="GTY85" s="59"/>
      <c r="GTZ85" s="59"/>
      <c r="GUA85" s="59"/>
      <c r="GUB85" s="59"/>
      <c r="GUC85" s="59"/>
      <c r="GUD85" s="59"/>
      <c r="GUE85" s="59"/>
      <c r="GUF85" s="59"/>
      <c r="GUG85" s="59"/>
      <c r="GUH85" s="59"/>
      <c r="GUI85" s="59"/>
      <c r="GUJ85" s="59"/>
      <c r="GUK85" s="59"/>
      <c r="GUL85" s="59"/>
      <c r="GUM85" s="59"/>
      <c r="GUN85" s="59"/>
      <c r="GUO85" s="59"/>
      <c r="GUP85" s="59"/>
      <c r="GUQ85" s="59"/>
      <c r="GUR85" s="59"/>
      <c r="GUS85" s="59"/>
      <c r="GUT85" s="59"/>
      <c r="GUU85" s="59"/>
      <c r="GUV85" s="59"/>
      <c r="GUW85" s="59"/>
      <c r="GUX85" s="59"/>
      <c r="GUY85" s="59"/>
      <c r="GUZ85" s="59"/>
      <c r="GVA85" s="59"/>
      <c r="GVB85" s="59"/>
      <c r="GVC85" s="59"/>
      <c r="GVD85" s="59"/>
      <c r="GVE85" s="59"/>
      <c r="GVF85" s="59"/>
      <c r="GVG85" s="59"/>
      <c r="GVH85" s="59"/>
      <c r="GVI85" s="59"/>
      <c r="GVJ85" s="59"/>
      <c r="GVK85" s="59"/>
      <c r="GVL85" s="59"/>
      <c r="GVM85" s="59"/>
      <c r="GVN85" s="59"/>
      <c r="GVO85" s="59"/>
      <c r="GVP85" s="59"/>
      <c r="GVQ85" s="59"/>
      <c r="GVR85" s="59"/>
      <c r="GVS85" s="59"/>
      <c r="GVT85" s="59"/>
      <c r="GVU85" s="59"/>
      <c r="GVV85" s="59"/>
      <c r="GVW85" s="59"/>
      <c r="GVX85" s="59"/>
      <c r="GVY85" s="59"/>
      <c r="GVZ85" s="59"/>
      <c r="GWA85" s="59"/>
      <c r="GWB85" s="59"/>
      <c r="GWC85" s="59"/>
      <c r="GWD85" s="59"/>
      <c r="GWE85" s="59"/>
      <c r="GWF85" s="59"/>
      <c r="GWG85" s="59"/>
      <c r="GWH85" s="59"/>
      <c r="GWI85" s="59"/>
      <c r="GWJ85" s="59"/>
      <c r="GWK85" s="59"/>
      <c r="GWL85" s="59"/>
      <c r="GWM85" s="59"/>
      <c r="GWN85" s="59"/>
      <c r="GWO85" s="59"/>
      <c r="GWP85" s="59"/>
      <c r="GWQ85" s="59"/>
      <c r="GWR85" s="59"/>
      <c r="GWS85" s="59"/>
      <c r="GWT85" s="59"/>
      <c r="GWU85" s="59"/>
      <c r="GWV85" s="59"/>
      <c r="GWW85" s="59"/>
      <c r="GWX85" s="59"/>
      <c r="GWY85" s="59"/>
      <c r="GWZ85" s="59"/>
      <c r="GXA85" s="59"/>
      <c r="GXB85" s="59"/>
      <c r="GXC85" s="59"/>
      <c r="GXD85" s="59"/>
      <c r="GXE85" s="59"/>
      <c r="GXF85" s="59"/>
      <c r="GXG85" s="59"/>
      <c r="GXH85" s="59"/>
      <c r="GXI85" s="59"/>
      <c r="GXJ85" s="59"/>
      <c r="GXK85" s="59"/>
      <c r="GXL85" s="59"/>
      <c r="GXM85" s="59"/>
      <c r="GXN85" s="59"/>
      <c r="GXO85" s="59"/>
      <c r="GXP85" s="59"/>
      <c r="GXQ85" s="59"/>
      <c r="GXR85" s="59"/>
      <c r="GXS85" s="59"/>
      <c r="GXT85" s="59"/>
      <c r="GXU85" s="59"/>
      <c r="GXV85" s="59"/>
      <c r="GXW85" s="59"/>
      <c r="GXX85" s="59"/>
      <c r="GXY85" s="59"/>
      <c r="GXZ85" s="59"/>
      <c r="GYA85" s="59"/>
      <c r="GYB85" s="59"/>
      <c r="GYC85" s="59"/>
      <c r="GYD85" s="59"/>
      <c r="GYE85" s="59"/>
      <c r="GYF85" s="59"/>
      <c r="GYG85" s="59"/>
      <c r="GYH85" s="59"/>
      <c r="GYI85" s="59"/>
      <c r="GYJ85" s="59"/>
      <c r="GYK85" s="59"/>
      <c r="GYL85" s="59"/>
      <c r="GYM85" s="59"/>
      <c r="GYN85" s="59"/>
      <c r="GYO85" s="59"/>
      <c r="GYP85" s="59"/>
      <c r="GYQ85" s="59"/>
      <c r="GYR85" s="59"/>
      <c r="GYS85" s="59"/>
      <c r="GYT85" s="59"/>
      <c r="GYU85" s="59"/>
      <c r="GYV85" s="59"/>
      <c r="GYW85" s="59"/>
      <c r="GYX85" s="59"/>
      <c r="GYY85" s="59"/>
      <c r="GYZ85" s="59"/>
      <c r="GZA85" s="59"/>
      <c r="GZB85" s="59"/>
      <c r="GZC85" s="59"/>
      <c r="GZD85" s="59"/>
      <c r="GZE85" s="59"/>
      <c r="GZF85" s="59"/>
      <c r="GZG85" s="59"/>
      <c r="GZH85" s="59"/>
      <c r="GZI85" s="59"/>
      <c r="GZJ85" s="59"/>
      <c r="GZK85" s="59"/>
      <c r="GZL85" s="59"/>
      <c r="GZM85" s="59"/>
      <c r="GZN85" s="59"/>
      <c r="GZO85" s="59"/>
      <c r="GZP85" s="59"/>
      <c r="GZQ85" s="59"/>
      <c r="GZR85" s="59"/>
      <c r="GZS85" s="59"/>
      <c r="GZT85" s="59"/>
      <c r="GZU85" s="59"/>
      <c r="GZV85" s="59"/>
      <c r="GZW85" s="59"/>
      <c r="GZX85" s="59"/>
      <c r="GZY85" s="59"/>
      <c r="GZZ85" s="59"/>
      <c r="HAA85" s="59"/>
      <c r="HAB85" s="59"/>
      <c r="HAC85" s="59"/>
      <c r="HAD85" s="59"/>
      <c r="HAE85" s="59"/>
      <c r="HAF85" s="59"/>
      <c r="HAG85" s="59"/>
      <c r="HAH85" s="59"/>
      <c r="HAI85" s="59"/>
      <c r="HAJ85" s="59"/>
      <c r="HAK85" s="59"/>
      <c r="HAL85" s="59"/>
      <c r="HAM85" s="59"/>
      <c r="HAN85" s="59"/>
      <c r="HAO85" s="59"/>
      <c r="HAP85" s="59"/>
      <c r="HAQ85" s="59"/>
      <c r="HAR85" s="59"/>
      <c r="HAS85" s="59"/>
      <c r="HAT85" s="59"/>
      <c r="HAU85" s="59"/>
      <c r="HAV85" s="59"/>
      <c r="HAW85" s="59"/>
      <c r="HAX85" s="59"/>
      <c r="HAY85" s="59"/>
      <c r="HAZ85" s="59"/>
      <c r="HBA85" s="59"/>
      <c r="HBB85" s="59"/>
      <c r="HBC85" s="59"/>
      <c r="HBD85" s="59"/>
      <c r="HBE85" s="59"/>
      <c r="HBF85" s="59"/>
      <c r="HBG85" s="59"/>
      <c r="HBH85" s="59"/>
      <c r="HBI85" s="59"/>
      <c r="HBJ85" s="59"/>
      <c r="HBK85" s="59"/>
      <c r="HBL85" s="59"/>
      <c r="HBM85" s="59"/>
      <c r="HBN85" s="59"/>
      <c r="HBO85" s="59"/>
      <c r="HBP85" s="59"/>
      <c r="HBQ85" s="59"/>
      <c r="HBR85" s="59"/>
      <c r="HBS85" s="59"/>
      <c r="HBT85" s="59"/>
      <c r="HBU85" s="59"/>
      <c r="HBV85" s="59"/>
      <c r="HBW85" s="59"/>
      <c r="HBX85" s="59"/>
      <c r="HBY85" s="59"/>
      <c r="HBZ85" s="59"/>
      <c r="HCA85" s="59"/>
      <c r="HCB85" s="59"/>
      <c r="HCC85" s="59"/>
      <c r="HCD85" s="59"/>
      <c r="HCE85" s="59"/>
      <c r="HCF85" s="59"/>
      <c r="HCG85" s="59"/>
      <c r="HCH85" s="59"/>
      <c r="HCI85" s="59"/>
      <c r="HCJ85" s="59"/>
      <c r="HCK85" s="59"/>
      <c r="HCL85" s="59"/>
      <c r="HCM85" s="59"/>
      <c r="HCN85" s="59"/>
      <c r="HCO85" s="59"/>
      <c r="HCP85" s="59"/>
      <c r="HCQ85" s="59"/>
      <c r="HCR85" s="59"/>
      <c r="HCS85" s="59"/>
      <c r="HCT85" s="59"/>
      <c r="HCU85" s="59"/>
      <c r="HCV85" s="59"/>
      <c r="HCW85" s="59"/>
      <c r="HCX85" s="59"/>
      <c r="HCY85" s="59"/>
      <c r="HCZ85" s="59"/>
      <c r="HDA85" s="59"/>
      <c r="HDB85" s="59"/>
      <c r="HDC85" s="59"/>
      <c r="HDD85" s="59"/>
      <c r="HDE85" s="59"/>
      <c r="HDF85" s="59"/>
      <c r="HDG85" s="59"/>
      <c r="HDH85" s="59"/>
      <c r="HDI85" s="59"/>
      <c r="HDJ85" s="59"/>
      <c r="HDK85" s="59"/>
      <c r="HDL85" s="59"/>
      <c r="HDM85" s="59"/>
      <c r="HDN85" s="59"/>
      <c r="HDO85" s="59"/>
      <c r="HDP85" s="59"/>
      <c r="HDQ85" s="59"/>
      <c r="HDR85" s="59"/>
      <c r="HDS85" s="59"/>
      <c r="HDT85" s="59"/>
      <c r="HDU85" s="59"/>
      <c r="HDV85" s="59"/>
      <c r="HDW85" s="59"/>
      <c r="HDX85" s="59"/>
      <c r="HDY85" s="59"/>
      <c r="HDZ85" s="59"/>
      <c r="HEA85" s="59"/>
      <c r="HEB85" s="59"/>
      <c r="HEC85" s="59"/>
      <c r="HED85" s="59"/>
      <c r="HEE85" s="59"/>
      <c r="HEF85" s="59"/>
      <c r="HEG85" s="59"/>
      <c r="HEH85" s="59"/>
      <c r="HEI85" s="59"/>
      <c r="HEJ85" s="59"/>
      <c r="HEK85" s="59"/>
      <c r="HEL85" s="59"/>
      <c r="HEM85" s="59"/>
      <c r="HEN85" s="59"/>
      <c r="HEO85" s="59"/>
      <c r="HEP85" s="59"/>
      <c r="HEQ85" s="59"/>
      <c r="HER85" s="59"/>
      <c r="HES85" s="59"/>
      <c r="HET85" s="59"/>
      <c r="HEU85" s="59"/>
      <c r="HEV85" s="59"/>
      <c r="HEW85" s="59"/>
      <c r="HEX85" s="59"/>
      <c r="HEY85" s="59"/>
      <c r="HEZ85" s="59"/>
      <c r="HFA85" s="59"/>
      <c r="HFB85" s="59"/>
      <c r="HFC85" s="59"/>
      <c r="HFD85" s="59"/>
      <c r="HFE85" s="59"/>
      <c r="HFF85" s="59"/>
      <c r="HFG85" s="59"/>
      <c r="HFH85" s="59"/>
      <c r="HFI85" s="59"/>
      <c r="HFJ85" s="59"/>
      <c r="HFK85" s="59"/>
      <c r="HFL85" s="59"/>
      <c r="HFM85" s="59"/>
      <c r="HFN85" s="59"/>
      <c r="HFO85" s="59"/>
      <c r="HFP85" s="59"/>
      <c r="HFQ85" s="59"/>
      <c r="HFR85" s="59"/>
      <c r="HFS85" s="59"/>
      <c r="HFT85" s="59"/>
      <c r="HFU85" s="59"/>
      <c r="HFV85" s="59"/>
      <c r="HFW85" s="59"/>
      <c r="HFX85" s="59"/>
      <c r="HFY85" s="59"/>
      <c r="HFZ85" s="59"/>
      <c r="HGA85" s="59"/>
      <c r="HGB85" s="59"/>
      <c r="HGC85" s="59"/>
      <c r="HGD85" s="59"/>
      <c r="HGE85" s="59"/>
      <c r="HGF85" s="59"/>
      <c r="HGG85" s="59"/>
      <c r="HGH85" s="59"/>
      <c r="HGI85" s="59"/>
      <c r="HGJ85" s="59"/>
      <c r="HGK85" s="59"/>
      <c r="HGL85" s="59"/>
      <c r="HGM85" s="59"/>
      <c r="HGN85" s="59"/>
      <c r="HGO85" s="59"/>
      <c r="HGP85" s="59"/>
      <c r="HGQ85" s="59"/>
      <c r="HGR85" s="59"/>
      <c r="HGS85" s="59"/>
      <c r="HGT85" s="59"/>
      <c r="HGU85" s="59"/>
      <c r="HGV85" s="59"/>
      <c r="HGW85" s="59"/>
      <c r="HGX85" s="59"/>
      <c r="HGY85" s="59"/>
      <c r="HGZ85" s="59"/>
      <c r="HHA85" s="59"/>
      <c r="HHB85" s="59"/>
      <c r="HHC85" s="59"/>
      <c r="HHD85" s="59"/>
      <c r="HHE85" s="59"/>
      <c r="HHF85" s="59"/>
      <c r="HHG85" s="59"/>
      <c r="HHH85" s="59"/>
      <c r="HHI85" s="59"/>
      <c r="HHJ85" s="59"/>
      <c r="HHK85" s="59"/>
      <c r="HHL85" s="59"/>
      <c r="HHM85" s="59"/>
      <c r="HHN85" s="59"/>
      <c r="HHO85" s="59"/>
      <c r="HHP85" s="59"/>
      <c r="HHQ85" s="59"/>
      <c r="HHR85" s="59"/>
      <c r="HHS85" s="59"/>
      <c r="HHT85" s="59"/>
      <c r="HHU85" s="59"/>
      <c r="HHV85" s="59"/>
      <c r="HHW85" s="59"/>
      <c r="HHX85" s="59"/>
      <c r="HHY85" s="59"/>
      <c r="HHZ85" s="59"/>
      <c r="HIA85" s="59"/>
      <c r="HIB85" s="59"/>
      <c r="HIC85" s="59"/>
      <c r="HID85" s="59"/>
      <c r="HIE85" s="59"/>
      <c r="HIF85" s="59"/>
      <c r="HIG85" s="59"/>
      <c r="HIH85" s="59"/>
      <c r="HII85" s="59"/>
      <c r="HIJ85" s="59"/>
      <c r="HIK85" s="59"/>
      <c r="HIL85" s="59"/>
      <c r="HIM85" s="59"/>
      <c r="HIN85" s="59"/>
      <c r="HIO85" s="59"/>
      <c r="HIP85" s="59"/>
      <c r="HIQ85" s="59"/>
      <c r="HIR85" s="59"/>
      <c r="HIS85" s="59"/>
      <c r="HIT85" s="59"/>
      <c r="HIU85" s="59"/>
      <c r="HIV85" s="59"/>
      <c r="HIW85" s="59"/>
      <c r="HIX85" s="59"/>
      <c r="HIY85" s="59"/>
      <c r="HIZ85" s="59"/>
      <c r="HJA85" s="59"/>
      <c r="HJB85" s="59"/>
      <c r="HJC85" s="59"/>
      <c r="HJD85" s="59"/>
      <c r="HJE85" s="59"/>
      <c r="HJF85" s="59"/>
      <c r="HJG85" s="59"/>
      <c r="HJH85" s="59"/>
      <c r="HJI85" s="59"/>
      <c r="HJJ85" s="59"/>
      <c r="HJK85" s="59"/>
      <c r="HJL85" s="59"/>
      <c r="HJM85" s="59"/>
      <c r="HJN85" s="59"/>
      <c r="HJO85" s="59"/>
      <c r="HJP85" s="59"/>
      <c r="HJQ85" s="59"/>
      <c r="HJR85" s="59"/>
      <c r="HJS85" s="59"/>
      <c r="HJT85" s="59"/>
      <c r="HJU85" s="59"/>
      <c r="HJV85" s="59"/>
      <c r="HJW85" s="59"/>
      <c r="HJX85" s="59"/>
      <c r="HJY85" s="59"/>
      <c r="HJZ85" s="59"/>
      <c r="HKA85" s="59"/>
      <c r="HKB85" s="59"/>
      <c r="HKC85" s="59"/>
      <c r="HKD85" s="59"/>
      <c r="HKE85" s="59"/>
      <c r="HKF85" s="59"/>
      <c r="HKG85" s="59"/>
      <c r="HKH85" s="59"/>
      <c r="HKI85" s="59"/>
      <c r="HKJ85" s="59"/>
      <c r="HKK85" s="59"/>
      <c r="HKL85" s="59"/>
      <c r="HKM85" s="59"/>
      <c r="HKN85" s="59"/>
      <c r="HKO85" s="59"/>
      <c r="HKP85" s="59"/>
      <c r="HKQ85" s="59"/>
      <c r="HKR85" s="59"/>
      <c r="HKS85" s="59"/>
      <c r="HKT85" s="59"/>
      <c r="HKU85" s="59"/>
      <c r="HKV85" s="59"/>
      <c r="HKW85" s="59"/>
      <c r="HKX85" s="59"/>
      <c r="HKY85" s="59"/>
      <c r="HKZ85" s="59"/>
      <c r="HLA85" s="59"/>
      <c r="HLB85" s="59"/>
      <c r="HLC85" s="59"/>
      <c r="HLD85" s="59"/>
      <c r="HLE85" s="59"/>
      <c r="HLF85" s="59"/>
      <c r="HLG85" s="59"/>
      <c r="HLH85" s="59"/>
      <c r="HLI85" s="59"/>
      <c r="HLJ85" s="59"/>
      <c r="HLK85" s="59"/>
      <c r="HLL85" s="59"/>
      <c r="HLM85" s="59"/>
      <c r="HLN85" s="59"/>
      <c r="HLO85" s="59"/>
      <c r="HLP85" s="59"/>
      <c r="HLQ85" s="59"/>
      <c r="HLR85" s="59"/>
      <c r="HLS85" s="59"/>
      <c r="HLT85" s="59"/>
      <c r="HLU85" s="59"/>
      <c r="HLV85" s="59"/>
      <c r="HLW85" s="59"/>
      <c r="HLX85" s="59"/>
      <c r="HLY85" s="59"/>
      <c r="HLZ85" s="59"/>
      <c r="HMA85" s="59"/>
      <c r="HMB85" s="59"/>
      <c r="HMC85" s="59"/>
      <c r="HMD85" s="59"/>
      <c r="HME85" s="59"/>
      <c r="HMF85" s="59"/>
      <c r="HMG85" s="59"/>
      <c r="HMH85" s="59"/>
      <c r="HMI85" s="59"/>
      <c r="HMJ85" s="59"/>
      <c r="HMK85" s="59"/>
      <c r="HML85" s="59"/>
      <c r="HMM85" s="59"/>
      <c r="HMN85" s="59"/>
      <c r="HMO85" s="59"/>
      <c r="HMP85" s="59"/>
      <c r="HMQ85" s="59"/>
      <c r="HMR85" s="59"/>
      <c r="HMS85" s="59"/>
      <c r="HMT85" s="59"/>
      <c r="HMU85" s="59"/>
      <c r="HMV85" s="59"/>
      <c r="HMW85" s="59"/>
      <c r="HMX85" s="59"/>
      <c r="HMY85" s="59"/>
      <c r="HMZ85" s="59"/>
      <c r="HNA85" s="59"/>
      <c r="HNB85" s="59"/>
      <c r="HNC85" s="59"/>
      <c r="HND85" s="59"/>
      <c r="HNE85" s="59"/>
      <c r="HNF85" s="59"/>
      <c r="HNG85" s="59"/>
      <c r="HNH85" s="59"/>
      <c r="HNI85" s="59"/>
      <c r="HNJ85" s="59"/>
      <c r="HNK85" s="59"/>
      <c r="HNL85" s="59"/>
      <c r="HNM85" s="59"/>
      <c r="HNN85" s="59"/>
      <c r="HNO85" s="59"/>
      <c r="HNP85" s="59"/>
      <c r="HNQ85" s="59"/>
      <c r="HNR85" s="59"/>
      <c r="HNS85" s="59"/>
      <c r="HNT85" s="59"/>
      <c r="HNU85" s="59"/>
      <c r="HNV85" s="59"/>
      <c r="HNW85" s="59"/>
      <c r="HNX85" s="59"/>
      <c r="HNY85" s="59"/>
      <c r="HNZ85" s="59"/>
      <c r="HOA85" s="59"/>
      <c r="HOB85" s="59"/>
      <c r="HOC85" s="59"/>
      <c r="HOD85" s="59"/>
      <c r="HOE85" s="59"/>
      <c r="HOF85" s="59"/>
      <c r="HOG85" s="59"/>
      <c r="HOH85" s="59"/>
      <c r="HOI85" s="59"/>
      <c r="HOJ85" s="59"/>
      <c r="HOK85" s="59"/>
      <c r="HOL85" s="59"/>
      <c r="HOM85" s="59"/>
      <c r="HON85" s="59"/>
      <c r="HOO85" s="59"/>
      <c r="HOP85" s="59"/>
      <c r="HOQ85" s="59"/>
      <c r="HOR85" s="59"/>
      <c r="HOS85" s="59"/>
      <c r="HOT85" s="59"/>
      <c r="HOU85" s="59"/>
      <c r="HOV85" s="59"/>
      <c r="HOW85" s="59"/>
      <c r="HOX85" s="59"/>
      <c r="HOY85" s="59"/>
      <c r="HOZ85" s="59"/>
      <c r="HPA85" s="59"/>
      <c r="HPB85" s="59"/>
      <c r="HPC85" s="59"/>
      <c r="HPD85" s="59"/>
      <c r="HPE85" s="59"/>
      <c r="HPF85" s="59"/>
      <c r="HPG85" s="59"/>
      <c r="HPH85" s="59"/>
      <c r="HPI85" s="59"/>
      <c r="HPJ85" s="59"/>
      <c r="HPK85" s="59"/>
      <c r="HPL85" s="59"/>
      <c r="HPM85" s="59"/>
      <c r="HPN85" s="59"/>
      <c r="HPO85" s="59"/>
      <c r="HPP85" s="59"/>
      <c r="HPQ85" s="59"/>
      <c r="HPR85" s="59"/>
      <c r="HPS85" s="59"/>
      <c r="HPT85" s="59"/>
      <c r="HPU85" s="59"/>
      <c r="HPV85" s="59"/>
      <c r="HPW85" s="59"/>
      <c r="HPX85" s="59"/>
      <c r="HPY85" s="59"/>
      <c r="HPZ85" s="59"/>
      <c r="HQA85" s="59"/>
      <c r="HQB85" s="59"/>
      <c r="HQC85" s="59"/>
      <c r="HQD85" s="59"/>
      <c r="HQE85" s="59"/>
      <c r="HQF85" s="59"/>
      <c r="HQG85" s="59"/>
      <c r="HQH85" s="59"/>
      <c r="HQI85" s="59"/>
      <c r="HQJ85" s="59"/>
      <c r="HQK85" s="59"/>
      <c r="HQL85" s="59"/>
      <c r="HQM85" s="59"/>
      <c r="HQN85" s="59"/>
      <c r="HQO85" s="59"/>
      <c r="HQP85" s="59"/>
      <c r="HQQ85" s="59"/>
      <c r="HQR85" s="59"/>
      <c r="HQS85" s="59"/>
      <c r="HQT85" s="59"/>
      <c r="HQU85" s="59"/>
      <c r="HQV85" s="59"/>
      <c r="HQW85" s="59"/>
      <c r="HQX85" s="59"/>
      <c r="HQY85" s="59"/>
      <c r="HQZ85" s="59"/>
      <c r="HRA85" s="59"/>
      <c r="HRB85" s="59"/>
      <c r="HRC85" s="59"/>
      <c r="HRD85" s="59"/>
      <c r="HRE85" s="59"/>
      <c r="HRF85" s="59"/>
      <c r="HRG85" s="59"/>
      <c r="HRH85" s="59"/>
      <c r="HRI85" s="59"/>
      <c r="HRJ85" s="59"/>
      <c r="HRK85" s="59"/>
      <c r="HRL85" s="59"/>
      <c r="HRM85" s="59"/>
      <c r="HRN85" s="59"/>
      <c r="HRO85" s="59"/>
      <c r="HRP85" s="59"/>
      <c r="HRQ85" s="59"/>
      <c r="HRR85" s="59"/>
      <c r="HRS85" s="59"/>
      <c r="HRT85" s="59"/>
      <c r="HRU85" s="59"/>
      <c r="HRV85" s="59"/>
      <c r="HRW85" s="59"/>
      <c r="HRX85" s="59"/>
      <c r="HRY85" s="59"/>
      <c r="HRZ85" s="59"/>
      <c r="HSA85" s="59"/>
      <c r="HSB85" s="59"/>
      <c r="HSC85" s="59"/>
      <c r="HSD85" s="59"/>
      <c r="HSE85" s="59"/>
      <c r="HSF85" s="59"/>
      <c r="HSG85" s="59"/>
      <c r="HSH85" s="59"/>
      <c r="HSI85" s="59"/>
      <c r="HSJ85" s="59"/>
      <c r="HSK85" s="59"/>
      <c r="HSL85" s="59"/>
      <c r="HSM85" s="59"/>
      <c r="HSN85" s="59"/>
      <c r="HSO85" s="59"/>
      <c r="HSP85" s="59"/>
      <c r="HSQ85" s="59"/>
      <c r="HSR85" s="59"/>
      <c r="HSS85" s="59"/>
      <c r="HST85" s="59"/>
      <c r="HSU85" s="59"/>
      <c r="HSV85" s="59"/>
      <c r="HSW85" s="59"/>
      <c r="HSX85" s="59"/>
      <c r="HSY85" s="59"/>
      <c r="HSZ85" s="59"/>
      <c r="HTA85" s="59"/>
      <c r="HTB85" s="59"/>
      <c r="HTC85" s="59"/>
      <c r="HTD85" s="59"/>
      <c r="HTE85" s="59"/>
      <c r="HTF85" s="59"/>
      <c r="HTG85" s="59"/>
      <c r="HTH85" s="59"/>
      <c r="HTI85" s="59"/>
      <c r="HTJ85" s="59"/>
      <c r="HTK85" s="59"/>
      <c r="HTL85" s="59"/>
      <c r="HTM85" s="59"/>
      <c r="HTN85" s="59"/>
      <c r="HTO85" s="59"/>
      <c r="HTP85" s="59"/>
      <c r="HTQ85" s="59"/>
      <c r="HTR85" s="59"/>
      <c r="HTS85" s="59"/>
      <c r="HTT85" s="59"/>
      <c r="HTU85" s="59"/>
      <c r="HTV85" s="59"/>
      <c r="HTW85" s="59"/>
      <c r="HTX85" s="59"/>
      <c r="HTY85" s="59"/>
      <c r="HTZ85" s="59"/>
      <c r="HUA85" s="59"/>
      <c r="HUB85" s="59"/>
      <c r="HUC85" s="59"/>
      <c r="HUD85" s="59"/>
      <c r="HUE85" s="59"/>
      <c r="HUF85" s="59"/>
      <c r="HUG85" s="59"/>
      <c r="HUH85" s="59"/>
      <c r="HUI85" s="59"/>
      <c r="HUJ85" s="59"/>
      <c r="HUK85" s="59"/>
      <c r="HUL85" s="59"/>
      <c r="HUM85" s="59"/>
      <c r="HUN85" s="59"/>
      <c r="HUO85" s="59"/>
      <c r="HUP85" s="59"/>
      <c r="HUQ85" s="59"/>
      <c r="HUR85" s="59"/>
      <c r="HUS85" s="59"/>
      <c r="HUT85" s="59"/>
      <c r="HUU85" s="59"/>
      <c r="HUV85" s="59"/>
      <c r="HUW85" s="59"/>
      <c r="HUX85" s="59"/>
      <c r="HUY85" s="59"/>
      <c r="HUZ85" s="59"/>
      <c r="HVA85" s="59"/>
      <c r="HVB85" s="59"/>
      <c r="HVC85" s="59"/>
      <c r="HVD85" s="59"/>
      <c r="HVE85" s="59"/>
      <c r="HVF85" s="59"/>
      <c r="HVG85" s="59"/>
      <c r="HVH85" s="59"/>
      <c r="HVI85" s="59"/>
      <c r="HVJ85" s="59"/>
      <c r="HVK85" s="59"/>
      <c r="HVL85" s="59"/>
      <c r="HVM85" s="59"/>
      <c r="HVN85" s="59"/>
      <c r="HVO85" s="59"/>
      <c r="HVP85" s="59"/>
      <c r="HVQ85" s="59"/>
      <c r="HVR85" s="59"/>
      <c r="HVS85" s="59"/>
      <c r="HVT85" s="59"/>
      <c r="HVU85" s="59"/>
      <c r="HVV85" s="59"/>
      <c r="HVW85" s="59"/>
      <c r="HVX85" s="59"/>
      <c r="HVY85" s="59"/>
      <c r="HVZ85" s="59"/>
      <c r="HWA85" s="59"/>
      <c r="HWB85" s="59"/>
      <c r="HWC85" s="59"/>
      <c r="HWD85" s="59"/>
      <c r="HWE85" s="59"/>
      <c r="HWF85" s="59"/>
      <c r="HWG85" s="59"/>
      <c r="HWH85" s="59"/>
      <c r="HWI85" s="59"/>
      <c r="HWJ85" s="59"/>
      <c r="HWK85" s="59"/>
      <c r="HWL85" s="59"/>
      <c r="HWM85" s="59"/>
      <c r="HWN85" s="59"/>
      <c r="HWO85" s="59"/>
      <c r="HWP85" s="59"/>
      <c r="HWQ85" s="59"/>
      <c r="HWR85" s="59"/>
      <c r="HWS85" s="59"/>
      <c r="HWT85" s="59"/>
      <c r="HWU85" s="59"/>
      <c r="HWV85" s="59"/>
      <c r="HWW85" s="59"/>
      <c r="HWX85" s="59"/>
      <c r="HWY85" s="59"/>
      <c r="HWZ85" s="59"/>
      <c r="HXA85" s="59"/>
      <c r="HXB85" s="59"/>
      <c r="HXC85" s="59"/>
      <c r="HXD85" s="59"/>
      <c r="HXE85" s="59"/>
      <c r="HXF85" s="59"/>
      <c r="HXG85" s="59"/>
      <c r="HXH85" s="59"/>
      <c r="HXI85" s="59"/>
      <c r="HXJ85" s="59"/>
      <c r="HXK85" s="59"/>
      <c r="HXL85" s="59"/>
      <c r="HXM85" s="59"/>
      <c r="HXN85" s="59"/>
      <c r="HXO85" s="59"/>
      <c r="HXP85" s="59"/>
      <c r="HXQ85" s="59"/>
      <c r="HXR85" s="59"/>
      <c r="HXS85" s="59"/>
      <c r="HXT85" s="59"/>
      <c r="HXU85" s="59"/>
      <c r="HXV85" s="59"/>
      <c r="HXW85" s="59"/>
      <c r="HXX85" s="59"/>
      <c r="HXY85" s="59"/>
      <c r="HXZ85" s="59"/>
      <c r="HYA85" s="59"/>
      <c r="HYB85" s="59"/>
      <c r="HYC85" s="59"/>
      <c r="HYD85" s="59"/>
      <c r="HYE85" s="59"/>
      <c r="HYF85" s="59"/>
      <c r="HYG85" s="59"/>
      <c r="HYH85" s="59"/>
      <c r="HYI85" s="59"/>
      <c r="HYJ85" s="59"/>
      <c r="HYK85" s="59"/>
      <c r="HYL85" s="59"/>
      <c r="HYM85" s="59"/>
      <c r="HYN85" s="59"/>
      <c r="HYO85" s="59"/>
      <c r="HYP85" s="59"/>
      <c r="HYQ85" s="59"/>
      <c r="HYR85" s="59"/>
      <c r="HYS85" s="59"/>
      <c r="HYT85" s="59"/>
      <c r="HYU85" s="59"/>
      <c r="HYV85" s="59"/>
      <c r="HYW85" s="59"/>
      <c r="HYX85" s="59"/>
      <c r="HYY85" s="59"/>
      <c r="HYZ85" s="59"/>
      <c r="HZA85" s="59"/>
      <c r="HZB85" s="59"/>
      <c r="HZC85" s="59"/>
      <c r="HZD85" s="59"/>
      <c r="HZE85" s="59"/>
      <c r="HZF85" s="59"/>
      <c r="HZG85" s="59"/>
      <c r="HZH85" s="59"/>
      <c r="HZI85" s="59"/>
      <c r="HZJ85" s="59"/>
      <c r="HZK85" s="59"/>
      <c r="HZL85" s="59"/>
      <c r="HZM85" s="59"/>
      <c r="HZN85" s="59"/>
      <c r="HZO85" s="59"/>
      <c r="HZP85" s="59"/>
      <c r="HZQ85" s="59"/>
      <c r="HZR85" s="59"/>
      <c r="HZS85" s="59"/>
      <c r="HZT85" s="59"/>
      <c r="HZU85" s="59"/>
      <c r="HZV85" s="59"/>
      <c r="HZW85" s="59"/>
      <c r="HZX85" s="59"/>
      <c r="HZY85" s="59"/>
      <c r="HZZ85" s="59"/>
      <c r="IAA85" s="59"/>
      <c r="IAB85" s="59"/>
      <c r="IAC85" s="59"/>
      <c r="IAD85" s="59"/>
      <c r="IAE85" s="59"/>
      <c r="IAF85" s="59"/>
      <c r="IAG85" s="59"/>
      <c r="IAH85" s="59"/>
      <c r="IAI85" s="59"/>
      <c r="IAJ85" s="59"/>
      <c r="IAK85" s="59"/>
      <c r="IAL85" s="59"/>
      <c r="IAM85" s="59"/>
      <c r="IAN85" s="59"/>
      <c r="IAO85" s="59"/>
      <c r="IAP85" s="59"/>
      <c r="IAQ85" s="59"/>
      <c r="IAR85" s="59"/>
      <c r="IAS85" s="59"/>
      <c r="IAT85" s="59"/>
      <c r="IAU85" s="59"/>
      <c r="IAV85" s="59"/>
      <c r="IAW85" s="59"/>
      <c r="IAX85" s="59"/>
      <c r="IAY85" s="59"/>
      <c r="IAZ85" s="59"/>
      <c r="IBA85" s="59"/>
      <c r="IBB85" s="59"/>
      <c r="IBC85" s="59"/>
      <c r="IBD85" s="59"/>
      <c r="IBE85" s="59"/>
      <c r="IBF85" s="59"/>
      <c r="IBG85" s="59"/>
      <c r="IBH85" s="59"/>
      <c r="IBI85" s="59"/>
      <c r="IBJ85" s="59"/>
      <c r="IBK85" s="59"/>
      <c r="IBL85" s="59"/>
      <c r="IBM85" s="59"/>
      <c r="IBN85" s="59"/>
      <c r="IBO85" s="59"/>
      <c r="IBP85" s="59"/>
      <c r="IBQ85" s="59"/>
      <c r="IBR85" s="59"/>
      <c r="IBS85" s="59"/>
      <c r="IBT85" s="59"/>
      <c r="IBU85" s="59"/>
      <c r="IBV85" s="59"/>
      <c r="IBW85" s="59"/>
      <c r="IBX85" s="59"/>
      <c r="IBY85" s="59"/>
      <c r="IBZ85" s="59"/>
      <c r="ICA85" s="59"/>
      <c r="ICB85" s="59"/>
      <c r="ICC85" s="59"/>
      <c r="ICD85" s="59"/>
      <c r="ICE85" s="59"/>
      <c r="ICF85" s="59"/>
      <c r="ICG85" s="59"/>
      <c r="ICH85" s="59"/>
      <c r="ICI85" s="59"/>
      <c r="ICJ85" s="59"/>
      <c r="ICK85" s="59"/>
      <c r="ICL85" s="59"/>
      <c r="ICM85" s="59"/>
      <c r="ICN85" s="59"/>
      <c r="ICO85" s="59"/>
      <c r="ICP85" s="59"/>
      <c r="ICQ85" s="59"/>
      <c r="ICR85" s="59"/>
      <c r="ICS85" s="59"/>
      <c r="ICT85" s="59"/>
      <c r="ICU85" s="59"/>
      <c r="ICV85" s="59"/>
      <c r="ICW85" s="59"/>
      <c r="ICX85" s="59"/>
      <c r="ICY85" s="59"/>
      <c r="ICZ85" s="59"/>
      <c r="IDA85" s="59"/>
      <c r="IDB85" s="59"/>
      <c r="IDC85" s="59"/>
      <c r="IDD85" s="59"/>
      <c r="IDE85" s="59"/>
      <c r="IDF85" s="59"/>
      <c r="IDG85" s="59"/>
      <c r="IDH85" s="59"/>
      <c r="IDI85" s="59"/>
      <c r="IDJ85" s="59"/>
      <c r="IDK85" s="59"/>
      <c r="IDL85" s="59"/>
      <c r="IDM85" s="59"/>
      <c r="IDN85" s="59"/>
      <c r="IDO85" s="59"/>
      <c r="IDP85" s="59"/>
      <c r="IDQ85" s="59"/>
      <c r="IDR85" s="59"/>
      <c r="IDS85" s="59"/>
      <c r="IDT85" s="59"/>
      <c r="IDU85" s="59"/>
      <c r="IDV85" s="59"/>
      <c r="IDW85" s="59"/>
      <c r="IDX85" s="59"/>
      <c r="IDY85" s="59"/>
      <c r="IDZ85" s="59"/>
      <c r="IEA85" s="59"/>
      <c r="IEB85" s="59"/>
      <c r="IEC85" s="59"/>
      <c r="IED85" s="59"/>
      <c r="IEE85" s="59"/>
      <c r="IEF85" s="59"/>
      <c r="IEG85" s="59"/>
      <c r="IEH85" s="59"/>
      <c r="IEI85" s="59"/>
      <c r="IEJ85" s="59"/>
      <c r="IEK85" s="59"/>
      <c r="IEL85" s="59"/>
      <c r="IEM85" s="59"/>
      <c r="IEN85" s="59"/>
      <c r="IEO85" s="59"/>
      <c r="IEP85" s="59"/>
      <c r="IEQ85" s="59"/>
      <c r="IER85" s="59"/>
      <c r="IES85" s="59"/>
      <c r="IET85" s="59"/>
      <c r="IEU85" s="59"/>
      <c r="IEV85" s="59"/>
      <c r="IEW85" s="59"/>
      <c r="IEX85" s="59"/>
      <c r="IEY85" s="59"/>
      <c r="IEZ85" s="59"/>
      <c r="IFA85" s="59"/>
      <c r="IFB85" s="59"/>
      <c r="IFC85" s="59"/>
      <c r="IFD85" s="59"/>
      <c r="IFE85" s="59"/>
      <c r="IFF85" s="59"/>
      <c r="IFG85" s="59"/>
      <c r="IFH85" s="59"/>
      <c r="IFI85" s="59"/>
      <c r="IFJ85" s="59"/>
      <c r="IFK85" s="59"/>
      <c r="IFL85" s="59"/>
      <c r="IFM85" s="59"/>
      <c r="IFN85" s="59"/>
      <c r="IFO85" s="59"/>
      <c r="IFP85" s="59"/>
      <c r="IFQ85" s="59"/>
      <c r="IFR85" s="59"/>
      <c r="IFS85" s="59"/>
      <c r="IFT85" s="59"/>
      <c r="IFU85" s="59"/>
      <c r="IFV85" s="59"/>
      <c r="IFW85" s="59"/>
      <c r="IFX85" s="59"/>
      <c r="IFY85" s="59"/>
      <c r="IFZ85" s="59"/>
      <c r="IGA85" s="59"/>
      <c r="IGB85" s="59"/>
      <c r="IGC85" s="59"/>
      <c r="IGD85" s="59"/>
      <c r="IGE85" s="59"/>
      <c r="IGF85" s="59"/>
      <c r="IGG85" s="59"/>
      <c r="IGH85" s="59"/>
      <c r="IGI85" s="59"/>
      <c r="IGJ85" s="59"/>
      <c r="IGK85" s="59"/>
      <c r="IGL85" s="59"/>
      <c r="IGM85" s="59"/>
      <c r="IGN85" s="59"/>
      <c r="IGO85" s="59"/>
      <c r="IGP85" s="59"/>
      <c r="IGQ85" s="59"/>
      <c r="IGR85" s="59"/>
      <c r="IGS85" s="59"/>
      <c r="IGT85" s="59"/>
      <c r="IGU85" s="59"/>
      <c r="IGV85" s="59"/>
      <c r="IGW85" s="59"/>
      <c r="IGX85" s="59"/>
      <c r="IGY85" s="59"/>
      <c r="IGZ85" s="59"/>
      <c r="IHA85" s="59"/>
      <c r="IHB85" s="59"/>
      <c r="IHC85" s="59"/>
      <c r="IHD85" s="59"/>
      <c r="IHE85" s="59"/>
      <c r="IHF85" s="59"/>
      <c r="IHG85" s="59"/>
      <c r="IHH85" s="59"/>
      <c r="IHI85" s="59"/>
      <c r="IHJ85" s="59"/>
      <c r="IHK85" s="59"/>
      <c r="IHL85" s="59"/>
      <c r="IHM85" s="59"/>
      <c r="IHN85" s="59"/>
      <c r="IHO85" s="59"/>
      <c r="IHP85" s="59"/>
      <c r="IHQ85" s="59"/>
      <c r="IHR85" s="59"/>
      <c r="IHS85" s="59"/>
      <c r="IHT85" s="59"/>
      <c r="IHU85" s="59"/>
      <c r="IHV85" s="59"/>
      <c r="IHW85" s="59"/>
      <c r="IHX85" s="59"/>
      <c r="IHY85" s="59"/>
      <c r="IHZ85" s="59"/>
      <c r="IIA85" s="59"/>
      <c r="IIB85" s="59"/>
      <c r="IIC85" s="59"/>
      <c r="IID85" s="59"/>
      <c r="IIE85" s="59"/>
      <c r="IIF85" s="59"/>
      <c r="IIG85" s="59"/>
      <c r="IIH85" s="59"/>
      <c r="III85" s="59"/>
      <c r="IIJ85" s="59"/>
      <c r="IIK85" s="59"/>
      <c r="IIL85" s="59"/>
      <c r="IIM85" s="59"/>
      <c r="IIN85" s="59"/>
      <c r="IIO85" s="59"/>
      <c r="IIP85" s="59"/>
      <c r="IIQ85" s="59"/>
      <c r="IIR85" s="59"/>
      <c r="IIS85" s="59"/>
      <c r="IIT85" s="59"/>
      <c r="IIU85" s="59"/>
      <c r="IIV85" s="59"/>
      <c r="IIW85" s="59"/>
      <c r="IIX85" s="59"/>
      <c r="IIY85" s="59"/>
      <c r="IIZ85" s="59"/>
      <c r="IJA85" s="59"/>
      <c r="IJB85" s="59"/>
      <c r="IJC85" s="59"/>
      <c r="IJD85" s="59"/>
      <c r="IJE85" s="59"/>
      <c r="IJF85" s="59"/>
      <c r="IJG85" s="59"/>
      <c r="IJH85" s="59"/>
      <c r="IJI85" s="59"/>
      <c r="IJJ85" s="59"/>
      <c r="IJK85" s="59"/>
      <c r="IJL85" s="59"/>
      <c r="IJM85" s="59"/>
      <c r="IJN85" s="59"/>
      <c r="IJO85" s="59"/>
      <c r="IJP85" s="59"/>
      <c r="IJQ85" s="59"/>
      <c r="IJR85" s="59"/>
      <c r="IJS85" s="59"/>
      <c r="IJT85" s="59"/>
      <c r="IJU85" s="59"/>
      <c r="IJV85" s="59"/>
      <c r="IJW85" s="59"/>
      <c r="IJX85" s="59"/>
      <c r="IJY85" s="59"/>
      <c r="IJZ85" s="59"/>
      <c r="IKA85" s="59"/>
      <c r="IKB85" s="59"/>
      <c r="IKC85" s="59"/>
      <c r="IKD85" s="59"/>
      <c r="IKE85" s="59"/>
      <c r="IKF85" s="59"/>
      <c r="IKG85" s="59"/>
      <c r="IKH85" s="59"/>
      <c r="IKI85" s="59"/>
      <c r="IKJ85" s="59"/>
      <c r="IKK85" s="59"/>
      <c r="IKL85" s="59"/>
      <c r="IKM85" s="59"/>
      <c r="IKN85" s="59"/>
      <c r="IKO85" s="59"/>
      <c r="IKP85" s="59"/>
      <c r="IKQ85" s="59"/>
      <c r="IKR85" s="59"/>
      <c r="IKS85" s="59"/>
      <c r="IKT85" s="59"/>
      <c r="IKU85" s="59"/>
      <c r="IKV85" s="59"/>
      <c r="IKW85" s="59"/>
      <c r="IKX85" s="59"/>
      <c r="IKY85" s="59"/>
      <c r="IKZ85" s="59"/>
      <c r="ILA85" s="59"/>
      <c r="ILB85" s="59"/>
      <c r="ILC85" s="59"/>
      <c r="ILD85" s="59"/>
      <c r="ILE85" s="59"/>
      <c r="ILF85" s="59"/>
      <c r="ILG85" s="59"/>
      <c r="ILH85" s="59"/>
      <c r="ILI85" s="59"/>
      <c r="ILJ85" s="59"/>
      <c r="ILK85" s="59"/>
      <c r="ILL85" s="59"/>
      <c r="ILM85" s="59"/>
      <c r="ILN85" s="59"/>
      <c r="ILO85" s="59"/>
      <c r="ILP85" s="59"/>
      <c r="ILQ85" s="59"/>
      <c r="ILR85" s="59"/>
      <c r="ILS85" s="59"/>
      <c r="ILT85" s="59"/>
      <c r="ILU85" s="59"/>
      <c r="ILV85" s="59"/>
      <c r="ILW85" s="59"/>
      <c r="ILX85" s="59"/>
      <c r="ILY85" s="59"/>
      <c r="ILZ85" s="59"/>
      <c r="IMA85" s="59"/>
      <c r="IMB85" s="59"/>
      <c r="IMC85" s="59"/>
      <c r="IMD85" s="59"/>
      <c r="IME85" s="59"/>
      <c r="IMF85" s="59"/>
      <c r="IMG85" s="59"/>
      <c r="IMH85" s="59"/>
      <c r="IMI85" s="59"/>
      <c r="IMJ85" s="59"/>
      <c r="IMK85" s="59"/>
      <c r="IML85" s="59"/>
      <c r="IMM85" s="59"/>
      <c r="IMN85" s="59"/>
      <c r="IMO85" s="59"/>
      <c r="IMP85" s="59"/>
      <c r="IMQ85" s="59"/>
      <c r="IMR85" s="59"/>
      <c r="IMS85" s="59"/>
      <c r="IMT85" s="59"/>
      <c r="IMU85" s="59"/>
      <c r="IMV85" s="59"/>
      <c r="IMW85" s="59"/>
      <c r="IMX85" s="59"/>
      <c r="IMY85" s="59"/>
      <c r="IMZ85" s="59"/>
      <c r="INA85" s="59"/>
      <c r="INB85" s="59"/>
      <c r="INC85" s="59"/>
      <c r="IND85" s="59"/>
      <c r="INE85" s="59"/>
      <c r="INF85" s="59"/>
      <c r="ING85" s="59"/>
      <c r="INH85" s="59"/>
      <c r="INI85" s="59"/>
      <c r="INJ85" s="59"/>
      <c r="INK85" s="59"/>
      <c r="INL85" s="59"/>
      <c r="INM85" s="59"/>
      <c r="INN85" s="59"/>
      <c r="INO85" s="59"/>
      <c r="INP85" s="59"/>
      <c r="INQ85" s="59"/>
      <c r="INR85" s="59"/>
      <c r="INS85" s="59"/>
      <c r="INT85" s="59"/>
      <c r="INU85" s="59"/>
      <c r="INV85" s="59"/>
      <c r="INW85" s="59"/>
      <c r="INX85" s="59"/>
      <c r="INY85" s="59"/>
      <c r="INZ85" s="59"/>
      <c r="IOA85" s="59"/>
      <c r="IOB85" s="59"/>
      <c r="IOC85" s="59"/>
      <c r="IOD85" s="59"/>
      <c r="IOE85" s="59"/>
      <c r="IOF85" s="59"/>
      <c r="IOG85" s="59"/>
      <c r="IOH85" s="59"/>
      <c r="IOI85" s="59"/>
      <c r="IOJ85" s="59"/>
      <c r="IOK85" s="59"/>
      <c r="IOL85" s="59"/>
      <c r="IOM85" s="59"/>
      <c r="ION85" s="59"/>
      <c r="IOO85" s="59"/>
      <c r="IOP85" s="59"/>
      <c r="IOQ85" s="59"/>
      <c r="IOR85" s="59"/>
      <c r="IOS85" s="59"/>
      <c r="IOT85" s="59"/>
      <c r="IOU85" s="59"/>
      <c r="IOV85" s="59"/>
      <c r="IOW85" s="59"/>
      <c r="IOX85" s="59"/>
      <c r="IOY85" s="59"/>
      <c r="IOZ85" s="59"/>
      <c r="IPA85" s="59"/>
      <c r="IPB85" s="59"/>
      <c r="IPC85" s="59"/>
      <c r="IPD85" s="59"/>
      <c r="IPE85" s="59"/>
      <c r="IPF85" s="59"/>
      <c r="IPG85" s="59"/>
      <c r="IPH85" s="59"/>
      <c r="IPI85" s="59"/>
      <c r="IPJ85" s="59"/>
      <c r="IPK85" s="59"/>
      <c r="IPL85" s="59"/>
      <c r="IPM85" s="59"/>
      <c r="IPN85" s="59"/>
      <c r="IPO85" s="59"/>
      <c r="IPP85" s="59"/>
      <c r="IPQ85" s="59"/>
      <c r="IPR85" s="59"/>
      <c r="IPS85" s="59"/>
      <c r="IPT85" s="59"/>
      <c r="IPU85" s="59"/>
      <c r="IPV85" s="59"/>
      <c r="IPW85" s="59"/>
      <c r="IPX85" s="59"/>
      <c r="IPY85" s="59"/>
      <c r="IPZ85" s="59"/>
      <c r="IQA85" s="59"/>
      <c r="IQB85" s="59"/>
      <c r="IQC85" s="59"/>
      <c r="IQD85" s="59"/>
      <c r="IQE85" s="59"/>
      <c r="IQF85" s="59"/>
      <c r="IQG85" s="59"/>
      <c r="IQH85" s="59"/>
      <c r="IQI85" s="59"/>
      <c r="IQJ85" s="59"/>
      <c r="IQK85" s="59"/>
      <c r="IQL85" s="59"/>
      <c r="IQM85" s="59"/>
      <c r="IQN85" s="59"/>
      <c r="IQO85" s="59"/>
      <c r="IQP85" s="59"/>
      <c r="IQQ85" s="59"/>
      <c r="IQR85" s="59"/>
      <c r="IQS85" s="59"/>
      <c r="IQT85" s="59"/>
      <c r="IQU85" s="59"/>
      <c r="IQV85" s="59"/>
      <c r="IQW85" s="59"/>
      <c r="IQX85" s="59"/>
      <c r="IQY85" s="59"/>
      <c r="IQZ85" s="59"/>
      <c r="IRA85" s="59"/>
      <c r="IRB85" s="59"/>
      <c r="IRC85" s="59"/>
      <c r="IRD85" s="59"/>
      <c r="IRE85" s="59"/>
      <c r="IRF85" s="59"/>
      <c r="IRG85" s="59"/>
      <c r="IRH85" s="59"/>
      <c r="IRI85" s="59"/>
      <c r="IRJ85" s="59"/>
      <c r="IRK85" s="59"/>
      <c r="IRL85" s="59"/>
      <c r="IRM85" s="59"/>
      <c r="IRN85" s="59"/>
      <c r="IRO85" s="59"/>
      <c r="IRP85" s="59"/>
      <c r="IRQ85" s="59"/>
      <c r="IRR85" s="59"/>
      <c r="IRS85" s="59"/>
      <c r="IRT85" s="59"/>
      <c r="IRU85" s="59"/>
      <c r="IRV85" s="59"/>
      <c r="IRW85" s="59"/>
      <c r="IRX85" s="59"/>
      <c r="IRY85" s="59"/>
      <c r="IRZ85" s="59"/>
      <c r="ISA85" s="59"/>
      <c r="ISB85" s="59"/>
      <c r="ISC85" s="59"/>
      <c r="ISD85" s="59"/>
      <c r="ISE85" s="59"/>
      <c r="ISF85" s="59"/>
      <c r="ISG85" s="59"/>
      <c r="ISH85" s="59"/>
      <c r="ISI85" s="59"/>
      <c r="ISJ85" s="59"/>
      <c r="ISK85" s="59"/>
      <c r="ISL85" s="59"/>
      <c r="ISM85" s="59"/>
      <c r="ISN85" s="59"/>
      <c r="ISO85" s="59"/>
      <c r="ISP85" s="59"/>
      <c r="ISQ85" s="59"/>
      <c r="ISR85" s="59"/>
      <c r="ISS85" s="59"/>
      <c r="IST85" s="59"/>
      <c r="ISU85" s="59"/>
      <c r="ISV85" s="59"/>
      <c r="ISW85" s="59"/>
      <c r="ISX85" s="59"/>
      <c r="ISY85" s="59"/>
      <c r="ISZ85" s="59"/>
      <c r="ITA85" s="59"/>
      <c r="ITB85" s="59"/>
      <c r="ITC85" s="59"/>
      <c r="ITD85" s="59"/>
      <c r="ITE85" s="59"/>
      <c r="ITF85" s="59"/>
      <c r="ITG85" s="59"/>
      <c r="ITH85" s="59"/>
      <c r="ITI85" s="59"/>
      <c r="ITJ85" s="59"/>
      <c r="ITK85" s="59"/>
      <c r="ITL85" s="59"/>
      <c r="ITM85" s="59"/>
      <c r="ITN85" s="59"/>
      <c r="ITO85" s="59"/>
      <c r="ITP85" s="59"/>
      <c r="ITQ85" s="59"/>
      <c r="ITR85" s="59"/>
      <c r="ITS85" s="59"/>
      <c r="ITT85" s="59"/>
      <c r="ITU85" s="59"/>
      <c r="ITV85" s="59"/>
      <c r="ITW85" s="59"/>
      <c r="ITX85" s="59"/>
      <c r="ITY85" s="59"/>
      <c r="ITZ85" s="59"/>
      <c r="IUA85" s="59"/>
      <c r="IUB85" s="59"/>
      <c r="IUC85" s="59"/>
      <c r="IUD85" s="59"/>
      <c r="IUE85" s="59"/>
      <c r="IUF85" s="59"/>
      <c r="IUG85" s="59"/>
      <c r="IUH85" s="59"/>
      <c r="IUI85" s="59"/>
      <c r="IUJ85" s="59"/>
      <c r="IUK85" s="59"/>
      <c r="IUL85" s="59"/>
      <c r="IUM85" s="59"/>
      <c r="IUN85" s="59"/>
      <c r="IUO85" s="59"/>
      <c r="IUP85" s="59"/>
      <c r="IUQ85" s="59"/>
      <c r="IUR85" s="59"/>
      <c r="IUS85" s="59"/>
      <c r="IUT85" s="59"/>
      <c r="IUU85" s="59"/>
      <c r="IUV85" s="59"/>
      <c r="IUW85" s="59"/>
      <c r="IUX85" s="59"/>
      <c r="IUY85" s="59"/>
      <c r="IUZ85" s="59"/>
      <c r="IVA85" s="59"/>
      <c r="IVB85" s="59"/>
      <c r="IVC85" s="59"/>
      <c r="IVD85" s="59"/>
      <c r="IVE85" s="59"/>
      <c r="IVF85" s="59"/>
      <c r="IVG85" s="59"/>
      <c r="IVH85" s="59"/>
      <c r="IVI85" s="59"/>
      <c r="IVJ85" s="59"/>
      <c r="IVK85" s="59"/>
      <c r="IVL85" s="59"/>
      <c r="IVM85" s="59"/>
      <c r="IVN85" s="59"/>
      <c r="IVO85" s="59"/>
      <c r="IVP85" s="59"/>
      <c r="IVQ85" s="59"/>
      <c r="IVR85" s="59"/>
      <c r="IVS85" s="59"/>
      <c r="IVT85" s="59"/>
      <c r="IVU85" s="59"/>
      <c r="IVV85" s="59"/>
      <c r="IVW85" s="59"/>
      <c r="IVX85" s="59"/>
      <c r="IVY85" s="59"/>
      <c r="IVZ85" s="59"/>
      <c r="IWA85" s="59"/>
      <c r="IWB85" s="59"/>
      <c r="IWC85" s="59"/>
      <c r="IWD85" s="59"/>
      <c r="IWE85" s="59"/>
      <c r="IWF85" s="59"/>
      <c r="IWG85" s="59"/>
      <c r="IWH85" s="59"/>
      <c r="IWI85" s="59"/>
      <c r="IWJ85" s="59"/>
      <c r="IWK85" s="59"/>
      <c r="IWL85" s="59"/>
      <c r="IWM85" s="59"/>
      <c r="IWN85" s="59"/>
      <c r="IWO85" s="59"/>
      <c r="IWP85" s="59"/>
      <c r="IWQ85" s="59"/>
      <c r="IWR85" s="59"/>
      <c r="IWS85" s="59"/>
      <c r="IWT85" s="59"/>
      <c r="IWU85" s="59"/>
      <c r="IWV85" s="59"/>
      <c r="IWW85" s="59"/>
      <c r="IWX85" s="59"/>
      <c r="IWY85" s="59"/>
      <c r="IWZ85" s="59"/>
      <c r="IXA85" s="59"/>
      <c r="IXB85" s="59"/>
      <c r="IXC85" s="59"/>
      <c r="IXD85" s="59"/>
      <c r="IXE85" s="59"/>
      <c r="IXF85" s="59"/>
      <c r="IXG85" s="59"/>
      <c r="IXH85" s="59"/>
      <c r="IXI85" s="59"/>
      <c r="IXJ85" s="59"/>
      <c r="IXK85" s="59"/>
      <c r="IXL85" s="59"/>
      <c r="IXM85" s="59"/>
      <c r="IXN85" s="59"/>
      <c r="IXO85" s="59"/>
      <c r="IXP85" s="59"/>
      <c r="IXQ85" s="59"/>
      <c r="IXR85" s="59"/>
      <c r="IXS85" s="59"/>
      <c r="IXT85" s="59"/>
      <c r="IXU85" s="59"/>
      <c r="IXV85" s="59"/>
      <c r="IXW85" s="59"/>
      <c r="IXX85" s="59"/>
      <c r="IXY85" s="59"/>
      <c r="IXZ85" s="59"/>
      <c r="IYA85" s="59"/>
      <c r="IYB85" s="59"/>
      <c r="IYC85" s="59"/>
      <c r="IYD85" s="59"/>
      <c r="IYE85" s="59"/>
      <c r="IYF85" s="59"/>
      <c r="IYG85" s="59"/>
      <c r="IYH85" s="59"/>
      <c r="IYI85" s="59"/>
      <c r="IYJ85" s="59"/>
      <c r="IYK85" s="59"/>
      <c r="IYL85" s="59"/>
      <c r="IYM85" s="59"/>
      <c r="IYN85" s="59"/>
      <c r="IYO85" s="59"/>
      <c r="IYP85" s="59"/>
      <c r="IYQ85" s="59"/>
      <c r="IYR85" s="59"/>
      <c r="IYS85" s="59"/>
      <c r="IYT85" s="59"/>
      <c r="IYU85" s="59"/>
      <c r="IYV85" s="59"/>
      <c r="IYW85" s="59"/>
      <c r="IYX85" s="59"/>
      <c r="IYY85" s="59"/>
      <c r="IYZ85" s="59"/>
      <c r="IZA85" s="59"/>
      <c r="IZB85" s="59"/>
      <c r="IZC85" s="59"/>
      <c r="IZD85" s="59"/>
      <c r="IZE85" s="59"/>
      <c r="IZF85" s="59"/>
      <c r="IZG85" s="59"/>
      <c r="IZH85" s="59"/>
      <c r="IZI85" s="59"/>
      <c r="IZJ85" s="59"/>
      <c r="IZK85" s="59"/>
      <c r="IZL85" s="59"/>
      <c r="IZM85" s="59"/>
      <c r="IZN85" s="59"/>
      <c r="IZO85" s="59"/>
      <c r="IZP85" s="59"/>
      <c r="IZQ85" s="59"/>
      <c r="IZR85" s="59"/>
      <c r="IZS85" s="59"/>
      <c r="IZT85" s="59"/>
      <c r="IZU85" s="59"/>
      <c r="IZV85" s="59"/>
      <c r="IZW85" s="59"/>
      <c r="IZX85" s="59"/>
      <c r="IZY85" s="59"/>
      <c r="IZZ85" s="59"/>
      <c r="JAA85" s="59"/>
      <c r="JAB85" s="59"/>
      <c r="JAC85" s="59"/>
      <c r="JAD85" s="59"/>
      <c r="JAE85" s="59"/>
      <c r="JAF85" s="59"/>
      <c r="JAG85" s="59"/>
      <c r="JAH85" s="59"/>
      <c r="JAI85" s="59"/>
      <c r="JAJ85" s="59"/>
      <c r="JAK85" s="59"/>
      <c r="JAL85" s="59"/>
      <c r="JAM85" s="59"/>
      <c r="JAN85" s="59"/>
      <c r="JAO85" s="59"/>
      <c r="JAP85" s="59"/>
      <c r="JAQ85" s="59"/>
      <c r="JAR85" s="59"/>
      <c r="JAS85" s="59"/>
      <c r="JAT85" s="59"/>
      <c r="JAU85" s="59"/>
      <c r="JAV85" s="59"/>
      <c r="JAW85" s="59"/>
      <c r="JAX85" s="59"/>
      <c r="JAY85" s="59"/>
      <c r="JAZ85" s="59"/>
      <c r="JBA85" s="59"/>
      <c r="JBB85" s="59"/>
      <c r="JBC85" s="59"/>
      <c r="JBD85" s="59"/>
      <c r="JBE85" s="59"/>
      <c r="JBF85" s="59"/>
      <c r="JBG85" s="59"/>
      <c r="JBH85" s="59"/>
      <c r="JBI85" s="59"/>
      <c r="JBJ85" s="59"/>
      <c r="JBK85" s="59"/>
      <c r="JBL85" s="59"/>
      <c r="JBM85" s="59"/>
      <c r="JBN85" s="59"/>
      <c r="JBO85" s="59"/>
      <c r="JBP85" s="59"/>
      <c r="JBQ85" s="59"/>
      <c r="JBR85" s="59"/>
      <c r="JBS85" s="59"/>
      <c r="JBT85" s="59"/>
      <c r="JBU85" s="59"/>
      <c r="JBV85" s="59"/>
      <c r="JBW85" s="59"/>
      <c r="JBX85" s="59"/>
      <c r="JBY85" s="59"/>
      <c r="JBZ85" s="59"/>
      <c r="JCA85" s="59"/>
      <c r="JCB85" s="59"/>
      <c r="JCC85" s="59"/>
      <c r="JCD85" s="59"/>
      <c r="JCE85" s="59"/>
      <c r="JCF85" s="59"/>
      <c r="JCG85" s="59"/>
      <c r="JCH85" s="59"/>
      <c r="JCI85" s="59"/>
      <c r="JCJ85" s="59"/>
      <c r="JCK85" s="59"/>
      <c r="JCL85" s="59"/>
      <c r="JCM85" s="59"/>
      <c r="JCN85" s="59"/>
      <c r="JCO85" s="59"/>
      <c r="JCP85" s="59"/>
      <c r="JCQ85" s="59"/>
      <c r="JCR85" s="59"/>
      <c r="JCS85" s="59"/>
      <c r="JCT85" s="59"/>
      <c r="JCU85" s="59"/>
      <c r="JCV85" s="59"/>
      <c r="JCW85" s="59"/>
      <c r="JCX85" s="59"/>
      <c r="JCY85" s="59"/>
      <c r="JCZ85" s="59"/>
      <c r="JDA85" s="59"/>
      <c r="JDB85" s="59"/>
      <c r="JDC85" s="59"/>
      <c r="JDD85" s="59"/>
      <c r="JDE85" s="59"/>
      <c r="JDF85" s="59"/>
      <c r="JDG85" s="59"/>
      <c r="JDH85" s="59"/>
      <c r="JDI85" s="59"/>
      <c r="JDJ85" s="59"/>
      <c r="JDK85" s="59"/>
      <c r="JDL85" s="59"/>
      <c r="JDM85" s="59"/>
      <c r="JDN85" s="59"/>
      <c r="JDO85" s="59"/>
      <c r="JDP85" s="59"/>
      <c r="JDQ85" s="59"/>
      <c r="JDR85" s="59"/>
      <c r="JDS85" s="59"/>
      <c r="JDT85" s="59"/>
      <c r="JDU85" s="59"/>
      <c r="JDV85" s="59"/>
      <c r="JDW85" s="59"/>
      <c r="JDX85" s="59"/>
      <c r="JDY85" s="59"/>
      <c r="JDZ85" s="59"/>
      <c r="JEA85" s="59"/>
      <c r="JEB85" s="59"/>
      <c r="JEC85" s="59"/>
      <c r="JED85" s="59"/>
      <c r="JEE85" s="59"/>
      <c r="JEF85" s="59"/>
      <c r="JEG85" s="59"/>
      <c r="JEH85" s="59"/>
      <c r="JEI85" s="59"/>
      <c r="JEJ85" s="59"/>
      <c r="JEK85" s="59"/>
      <c r="JEL85" s="59"/>
      <c r="JEM85" s="59"/>
      <c r="JEN85" s="59"/>
      <c r="JEO85" s="59"/>
      <c r="JEP85" s="59"/>
      <c r="JEQ85" s="59"/>
      <c r="JER85" s="59"/>
      <c r="JES85" s="59"/>
      <c r="JET85" s="59"/>
      <c r="JEU85" s="59"/>
      <c r="JEV85" s="59"/>
      <c r="JEW85" s="59"/>
      <c r="JEX85" s="59"/>
      <c r="JEY85" s="59"/>
      <c r="JEZ85" s="59"/>
      <c r="JFA85" s="59"/>
      <c r="JFB85" s="59"/>
      <c r="JFC85" s="59"/>
      <c r="JFD85" s="59"/>
      <c r="JFE85" s="59"/>
      <c r="JFF85" s="59"/>
      <c r="JFG85" s="59"/>
      <c r="JFH85" s="59"/>
      <c r="JFI85" s="59"/>
      <c r="JFJ85" s="59"/>
      <c r="JFK85" s="59"/>
      <c r="JFL85" s="59"/>
      <c r="JFM85" s="59"/>
      <c r="JFN85" s="59"/>
      <c r="JFO85" s="59"/>
      <c r="JFP85" s="59"/>
      <c r="JFQ85" s="59"/>
      <c r="JFR85" s="59"/>
      <c r="JFS85" s="59"/>
      <c r="JFT85" s="59"/>
      <c r="JFU85" s="59"/>
      <c r="JFV85" s="59"/>
      <c r="JFW85" s="59"/>
      <c r="JFX85" s="59"/>
      <c r="JFY85" s="59"/>
      <c r="JFZ85" s="59"/>
      <c r="JGA85" s="59"/>
      <c r="JGB85" s="59"/>
      <c r="JGC85" s="59"/>
      <c r="JGD85" s="59"/>
      <c r="JGE85" s="59"/>
      <c r="JGF85" s="59"/>
      <c r="JGG85" s="59"/>
      <c r="JGH85" s="59"/>
      <c r="JGI85" s="59"/>
      <c r="JGJ85" s="59"/>
      <c r="JGK85" s="59"/>
      <c r="JGL85" s="59"/>
      <c r="JGM85" s="59"/>
      <c r="JGN85" s="59"/>
      <c r="JGO85" s="59"/>
      <c r="JGP85" s="59"/>
      <c r="JGQ85" s="59"/>
      <c r="JGR85" s="59"/>
      <c r="JGS85" s="59"/>
      <c r="JGT85" s="59"/>
      <c r="JGU85" s="59"/>
      <c r="JGV85" s="59"/>
      <c r="JGW85" s="59"/>
      <c r="JGX85" s="59"/>
      <c r="JGY85" s="59"/>
      <c r="JGZ85" s="59"/>
      <c r="JHA85" s="59"/>
      <c r="JHB85" s="59"/>
      <c r="JHC85" s="59"/>
      <c r="JHD85" s="59"/>
      <c r="JHE85" s="59"/>
      <c r="JHF85" s="59"/>
      <c r="JHG85" s="59"/>
      <c r="JHH85" s="59"/>
      <c r="JHI85" s="59"/>
      <c r="JHJ85" s="59"/>
      <c r="JHK85" s="59"/>
      <c r="JHL85" s="59"/>
      <c r="JHM85" s="59"/>
      <c r="JHN85" s="59"/>
      <c r="JHO85" s="59"/>
      <c r="JHP85" s="59"/>
      <c r="JHQ85" s="59"/>
      <c r="JHR85" s="59"/>
      <c r="JHS85" s="59"/>
      <c r="JHT85" s="59"/>
      <c r="JHU85" s="59"/>
      <c r="JHV85" s="59"/>
      <c r="JHW85" s="59"/>
      <c r="JHX85" s="59"/>
      <c r="JHY85" s="59"/>
      <c r="JHZ85" s="59"/>
      <c r="JIA85" s="59"/>
      <c r="JIB85" s="59"/>
      <c r="JIC85" s="59"/>
      <c r="JID85" s="59"/>
      <c r="JIE85" s="59"/>
      <c r="JIF85" s="59"/>
      <c r="JIG85" s="59"/>
      <c r="JIH85" s="59"/>
      <c r="JII85" s="59"/>
      <c r="JIJ85" s="59"/>
      <c r="JIK85" s="59"/>
      <c r="JIL85" s="59"/>
      <c r="JIM85" s="59"/>
      <c r="JIN85" s="59"/>
      <c r="JIO85" s="59"/>
      <c r="JIP85" s="59"/>
      <c r="JIQ85" s="59"/>
      <c r="JIR85" s="59"/>
      <c r="JIS85" s="59"/>
      <c r="JIT85" s="59"/>
      <c r="JIU85" s="59"/>
      <c r="JIV85" s="59"/>
      <c r="JIW85" s="59"/>
      <c r="JIX85" s="59"/>
      <c r="JIY85" s="59"/>
      <c r="JIZ85" s="59"/>
      <c r="JJA85" s="59"/>
      <c r="JJB85" s="59"/>
      <c r="JJC85" s="59"/>
      <c r="JJD85" s="59"/>
      <c r="JJE85" s="59"/>
      <c r="JJF85" s="59"/>
      <c r="JJG85" s="59"/>
      <c r="JJH85" s="59"/>
      <c r="JJI85" s="59"/>
      <c r="JJJ85" s="59"/>
      <c r="JJK85" s="59"/>
      <c r="JJL85" s="59"/>
      <c r="JJM85" s="59"/>
      <c r="JJN85" s="59"/>
      <c r="JJO85" s="59"/>
      <c r="JJP85" s="59"/>
      <c r="JJQ85" s="59"/>
      <c r="JJR85" s="59"/>
      <c r="JJS85" s="59"/>
      <c r="JJT85" s="59"/>
      <c r="JJU85" s="59"/>
      <c r="JJV85" s="59"/>
      <c r="JJW85" s="59"/>
      <c r="JJX85" s="59"/>
      <c r="JJY85" s="59"/>
      <c r="JJZ85" s="59"/>
      <c r="JKA85" s="59"/>
      <c r="JKB85" s="59"/>
      <c r="JKC85" s="59"/>
      <c r="JKD85" s="59"/>
      <c r="JKE85" s="59"/>
      <c r="JKF85" s="59"/>
      <c r="JKG85" s="59"/>
      <c r="JKH85" s="59"/>
      <c r="JKI85" s="59"/>
      <c r="JKJ85" s="59"/>
      <c r="JKK85" s="59"/>
      <c r="JKL85" s="59"/>
      <c r="JKM85" s="59"/>
      <c r="JKN85" s="59"/>
      <c r="JKO85" s="59"/>
      <c r="JKP85" s="59"/>
      <c r="JKQ85" s="59"/>
      <c r="JKR85" s="59"/>
      <c r="JKS85" s="59"/>
      <c r="JKT85" s="59"/>
      <c r="JKU85" s="59"/>
      <c r="JKV85" s="59"/>
      <c r="JKW85" s="59"/>
      <c r="JKX85" s="59"/>
      <c r="JKY85" s="59"/>
      <c r="JKZ85" s="59"/>
      <c r="JLA85" s="59"/>
      <c r="JLB85" s="59"/>
      <c r="JLC85" s="59"/>
      <c r="JLD85" s="59"/>
      <c r="JLE85" s="59"/>
      <c r="JLF85" s="59"/>
      <c r="JLG85" s="59"/>
      <c r="JLH85" s="59"/>
      <c r="JLI85" s="59"/>
      <c r="JLJ85" s="59"/>
      <c r="JLK85" s="59"/>
      <c r="JLL85" s="59"/>
      <c r="JLM85" s="59"/>
      <c r="JLN85" s="59"/>
      <c r="JLO85" s="59"/>
      <c r="JLP85" s="59"/>
      <c r="JLQ85" s="59"/>
      <c r="JLR85" s="59"/>
      <c r="JLS85" s="59"/>
      <c r="JLT85" s="59"/>
      <c r="JLU85" s="59"/>
      <c r="JLV85" s="59"/>
      <c r="JLW85" s="59"/>
      <c r="JLX85" s="59"/>
      <c r="JLY85" s="59"/>
      <c r="JLZ85" s="59"/>
      <c r="JMA85" s="59"/>
      <c r="JMB85" s="59"/>
      <c r="JMC85" s="59"/>
      <c r="JMD85" s="59"/>
      <c r="JME85" s="59"/>
      <c r="JMF85" s="59"/>
      <c r="JMG85" s="59"/>
      <c r="JMH85" s="59"/>
      <c r="JMI85" s="59"/>
      <c r="JMJ85" s="59"/>
      <c r="JMK85" s="59"/>
      <c r="JML85" s="59"/>
      <c r="JMM85" s="59"/>
      <c r="JMN85" s="59"/>
      <c r="JMO85" s="59"/>
      <c r="JMP85" s="59"/>
      <c r="JMQ85" s="59"/>
      <c r="JMR85" s="59"/>
      <c r="JMS85" s="59"/>
      <c r="JMT85" s="59"/>
      <c r="JMU85" s="59"/>
      <c r="JMV85" s="59"/>
      <c r="JMW85" s="59"/>
      <c r="JMX85" s="59"/>
      <c r="JMY85" s="59"/>
      <c r="JMZ85" s="59"/>
      <c r="JNA85" s="59"/>
      <c r="JNB85" s="59"/>
      <c r="JNC85" s="59"/>
      <c r="JND85" s="59"/>
      <c r="JNE85" s="59"/>
      <c r="JNF85" s="59"/>
      <c r="JNG85" s="59"/>
      <c r="JNH85" s="59"/>
      <c r="JNI85" s="59"/>
      <c r="JNJ85" s="59"/>
      <c r="JNK85" s="59"/>
      <c r="JNL85" s="59"/>
      <c r="JNM85" s="59"/>
      <c r="JNN85" s="59"/>
      <c r="JNO85" s="59"/>
      <c r="JNP85" s="59"/>
      <c r="JNQ85" s="59"/>
      <c r="JNR85" s="59"/>
      <c r="JNS85" s="59"/>
      <c r="JNT85" s="59"/>
      <c r="JNU85" s="59"/>
      <c r="JNV85" s="59"/>
      <c r="JNW85" s="59"/>
      <c r="JNX85" s="59"/>
      <c r="JNY85" s="59"/>
      <c r="JNZ85" s="59"/>
      <c r="JOA85" s="59"/>
      <c r="JOB85" s="59"/>
      <c r="JOC85" s="59"/>
      <c r="JOD85" s="59"/>
      <c r="JOE85" s="59"/>
      <c r="JOF85" s="59"/>
      <c r="JOG85" s="59"/>
      <c r="JOH85" s="59"/>
      <c r="JOI85" s="59"/>
      <c r="JOJ85" s="59"/>
      <c r="JOK85" s="59"/>
      <c r="JOL85" s="59"/>
      <c r="JOM85" s="59"/>
      <c r="JON85" s="59"/>
      <c r="JOO85" s="59"/>
      <c r="JOP85" s="59"/>
      <c r="JOQ85" s="59"/>
      <c r="JOR85" s="59"/>
      <c r="JOS85" s="59"/>
      <c r="JOT85" s="59"/>
      <c r="JOU85" s="59"/>
      <c r="JOV85" s="59"/>
      <c r="JOW85" s="59"/>
      <c r="JOX85" s="59"/>
      <c r="JOY85" s="59"/>
      <c r="JOZ85" s="59"/>
      <c r="JPA85" s="59"/>
      <c r="JPB85" s="59"/>
      <c r="JPC85" s="59"/>
      <c r="JPD85" s="59"/>
      <c r="JPE85" s="59"/>
      <c r="JPF85" s="59"/>
      <c r="JPG85" s="59"/>
      <c r="JPH85" s="59"/>
      <c r="JPI85" s="59"/>
      <c r="JPJ85" s="59"/>
      <c r="JPK85" s="59"/>
      <c r="JPL85" s="59"/>
      <c r="JPM85" s="59"/>
      <c r="JPN85" s="59"/>
      <c r="JPO85" s="59"/>
      <c r="JPP85" s="59"/>
      <c r="JPQ85" s="59"/>
      <c r="JPR85" s="59"/>
      <c r="JPS85" s="59"/>
      <c r="JPT85" s="59"/>
      <c r="JPU85" s="59"/>
      <c r="JPV85" s="59"/>
      <c r="JPW85" s="59"/>
      <c r="JPX85" s="59"/>
      <c r="JPY85" s="59"/>
      <c r="JPZ85" s="59"/>
      <c r="JQA85" s="59"/>
      <c r="JQB85" s="59"/>
      <c r="JQC85" s="59"/>
      <c r="JQD85" s="59"/>
      <c r="JQE85" s="59"/>
      <c r="JQF85" s="59"/>
      <c r="JQG85" s="59"/>
      <c r="JQH85" s="59"/>
      <c r="JQI85" s="59"/>
      <c r="JQJ85" s="59"/>
      <c r="JQK85" s="59"/>
      <c r="JQL85" s="59"/>
      <c r="JQM85" s="59"/>
      <c r="JQN85" s="59"/>
      <c r="JQO85" s="59"/>
      <c r="JQP85" s="59"/>
      <c r="JQQ85" s="59"/>
      <c r="JQR85" s="59"/>
      <c r="JQS85" s="59"/>
      <c r="JQT85" s="59"/>
      <c r="JQU85" s="59"/>
      <c r="JQV85" s="59"/>
      <c r="JQW85" s="59"/>
      <c r="JQX85" s="59"/>
      <c r="JQY85" s="59"/>
      <c r="JQZ85" s="59"/>
      <c r="JRA85" s="59"/>
      <c r="JRB85" s="59"/>
      <c r="JRC85" s="59"/>
      <c r="JRD85" s="59"/>
      <c r="JRE85" s="59"/>
      <c r="JRF85" s="59"/>
      <c r="JRG85" s="59"/>
      <c r="JRH85" s="59"/>
      <c r="JRI85" s="59"/>
      <c r="JRJ85" s="59"/>
      <c r="JRK85" s="59"/>
      <c r="JRL85" s="59"/>
      <c r="JRM85" s="59"/>
      <c r="JRN85" s="59"/>
      <c r="JRO85" s="59"/>
      <c r="JRP85" s="59"/>
      <c r="JRQ85" s="59"/>
      <c r="JRR85" s="59"/>
      <c r="JRS85" s="59"/>
      <c r="JRT85" s="59"/>
      <c r="JRU85" s="59"/>
      <c r="JRV85" s="59"/>
      <c r="JRW85" s="59"/>
      <c r="JRX85" s="59"/>
      <c r="JRY85" s="59"/>
      <c r="JRZ85" s="59"/>
      <c r="JSA85" s="59"/>
      <c r="JSB85" s="59"/>
      <c r="JSC85" s="59"/>
      <c r="JSD85" s="59"/>
      <c r="JSE85" s="59"/>
      <c r="JSF85" s="59"/>
      <c r="JSG85" s="59"/>
      <c r="JSH85" s="59"/>
      <c r="JSI85" s="59"/>
      <c r="JSJ85" s="59"/>
      <c r="JSK85" s="59"/>
      <c r="JSL85" s="59"/>
      <c r="JSM85" s="59"/>
      <c r="JSN85" s="59"/>
      <c r="JSO85" s="59"/>
      <c r="JSP85" s="59"/>
      <c r="JSQ85" s="59"/>
      <c r="JSR85" s="59"/>
      <c r="JSS85" s="59"/>
      <c r="JST85" s="59"/>
      <c r="JSU85" s="59"/>
      <c r="JSV85" s="59"/>
      <c r="JSW85" s="59"/>
      <c r="JSX85" s="59"/>
      <c r="JSY85" s="59"/>
      <c r="JSZ85" s="59"/>
      <c r="JTA85" s="59"/>
      <c r="JTB85" s="59"/>
      <c r="JTC85" s="59"/>
      <c r="JTD85" s="59"/>
      <c r="JTE85" s="59"/>
      <c r="JTF85" s="59"/>
      <c r="JTG85" s="59"/>
      <c r="JTH85" s="59"/>
      <c r="JTI85" s="59"/>
      <c r="JTJ85" s="59"/>
      <c r="JTK85" s="59"/>
      <c r="JTL85" s="59"/>
      <c r="JTM85" s="59"/>
      <c r="JTN85" s="59"/>
      <c r="JTO85" s="59"/>
      <c r="JTP85" s="59"/>
      <c r="JTQ85" s="59"/>
      <c r="JTR85" s="59"/>
      <c r="JTS85" s="59"/>
      <c r="JTT85" s="59"/>
      <c r="JTU85" s="59"/>
      <c r="JTV85" s="59"/>
      <c r="JTW85" s="59"/>
      <c r="JTX85" s="59"/>
      <c r="JTY85" s="59"/>
      <c r="JTZ85" s="59"/>
      <c r="JUA85" s="59"/>
      <c r="JUB85" s="59"/>
      <c r="JUC85" s="59"/>
      <c r="JUD85" s="59"/>
      <c r="JUE85" s="59"/>
      <c r="JUF85" s="59"/>
      <c r="JUG85" s="59"/>
      <c r="JUH85" s="59"/>
      <c r="JUI85" s="59"/>
      <c r="JUJ85" s="59"/>
      <c r="JUK85" s="59"/>
      <c r="JUL85" s="59"/>
      <c r="JUM85" s="59"/>
      <c r="JUN85" s="59"/>
      <c r="JUO85" s="59"/>
      <c r="JUP85" s="59"/>
      <c r="JUQ85" s="59"/>
      <c r="JUR85" s="59"/>
      <c r="JUS85" s="59"/>
      <c r="JUT85" s="59"/>
      <c r="JUU85" s="59"/>
      <c r="JUV85" s="59"/>
      <c r="JUW85" s="59"/>
      <c r="JUX85" s="59"/>
      <c r="JUY85" s="59"/>
      <c r="JUZ85" s="59"/>
      <c r="JVA85" s="59"/>
      <c r="JVB85" s="59"/>
      <c r="JVC85" s="59"/>
      <c r="JVD85" s="59"/>
      <c r="JVE85" s="59"/>
      <c r="JVF85" s="59"/>
      <c r="JVG85" s="59"/>
      <c r="JVH85" s="59"/>
      <c r="JVI85" s="59"/>
      <c r="JVJ85" s="59"/>
      <c r="JVK85" s="59"/>
      <c r="JVL85" s="59"/>
      <c r="JVM85" s="59"/>
      <c r="JVN85" s="59"/>
      <c r="JVO85" s="59"/>
      <c r="JVP85" s="59"/>
      <c r="JVQ85" s="59"/>
      <c r="JVR85" s="59"/>
      <c r="JVS85" s="59"/>
      <c r="JVT85" s="59"/>
      <c r="JVU85" s="59"/>
      <c r="JVV85" s="59"/>
      <c r="JVW85" s="59"/>
      <c r="JVX85" s="59"/>
      <c r="JVY85" s="59"/>
      <c r="JVZ85" s="59"/>
      <c r="JWA85" s="59"/>
      <c r="JWB85" s="59"/>
      <c r="JWC85" s="59"/>
      <c r="JWD85" s="59"/>
      <c r="JWE85" s="59"/>
      <c r="JWF85" s="59"/>
      <c r="JWG85" s="59"/>
      <c r="JWH85" s="59"/>
      <c r="JWI85" s="59"/>
      <c r="JWJ85" s="59"/>
      <c r="JWK85" s="59"/>
      <c r="JWL85" s="59"/>
      <c r="JWM85" s="59"/>
      <c r="JWN85" s="59"/>
      <c r="JWO85" s="59"/>
      <c r="JWP85" s="59"/>
      <c r="JWQ85" s="59"/>
      <c r="JWR85" s="59"/>
      <c r="JWS85" s="59"/>
      <c r="JWT85" s="59"/>
      <c r="JWU85" s="59"/>
      <c r="JWV85" s="59"/>
      <c r="JWW85" s="59"/>
      <c r="JWX85" s="59"/>
      <c r="JWY85" s="59"/>
      <c r="JWZ85" s="59"/>
      <c r="JXA85" s="59"/>
      <c r="JXB85" s="59"/>
      <c r="JXC85" s="59"/>
      <c r="JXD85" s="59"/>
      <c r="JXE85" s="59"/>
      <c r="JXF85" s="59"/>
      <c r="JXG85" s="59"/>
      <c r="JXH85" s="59"/>
      <c r="JXI85" s="59"/>
      <c r="JXJ85" s="59"/>
      <c r="JXK85" s="59"/>
      <c r="JXL85" s="59"/>
      <c r="JXM85" s="59"/>
      <c r="JXN85" s="59"/>
      <c r="JXO85" s="59"/>
      <c r="JXP85" s="59"/>
      <c r="JXQ85" s="59"/>
      <c r="JXR85" s="59"/>
      <c r="JXS85" s="59"/>
      <c r="JXT85" s="59"/>
      <c r="JXU85" s="59"/>
      <c r="JXV85" s="59"/>
      <c r="JXW85" s="59"/>
      <c r="JXX85" s="59"/>
      <c r="JXY85" s="59"/>
      <c r="JXZ85" s="59"/>
      <c r="JYA85" s="59"/>
      <c r="JYB85" s="59"/>
      <c r="JYC85" s="59"/>
      <c r="JYD85" s="59"/>
      <c r="JYE85" s="59"/>
      <c r="JYF85" s="59"/>
      <c r="JYG85" s="59"/>
      <c r="JYH85" s="59"/>
      <c r="JYI85" s="59"/>
      <c r="JYJ85" s="59"/>
      <c r="JYK85" s="59"/>
      <c r="JYL85" s="59"/>
      <c r="JYM85" s="59"/>
      <c r="JYN85" s="59"/>
      <c r="JYO85" s="59"/>
      <c r="JYP85" s="59"/>
      <c r="JYQ85" s="59"/>
      <c r="JYR85" s="59"/>
      <c r="JYS85" s="59"/>
      <c r="JYT85" s="59"/>
      <c r="JYU85" s="59"/>
      <c r="JYV85" s="59"/>
      <c r="JYW85" s="59"/>
      <c r="JYX85" s="59"/>
      <c r="JYY85" s="59"/>
      <c r="JYZ85" s="59"/>
      <c r="JZA85" s="59"/>
      <c r="JZB85" s="59"/>
      <c r="JZC85" s="59"/>
      <c r="JZD85" s="59"/>
      <c r="JZE85" s="59"/>
      <c r="JZF85" s="59"/>
      <c r="JZG85" s="59"/>
      <c r="JZH85" s="59"/>
      <c r="JZI85" s="59"/>
      <c r="JZJ85" s="59"/>
      <c r="JZK85" s="59"/>
      <c r="JZL85" s="59"/>
      <c r="JZM85" s="59"/>
      <c r="JZN85" s="59"/>
      <c r="JZO85" s="59"/>
      <c r="JZP85" s="59"/>
      <c r="JZQ85" s="59"/>
      <c r="JZR85" s="59"/>
      <c r="JZS85" s="59"/>
      <c r="JZT85" s="59"/>
      <c r="JZU85" s="59"/>
      <c r="JZV85" s="59"/>
      <c r="JZW85" s="59"/>
      <c r="JZX85" s="59"/>
      <c r="JZY85" s="59"/>
      <c r="JZZ85" s="59"/>
      <c r="KAA85" s="59"/>
      <c r="KAB85" s="59"/>
      <c r="KAC85" s="59"/>
      <c r="KAD85" s="59"/>
      <c r="KAE85" s="59"/>
      <c r="KAF85" s="59"/>
      <c r="KAG85" s="59"/>
      <c r="KAH85" s="59"/>
      <c r="KAI85" s="59"/>
      <c r="KAJ85" s="59"/>
      <c r="KAK85" s="59"/>
      <c r="KAL85" s="59"/>
      <c r="KAM85" s="59"/>
      <c r="KAN85" s="59"/>
      <c r="KAO85" s="59"/>
      <c r="KAP85" s="59"/>
      <c r="KAQ85" s="59"/>
      <c r="KAR85" s="59"/>
      <c r="KAS85" s="59"/>
      <c r="KAT85" s="59"/>
      <c r="KAU85" s="59"/>
      <c r="KAV85" s="59"/>
      <c r="KAW85" s="59"/>
      <c r="KAX85" s="59"/>
      <c r="KAY85" s="59"/>
      <c r="KAZ85" s="59"/>
      <c r="KBA85" s="59"/>
      <c r="KBB85" s="59"/>
      <c r="KBC85" s="59"/>
      <c r="KBD85" s="59"/>
      <c r="KBE85" s="59"/>
      <c r="KBF85" s="59"/>
      <c r="KBG85" s="59"/>
      <c r="KBH85" s="59"/>
      <c r="KBI85" s="59"/>
      <c r="KBJ85" s="59"/>
      <c r="KBK85" s="59"/>
      <c r="KBL85" s="59"/>
      <c r="KBM85" s="59"/>
      <c r="KBN85" s="59"/>
      <c r="KBO85" s="59"/>
      <c r="KBP85" s="59"/>
      <c r="KBQ85" s="59"/>
      <c r="KBR85" s="59"/>
      <c r="KBS85" s="59"/>
      <c r="KBT85" s="59"/>
      <c r="KBU85" s="59"/>
      <c r="KBV85" s="59"/>
      <c r="KBW85" s="59"/>
      <c r="KBX85" s="59"/>
      <c r="KBY85" s="59"/>
      <c r="KBZ85" s="59"/>
      <c r="KCA85" s="59"/>
      <c r="KCB85" s="59"/>
      <c r="KCC85" s="59"/>
      <c r="KCD85" s="59"/>
      <c r="KCE85" s="59"/>
      <c r="KCF85" s="59"/>
      <c r="KCG85" s="59"/>
      <c r="KCH85" s="59"/>
      <c r="KCI85" s="59"/>
      <c r="KCJ85" s="59"/>
      <c r="KCK85" s="59"/>
      <c r="KCL85" s="59"/>
      <c r="KCM85" s="59"/>
      <c r="KCN85" s="59"/>
      <c r="KCO85" s="59"/>
      <c r="KCP85" s="59"/>
      <c r="KCQ85" s="59"/>
      <c r="KCR85" s="59"/>
      <c r="KCS85" s="59"/>
      <c r="KCT85" s="59"/>
      <c r="KCU85" s="59"/>
      <c r="KCV85" s="59"/>
      <c r="KCW85" s="59"/>
      <c r="KCX85" s="59"/>
      <c r="KCY85" s="59"/>
      <c r="KCZ85" s="59"/>
      <c r="KDA85" s="59"/>
      <c r="KDB85" s="59"/>
      <c r="KDC85" s="59"/>
      <c r="KDD85" s="59"/>
      <c r="KDE85" s="59"/>
      <c r="KDF85" s="59"/>
      <c r="KDG85" s="59"/>
      <c r="KDH85" s="59"/>
      <c r="KDI85" s="59"/>
      <c r="KDJ85" s="59"/>
      <c r="KDK85" s="59"/>
      <c r="KDL85" s="59"/>
      <c r="KDM85" s="59"/>
      <c r="KDN85" s="59"/>
      <c r="KDO85" s="59"/>
      <c r="KDP85" s="59"/>
      <c r="KDQ85" s="59"/>
      <c r="KDR85" s="59"/>
      <c r="KDS85" s="59"/>
      <c r="KDT85" s="59"/>
      <c r="KDU85" s="59"/>
      <c r="KDV85" s="59"/>
      <c r="KDW85" s="59"/>
      <c r="KDX85" s="59"/>
      <c r="KDY85" s="59"/>
      <c r="KDZ85" s="59"/>
      <c r="KEA85" s="59"/>
      <c r="KEB85" s="59"/>
      <c r="KEC85" s="59"/>
      <c r="KED85" s="59"/>
      <c r="KEE85" s="59"/>
      <c r="KEF85" s="59"/>
      <c r="KEG85" s="59"/>
      <c r="KEH85" s="59"/>
      <c r="KEI85" s="59"/>
      <c r="KEJ85" s="59"/>
      <c r="KEK85" s="59"/>
      <c r="KEL85" s="59"/>
      <c r="KEM85" s="59"/>
      <c r="KEN85" s="59"/>
      <c r="KEO85" s="59"/>
      <c r="KEP85" s="59"/>
      <c r="KEQ85" s="59"/>
      <c r="KER85" s="59"/>
      <c r="KES85" s="59"/>
      <c r="KET85" s="59"/>
      <c r="KEU85" s="59"/>
      <c r="KEV85" s="59"/>
      <c r="KEW85" s="59"/>
      <c r="KEX85" s="59"/>
      <c r="KEY85" s="59"/>
      <c r="KEZ85" s="59"/>
      <c r="KFA85" s="59"/>
      <c r="KFB85" s="59"/>
      <c r="KFC85" s="59"/>
      <c r="KFD85" s="59"/>
      <c r="KFE85" s="59"/>
      <c r="KFF85" s="59"/>
      <c r="KFG85" s="59"/>
      <c r="KFH85" s="59"/>
      <c r="KFI85" s="59"/>
      <c r="KFJ85" s="59"/>
      <c r="KFK85" s="59"/>
      <c r="KFL85" s="59"/>
      <c r="KFM85" s="59"/>
      <c r="KFN85" s="59"/>
      <c r="KFO85" s="59"/>
      <c r="KFP85" s="59"/>
      <c r="KFQ85" s="59"/>
      <c r="KFR85" s="59"/>
      <c r="KFS85" s="59"/>
      <c r="KFT85" s="59"/>
      <c r="KFU85" s="59"/>
      <c r="KFV85" s="59"/>
      <c r="KFW85" s="59"/>
      <c r="KFX85" s="59"/>
      <c r="KFY85" s="59"/>
      <c r="KFZ85" s="59"/>
      <c r="KGA85" s="59"/>
      <c r="KGB85" s="59"/>
      <c r="KGC85" s="59"/>
      <c r="KGD85" s="59"/>
      <c r="KGE85" s="59"/>
      <c r="KGF85" s="59"/>
      <c r="KGG85" s="59"/>
      <c r="KGH85" s="59"/>
      <c r="KGI85" s="59"/>
      <c r="KGJ85" s="59"/>
      <c r="KGK85" s="59"/>
      <c r="KGL85" s="59"/>
      <c r="KGM85" s="59"/>
      <c r="KGN85" s="59"/>
      <c r="KGO85" s="59"/>
      <c r="KGP85" s="59"/>
      <c r="KGQ85" s="59"/>
      <c r="KGR85" s="59"/>
      <c r="KGS85" s="59"/>
      <c r="KGT85" s="59"/>
      <c r="KGU85" s="59"/>
      <c r="KGV85" s="59"/>
      <c r="KGW85" s="59"/>
      <c r="KGX85" s="59"/>
      <c r="KGY85" s="59"/>
      <c r="KGZ85" s="59"/>
      <c r="KHA85" s="59"/>
      <c r="KHB85" s="59"/>
      <c r="KHC85" s="59"/>
      <c r="KHD85" s="59"/>
      <c r="KHE85" s="59"/>
      <c r="KHF85" s="59"/>
      <c r="KHG85" s="59"/>
      <c r="KHH85" s="59"/>
      <c r="KHI85" s="59"/>
      <c r="KHJ85" s="59"/>
      <c r="KHK85" s="59"/>
      <c r="KHL85" s="59"/>
      <c r="KHM85" s="59"/>
      <c r="KHN85" s="59"/>
      <c r="KHO85" s="59"/>
      <c r="KHP85" s="59"/>
      <c r="KHQ85" s="59"/>
      <c r="KHR85" s="59"/>
      <c r="KHS85" s="59"/>
      <c r="KHT85" s="59"/>
      <c r="KHU85" s="59"/>
      <c r="KHV85" s="59"/>
      <c r="KHW85" s="59"/>
      <c r="KHX85" s="59"/>
      <c r="KHY85" s="59"/>
      <c r="KHZ85" s="59"/>
      <c r="KIA85" s="59"/>
      <c r="KIB85" s="59"/>
      <c r="KIC85" s="59"/>
      <c r="KID85" s="59"/>
      <c r="KIE85" s="59"/>
      <c r="KIF85" s="59"/>
      <c r="KIG85" s="59"/>
      <c r="KIH85" s="59"/>
      <c r="KII85" s="59"/>
      <c r="KIJ85" s="59"/>
      <c r="KIK85" s="59"/>
      <c r="KIL85" s="59"/>
      <c r="KIM85" s="59"/>
      <c r="KIN85" s="59"/>
      <c r="KIO85" s="59"/>
      <c r="KIP85" s="59"/>
      <c r="KIQ85" s="59"/>
      <c r="KIR85" s="59"/>
      <c r="KIS85" s="59"/>
      <c r="KIT85" s="59"/>
      <c r="KIU85" s="59"/>
      <c r="KIV85" s="59"/>
      <c r="KIW85" s="59"/>
      <c r="KIX85" s="59"/>
      <c r="KIY85" s="59"/>
      <c r="KIZ85" s="59"/>
      <c r="KJA85" s="59"/>
      <c r="KJB85" s="59"/>
      <c r="KJC85" s="59"/>
      <c r="KJD85" s="59"/>
      <c r="KJE85" s="59"/>
      <c r="KJF85" s="59"/>
      <c r="KJG85" s="59"/>
      <c r="KJH85" s="59"/>
      <c r="KJI85" s="59"/>
      <c r="KJJ85" s="59"/>
      <c r="KJK85" s="59"/>
      <c r="KJL85" s="59"/>
      <c r="KJM85" s="59"/>
      <c r="KJN85" s="59"/>
      <c r="KJO85" s="59"/>
      <c r="KJP85" s="59"/>
      <c r="KJQ85" s="59"/>
      <c r="KJR85" s="59"/>
      <c r="KJS85" s="59"/>
      <c r="KJT85" s="59"/>
      <c r="KJU85" s="59"/>
      <c r="KJV85" s="59"/>
      <c r="KJW85" s="59"/>
      <c r="KJX85" s="59"/>
      <c r="KJY85" s="59"/>
      <c r="KJZ85" s="59"/>
      <c r="KKA85" s="59"/>
      <c r="KKB85" s="59"/>
      <c r="KKC85" s="59"/>
      <c r="KKD85" s="59"/>
      <c r="KKE85" s="59"/>
      <c r="KKF85" s="59"/>
      <c r="KKG85" s="59"/>
      <c r="KKH85" s="59"/>
      <c r="KKI85" s="59"/>
      <c r="KKJ85" s="59"/>
      <c r="KKK85" s="59"/>
      <c r="KKL85" s="59"/>
      <c r="KKM85" s="59"/>
      <c r="KKN85" s="59"/>
      <c r="KKO85" s="59"/>
      <c r="KKP85" s="59"/>
      <c r="KKQ85" s="59"/>
      <c r="KKR85" s="59"/>
      <c r="KKS85" s="59"/>
      <c r="KKT85" s="59"/>
      <c r="KKU85" s="59"/>
      <c r="KKV85" s="59"/>
      <c r="KKW85" s="59"/>
      <c r="KKX85" s="59"/>
      <c r="KKY85" s="59"/>
      <c r="KKZ85" s="59"/>
      <c r="KLA85" s="59"/>
      <c r="KLB85" s="59"/>
      <c r="KLC85" s="59"/>
      <c r="KLD85" s="59"/>
      <c r="KLE85" s="59"/>
      <c r="KLF85" s="59"/>
      <c r="KLG85" s="59"/>
      <c r="KLH85" s="59"/>
      <c r="KLI85" s="59"/>
      <c r="KLJ85" s="59"/>
      <c r="KLK85" s="59"/>
      <c r="KLL85" s="59"/>
      <c r="KLM85" s="59"/>
      <c r="KLN85" s="59"/>
      <c r="KLO85" s="59"/>
      <c r="KLP85" s="59"/>
      <c r="KLQ85" s="59"/>
      <c r="KLR85" s="59"/>
      <c r="KLS85" s="59"/>
      <c r="KLT85" s="59"/>
      <c r="KLU85" s="59"/>
      <c r="KLV85" s="59"/>
      <c r="KLW85" s="59"/>
      <c r="KLX85" s="59"/>
      <c r="KLY85" s="59"/>
      <c r="KLZ85" s="59"/>
      <c r="KMA85" s="59"/>
      <c r="KMB85" s="59"/>
      <c r="KMC85" s="59"/>
      <c r="KMD85" s="59"/>
      <c r="KME85" s="59"/>
      <c r="KMF85" s="59"/>
      <c r="KMG85" s="59"/>
      <c r="KMH85" s="59"/>
      <c r="KMI85" s="59"/>
      <c r="KMJ85" s="59"/>
      <c r="KMK85" s="59"/>
      <c r="KML85" s="59"/>
      <c r="KMM85" s="59"/>
      <c r="KMN85" s="59"/>
      <c r="KMO85" s="59"/>
      <c r="KMP85" s="59"/>
      <c r="KMQ85" s="59"/>
      <c r="KMR85" s="59"/>
      <c r="KMS85" s="59"/>
      <c r="KMT85" s="59"/>
      <c r="KMU85" s="59"/>
      <c r="KMV85" s="59"/>
      <c r="KMW85" s="59"/>
      <c r="KMX85" s="59"/>
      <c r="KMY85" s="59"/>
      <c r="KMZ85" s="59"/>
      <c r="KNA85" s="59"/>
      <c r="KNB85" s="59"/>
      <c r="KNC85" s="59"/>
      <c r="KND85" s="59"/>
      <c r="KNE85" s="59"/>
      <c r="KNF85" s="59"/>
      <c r="KNG85" s="59"/>
      <c r="KNH85" s="59"/>
      <c r="KNI85" s="59"/>
      <c r="KNJ85" s="59"/>
      <c r="KNK85" s="59"/>
      <c r="KNL85" s="59"/>
      <c r="KNM85" s="59"/>
      <c r="KNN85" s="59"/>
      <c r="KNO85" s="59"/>
      <c r="KNP85" s="59"/>
      <c r="KNQ85" s="59"/>
      <c r="KNR85" s="59"/>
      <c r="KNS85" s="59"/>
      <c r="KNT85" s="59"/>
      <c r="KNU85" s="59"/>
      <c r="KNV85" s="59"/>
      <c r="KNW85" s="59"/>
      <c r="KNX85" s="59"/>
      <c r="KNY85" s="59"/>
      <c r="KNZ85" s="59"/>
      <c r="KOA85" s="59"/>
      <c r="KOB85" s="59"/>
      <c r="KOC85" s="59"/>
      <c r="KOD85" s="59"/>
      <c r="KOE85" s="59"/>
      <c r="KOF85" s="59"/>
      <c r="KOG85" s="59"/>
      <c r="KOH85" s="59"/>
      <c r="KOI85" s="59"/>
      <c r="KOJ85" s="59"/>
      <c r="KOK85" s="59"/>
      <c r="KOL85" s="59"/>
      <c r="KOM85" s="59"/>
      <c r="KON85" s="59"/>
      <c r="KOO85" s="59"/>
      <c r="KOP85" s="59"/>
      <c r="KOQ85" s="59"/>
      <c r="KOR85" s="59"/>
      <c r="KOS85" s="59"/>
      <c r="KOT85" s="59"/>
      <c r="KOU85" s="59"/>
      <c r="KOV85" s="59"/>
      <c r="KOW85" s="59"/>
      <c r="KOX85" s="59"/>
      <c r="KOY85" s="59"/>
      <c r="KOZ85" s="59"/>
      <c r="KPA85" s="59"/>
      <c r="KPB85" s="59"/>
      <c r="KPC85" s="59"/>
      <c r="KPD85" s="59"/>
      <c r="KPE85" s="59"/>
      <c r="KPF85" s="59"/>
      <c r="KPG85" s="59"/>
      <c r="KPH85" s="59"/>
      <c r="KPI85" s="59"/>
      <c r="KPJ85" s="59"/>
      <c r="KPK85" s="59"/>
      <c r="KPL85" s="59"/>
      <c r="KPM85" s="59"/>
      <c r="KPN85" s="59"/>
      <c r="KPO85" s="59"/>
      <c r="KPP85" s="59"/>
      <c r="KPQ85" s="59"/>
      <c r="KPR85" s="59"/>
      <c r="KPS85" s="59"/>
      <c r="KPT85" s="59"/>
      <c r="KPU85" s="59"/>
      <c r="KPV85" s="59"/>
      <c r="KPW85" s="59"/>
      <c r="KPX85" s="59"/>
      <c r="KPY85" s="59"/>
      <c r="KPZ85" s="59"/>
      <c r="KQA85" s="59"/>
      <c r="KQB85" s="59"/>
      <c r="KQC85" s="59"/>
      <c r="KQD85" s="59"/>
      <c r="KQE85" s="59"/>
      <c r="KQF85" s="59"/>
      <c r="KQG85" s="59"/>
      <c r="KQH85" s="59"/>
      <c r="KQI85" s="59"/>
      <c r="KQJ85" s="59"/>
      <c r="KQK85" s="59"/>
      <c r="KQL85" s="59"/>
      <c r="KQM85" s="59"/>
      <c r="KQN85" s="59"/>
      <c r="KQO85" s="59"/>
      <c r="KQP85" s="59"/>
      <c r="KQQ85" s="59"/>
      <c r="KQR85" s="59"/>
      <c r="KQS85" s="59"/>
      <c r="KQT85" s="59"/>
      <c r="KQU85" s="59"/>
      <c r="KQV85" s="59"/>
      <c r="KQW85" s="59"/>
      <c r="KQX85" s="59"/>
      <c r="KQY85" s="59"/>
      <c r="KQZ85" s="59"/>
      <c r="KRA85" s="59"/>
      <c r="KRB85" s="59"/>
      <c r="KRC85" s="59"/>
      <c r="KRD85" s="59"/>
      <c r="KRE85" s="59"/>
      <c r="KRF85" s="59"/>
      <c r="KRG85" s="59"/>
      <c r="KRH85" s="59"/>
      <c r="KRI85" s="59"/>
      <c r="KRJ85" s="59"/>
      <c r="KRK85" s="59"/>
      <c r="KRL85" s="59"/>
      <c r="KRM85" s="59"/>
      <c r="KRN85" s="59"/>
      <c r="KRO85" s="59"/>
      <c r="KRP85" s="59"/>
      <c r="KRQ85" s="59"/>
      <c r="KRR85" s="59"/>
      <c r="KRS85" s="59"/>
      <c r="KRT85" s="59"/>
      <c r="KRU85" s="59"/>
      <c r="KRV85" s="59"/>
      <c r="KRW85" s="59"/>
      <c r="KRX85" s="59"/>
      <c r="KRY85" s="59"/>
      <c r="KRZ85" s="59"/>
      <c r="KSA85" s="59"/>
      <c r="KSB85" s="59"/>
      <c r="KSC85" s="59"/>
      <c r="KSD85" s="59"/>
      <c r="KSE85" s="59"/>
      <c r="KSF85" s="59"/>
      <c r="KSG85" s="59"/>
      <c r="KSH85" s="59"/>
      <c r="KSI85" s="59"/>
      <c r="KSJ85" s="59"/>
      <c r="KSK85" s="59"/>
      <c r="KSL85" s="59"/>
      <c r="KSM85" s="59"/>
      <c r="KSN85" s="59"/>
      <c r="KSO85" s="59"/>
      <c r="KSP85" s="59"/>
      <c r="KSQ85" s="59"/>
      <c r="KSR85" s="59"/>
      <c r="KSS85" s="59"/>
      <c r="KST85" s="59"/>
      <c r="KSU85" s="59"/>
      <c r="KSV85" s="59"/>
      <c r="KSW85" s="59"/>
      <c r="KSX85" s="59"/>
      <c r="KSY85" s="59"/>
      <c r="KSZ85" s="59"/>
      <c r="KTA85" s="59"/>
      <c r="KTB85" s="59"/>
      <c r="KTC85" s="59"/>
      <c r="KTD85" s="59"/>
      <c r="KTE85" s="59"/>
      <c r="KTF85" s="59"/>
      <c r="KTG85" s="59"/>
      <c r="KTH85" s="59"/>
      <c r="KTI85" s="59"/>
      <c r="KTJ85" s="59"/>
      <c r="KTK85" s="59"/>
      <c r="KTL85" s="59"/>
      <c r="KTM85" s="59"/>
      <c r="KTN85" s="59"/>
      <c r="KTO85" s="59"/>
      <c r="KTP85" s="59"/>
      <c r="KTQ85" s="59"/>
      <c r="KTR85" s="59"/>
      <c r="KTS85" s="59"/>
      <c r="KTT85" s="59"/>
      <c r="KTU85" s="59"/>
      <c r="KTV85" s="59"/>
      <c r="KTW85" s="59"/>
      <c r="KTX85" s="59"/>
      <c r="KTY85" s="59"/>
      <c r="KTZ85" s="59"/>
      <c r="KUA85" s="59"/>
      <c r="KUB85" s="59"/>
      <c r="KUC85" s="59"/>
      <c r="KUD85" s="59"/>
      <c r="KUE85" s="59"/>
      <c r="KUF85" s="59"/>
      <c r="KUG85" s="59"/>
      <c r="KUH85" s="59"/>
      <c r="KUI85" s="59"/>
      <c r="KUJ85" s="59"/>
      <c r="KUK85" s="59"/>
      <c r="KUL85" s="59"/>
      <c r="KUM85" s="59"/>
      <c r="KUN85" s="59"/>
      <c r="KUO85" s="59"/>
      <c r="KUP85" s="59"/>
      <c r="KUQ85" s="59"/>
      <c r="KUR85" s="59"/>
      <c r="KUS85" s="59"/>
      <c r="KUT85" s="59"/>
      <c r="KUU85" s="59"/>
      <c r="KUV85" s="59"/>
      <c r="KUW85" s="59"/>
      <c r="KUX85" s="59"/>
      <c r="KUY85" s="59"/>
      <c r="KUZ85" s="59"/>
      <c r="KVA85" s="59"/>
      <c r="KVB85" s="59"/>
      <c r="KVC85" s="59"/>
      <c r="KVD85" s="59"/>
      <c r="KVE85" s="59"/>
      <c r="KVF85" s="59"/>
      <c r="KVG85" s="59"/>
      <c r="KVH85" s="59"/>
      <c r="KVI85" s="59"/>
      <c r="KVJ85" s="59"/>
      <c r="KVK85" s="59"/>
      <c r="KVL85" s="59"/>
      <c r="KVM85" s="59"/>
      <c r="KVN85" s="59"/>
      <c r="KVO85" s="59"/>
      <c r="KVP85" s="59"/>
      <c r="KVQ85" s="59"/>
      <c r="KVR85" s="59"/>
      <c r="KVS85" s="59"/>
      <c r="KVT85" s="59"/>
      <c r="KVU85" s="59"/>
      <c r="KVV85" s="59"/>
      <c r="KVW85" s="59"/>
      <c r="KVX85" s="59"/>
      <c r="KVY85" s="59"/>
      <c r="KVZ85" s="59"/>
      <c r="KWA85" s="59"/>
      <c r="KWB85" s="59"/>
      <c r="KWC85" s="59"/>
      <c r="KWD85" s="59"/>
      <c r="KWE85" s="59"/>
      <c r="KWF85" s="59"/>
      <c r="KWG85" s="59"/>
      <c r="KWH85" s="59"/>
      <c r="KWI85" s="59"/>
      <c r="KWJ85" s="59"/>
      <c r="KWK85" s="59"/>
      <c r="KWL85" s="59"/>
      <c r="KWM85" s="59"/>
      <c r="KWN85" s="59"/>
      <c r="KWO85" s="59"/>
      <c r="KWP85" s="59"/>
      <c r="KWQ85" s="59"/>
      <c r="KWR85" s="59"/>
      <c r="KWS85" s="59"/>
      <c r="KWT85" s="59"/>
      <c r="KWU85" s="59"/>
      <c r="KWV85" s="59"/>
      <c r="KWW85" s="59"/>
      <c r="KWX85" s="59"/>
      <c r="KWY85" s="59"/>
      <c r="KWZ85" s="59"/>
      <c r="KXA85" s="59"/>
      <c r="KXB85" s="59"/>
      <c r="KXC85" s="59"/>
      <c r="KXD85" s="59"/>
      <c r="KXE85" s="59"/>
      <c r="KXF85" s="59"/>
      <c r="KXG85" s="59"/>
      <c r="KXH85" s="59"/>
      <c r="KXI85" s="59"/>
      <c r="KXJ85" s="59"/>
      <c r="KXK85" s="59"/>
      <c r="KXL85" s="59"/>
      <c r="KXM85" s="59"/>
      <c r="KXN85" s="59"/>
      <c r="KXO85" s="59"/>
      <c r="KXP85" s="59"/>
      <c r="KXQ85" s="59"/>
      <c r="KXR85" s="59"/>
      <c r="KXS85" s="59"/>
      <c r="KXT85" s="59"/>
      <c r="KXU85" s="59"/>
      <c r="KXV85" s="59"/>
      <c r="KXW85" s="59"/>
      <c r="KXX85" s="59"/>
      <c r="KXY85" s="59"/>
      <c r="KXZ85" s="59"/>
      <c r="KYA85" s="59"/>
      <c r="KYB85" s="59"/>
      <c r="KYC85" s="59"/>
      <c r="KYD85" s="59"/>
      <c r="KYE85" s="59"/>
      <c r="KYF85" s="59"/>
      <c r="KYG85" s="59"/>
      <c r="KYH85" s="59"/>
      <c r="KYI85" s="59"/>
      <c r="KYJ85" s="59"/>
      <c r="KYK85" s="59"/>
      <c r="KYL85" s="59"/>
      <c r="KYM85" s="59"/>
      <c r="KYN85" s="59"/>
      <c r="KYO85" s="59"/>
      <c r="KYP85" s="59"/>
      <c r="KYQ85" s="59"/>
      <c r="KYR85" s="59"/>
      <c r="KYS85" s="59"/>
      <c r="KYT85" s="59"/>
      <c r="KYU85" s="59"/>
      <c r="KYV85" s="59"/>
      <c r="KYW85" s="59"/>
      <c r="KYX85" s="59"/>
      <c r="KYY85" s="59"/>
      <c r="KYZ85" s="59"/>
      <c r="KZA85" s="59"/>
      <c r="KZB85" s="59"/>
      <c r="KZC85" s="59"/>
      <c r="KZD85" s="59"/>
      <c r="KZE85" s="59"/>
      <c r="KZF85" s="59"/>
      <c r="KZG85" s="59"/>
      <c r="KZH85" s="59"/>
      <c r="KZI85" s="59"/>
      <c r="KZJ85" s="59"/>
      <c r="KZK85" s="59"/>
      <c r="KZL85" s="59"/>
      <c r="KZM85" s="59"/>
      <c r="KZN85" s="59"/>
      <c r="KZO85" s="59"/>
      <c r="KZP85" s="59"/>
      <c r="KZQ85" s="59"/>
      <c r="KZR85" s="59"/>
      <c r="KZS85" s="59"/>
      <c r="KZT85" s="59"/>
      <c r="KZU85" s="59"/>
      <c r="KZV85" s="59"/>
      <c r="KZW85" s="59"/>
      <c r="KZX85" s="59"/>
      <c r="KZY85" s="59"/>
      <c r="KZZ85" s="59"/>
      <c r="LAA85" s="59"/>
      <c r="LAB85" s="59"/>
      <c r="LAC85" s="59"/>
      <c r="LAD85" s="59"/>
      <c r="LAE85" s="59"/>
      <c r="LAF85" s="59"/>
      <c r="LAG85" s="59"/>
      <c r="LAH85" s="59"/>
      <c r="LAI85" s="59"/>
      <c r="LAJ85" s="59"/>
      <c r="LAK85" s="59"/>
      <c r="LAL85" s="59"/>
      <c r="LAM85" s="59"/>
      <c r="LAN85" s="59"/>
      <c r="LAO85" s="59"/>
      <c r="LAP85" s="59"/>
      <c r="LAQ85" s="59"/>
      <c r="LAR85" s="59"/>
      <c r="LAS85" s="59"/>
      <c r="LAT85" s="59"/>
      <c r="LAU85" s="59"/>
      <c r="LAV85" s="59"/>
      <c r="LAW85" s="59"/>
      <c r="LAX85" s="59"/>
      <c r="LAY85" s="59"/>
      <c r="LAZ85" s="59"/>
      <c r="LBA85" s="59"/>
      <c r="LBB85" s="59"/>
      <c r="LBC85" s="59"/>
      <c r="LBD85" s="59"/>
      <c r="LBE85" s="59"/>
      <c r="LBF85" s="59"/>
      <c r="LBG85" s="59"/>
      <c r="LBH85" s="59"/>
      <c r="LBI85" s="59"/>
      <c r="LBJ85" s="59"/>
      <c r="LBK85" s="59"/>
      <c r="LBL85" s="59"/>
      <c r="LBM85" s="59"/>
      <c r="LBN85" s="59"/>
      <c r="LBO85" s="59"/>
      <c r="LBP85" s="59"/>
      <c r="LBQ85" s="59"/>
      <c r="LBR85" s="59"/>
      <c r="LBS85" s="59"/>
      <c r="LBT85" s="59"/>
      <c r="LBU85" s="59"/>
      <c r="LBV85" s="59"/>
      <c r="LBW85" s="59"/>
      <c r="LBX85" s="59"/>
      <c r="LBY85" s="59"/>
      <c r="LBZ85" s="59"/>
      <c r="LCA85" s="59"/>
      <c r="LCB85" s="59"/>
      <c r="LCC85" s="59"/>
      <c r="LCD85" s="59"/>
      <c r="LCE85" s="59"/>
      <c r="LCF85" s="59"/>
      <c r="LCG85" s="59"/>
      <c r="LCH85" s="59"/>
      <c r="LCI85" s="59"/>
      <c r="LCJ85" s="59"/>
      <c r="LCK85" s="59"/>
      <c r="LCL85" s="59"/>
      <c r="LCM85" s="59"/>
      <c r="LCN85" s="59"/>
      <c r="LCO85" s="59"/>
      <c r="LCP85" s="59"/>
      <c r="LCQ85" s="59"/>
      <c r="LCR85" s="59"/>
      <c r="LCS85" s="59"/>
      <c r="LCT85" s="59"/>
      <c r="LCU85" s="59"/>
      <c r="LCV85" s="59"/>
      <c r="LCW85" s="59"/>
      <c r="LCX85" s="59"/>
      <c r="LCY85" s="59"/>
      <c r="LCZ85" s="59"/>
      <c r="LDA85" s="59"/>
      <c r="LDB85" s="59"/>
      <c r="LDC85" s="59"/>
      <c r="LDD85" s="59"/>
      <c r="LDE85" s="59"/>
      <c r="LDF85" s="59"/>
      <c r="LDG85" s="59"/>
      <c r="LDH85" s="59"/>
      <c r="LDI85" s="59"/>
      <c r="LDJ85" s="59"/>
      <c r="LDK85" s="59"/>
      <c r="LDL85" s="59"/>
      <c r="LDM85" s="59"/>
      <c r="LDN85" s="59"/>
      <c r="LDO85" s="59"/>
      <c r="LDP85" s="59"/>
      <c r="LDQ85" s="59"/>
      <c r="LDR85" s="59"/>
      <c r="LDS85" s="59"/>
      <c r="LDT85" s="59"/>
      <c r="LDU85" s="59"/>
      <c r="LDV85" s="59"/>
      <c r="LDW85" s="59"/>
      <c r="LDX85" s="59"/>
      <c r="LDY85" s="59"/>
      <c r="LDZ85" s="59"/>
      <c r="LEA85" s="59"/>
      <c r="LEB85" s="59"/>
      <c r="LEC85" s="59"/>
      <c r="LED85" s="59"/>
      <c r="LEE85" s="59"/>
      <c r="LEF85" s="59"/>
      <c r="LEG85" s="59"/>
      <c r="LEH85" s="59"/>
      <c r="LEI85" s="59"/>
      <c r="LEJ85" s="59"/>
      <c r="LEK85" s="59"/>
      <c r="LEL85" s="59"/>
      <c r="LEM85" s="59"/>
      <c r="LEN85" s="59"/>
      <c r="LEO85" s="59"/>
      <c r="LEP85" s="59"/>
      <c r="LEQ85" s="59"/>
      <c r="LER85" s="59"/>
      <c r="LES85" s="59"/>
      <c r="LET85" s="59"/>
      <c r="LEU85" s="59"/>
      <c r="LEV85" s="59"/>
      <c r="LEW85" s="59"/>
      <c r="LEX85" s="59"/>
      <c r="LEY85" s="59"/>
      <c r="LEZ85" s="59"/>
      <c r="LFA85" s="59"/>
      <c r="LFB85" s="59"/>
      <c r="LFC85" s="59"/>
      <c r="LFD85" s="59"/>
      <c r="LFE85" s="59"/>
      <c r="LFF85" s="59"/>
      <c r="LFG85" s="59"/>
      <c r="LFH85" s="59"/>
      <c r="LFI85" s="59"/>
      <c r="LFJ85" s="59"/>
      <c r="LFK85" s="59"/>
      <c r="LFL85" s="59"/>
      <c r="LFM85" s="59"/>
      <c r="LFN85" s="59"/>
      <c r="LFO85" s="59"/>
      <c r="LFP85" s="59"/>
      <c r="LFQ85" s="59"/>
      <c r="LFR85" s="59"/>
      <c r="LFS85" s="59"/>
      <c r="LFT85" s="59"/>
      <c r="LFU85" s="59"/>
      <c r="LFV85" s="59"/>
      <c r="LFW85" s="59"/>
      <c r="LFX85" s="59"/>
      <c r="LFY85" s="59"/>
      <c r="LFZ85" s="59"/>
      <c r="LGA85" s="59"/>
      <c r="LGB85" s="59"/>
      <c r="LGC85" s="59"/>
      <c r="LGD85" s="59"/>
      <c r="LGE85" s="59"/>
      <c r="LGF85" s="59"/>
      <c r="LGG85" s="59"/>
      <c r="LGH85" s="59"/>
      <c r="LGI85" s="59"/>
      <c r="LGJ85" s="59"/>
      <c r="LGK85" s="59"/>
      <c r="LGL85" s="59"/>
      <c r="LGM85" s="59"/>
      <c r="LGN85" s="59"/>
      <c r="LGO85" s="59"/>
      <c r="LGP85" s="59"/>
      <c r="LGQ85" s="59"/>
      <c r="LGR85" s="59"/>
      <c r="LGS85" s="59"/>
      <c r="LGT85" s="59"/>
      <c r="LGU85" s="59"/>
      <c r="LGV85" s="59"/>
      <c r="LGW85" s="59"/>
      <c r="LGX85" s="59"/>
      <c r="LGY85" s="59"/>
      <c r="LGZ85" s="59"/>
      <c r="LHA85" s="59"/>
      <c r="LHB85" s="59"/>
      <c r="LHC85" s="59"/>
      <c r="LHD85" s="59"/>
      <c r="LHE85" s="59"/>
      <c r="LHF85" s="59"/>
      <c r="LHG85" s="59"/>
      <c r="LHH85" s="59"/>
      <c r="LHI85" s="59"/>
      <c r="LHJ85" s="59"/>
      <c r="LHK85" s="59"/>
      <c r="LHL85" s="59"/>
      <c r="LHM85" s="59"/>
      <c r="LHN85" s="59"/>
      <c r="LHO85" s="59"/>
      <c r="LHP85" s="59"/>
      <c r="LHQ85" s="59"/>
      <c r="LHR85" s="59"/>
      <c r="LHS85" s="59"/>
      <c r="LHT85" s="59"/>
      <c r="LHU85" s="59"/>
      <c r="LHV85" s="59"/>
      <c r="LHW85" s="59"/>
      <c r="LHX85" s="59"/>
      <c r="LHY85" s="59"/>
      <c r="LHZ85" s="59"/>
      <c r="LIA85" s="59"/>
      <c r="LIB85" s="59"/>
      <c r="LIC85" s="59"/>
      <c r="LID85" s="59"/>
      <c r="LIE85" s="59"/>
      <c r="LIF85" s="59"/>
      <c r="LIG85" s="59"/>
      <c r="LIH85" s="59"/>
      <c r="LII85" s="59"/>
      <c r="LIJ85" s="59"/>
      <c r="LIK85" s="59"/>
      <c r="LIL85" s="59"/>
      <c r="LIM85" s="59"/>
      <c r="LIN85" s="59"/>
      <c r="LIO85" s="59"/>
      <c r="LIP85" s="59"/>
      <c r="LIQ85" s="59"/>
      <c r="LIR85" s="59"/>
      <c r="LIS85" s="59"/>
      <c r="LIT85" s="59"/>
      <c r="LIU85" s="59"/>
      <c r="LIV85" s="59"/>
      <c r="LIW85" s="59"/>
      <c r="LIX85" s="59"/>
      <c r="LIY85" s="59"/>
      <c r="LIZ85" s="59"/>
      <c r="LJA85" s="59"/>
      <c r="LJB85" s="59"/>
      <c r="LJC85" s="59"/>
      <c r="LJD85" s="59"/>
      <c r="LJE85" s="59"/>
      <c r="LJF85" s="59"/>
      <c r="LJG85" s="59"/>
      <c r="LJH85" s="59"/>
      <c r="LJI85" s="59"/>
      <c r="LJJ85" s="59"/>
      <c r="LJK85" s="59"/>
      <c r="LJL85" s="59"/>
      <c r="LJM85" s="59"/>
      <c r="LJN85" s="59"/>
      <c r="LJO85" s="59"/>
      <c r="LJP85" s="59"/>
      <c r="LJQ85" s="59"/>
      <c r="LJR85" s="59"/>
      <c r="LJS85" s="59"/>
      <c r="LJT85" s="59"/>
      <c r="LJU85" s="59"/>
      <c r="LJV85" s="59"/>
      <c r="LJW85" s="59"/>
      <c r="LJX85" s="59"/>
      <c r="LJY85" s="59"/>
      <c r="LJZ85" s="59"/>
      <c r="LKA85" s="59"/>
      <c r="LKB85" s="59"/>
      <c r="LKC85" s="59"/>
      <c r="LKD85" s="59"/>
      <c r="LKE85" s="59"/>
      <c r="LKF85" s="59"/>
      <c r="LKG85" s="59"/>
      <c r="LKH85" s="59"/>
      <c r="LKI85" s="59"/>
      <c r="LKJ85" s="59"/>
      <c r="LKK85" s="59"/>
      <c r="LKL85" s="59"/>
      <c r="LKM85" s="59"/>
      <c r="LKN85" s="59"/>
      <c r="LKO85" s="59"/>
      <c r="LKP85" s="59"/>
      <c r="LKQ85" s="59"/>
      <c r="LKR85" s="59"/>
      <c r="LKS85" s="59"/>
      <c r="LKT85" s="59"/>
      <c r="LKU85" s="59"/>
      <c r="LKV85" s="59"/>
      <c r="LKW85" s="59"/>
      <c r="LKX85" s="59"/>
      <c r="LKY85" s="59"/>
      <c r="LKZ85" s="59"/>
      <c r="LLA85" s="59"/>
      <c r="LLB85" s="59"/>
      <c r="LLC85" s="59"/>
      <c r="LLD85" s="59"/>
      <c r="LLE85" s="59"/>
      <c r="LLF85" s="59"/>
      <c r="LLG85" s="59"/>
      <c r="LLH85" s="59"/>
      <c r="LLI85" s="59"/>
      <c r="LLJ85" s="59"/>
      <c r="LLK85" s="59"/>
      <c r="LLL85" s="59"/>
      <c r="LLM85" s="59"/>
      <c r="LLN85" s="59"/>
      <c r="LLO85" s="59"/>
      <c r="LLP85" s="59"/>
      <c r="LLQ85" s="59"/>
      <c r="LLR85" s="59"/>
      <c r="LLS85" s="59"/>
      <c r="LLT85" s="59"/>
      <c r="LLU85" s="59"/>
      <c r="LLV85" s="59"/>
      <c r="LLW85" s="59"/>
      <c r="LLX85" s="59"/>
      <c r="LLY85" s="59"/>
      <c r="LLZ85" s="59"/>
      <c r="LMA85" s="59"/>
      <c r="LMB85" s="59"/>
      <c r="LMC85" s="59"/>
      <c r="LMD85" s="59"/>
      <c r="LME85" s="59"/>
      <c r="LMF85" s="59"/>
      <c r="LMG85" s="59"/>
      <c r="LMH85" s="59"/>
      <c r="LMI85" s="59"/>
      <c r="LMJ85" s="59"/>
      <c r="LMK85" s="59"/>
      <c r="LML85" s="59"/>
      <c r="LMM85" s="59"/>
      <c r="LMN85" s="59"/>
      <c r="LMO85" s="59"/>
      <c r="LMP85" s="59"/>
      <c r="LMQ85" s="59"/>
      <c r="LMR85" s="59"/>
      <c r="LMS85" s="59"/>
      <c r="LMT85" s="59"/>
      <c r="LMU85" s="59"/>
      <c r="LMV85" s="59"/>
      <c r="LMW85" s="59"/>
      <c r="LMX85" s="59"/>
      <c r="LMY85" s="59"/>
      <c r="LMZ85" s="59"/>
      <c r="LNA85" s="59"/>
      <c r="LNB85" s="59"/>
      <c r="LNC85" s="59"/>
      <c r="LND85" s="59"/>
      <c r="LNE85" s="59"/>
      <c r="LNF85" s="59"/>
      <c r="LNG85" s="59"/>
      <c r="LNH85" s="59"/>
      <c r="LNI85" s="59"/>
      <c r="LNJ85" s="59"/>
      <c r="LNK85" s="59"/>
      <c r="LNL85" s="59"/>
      <c r="LNM85" s="59"/>
      <c r="LNN85" s="59"/>
      <c r="LNO85" s="59"/>
      <c r="LNP85" s="59"/>
      <c r="LNQ85" s="59"/>
      <c r="LNR85" s="59"/>
      <c r="LNS85" s="59"/>
      <c r="LNT85" s="59"/>
      <c r="LNU85" s="59"/>
      <c r="LNV85" s="59"/>
      <c r="LNW85" s="59"/>
      <c r="LNX85" s="59"/>
      <c r="LNY85" s="59"/>
      <c r="LNZ85" s="59"/>
      <c r="LOA85" s="59"/>
      <c r="LOB85" s="59"/>
      <c r="LOC85" s="59"/>
      <c r="LOD85" s="59"/>
      <c r="LOE85" s="59"/>
      <c r="LOF85" s="59"/>
      <c r="LOG85" s="59"/>
      <c r="LOH85" s="59"/>
      <c r="LOI85" s="59"/>
      <c r="LOJ85" s="59"/>
      <c r="LOK85" s="59"/>
      <c r="LOL85" s="59"/>
      <c r="LOM85" s="59"/>
      <c r="LON85" s="59"/>
      <c r="LOO85" s="59"/>
      <c r="LOP85" s="59"/>
      <c r="LOQ85" s="59"/>
      <c r="LOR85" s="59"/>
      <c r="LOS85" s="59"/>
      <c r="LOT85" s="59"/>
      <c r="LOU85" s="59"/>
      <c r="LOV85" s="59"/>
      <c r="LOW85" s="59"/>
      <c r="LOX85" s="59"/>
      <c r="LOY85" s="59"/>
      <c r="LOZ85" s="59"/>
      <c r="LPA85" s="59"/>
      <c r="LPB85" s="59"/>
      <c r="LPC85" s="59"/>
      <c r="LPD85" s="59"/>
      <c r="LPE85" s="59"/>
      <c r="LPF85" s="59"/>
      <c r="LPG85" s="59"/>
      <c r="LPH85" s="59"/>
      <c r="LPI85" s="59"/>
      <c r="LPJ85" s="59"/>
      <c r="LPK85" s="59"/>
      <c r="LPL85" s="59"/>
      <c r="LPM85" s="59"/>
      <c r="LPN85" s="59"/>
      <c r="LPO85" s="59"/>
      <c r="LPP85" s="59"/>
      <c r="LPQ85" s="59"/>
      <c r="LPR85" s="59"/>
      <c r="LPS85" s="59"/>
      <c r="LPT85" s="59"/>
      <c r="LPU85" s="59"/>
      <c r="LPV85" s="59"/>
      <c r="LPW85" s="59"/>
      <c r="LPX85" s="59"/>
      <c r="LPY85" s="59"/>
      <c r="LPZ85" s="59"/>
      <c r="LQA85" s="59"/>
      <c r="LQB85" s="59"/>
      <c r="LQC85" s="59"/>
      <c r="LQD85" s="59"/>
      <c r="LQE85" s="59"/>
      <c r="LQF85" s="59"/>
      <c r="LQG85" s="59"/>
      <c r="LQH85" s="59"/>
      <c r="LQI85" s="59"/>
      <c r="LQJ85" s="59"/>
      <c r="LQK85" s="59"/>
      <c r="LQL85" s="59"/>
      <c r="LQM85" s="59"/>
      <c r="LQN85" s="59"/>
      <c r="LQO85" s="59"/>
      <c r="LQP85" s="59"/>
      <c r="LQQ85" s="59"/>
      <c r="LQR85" s="59"/>
      <c r="LQS85" s="59"/>
      <c r="LQT85" s="59"/>
      <c r="LQU85" s="59"/>
      <c r="LQV85" s="59"/>
      <c r="LQW85" s="59"/>
      <c r="LQX85" s="59"/>
      <c r="LQY85" s="59"/>
      <c r="LQZ85" s="59"/>
      <c r="LRA85" s="59"/>
      <c r="LRB85" s="59"/>
      <c r="LRC85" s="59"/>
      <c r="LRD85" s="59"/>
      <c r="LRE85" s="59"/>
      <c r="LRF85" s="59"/>
      <c r="LRG85" s="59"/>
      <c r="LRH85" s="59"/>
      <c r="LRI85" s="59"/>
      <c r="LRJ85" s="59"/>
      <c r="LRK85" s="59"/>
      <c r="LRL85" s="59"/>
      <c r="LRM85" s="59"/>
      <c r="LRN85" s="59"/>
      <c r="LRO85" s="59"/>
      <c r="LRP85" s="59"/>
      <c r="LRQ85" s="59"/>
      <c r="LRR85" s="59"/>
      <c r="LRS85" s="59"/>
      <c r="LRT85" s="59"/>
      <c r="LRU85" s="59"/>
      <c r="LRV85" s="59"/>
      <c r="LRW85" s="59"/>
      <c r="LRX85" s="59"/>
      <c r="LRY85" s="59"/>
      <c r="LRZ85" s="59"/>
      <c r="LSA85" s="59"/>
      <c r="LSB85" s="59"/>
      <c r="LSC85" s="59"/>
      <c r="LSD85" s="59"/>
      <c r="LSE85" s="59"/>
      <c r="LSF85" s="59"/>
      <c r="LSG85" s="59"/>
      <c r="LSH85" s="59"/>
      <c r="LSI85" s="59"/>
      <c r="LSJ85" s="59"/>
      <c r="LSK85" s="59"/>
      <c r="LSL85" s="59"/>
      <c r="LSM85" s="59"/>
      <c r="LSN85" s="59"/>
      <c r="LSO85" s="59"/>
      <c r="LSP85" s="59"/>
      <c r="LSQ85" s="59"/>
      <c r="LSR85" s="59"/>
      <c r="LSS85" s="59"/>
      <c r="LST85" s="59"/>
      <c r="LSU85" s="59"/>
      <c r="LSV85" s="59"/>
      <c r="LSW85" s="59"/>
      <c r="LSX85" s="59"/>
      <c r="LSY85" s="59"/>
      <c r="LSZ85" s="59"/>
      <c r="LTA85" s="59"/>
      <c r="LTB85" s="59"/>
      <c r="LTC85" s="59"/>
      <c r="LTD85" s="59"/>
      <c r="LTE85" s="59"/>
      <c r="LTF85" s="59"/>
      <c r="LTG85" s="59"/>
      <c r="LTH85" s="59"/>
      <c r="LTI85" s="59"/>
      <c r="LTJ85" s="59"/>
      <c r="LTK85" s="59"/>
      <c r="LTL85" s="59"/>
      <c r="LTM85" s="59"/>
      <c r="LTN85" s="59"/>
      <c r="LTO85" s="59"/>
      <c r="LTP85" s="59"/>
      <c r="LTQ85" s="59"/>
      <c r="LTR85" s="59"/>
      <c r="LTS85" s="59"/>
      <c r="LTT85" s="59"/>
      <c r="LTU85" s="59"/>
      <c r="LTV85" s="59"/>
      <c r="LTW85" s="59"/>
      <c r="LTX85" s="59"/>
      <c r="LTY85" s="59"/>
      <c r="LTZ85" s="59"/>
      <c r="LUA85" s="59"/>
      <c r="LUB85" s="59"/>
      <c r="LUC85" s="59"/>
      <c r="LUD85" s="59"/>
      <c r="LUE85" s="59"/>
      <c r="LUF85" s="59"/>
      <c r="LUG85" s="59"/>
      <c r="LUH85" s="59"/>
      <c r="LUI85" s="59"/>
      <c r="LUJ85" s="59"/>
      <c r="LUK85" s="59"/>
      <c r="LUL85" s="59"/>
      <c r="LUM85" s="59"/>
      <c r="LUN85" s="59"/>
      <c r="LUO85" s="59"/>
      <c r="LUP85" s="59"/>
      <c r="LUQ85" s="59"/>
      <c r="LUR85" s="59"/>
      <c r="LUS85" s="59"/>
      <c r="LUT85" s="59"/>
      <c r="LUU85" s="59"/>
      <c r="LUV85" s="59"/>
      <c r="LUW85" s="59"/>
      <c r="LUX85" s="59"/>
      <c r="LUY85" s="59"/>
      <c r="LUZ85" s="59"/>
      <c r="LVA85" s="59"/>
      <c r="LVB85" s="59"/>
      <c r="LVC85" s="59"/>
      <c r="LVD85" s="59"/>
      <c r="LVE85" s="59"/>
      <c r="LVF85" s="59"/>
      <c r="LVG85" s="59"/>
      <c r="LVH85" s="59"/>
      <c r="LVI85" s="59"/>
      <c r="LVJ85" s="59"/>
      <c r="LVK85" s="59"/>
      <c r="LVL85" s="59"/>
      <c r="LVM85" s="59"/>
      <c r="LVN85" s="59"/>
      <c r="LVO85" s="59"/>
      <c r="LVP85" s="59"/>
      <c r="LVQ85" s="59"/>
      <c r="LVR85" s="59"/>
      <c r="LVS85" s="59"/>
      <c r="LVT85" s="59"/>
      <c r="LVU85" s="59"/>
      <c r="LVV85" s="59"/>
      <c r="LVW85" s="59"/>
      <c r="LVX85" s="59"/>
      <c r="LVY85" s="59"/>
      <c r="LVZ85" s="59"/>
      <c r="LWA85" s="59"/>
      <c r="LWB85" s="59"/>
      <c r="LWC85" s="59"/>
      <c r="LWD85" s="59"/>
      <c r="LWE85" s="59"/>
      <c r="LWF85" s="59"/>
      <c r="LWG85" s="59"/>
      <c r="LWH85" s="59"/>
      <c r="LWI85" s="59"/>
      <c r="LWJ85" s="59"/>
      <c r="LWK85" s="59"/>
      <c r="LWL85" s="59"/>
      <c r="LWM85" s="59"/>
      <c r="LWN85" s="59"/>
      <c r="LWO85" s="59"/>
      <c r="LWP85" s="59"/>
      <c r="LWQ85" s="59"/>
      <c r="LWR85" s="59"/>
      <c r="LWS85" s="59"/>
      <c r="LWT85" s="59"/>
      <c r="LWU85" s="59"/>
      <c r="LWV85" s="59"/>
      <c r="LWW85" s="59"/>
      <c r="LWX85" s="59"/>
      <c r="LWY85" s="59"/>
      <c r="LWZ85" s="59"/>
      <c r="LXA85" s="59"/>
      <c r="LXB85" s="59"/>
      <c r="LXC85" s="59"/>
      <c r="LXD85" s="59"/>
      <c r="LXE85" s="59"/>
      <c r="LXF85" s="59"/>
      <c r="LXG85" s="59"/>
      <c r="LXH85" s="59"/>
      <c r="LXI85" s="59"/>
      <c r="LXJ85" s="59"/>
      <c r="LXK85" s="59"/>
      <c r="LXL85" s="59"/>
      <c r="LXM85" s="59"/>
      <c r="LXN85" s="59"/>
      <c r="LXO85" s="59"/>
      <c r="LXP85" s="59"/>
      <c r="LXQ85" s="59"/>
      <c r="LXR85" s="59"/>
      <c r="LXS85" s="59"/>
      <c r="LXT85" s="59"/>
      <c r="LXU85" s="59"/>
      <c r="LXV85" s="59"/>
      <c r="LXW85" s="59"/>
      <c r="LXX85" s="59"/>
      <c r="LXY85" s="59"/>
      <c r="LXZ85" s="59"/>
      <c r="LYA85" s="59"/>
      <c r="LYB85" s="59"/>
      <c r="LYC85" s="59"/>
      <c r="LYD85" s="59"/>
      <c r="LYE85" s="59"/>
      <c r="LYF85" s="59"/>
      <c r="LYG85" s="59"/>
      <c r="LYH85" s="59"/>
      <c r="LYI85" s="59"/>
      <c r="LYJ85" s="59"/>
      <c r="LYK85" s="59"/>
      <c r="LYL85" s="59"/>
      <c r="LYM85" s="59"/>
      <c r="LYN85" s="59"/>
      <c r="LYO85" s="59"/>
      <c r="LYP85" s="59"/>
      <c r="LYQ85" s="59"/>
      <c r="LYR85" s="59"/>
      <c r="LYS85" s="59"/>
      <c r="LYT85" s="59"/>
      <c r="LYU85" s="59"/>
      <c r="LYV85" s="59"/>
      <c r="LYW85" s="59"/>
      <c r="LYX85" s="59"/>
      <c r="LYY85" s="59"/>
      <c r="LYZ85" s="59"/>
      <c r="LZA85" s="59"/>
      <c r="LZB85" s="59"/>
      <c r="LZC85" s="59"/>
      <c r="LZD85" s="59"/>
      <c r="LZE85" s="59"/>
      <c r="LZF85" s="59"/>
      <c r="LZG85" s="59"/>
      <c r="LZH85" s="59"/>
      <c r="LZI85" s="59"/>
      <c r="LZJ85" s="59"/>
      <c r="LZK85" s="59"/>
      <c r="LZL85" s="59"/>
      <c r="LZM85" s="59"/>
      <c r="LZN85" s="59"/>
      <c r="LZO85" s="59"/>
      <c r="LZP85" s="59"/>
      <c r="LZQ85" s="59"/>
      <c r="LZR85" s="59"/>
      <c r="LZS85" s="59"/>
      <c r="LZT85" s="59"/>
      <c r="LZU85" s="59"/>
      <c r="LZV85" s="59"/>
      <c r="LZW85" s="59"/>
      <c r="LZX85" s="59"/>
      <c r="LZY85" s="59"/>
      <c r="LZZ85" s="59"/>
      <c r="MAA85" s="59"/>
      <c r="MAB85" s="59"/>
      <c r="MAC85" s="59"/>
      <c r="MAD85" s="59"/>
      <c r="MAE85" s="59"/>
      <c r="MAF85" s="59"/>
      <c r="MAG85" s="59"/>
      <c r="MAH85" s="59"/>
      <c r="MAI85" s="59"/>
      <c r="MAJ85" s="59"/>
      <c r="MAK85" s="59"/>
      <c r="MAL85" s="59"/>
      <c r="MAM85" s="59"/>
      <c r="MAN85" s="59"/>
      <c r="MAO85" s="59"/>
      <c r="MAP85" s="59"/>
      <c r="MAQ85" s="59"/>
      <c r="MAR85" s="59"/>
      <c r="MAS85" s="59"/>
      <c r="MAT85" s="59"/>
      <c r="MAU85" s="59"/>
      <c r="MAV85" s="59"/>
      <c r="MAW85" s="59"/>
      <c r="MAX85" s="59"/>
      <c r="MAY85" s="59"/>
      <c r="MAZ85" s="59"/>
      <c r="MBA85" s="59"/>
      <c r="MBB85" s="59"/>
      <c r="MBC85" s="59"/>
      <c r="MBD85" s="59"/>
      <c r="MBE85" s="59"/>
      <c r="MBF85" s="59"/>
      <c r="MBG85" s="59"/>
      <c r="MBH85" s="59"/>
      <c r="MBI85" s="59"/>
      <c r="MBJ85" s="59"/>
      <c r="MBK85" s="59"/>
      <c r="MBL85" s="59"/>
      <c r="MBM85" s="59"/>
      <c r="MBN85" s="59"/>
      <c r="MBO85" s="59"/>
      <c r="MBP85" s="59"/>
      <c r="MBQ85" s="59"/>
      <c r="MBR85" s="59"/>
      <c r="MBS85" s="59"/>
      <c r="MBT85" s="59"/>
      <c r="MBU85" s="59"/>
      <c r="MBV85" s="59"/>
      <c r="MBW85" s="59"/>
      <c r="MBX85" s="59"/>
      <c r="MBY85" s="59"/>
      <c r="MBZ85" s="59"/>
      <c r="MCA85" s="59"/>
      <c r="MCB85" s="59"/>
      <c r="MCC85" s="59"/>
      <c r="MCD85" s="59"/>
      <c r="MCE85" s="59"/>
      <c r="MCF85" s="59"/>
      <c r="MCG85" s="59"/>
      <c r="MCH85" s="59"/>
      <c r="MCI85" s="59"/>
      <c r="MCJ85" s="59"/>
      <c r="MCK85" s="59"/>
      <c r="MCL85" s="59"/>
      <c r="MCM85" s="59"/>
      <c r="MCN85" s="59"/>
      <c r="MCO85" s="59"/>
      <c r="MCP85" s="59"/>
      <c r="MCQ85" s="59"/>
      <c r="MCR85" s="59"/>
      <c r="MCS85" s="59"/>
      <c r="MCT85" s="59"/>
      <c r="MCU85" s="59"/>
      <c r="MCV85" s="59"/>
      <c r="MCW85" s="59"/>
      <c r="MCX85" s="59"/>
      <c r="MCY85" s="59"/>
      <c r="MCZ85" s="59"/>
      <c r="MDA85" s="59"/>
      <c r="MDB85" s="59"/>
      <c r="MDC85" s="59"/>
      <c r="MDD85" s="59"/>
      <c r="MDE85" s="59"/>
      <c r="MDF85" s="59"/>
      <c r="MDG85" s="59"/>
      <c r="MDH85" s="59"/>
      <c r="MDI85" s="59"/>
      <c r="MDJ85" s="59"/>
      <c r="MDK85" s="59"/>
      <c r="MDL85" s="59"/>
      <c r="MDM85" s="59"/>
      <c r="MDN85" s="59"/>
      <c r="MDO85" s="59"/>
      <c r="MDP85" s="59"/>
      <c r="MDQ85" s="59"/>
      <c r="MDR85" s="59"/>
      <c r="MDS85" s="59"/>
      <c r="MDT85" s="59"/>
      <c r="MDU85" s="59"/>
      <c r="MDV85" s="59"/>
      <c r="MDW85" s="59"/>
      <c r="MDX85" s="59"/>
      <c r="MDY85" s="59"/>
      <c r="MDZ85" s="59"/>
      <c r="MEA85" s="59"/>
      <c r="MEB85" s="59"/>
      <c r="MEC85" s="59"/>
      <c r="MED85" s="59"/>
      <c r="MEE85" s="59"/>
      <c r="MEF85" s="59"/>
      <c r="MEG85" s="59"/>
      <c r="MEH85" s="59"/>
      <c r="MEI85" s="59"/>
      <c r="MEJ85" s="59"/>
      <c r="MEK85" s="59"/>
      <c r="MEL85" s="59"/>
      <c r="MEM85" s="59"/>
      <c r="MEN85" s="59"/>
      <c r="MEO85" s="59"/>
      <c r="MEP85" s="59"/>
      <c r="MEQ85" s="59"/>
      <c r="MER85" s="59"/>
      <c r="MES85" s="59"/>
      <c r="MET85" s="59"/>
      <c r="MEU85" s="59"/>
      <c r="MEV85" s="59"/>
      <c r="MEW85" s="59"/>
      <c r="MEX85" s="59"/>
      <c r="MEY85" s="59"/>
      <c r="MEZ85" s="59"/>
      <c r="MFA85" s="59"/>
      <c r="MFB85" s="59"/>
      <c r="MFC85" s="59"/>
      <c r="MFD85" s="59"/>
      <c r="MFE85" s="59"/>
      <c r="MFF85" s="59"/>
      <c r="MFG85" s="59"/>
      <c r="MFH85" s="59"/>
      <c r="MFI85" s="59"/>
      <c r="MFJ85" s="59"/>
      <c r="MFK85" s="59"/>
      <c r="MFL85" s="59"/>
      <c r="MFM85" s="59"/>
      <c r="MFN85" s="59"/>
      <c r="MFO85" s="59"/>
      <c r="MFP85" s="59"/>
      <c r="MFQ85" s="59"/>
      <c r="MFR85" s="59"/>
      <c r="MFS85" s="59"/>
      <c r="MFT85" s="59"/>
      <c r="MFU85" s="59"/>
      <c r="MFV85" s="59"/>
      <c r="MFW85" s="59"/>
      <c r="MFX85" s="59"/>
      <c r="MFY85" s="59"/>
      <c r="MFZ85" s="59"/>
      <c r="MGA85" s="59"/>
      <c r="MGB85" s="59"/>
      <c r="MGC85" s="59"/>
      <c r="MGD85" s="59"/>
      <c r="MGE85" s="59"/>
      <c r="MGF85" s="59"/>
      <c r="MGG85" s="59"/>
      <c r="MGH85" s="59"/>
      <c r="MGI85" s="59"/>
      <c r="MGJ85" s="59"/>
      <c r="MGK85" s="59"/>
      <c r="MGL85" s="59"/>
      <c r="MGM85" s="59"/>
      <c r="MGN85" s="59"/>
      <c r="MGO85" s="59"/>
      <c r="MGP85" s="59"/>
      <c r="MGQ85" s="59"/>
      <c r="MGR85" s="59"/>
      <c r="MGS85" s="59"/>
      <c r="MGT85" s="59"/>
      <c r="MGU85" s="59"/>
      <c r="MGV85" s="59"/>
      <c r="MGW85" s="59"/>
      <c r="MGX85" s="59"/>
      <c r="MGY85" s="59"/>
      <c r="MGZ85" s="59"/>
      <c r="MHA85" s="59"/>
      <c r="MHB85" s="59"/>
      <c r="MHC85" s="59"/>
      <c r="MHD85" s="59"/>
      <c r="MHE85" s="59"/>
      <c r="MHF85" s="59"/>
      <c r="MHG85" s="59"/>
      <c r="MHH85" s="59"/>
      <c r="MHI85" s="59"/>
      <c r="MHJ85" s="59"/>
      <c r="MHK85" s="59"/>
      <c r="MHL85" s="59"/>
      <c r="MHM85" s="59"/>
      <c r="MHN85" s="59"/>
      <c r="MHO85" s="59"/>
      <c r="MHP85" s="59"/>
      <c r="MHQ85" s="59"/>
      <c r="MHR85" s="59"/>
      <c r="MHS85" s="59"/>
      <c r="MHT85" s="59"/>
      <c r="MHU85" s="59"/>
      <c r="MHV85" s="59"/>
      <c r="MHW85" s="59"/>
      <c r="MHX85" s="59"/>
      <c r="MHY85" s="59"/>
      <c r="MHZ85" s="59"/>
      <c r="MIA85" s="59"/>
      <c r="MIB85" s="59"/>
      <c r="MIC85" s="59"/>
      <c r="MID85" s="59"/>
      <c r="MIE85" s="59"/>
      <c r="MIF85" s="59"/>
      <c r="MIG85" s="59"/>
      <c r="MIH85" s="59"/>
      <c r="MII85" s="59"/>
      <c r="MIJ85" s="59"/>
      <c r="MIK85" s="59"/>
      <c r="MIL85" s="59"/>
      <c r="MIM85" s="59"/>
      <c r="MIN85" s="59"/>
      <c r="MIO85" s="59"/>
      <c r="MIP85" s="59"/>
      <c r="MIQ85" s="59"/>
      <c r="MIR85" s="59"/>
      <c r="MIS85" s="59"/>
      <c r="MIT85" s="59"/>
      <c r="MIU85" s="59"/>
      <c r="MIV85" s="59"/>
      <c r="MIW85" s="59"/>
      <c r="MIX85" s="59"/>
      <c r="MIY85" s="59"/>
      <c r="MIZ85" s="59"/>
      <c r="MJA85" s="59"/>
      <c r="MJB85" s="59"/>
      <c r="MJC85" s="59"/>
      <c r="MJD85" s="59"/>
      <c r="MJE85" s="59"/>
      <c r="MJF85" s="59"/>
      <c r="MJG85" s="59"/>
      <c r="MJH85" s="59"/>
      <c r="MJI85" s="59"/>
      <c r="MJJ85" s="59"/>
      <c r="MJK85" s="59"/>
      <c r="MJL85" s="59"/>
      <c r="MJM85" s="59"/>
      <c r="MJN85" s="59"/>
      <c r="MJO85" s="59"/>
      <c r="MJP85" s="59"/>
      <c r="MJQ85" s="59"/>
      <c r="MJR85" s="59"/>
      <c r="MJS85" s="59"/>
      <c r="MJT85" s="59"/>
      <c r="MJU85" s="59"/>
      <c r="MJV85" s="59"/>
      <c r="MJW85" s="59"/>
      <c r="MJX85" s="59"/>
      <c r="MJY85" s="59"/>
      <c r="MJZ85" s="59"/>
      <c r="MKA85" s="59"/>
      <c r="MKB85" s="59"/>
      <c r="MKC85" s="59"/>
      <c r="MKD85" s="59"/>
      <c r="MKE85" s="59"/>
      <c r="MKF85" s="59"/>
      <c r="MKG85" s="59"/>
      <c r="MKH85" s="59"/>
      <c r="MKI85" s="59"/>
      <c r="MKJ85" s="59"/>
      <c r="MKK85" s="59"/>
      <c r="MKL85" s="59"/>
      <c r="MKM85" s="59"/>
      <c r="MKN85" s="59"/>
      <c r="MKO85" s="59"/>
      <c r="MKP85" s="59"/>
      <c r="MKQ85" s="59"/>
      <c r="MKR85" s="59"/>
      <c r="MKS85" s="59"/>
      <c r="MKT85" s="59"/>
      <c r="MKU85" s="59"/>
      <c r="MKV85" s="59"/>
      <c r="MKW85" s="59"/>
      <c r="MKX85" s="59"/>
      <c r="MKY85" s="59"/>
      <c r="MKZ85" s="59"/>
      <c r="MLA85" s="59"/>
      <c r="MLB85" s="59"/>
      <c r="MLC85" s="59"/>
      <c r="MLD85" s="59"/>
      <c r="MLE85" s="59"/>
      <c r="MLF85" s="59"/>
      <c r="MLG85" s="59"/>
      <c r="MLH85" s="59"/>
      <c r="MLI85" s="59"/>
      <c r="MLJ85" s="59"/>
      <c r="MLK85" s="59"/>
      <c r="MLL85" s="59"/>
      <c r="MLM85" s="59"/>
      <c r="MLN85" s="59"/>
      <c r="MLO85" s="59"/>
      <c r="MLP85" s="59"/>
      <c r="MLQ85" s="59"/>
      <c r="MLR85" s="59"/>
      <c r="MLS85" s="59"/>
      <c r="MLT85" s="59"/>
      <c r="MLU85" s="59"/>
      <c r="MLV85" s="59"/>
      <c r="MLW85" s="59"/>
      <c r="MLX85" s="59"/>
      <c r="MLY85" s="59"/>
      <c r="MLZ85" s="59"/>
      <c r="MMA85" s="59"/>
      <c r="MMB85" s="59"/>
      <c r="MMC85" s="59"/>
      <c r="MMD85" s="59"/>
      <c r="MME85" s="59"/>
      <c r="MMF85" s="59"/>
      <c r="MMG85" s="59"/>
      <c r="MMH85" s="59"/>
      <c r="MMI85" s="59"/>
      <c r="MMJ85" s="59"/>
      <c r="MMK85" s="59"/>
      <c r="MML85" s="59"/>
      <c r="MMM85" s="59"/>
      <c r="MMN85" s="59"/>
      <c r="MMO85" s="59"/>
      <c r="MMP85" s="59"/>
      <c r="MMQ85" s="59"/>
      <c r="MMR85" s="59"/>
      <c r="MMS85" s="59"/>
      <c r="MMT85" s="59"/>
      <c r="MMU85" s="59"/>
      <c r="MMV85" s="59"/>
      <c r="MMW85" s="59"/>
      <c r="MMX85" s="59"/>
      <c r="MMY85" s="59"/>
      <c r="MMZ85" s="59"/>
      <c r="MNA85" s="59"/>
      <c r="MNB85" s="59"/>
      <c r="MNC85" s="59"/>
      <c r="MND85" s="59"/>
      <c r="MNE85" s="59"/>
      <c r="MNF85" s="59"/>
      <c r="MNG85" s="59"/>
      <c r="MNH85" s="59"/>
      <c r="MNI85" s="59"/>
      <c r="MNJ85" s="59"/>
      <c r="MNK85" s="59"/>
      <c r="MNL85" s="59"/>
      <c r="MNM85" s="59"/>
      <c r="MNN85" s="59"/>
      <c r="MNO85" s="59"/>
      <c r="MNP85" s="59"/>
      <c r="MNQ85" s="59"/>
      <c r="MNR85" s="59"/>
      <c r="MNS85" s="59"/>
      <c r="MNT85" s="59"/>
      <c r="MNU85" s="59"/>
      <c r="MNV85" s="59"/>
      <c r="MNW85" s="59"/>
      <c r="MNX85" s="59"/>
      <c r="MNY85" s="59"/>
      <c r="MNZ85" s="59"/>
      <c r="MOA85" s="59"/>
      <c r="MOB85" s="59"/>
      <c r="MOC85" s="59"/>
      <c r="MOD85" s="59"/>
      <c r="MOE85" s="59"/>
      <c r="MOF85" s="59"/>
      <c r="MOG85" s="59"/>
      <c r="MOH85" s="59"/>
      <c r="MOI85" s="59"/>
      <c r="MOJ85" s="59"/>
      <c r="MOK85" s="59"/>
      <c r="MOL85" s="59"/>
      <c r="MOM85" s="59"/>
      <c r="MON85" s="59"/>
      <c r="MOO85" s="59"/>
      <c r="MOP85" s="59"/>
      <c r="MOQ85" s="59"/>
      <c r="MOR85" s="59"/>
      <c r="MOS85" s="59"/>
      <c r="MOT85" s="59"/>
      <c r="MOU85" s="59"/>
      <c r="MOV85" s="59"/>
      <c r="MOW85" s="59"/>
      <c r="MOX85" s="59"/>
      <c r="MOY85" s="59"/>
      <c r="MOZ85" s="59"/>
      <c r="MPA85" s="59"/>
      <c r="MPB85" s="59"/>
      <c r="MPC85" s="59"/>
      <c r="MPD85" s="59"/>
      <c r="MPE85" s="59"/>
      <c r="MPF85" s="59"/>
      <c r="MPG85" s="59"/>
      <c r="MPH85" s="59"/>
      <c r="MPI85" s="59"/>
      <c r="MPJ85" s="59"/>
      <c r="MPK85" s="59"/>
      <c r="MPL85" s="59"/>
      <c r="MPM85" s="59"/>
      <c r="MPN85" s="59"/>
      <c r="MPO85" s="59"/>
      <c r="MPP85" s="59"/>
      <c r="MPQ85" s="59"/>
      <c r="MPR85" s="59"/>
      <c r="MPS85" s="59"/>
      <c r="MPT85" s="59"/>
      <c r="MPU85" s="59"/>
      <c r="MPV85" s="59"/>
      <c r="MPW85" s="59"/>
      <c r="MPX85" s="59"/>
      <c r="MPY85" s="59"/>
      <c r="MPZ85" s="59"/>
      <c r="MQA85" s="59"/>
      <c r="MQB85" s="59"/>
      <c r="MQC85" s="59"/>
      <c r="MQD85" s="59"/>
      <c r="MQE85" s="59"/>
      <c r="MQF85" s="59"/>
      <c r="MQG85" s="59"/>
      <c r="MQH85" s="59"/>
      <c r="MQI85" s="59"/>
      <c r="MQJ85" s="59"/>
      <c r="MQK85" s="59"/>
      <c r="MQL85" s="59"/>
      <c r="MQM85" s="59"/>
      <c r="MQN85" s="59"/>
      <c r="MQO85" s="59"/>
      <c r="MQP85" s="59"/>
      <c r="MQQ85" s="59"/>
      <c r="MQR85" s="59"/>
      <c r="MQS85" s="59"/>
      <c r="MQT85" s="59"/>
      <c r="MQU85" s="59"/>
      <c r="MQV85" s="59"/>
      <c r="MQW85" s="59"/>
      <c r="MQX85" s="59"/>
      <c r="MQY85" s="59"/>
      <c r="MQZ85" s="59"/>
      <c r="MRA85" s="59"/>
      <c r="MRB85" s="59"/>
      <c r="MRC85" s="59"/>
      <c r="MRD85" s="59"/>
      <c r="MRE85" s="59"/>
      <c r="MRF85" s="59"/>
      <c r="MRG85" s="59"/>
      <c r="MRH85" s="59"/>
      <c r="MRI85" s="59"/>
      <c r="MRJ85" s="59"/>
      <c r="MRK85" s="59"/>
      <c r="MRL85" s="59"/>
      <c r="MRM85" s="59"/>
      <c r="MRN85" s="59"/>
      <c r="MRO85" s="59"/>
      <c r="MRP85" s="59"/>
      <c r="MRQ85" s="59"/>
      <c r="MRR85" s="59"/>
      <c r="MRS85" s="59"/>
      <c r="MRT85" s="59"/>
      <c r="MRU85" s="59"/>
      <c r="MRV85" s="59"/>
      <c r="MRW85" s="59"/>
      <c r="MRX85" s="59"/>
      <c r="MRY85" s="59"/>
      <c r="MRZ85" s="59"/>
      <c r="MSA85" s="59"/>
      <c r="MSB85" s="59"/>
      <c r="MSC85" s="59"/>
      <c r="MSD85" s="59"/>
      <c r="MSE85" s="59"/>
      <c r="MSF85" s="59"/>
      <c r="MSG85" s="59"/>
      <c r="MSH85" s="59"/>
      <c r="MSI85" s="59"/>
      <c r="MSJ85" s="59"/>
      <c r="MSK85" s="59"/>
      <c r="MSL85" s="59"/>
      <c r="MSM85" s="59"/>
      <c r="MSN85" s="59"/>
      <c r="MSO85" s="59"/>
      <c r="MSP85" s="59"/>
      <c r="MSQ85" s="59"/>
      <c r="MSR85" s="59"/>
      <c r="MSS85" s="59"/>
      <c r="MST85" s="59"/>
      <c r="MSU85" s="59"/>
      <c r="MSV85" s="59"/>
      <c r="MSW85" s="59"/>
      <c r="MSX85" s="59"/>
      <c r="MSY85" s="59"/>
      <c r="MSZ85" s="59"/>
      <c r="MTA85" s="59"/>
      <c r="MTB85" s="59"/>
      <c r="MTC85" s="59"/>
      <c r="MTD85" s="59"/>
      <c r="MTE85" s="59"/>
      <c r="MTF85" s="59"/>
      <c r="MTG85" s="59"/>
      <c r="MTH85" s="59"/>
      <c r="MTI85" s="59"/>
      <c r="MTJ85" s="59"/>
      <c r="MTK85" s="59"/>
      <c r="MTL85" s="59"/>
      <c r="MTM85" s="59"/>
      <c r="MTN85" s="59"/>
      <c r="MTO85" s="59"/>
      <c r="MTP85" s="59"/>
      <c r="MTQ85" s="59"/>
      <c r="MTR85" s="59"/>
      <c r="MTS85" s="59"/>
      <c r="MTT85" s="59"/>
      <c r="MTU85" s="59"/>
      <c r="MTV85" s="59"/>
      <c r="MTW85" s="59"/>
      <c r="MTX85" s="59"/>
      <c r="MTY85" s="59"/>
      <c r="MTZ85" s="59"/>
      <c r="MUA85" s="59"/>
      <c r="MUB85" s="59"/>
      <c r="MUC85" s="59"/>
      <c r="MUD85" s="59"/>
      <c r="MUE85" s="59"/>
      <c r="MUF85" s="59"/>
      <c r="MUG85" s="59"/>
      <c r="MUH85" s="59"/>
      <c r="MUI85" s="59"/>
      <c r="MUJ85" s="59"/>
      <c r="MUK85" s="59"/>
      <c r="MUL85" s="59"/>
      <c r="MUM85" s="59"/>
      <c r="MUN85" s="59"/>
      <c r="MUO85" s="59"/>
      <c r="MUP85" s="59"/>
      <c r="MUQ85" s="59"/>
      <c r="MUR85" s="59"/>
      <c r="MUS85" s="59"/>
      <c r="MUT85" s="59"/>
      <c r="MUU85" s="59"/>
      <c r="MUV85" s="59"/>
      <c r="MUW85" s="59"/>
      <c r="MUX85" s="59"/>
      <c r="MUY85" s="59"/>
      <c r="MUZ85" s="59"/>
      <c r="MVA85" s="59"/>
      <c r="MVB85" s="59"/>
      <c r="MVC85" s="59"/>
      <c r="MVD85" s="59"/>
      <c r="MVE85" s="59"/>
      <c r="MVF85" s="59"/>
      <c r="MVG85" s="59"/>
      <c r="MVH85" s="59"/>
      <c r="MVI85" s="59"/>
      <c r="MVJ85" s="59"/>
      <c r="MVK85" s="59"/>
      <c r="MVL85" s="59"/>
      <c r="MVM85" s="59"/>
      <c r="MVN85" s="59"/>
      <c r="MVO85" s="59"/>
      <c r="MVP85" s="59"/>
      <c r="MVQ85" s="59"/>
      <c r="MVR85" s="59"/>
      <c r="MVS85" s="59"/>
      <c r="MVT85" s="59"/>
      <c r="MVU85" s="59"/>
      <c r="MVV85" s="59"/>
      <c r="MVW85" s="59"/>
      <c r="MVX85" s="59"/>
      <c r="MVY85" s="59"/>
      <c r="MVZ85" s="59"/>
      <c r="MWA85" s="59"/>
      <c r="MWB85" s="59"/>
      <c r="MWC85" s="59"/>
      <c r="MWD85" s="59"/>
      <c r="MWE85" s="59"/>
      <c r="MWF85" s="59"/>
      <c r="MWG85" s="59"/>
      <c r="MWH85" s="59"/>
      <c r="MWI85" s="59"/>
      <c r="MWJ85" s="59"/>
      <c r="MWK85" s="59"/>
      <c r="MWL85" s="59"/>
      <c r="MWM85" s="59"/>
      <c r="MWN85" s="59"/>
      <c r="MWO85" s="59"/>
      <c r="MWP85" s="59"/>
      <c r="MWQ85" s="59"/>
      <c r="MWR85" s="59"/>
      <c r="MWS85" s="59"/>
      <c r="MWT85" s="59"/>
      <c r="MWU85" s="59"/>
      <c r="MWV85" s="59"/>
      <c r="MWW85" s="59"/>
      <c r="MWX85" s="59"/>
      <c r="MWY85" s="59"/>
      <c r="MWZ85" s="59"/>
      <c r="MXA85" s="59"/>
      <c r="MXB85" s="59"/>
      <c r="MXC85" s="59"/>
      <c r="MXD85" s="59"/>
      <c r="MXE85" s="59"/>
      <c r="MXF85" s="59"/>
      <c r="MXG85" s="59"/>
      <c r="MXH85" s="59"/>
      <c r="MXI85" s="59"/>
      <c r="MXJ85" s="59"/>
      <c r="MXK85" s="59"/>
      <c r="MXL85" s="59"/>
      <c r="MXM85" s="59"/>
      <c r="MXN85" s="59"/>
      <c r="MXO85" s="59"/>
      <c r="MXP85" s="59"/>
      <c r="MXQ85" s="59"/>
      <c r="MXR85" s="59"/>
      <c r="MXS85" s="59"/>
      <c r="MXT85" s="59"/>
      <c r="MXU85" s="59"/>
      <c r="MXV85" s="59"/>
      <c r="MXW85" s="59"/>
      <c r="MXX85" s="59"/>
      <c r="MXY85" s="59"/>
      <c r="MXZ85" s="59"/>
      <c r="MYA85" s="59"/>
      <c r="MYB85" s="59"/>
      <c r="MYC85" s="59"/>
      <c r="MYD85" s="59"/>
      <c r="MYE85" s="59"/>
      <c r="MYF85" s="59"/>
      <c r="MYG85" s="59"/>
      <c r="MYH85" s="59"/>
      <c r="MYI85" s="59"/>
      <c r="MYJ85" s="59"/>
      <c r="MYK85" s="59"/>
      <c r="MYL85" s="59"/>
      <c r="MYM85" s="59"/>
      <c r="MYN85" s="59"/>
      <c r="MYO85" s="59"/>
      <c r="MYP85" s="59"/>
      <c r="MYQ85" s="59"/>
      <c r="MYR85" s="59"/>
      <c r="MYS85" s="59"/>
      <c r="MYT85" s="59"/>
      <c r="MYU85" s="59"/>
      <c r="MYV85" s="59"/>
      <c r="MYW85" s="59"/>
      <c r="MYX85" s="59"/>
      <c r="MYY85" s="59"/>
      <c r="MYZ85" s="59"/>
      <c r="MZA85" s="59"/>
      <c r="MZB85" s="59"/>
      <c r="MZC85" s="59"/>
      <c r="MZD85" s="59"/>
      <c r="MZE85" s="59"/>
      <c r="MZF85" s="59"/>
      <c r="MZG85" s="59"/>
      <c r="MZH85" s="59"/>
      <c r="MZI85" s="59"/>
      <c r="MZJ85" s="59"/>
      <c r="MZK85" s="59"/>
      <c r="MZL85" s="59"/>
      <c r="MZM85" s="59"/>
      <c r="MZN85" s="59"/>
      <c r="MZO85" s="59"/>
      <c r="MZP85" s="59"/>
      <c r="MZQ85" s="59"/>
      <c r="MZR85" s="59"/>
      <c r="MZS85" s="59"/>
      <c r="MZT85" s="59"/>
      <c r="MZU85" s="59"/>
      <c r="MZV85" s="59"/>
      <c r="MZW85" s="59"/>
      <c r="MZX85" s="59"/>
      <c r="MZY85" s="59"/>
      <c r="MZZ85" s="59"/>
      <c r="NAA85" s="59"/>
      <c r="NAB85" s="59"/>
      <c r="NAC85" s="59"/>
      <c r="NAD85" s="59"/>
      <c r="NAE85" s="59"/>
      <c r="NAF85" s="59"/>
      <c r="NAG85" s="59"/>
      <c r="NAH85" s="59"/>
      <c r="NAI85" s="59"/>
      <c r="NAJ85" s="59"/>
      <c r="NAK85" s="59"/>
      <c r="NAL85" s="59"/>
      <c r="NAM85" s="59"/>
      <c r="NAN85" s="59"/>
      <c r="NAO85" s="59"/>
      <c r="NAP85" s="59"/>
      <c r="NAQ85" s="59"/>
      <c r="NAR85" s="59"/>
      <c r="NAS85" s="59"/>
      <c r="NAT85" s="59"/>
      <c r="NAU85" s="59"/>
      <c r="NAV85" s="59"/>
      <c r="NAW85" s="59"/>
      <c r="NAX85" s="59"/>
      <c r="NAY85" s="59"/>
      <c r="NAZ85" s="59"/>
      <c r="NBA85" s="59"/>
      <c r="NBB85" s="59"/>
      <c r="NBC85" s="59"/>
      <c r="NBD85" s="59"/>
      <c r="NBE85" s="59"/>
      <c r="NBF85" s="59"/>
      <c r="NBG85" s="59"/>
      <c r="NBH85" s="59"/>
      <c r="NBI85" s="59"/>
      <c r="NBJ85" s="59"/>
      <c r="NBK85" s="59"/>
      <c r="NBL85" s="59"/>
      <c r="NBM85" s="59"/>
      <c r="NBN85" s="59"/>
      <c r="NBO85" s="59"/>
      <c r="NBP85" s="59"/>
      <c r="NBQ85" s="59"/>
      <c r="NBR85" s="59"/>
      <c r="NBS85" s="59"/>
      <c r="NBT85" s="59"/>
      <c r="NBU85" s="59"/>
      <c r="NBV85" s="59"/>
      <c r="NBW85" s="59"/>
      <c r="NBX85" s="59"/>
      <c r="NBY85" s="59"/>
      <c r="NBZ85" s="59"/>
      <c r="NCA85" s="59"/>
      <c r="NCB85" s="59"/>
      <c r="NCC85" s="59"/>
      <c r="NCD85" s="59"/>
      <c r="NCE85" s="59"/>
      <c r="NCF85" s="59"/>
      <c r="NCG85" s="59"/>
      <c r="NCH85" s="59"/>
      <c r="NCI85" s="59"/>
      <c r="NCJ85" s="59"/>
      <c r="NCK85" s="59"/>
      <c r="NCL85" s="59"/>
      <c r="NCM85" s="59"/>
      <c r="NCN85" s="59"/>
      <c r="NCO85" s="59"/>
      <c r="NCP85" s="59"/>
      <c r="NCQ85" s="59"/>
      <c r="NCR85" s="59"/>
      <c r="NCS85" s="59"/>
      <c r="NCT85" s="59"/>
      <c r="NCU85" s="59"/>
      <c r="NCV85" s="59"/>
      <c r="NCW85" s="59"/>
      <c r="NCX85" s="59"/>
      <c r="NCY85" s="59"/>
      <c r="NCZ85" s="59"/>
      <c r="NDA85" s="59"/>
      <c r="NDB85" s="59"/>
      <c r="NDC85" s="59"/>
      <c r="NDD85" s="59"/>
      <c r="NDE85" s="59"/>
      <c r="NDF85" s="59"/>
      <c r="NDG85" s="59"/>
      <c r="NDH85" s="59"/>
      <c r="NDI85" s="59"/>
      <c r="NDJ85" s="59"/>
      <c r="NDK85" s="59"/>
      <c r="NDL85" s="59"/>
      <c r="NDM85" s="59"/>
      <c r="NDN85" s="59"/>
      <c r="NDO85" s="59"/>
      <c r="NDP85" s="59"/>
      <c r="NDQ85" s="59"/>
      <c r="NDR85" s="59"/>
      <c r="NDS85" s="59"/>
      <c r="NDT85" s="59"/>
      <c r="NDU85" s="59"/>
      <c r="NDV85" s="59"/>
      <c r="NDW85" s="59"/>
      <c r="NDX85" s="59"/>
      <c r="NDY85" s="59"/>
      <c r="NDZ85" s="59"/>
      <c r="NEA85" s="59"/>
      <c r="NEB85" s="59"/>
      <c r="NEC85" s="59"/>
      <c r="NED85" s="59"/>
      <c r="NEE85" s="59"/>
      <c r="NEF85" s="59"/>
      <c r="NEG85" s="59"/>
      <c r="NEH85" s="59"/>
      <c r="NEI85" s="59"/>
      <c r="NEJ85" s="59"/>
      <c r="NEK85" s="59"/>
      <c r="NEL85" s="59"/>
      <c r="NEM85" s="59"/>
      <c r="NEN85" s="59"/>
      <c r="NEO85" s="59"/>
      <c r="NEP85" s="59"/>
      <c r="NEQ85" s="59"/>
      <c r="NER85" s="59"/>
      <c r="NES85" s="59"/>
      <c r="NET85" s="59"/>
      <c r="NEU85" s="59"/>
      <c r="NEV85" s="59"/>
      <c r="NEW85" s="59"/>
      <c r="NEX85" s="59"/>
      <c r="NEY85" s="59"/>
      <c r="NEZ85" s="59"/>
      <c r="NFA85" s="59"/>
      <c r="NFB85" s="59"/>
      <c r="NFC85" s="59"/>
      <c r="NFD85" s="59"/>
      <c r="NFE85" s="59"/>
      <c r="NFF85" s="59"/>
      <c r="NFG85" s="59"/>
      <c r="NFH85" s="59"/>
      <c r="NFI85" s="59"/>
      <c r="NFJ85" s="59"/>
      <c r="NFK85" s="59"/>
      <c r="NFL85" s="59"/>
      <c r="NFM85" s="59"/>
      <c r="NFN85" s="59"/>
      <c r="NFO85" s="59"/>
      <c r="NFP85" s="59"/>
      <c r="NFQ85" s="59"/>
      <c r="NFR85" s="59"/>
      <c r="NFS85" s="59"/>
      <c r="NFT85" s="59"/>
      <c r="NFU85" s="59"/>
      <c r="NFV85" s="59"/>
      <c r="NFW85" s="59"/>
      <c r="NFX85" s="59"/>
      <c r="NFY85" s="59"/>
      <c r="NFZ85" s="59"/>
      <c r="NGA85" s="59"/>
      <c r="NGB85" s="59"/>
      <c r="NGC85" s="59"/>
      <c r="NGD85" s="59"/>
      <c r="NGE85" s="59"/>
      <c r="NGF85" s="59"/>
      <c r="NGG85" s="59"/>
      <c r="NGH85" s="59"/>
      <c r="NGI85" s="59"/>
      <c r="NGJ85" s="59"/>
      <c r="NGK85" s="59"/>
      <c r="NGL85" s="59"/>
      <c r="NGM85" s="59"/>
      <c r="NGN85" s="59"/>
      <c r="NGO85" s="59"/>
      <c r="NGP85" s="59"/>
      <c r="NGQ85" s="59"/>
      <c r="NGR85" s="59"/>
      <c r="NGS85" s="59"/>
      <c r="NGT85" s="59"/>
      <c r="NGU85" s="59"/>
      <c r="NGV85" s="59"/>
      <c r="NGW85" s="59"/>
      <c r="NGX85" s="59"/>
      <c r="NGY85" s="59"/>
      <c r="NGZ85" s="59"/>
      <c r="NHA85" s="59"/>
      <c r="NHB85" s="59"/>
      <c r="NHC85" s="59"/>
      <c r="NHD85" s="59"/>
      <c r="NHE85" s="59"/>
      <c r="NHF85" s="59"/>
      <c r="NHG85" s="59"/>
      <c r="NHH85" s="59"/>
      <c r="NHI85" s="59"/>
      <c r="NHJ85" s="59"/>
      <c r="NHK85" s="59"/>
      <c r="NHL85" s="59"/>
      <c r="NHM85" s="59"/>
      <c r="NHN85" s="59"/>
      <c r="NHO85" s="59"/>
      <c r="NHP85" s="59"/>
      <c r="NHQ85" s="59"/>
      <c r="NHR85" s="59"/>
      <c r="NHS85" s="59"/>
      <c r="NHT85" s="59"/>
      <c r="NHU85" s="59"/>
      <c r="NHV85" s="59"/>
      <c r="NHW85" s="59"/>
      <c r="NHX85" s="59"/>
      <c r="NHY85" s="59"/>
      <c r="NHZ85" s="59"/>
      <c r="NIA85" s="59"/>
      <c r="NIB85" s="59"/>
      <c r="NIC85" s="59"/>
      <c r="NID85" s="59"/>
      <c r="NIE85" s="59"/>
      <c r="NIF85" s="59"/>
      <c r="NIG85" s="59"/>
      <c r="NIH85" s="59"/>
      <c r="NII85" s="59"/>
      <c r="NIJ85" s="59"/>
      <c r="NIK85" s="59"/>
      <c r="NIL85" s="59"/>
      <c r="NIM85" s="59"/>
      <c r="NIN85" s="59"/>
      <c r="NIO85" s="59"/>
      <c r="NIP85" s="59"/>
      <c r="NIQ85" s="59"/>
      <c r="NIR85" s="59"/>
      <c r="NIS85" s="59"/>
      <c r="NIT85" s="59"/>
      <c r="NIU85" s="59"/>
      <c r="NIV85" s="59"/>
      <c r="NIW85" s="59"/>
      <c r="NIX85" s="59"/>
      <c r="NIY85" s="59"/>
      <c r="NIZ85" s="59"/>
      <c r="NJA85" s="59"/>
      <c r="NJB85" s="59"/>
      <c r="NJC85" s="59"/>
      <c r="NJD85" s="59"/>
      <c r="NJE85" s="59"/>
      <c r="NJF85" s="59"/>
      <c r="NJG85" s="59"/>
      <c r="NJH85" s="59"/>
      <c r="NJI85" s="59"/>
      <c r="NJJ85" s="59"/>
      <c r="NJK85" s="59"/>
      <c r="NJL85" s="59"/>
      <c r="NJM85" s="59"/>
      <c r="NJN85" s="59"/>
      <c r="NJO85" s="59"/>
      <c r="NJP85" s="59"/>
      <c r="NJQ85" s="59"/>
      <c r="NJR85" s="59"/>
      <c r="NJS85" s="59"/>
      <c r="NJT85" s="59"/>
      <c r="NJU85" s="59"/>
      <c r="NJV85" s="59"/>
      <c r="NJW85" s="59"/>
      <c r="NJX85" s="59"/>
      <c r="NJY85" s="59"/>
      <c r="NJZ85" s="59"/>
      <c r="NKA85" s="59"/>
      <c r="NKB85" s="59"/>
      <c r="NKC85" s="59"/>
      <c r="NKD85" s="59"/>
      <c r="NKE85" s="59"/>
      <c r="NKF85" s="59"/>
      <c r="NKG85" s="59"/>
      <c r="NKH85" s="59"/>
      <c r="NKI85" s="59"/>
      <c r="NKJ85" s="59"/>
      <c r="NKK85" s="59"/>
      <c r="NKL85" s="59"/>
      <c r="NKM85" s="59"/>
      <c r="NKN85" s="59"/>
      <c r="NKO85" s="59"/>
      <c r="NKP85" s="59"/>
      <c r="NKQ85" s="59"/>
      <c r="NKR85" s="59"/>
      <c r="NKS85" s="59"/>
      <c r="NKT85" s="59"/>
      <c r="NKU85" s="59"/>
      <c r="NKV85" s="59"/>
      <c r="NKW85" s="59"/>
      <c r="NKX85" s="59"/>
      <c r="NKY85" s="59"/>
      <c r="NKZ85" s="59"/>
      <c r="NLA85" s="59"/>
      <c r="NLB85" s="59"/>
      <c r="NLC85" s="59"/>
      <c r="NLD85" s="59"/>
      <c r="NLE85" s="59"/>
      <c r="NLF85" s="59"/>
      <c r="NLG85" s="59"/>
      <c r="NLH85" s="59"/>
      <c r="NLI85" s="59"/>
      <c r="NLJ85" s="59"/>
      <c r="NLK85" s="59"/>
      <c r="NLL85" s="59"/>
      <c r="NLM85" s="59"/>
      <c r="NLN85" s="59"/>
      <c r="NLO85" s="59"/>
      <c r="NLP85" s="59"/>
      <c r="NLQ85" s="59"/>
      <c r="NLR85" s="59"/>
      <c r="NLS85" s="59"/>
      <c r="NLT85" s="59"/>
      <c r="NLU85" s="59"/>
      <c r="NLV85" s="59"/>
      <c r="NLW85" s="59"/>
      <c r="NLX85" s="59"/>
      <c r="NLY85" s="59"/>
      <c r="NLZ85" s="59"/>
      <c r="NMA85" s="59"/>
      <c r="NMB85" s="59"/>
      <c r="NMC85" s="59"/>
      <c r="NMD85" s="59"/>
      <c r="NME85" s="59"/>
      <c r="NMF85" s="59"/>
      <c r="NMG85" s="59"/>
      <c r="NMH85" s="59"/>
      <c r="NMI85" s="59"/>
      <c r="NMJ85" s="59"/>
      <c r="NMK85" s="59"/>
      <c r="NML85" s="59"/>
      <c r="NMM85" s="59"/>
      <c r="NMN85" s="59"/>
      <c r="NMO85" s="59"/>
      <c r="NMP85" s="59"/>
      <c r="NMQ85" s="59"/>
      <c r="NMR85" s="59"/>
      <c r="NMS85" s="59"/>
      <c r="NMT85" s="59"/>
      <c r="NMU85" s="59"/>
      <c r="NMV85" s="59"/>
      <c r="NMW85" s="59"/>
      <c r="NMX85" s="59"/>
      <c r="NMY85" s="59"/>
      <c r="NMZ85" s="59"/>
      <c r="NNA85" s="59"/>
      <c r="NNB85" s="59"/>
      <c r="NNC85" s="59"/>
      <c r="NND85" s="59"/>
      <c r="NNE85" s="59"/>
      <c r="NNF85" s="59"/>
      <c r="NNG85" s="59"/>
      <c r="NNH85" s="59"/>
      <c r="NNI85" s="59"/>
      <c r="NNJ85" s="59"/>
      <c r="NNK85" s="59"/>
      <c r="NNL85" s="59"/>
      <c r="NNM85" s="59"/>
      <c r="NNN85" s="59"/>
      <c r="NNO85" s="59"/>
      <c r="NNP85" s="59"/>
      <c r="NNQ85" s="59"/>
      <c r="NNR85" s="59"/>
      <c r="NNS85" s="59"/>
      <c r="NNT85" s="59"/>
      <c r="NNU85" s="59"/>
      <c r="NNV85" s="59"/>
      <c r="NNW85" s="59"/>
      <c r="NNX85" s="59"/>
      <c r="NNY85" s="59"/>
      <c r="NNZ85" s="59"/>
      <c r="NOA85" s="59"/>
      <c r="NOB85" s="59"/>
      <c r="NOC85" s="59"/>
      <c r="NOD85" s="59"/>
      <c r="NOE85" s="59"/>
      <c r="NOF85" s="59"/>
      <c r="NOG85" s="59"/>
      <c r="NOH85" s="59"/>
      <c r="NOI85" s="59"/>
      <c r="NOJ85" s="59"/>
      <c r="NOK85" s="59"/>
      <c r="NOL85" s="59"/>
      <c r="NOM85" s="59"/>
      <c r="NON85" s="59"/>
      <c r="NOO85" s="59"/>
      <c r="NOP85" s="59"/>
      <c r="NOQ85" s="59"/>
      <c r="NOR85" s="59"/>
      <c r="NOS85" s="59"/>
      <c r="NOT85" s="59"/>
      <c r="NOU85" s="59"/>
      <c r="NOV85" s="59"/>
      <c r="NOW85" s="59"/>
      <c r="NOX85" s="59"/>
      <c r="NOY85" s="59"/>
      <c r="NOZ85" s="59"/>
      <c r="NPA85" s="59"/>
      <c r="NPB85" s="59"/>
      <c r="NPC85" s="59"/>
      <c r="NPD85" s="59"/>
      <c r="NPE85" s="59"/>
      <c r="NPF85" s="59"/>
      <c r="NPG85" s="59"/>
      <c r="NPH85" s="59"/>
      <c r="NPI85" s="59"/>
      <c r="NPJ85" s="59"/>
      <c r="NPK85" s="59"/>
      <c r="NPL85" s="59"/>
      <c r="NPM85" s="59"/>
      <c r="NPN85" s="59"/>
      <c r="NPO85" s="59"/>
      <c r="NPP85" s="59"/>
      <c r="NPQ85" s="59"/>
      <c r="NPR85" s="59"/>
      <c r="NPS85" s="59"/>
      <c r="NPT85" s="59"/>
      <c r="NPU85" s="59"/>
      <c r="NPV85" s="59"/>
      <c r="NPW85" s="59"/>
      <c r="NPX85" s="59"/>
      <c r="NPY85" s="59"/>
      <c r="NPZ85" s="59"/>
      <c r="NQA85" s="59"/>
      <c r="NQB85" s="59"/>
      <c r="NQC85" s="59"/>
      <c r="NQD85" s="59"/>
      <c r="NQE85" s="59"/>
      <c r="NQF85" s="59"/>
      <c r="NQG85" s="59"/>
      <c r="NQH85" s="59"/>
      <c r="NQI85" s="59"/>
      <c r="NQJ85" s="59"/>
      <c r="NQK85" s="59"/>
      <c r="NQL85" s="59"/>
      <c r="NQM85" s="59"/>
      <c r="NQN85" s="59"/>
      <c r="NQO85" s="59"/>
      <c r="NQP85" s="59"/>
      <c r="NQQ85" s="59"/>
      <c r="NQR85" s="59"/>
      <c r="NQS85" s="59"/>
      <c r="NQT85" s="59"/>
      <c r="NQU85" s="59"/>
      <c r="NQV85" s="59"/>
      <c r="NQW85" s="59"/>
      <c r="NQX85" s="59"/>
      <c r="NQY85" s="59"/>
      <c r="NQZ85" s="59"/>
      <c r="NRA85" s="59"/>
      <c r="NRB85" s="59"/>
      <c r="NRC85" s="59"/>
      <c r="NRD85" s="59"/>
      <c r="NRE85" s="59"/>
      <c r="NRF85" s="59"/>
      <c r="NRG85" s="59"/>
      <c r="NRH85" s="59"/>
      <c r="NRI85" s="59"/>
      <c r="NRJ85" s="59"/>
      <c r="NRK85" s="59"/>
      <c r="NRL85" s="59"/>
      <c r="NRM85" s="59"/>
      <c r="NRN85" s="59"/>
      <c r="NRO85" s="59"/>
      <c r="NRP85" s="59"/>
      <c r="NRQ85" s="59"/>
      <c r="NRR85" s="59"/>
      <c r="NRS85" s="59"/>
      <c r="NRT85" s="59"/>
      <c r="NRU85" s="59"/>
      <c r="NRV85" s="59"/>
      <c r="NRW85" s="59"/>
      <c r="NRX85" s="59"/>
      <c r="NRY85" s="59"/>
      <c r="NRZ85" s="59"/>
      <c r="NSA85" s="59"/>
      <c r="NSB85" s="59"/>
      <c r="NSC85" s="59"/>
      <c r="NSD85" s="59"/>
      <c r="NSE85" s="59"/>
      <c r="NSF85" s="59"/>
      <c r="NSG85" s="59"/>
      <c r="NSH85" s="59"/>
      <c r="NSI85" s="59"/>
      <c r="NSJ85" s="59"/>
      <c r="NSK85" s="59"/>
      <c r="NSL85" s="59"/>
      <c r="NSM85" s="59"/>
      <c r="NSN85" s="59"/>
      <c r="NSO85" s="59"/>
      <c r="NSP85" s="59"/>
      <c r="NSQ85" s="59"/>
      <c r="NSR85" s="59"/>
      <c r="NSS85" s="59"/>
      <c r="NST85" s="59"/>
      <c r="NSU85" s="59"/>
      <c r="NSV85" s="59"/>
      <c r="NSW85" s="59"/>
      <c r="NSX85" s="59"/>
      <c r="NSY85" s="59"/>
      <c r="NSZ85" s="59"/>
      <c r="NTA85" s="59"/>
      <c r="NTB85" s="59"/>
      <c r="NTC85" s="59"/>
      <c r="NTD85" s="59"/>
      <c r="NTE85" s="59"/>
      <c r="NTF85" s="59"/>
      <c r="NTG85" s="59"/>
      <c r="NTH85" s="59"/>
      <c r="NTI85" s="59"/>
      <c r="NTJ85" s="59"/>
      <c r="NTK85" s="59"/>
      <c r="NTL85" s="59"/>
      <c r="NTM85" s="59"/>
      <c r="NTN85" s="59"/>
      <c r="NTO85" s="59"/>
      <c r="NTP85" s="59"/>
      <c r="NTQ85" s="59"/>
      <c r="NTR85" s="59"/>
      <c r="NTS85" s="59"/>
      <c r="NTT85" s="59"/>
      <c r="NTU85" s="59"/>
      <c r="NTV85" s="59"/>
      <c r="NTW85" s="59"/>
      <c r="NTX85" s="59"/>
      <c r="NTY85" s="59"/>
      <c r="NTZ85" s="59"/>
      <c r="NUA85" s="59"/>
      <c r="NUB85" s="59"/>
      <c r="NUC85" s="59"/>
      <c r="NUD85" s="59"/>
      <c r="NUE85" s="59"/>
      <c r="NUF85" s="59"/>
      <c r="NUG85" s="59"/>
      <c r="NUH85" s="59"/>
      <c r="NUI85" s="59"/>
      <c r="NUJ85" s="59"/>
      <c r="NUK85" s="59"/>
      <c r="NUL85" s="59"/>
      <c r="NUM85" s="59"/>
      <c r="NUN85" s="59"/>
      <c r="NUO85" s="59"/>
      <c r="NUP85" s="59"/>
      <c r="NUQ85" s="59"/>
      <c r="NUR85" s="59"/>
      <c r="NUS85" s="59"/>
      <c r="NUT85" s="59"/>
      <c r="NUU85" s="59"/>
      <c r="NUV85" s="59"/>
      <c r="NUW85" s="59"/>
      <c r="NUX85" s="59"/>
      <c r="NUY85" s="59"/>
      <c r="NUZ85" s="59"/>
      <c r="NVA85" s="59"/>
      <c r="NVB85" s="59"/>
      <c r="NVC85" s="59"/>
      <c r="NVD85" s="59"/>
      <c r="NVE85" s="59"/>
      <c r="NVF85" s="59"/>
      <c r="NVG85" s="59"/>
      <c r="NVH85" s="59"/>
      <c r="NVI85" s="59"/>
      <c r="NVJ85" s="59"/>
      <c r="NVK85" s="59"/>
      <c r="NVL85" s="59"/>
      <c r="NVM85" s="59"/>
      <c r="NVN85" s="59"/>
      <c r="NVO85" s="59"/>
      <c r="NVP85" s="59"/>
      <c r="NVQ85" s="59"/>
      <c r="NVR85" s="59"/>
      <c r="NVS85" s="59"/>
      <c r="NVT85" s="59"/>
      <c r="NVU85" s="59"/>
      <c r="NVV85" s="59"/>
      <c r="NVW85" s="59"/>
      <c r="NVX85" s="59"/>
      <c r="NVY85" s="59"/>
      <c r="NVZ85" s="59"/>
      <c r="NWA85" s="59"/>
      <c r="NWB85" s="59"/>
      <c r="NWC85" s="59"/>
      <c r="NWD85" s="59"/>
      <c r="NWE85" s="59"/>
      <c r="NWF85" s="59"/>
      <c r="NWG85" s="59"/>
      <c r="NWH85" s="59"/>
      <c r="NWI85" s="59"/>
      <c r="NWJ85" s="59"/>
      <c r="NWK85" s="59"/>
      <c r="NWL85" s="59"/>
      <c r="NWM85" s="59"/>
      <c r="NWN85" s="59"/>
      <c r="NWO85" s="59"/>
      <c r="NWP85" s="59"/>
      <c r="NWQ85" s="59"/>
      <c r="NWR85" s="59"/>
      <c r="NWS85" s="59"/>
      <c r="NWT85" s="59"/>
      <c r="NWU85" s="59"/>
      <c r="NWV85" s="59"/>
      <c r="NWW85" s="59"/>
      <c r="NWX85" s="59"/>
      <c r="NWY85" s="59"/>
      <c r="NWZ85" s="59"/>
      <c r="NXA85" s="59"/>
      <c r="NXB85" s="59"/>
      <c r="NXC85" s="59"/>
      <c r="NXD85" s="59"/>
      <c r="NXE85" s="59"/>
      <c r="NXF85" s="59"/>
      <c r="NXG85" s="59"/>
      <c r="NXH85" s="59"/>
      <c r="NXI85" s="59"/>
      <c r="NXJ85" s="59"/>
      <c r="NXK85" s="59"/>
      <c r="NXL85" s="59"/>
      <c r="NXM85" s="59"/>
      <c r="NXN85" s="59"/>
      <c r="NXO85" s="59"/>
      <c r="NXP85" s="59"/>
      <c r="NXQ85" s="59"/>
      <c r="NXR85" s="59"/>
      <c r="NXS85" s="59"/>
      <c r="NXT85" s="59"/>
      <c r="NXU85" s="59"/>
      <c r="NXV85" s="59"/>
      <c r="NXW85" s="59"/>
      <c r="NXX85" s="59"/>
      <c r="NXY85" s="59"/>
      <c r="NXZ85" s="59"/>
      <c r="NYA85" s="59"/>
      <c r="NYB85" s="59"/>
      <c r="NYC85" s="59"/>
      <c r="NYD85" s="59"/>
      <c r="NYE85" s="59"/>
      <c r="NYF85" s="59"/>
      <c r="NYG85" s="59"/>
      <c r="NYH85" s="59"/>
      <c r="NYI85" s="59"/>
      <c r="NYJ85" s="59"/>
      <c r="NYK85" s="59"/>
      <c r="NYL85" s="59"/>
      <c r="NYM85" s="59"/>
      <c r="NYN85" s="59"/>
      <c r="NYO85" s="59"/>
      <c r="NYP85" s="59"/>
      <c r="NYQ85" s="59"/>
      <c r="NYR85" s="59"/>
      <c r="NYS85" s="59"/>
      <c r="NYT85" s="59"/>
      <c r="NYU85" s="59"/>
      <c r="NYV85" s="59"/>
      <c r="NYW85" s="59"/>
      <c r="NYX85" s="59"/>
      <c r="NYY85" s="59"/>
      <c r="NYZ85" s="59"/>
      <c r="NZA85" s="59"/>
      <c r="NZB85" s="59"/>
      <c r="NZC85" s="59"/>
      <c r="NZD85" s="59"/>
      <c r="NZE85" s="59"/>
      <c r="NZF85" s="59"/>
      <c r="NZG85" s="59"/>
      <c r="NZH85" s="59"/>
      <c r="NZI85" s="59"/>
      <c r="NZJ85" s="59"/>
      <c r="NZK85" s="59"/>
      <c r="NZL85" s="59"/>
      <c r="NZM85" s="59"/>
      <c r="NZN85" s="59"/>
      <c r="NZO85" s="59"/>
      <c r="NZP85" s="59"/>
      <c r="NZQ85" s="59"/>
      <c r="NZR85" s="59"/>
      <c r="NZS85" s="59"/>
      <c r="NZT85" s="59"/>
      <c r="NZU85" s="59"/>
      <c r="NZV85" s="59"/>
      <c r="NZW85" s="59"/>
      <c r="NZX85" s="59"/>
      <c r="NZY85" s="59"/>
      <c r="NZZ85" s="59"/>
      <c r="OAA85" s="59"/>
      <c r="OAB85" s="59"/>
      <c r="OAC85" s="59"/>
      <c r="OAD85" s="59"/>
      <c r="OAE85" s="59"/>
      <c r="OAF85" s="59"/>
      <c r="OAG85" s="59"/>
      <c r="OAH85" s="59"/>
      <c r="OAI85" s="59"/>
      <c r="OAJ85" s="59"/>
      <c r="OAK85" s="59"/>
      <c r="OAL85" s="59"/>
      <c r="OAM85" s="59"/>
      <c r="OAN85" s="59"/>
      <c r="OAO85" s="59"/>
      <c r="OAP85" s="59"/>
      <c r="OAQ85" s="59"/>
      <c r="OAR85" s="59"/>
      <c r="OAS85" s="59"/>
      <c r="OAT85" s="59"/>
      <c r="OAU85" s="59"/>
      <c r="OAV85" s="59"/>
      <c r="OAW85" s="59"/>
      <c r="OAX85" s="59"/>
      <c r="OAY85" s="59"/>
      <c r="OAZ85" s="59"/>
      <c r="OBA85" s="59"/>
      <c r="OBB85" s="59"/>
      <c r="OBC85" s="59"/>
      <c r="OBD85" s="59"/>
      <c r="OBE85" s="59"/>
      <c r="OBF85" s="59"/>
      <c r="OBG85" s="59"/>
      <c r="OBH85" s="59"/>
      <c r="OBI85" s="59"/>
      <c r="OBJ85" s="59"/>
      <c r="OBK85" s="59"/>
      <c r="OBL85" s="59"/>
      <c r="OBM85" s="59"/>
      <c r="OBN85" s="59"/>
      <c r="OBO85" s="59"/>
      <c r="OBP85" s="59"/>
      <c r="OBQ85" s="59"/>
      <c r="OBR85" s="59"/>
      <c r="OBS85" s="59"/>
      <c r="OBT85" s="59"/>
      <c r="OBU85" s="59"/>
      <c r="OBV85" s="59"/>
      <c r="OBW85" s="59"/>
      <c r="OBX85" s="59"/>
      <c r="OBY85" s="59"/>
      <c r="OBZ85" s="59"/>
      <c r="OCA85" s="59"/>
      <c r="OCB85" s="59"/>
      <c r="OCC85" s="59"/>
      <c r="OCD85" s="59"/>
      <c r="OCE85" s="59"/>
      <c r="OCF85" s="59"/>
      <c r="OCG85" s="59"/>
      <c r="OCH85" s="59"/>
      <c r="OCI85" s="59"/>
      <c r="OCJ85" s="59"/>
      <c r="OCK85" s="59"/>
      <c r="OCL85" s="59"/>
      <c r="OCM85" s="59"/>
      <c r="OCN85" s="59"/>
      <c r="OCO85" s="59"/>
      <c r="OCP85" s="59"/>
      <c r="OCQ85" s="59"/>
      <c r="OCR85" s="59"/>
      <c r="OCS85" s="59"/>
      <c r="OCT85" s="59"/>
      <c r="OCU85" s="59"/>
      <c r="OCV85" s="59"/>
      <c r="OCW85" s="59"/>
      <c r="OCX85" s="59"/>
      <c r="OCY85" s="59"/>
      <c r="OCZ85" s="59"/>
      <c r="ODA85" s="59"/>
      <c r="ODB85" s="59"/>
      <c r="ODC85" s="59"/>
      <c r="ODD85" s="59"/>
      <c r="ODE85" s="59"/>
      <c r="ODF85" s="59"/>
      <c r="ODG85" s="59"/>
      <c r="ODH85" s="59"/>
      <c r="ODI85" s="59"/>
      <c r="ODJ85" s="59"/>
      <c r="ODK85" s="59"/>
      <c r="ODL85" s="59"/>
      <c r="ODM85" s="59"/>
      <c r="ODN85" s="59"/>
      <c r="ODO85" s="59"/>
      <c r="ODP85" s="59"/>
      <c r="ODQ85" s="59"/>
      <c r="ODR85" s="59"/>
      <c r="ODS85" s="59"/>
      <c r="ODT85" s="59"/>
      <c r="ODU85" s="59"/>
      <c r="ODV85" s="59"/>
      <c r="ODW85" s="59"/>
      <c r="ODX85" s="59"/>
      <c r="ODY85" s="59"/>
      <c r="ODZ85" s="59"/>
      <c r="OEA85" s="59"/>
      <c r="OEB85" s="59"/>
      <c r="OEC85" s="59"/>
      <c r="OED85" s="59"/>
      <c r="OEE85" s="59"/>
      <c r="OEF85" s="59"/>
      <c r="OEG85" s="59"/>
      <c r="OEH85" s="59"/>
      <c r="OEI85" s="59"/>
      <c r="OEJ85" s="59"/>
      <c r="OEK85" s="59"/>
      <c r="OEL85" s="59"/>
      <c r="OEM85" s="59"/>
      <c r="OEN85" s="59"/>
      <c r="OEO85" s="59"/>
      <c r="OEP85" s="59"/>
      <c r="OEQ85" s="59"/>
      <c r="OER85" s="59"/>
      <c r="OES85" s="59"/>
      <c r="OET85" s="59"/>
      <c r="OEU85" s="59"/>
      <c r="OEV85" s="59"/>
      <c r="OEW85" s="59"/>
      <c r="OEX85" s="59"/>
      <c r="OEY85" s="59"/>
      <c r="OEZ85" s="59"/>
      <c r="OFA85" s="59"/>
      <c r="OFB85" s="59"/>
      <c r="OFC85" s="59"/>
      <c r="OFD85" s="59"/>
      <c r="OFE85" s="59"/>
      <c r="OFF85" s="59"/>
      <c r="OFG85" s="59"/>
      <c r="OFH85" s="59"/>
      <c r="OFI85" s="59"/>
      <c r="OFJ85" s="59"/>
      <c r="OFK85" s="59"/>
      <c r="OFL85" s="59"/>
      <c r="OFM85" s="59"/>
      <c r="OFN85" s="59"/>
      <c r="OFO85" s="59"/>
      <c r="OFP85" s="59"/>
      <c r="OFQ85" s="59"/>
      <c r="OFR85" s="59"/>
      <c r="OFS85" s="59"/>
      <c r="OFT85" s="59"/>
      <c r="OFU85" s="59"/>
      <c r="OFV85" s="59"/>
      <c r="OFW85" s="59"/>
      <c r="OFX85" s="59"/>
      <c r="OFY85" s="59"/>
      <c r="OFZ85" s="59"/>
      <c r="OGA85" s="59"/>
      <c r="OGB85" s="59"/>
      <c r="OGC85" s="59"/>
      <c r="OGD85" s="59"/>
      <c r="OGE85" s="59"/>
      <c r="OGF85" s="59"/>
      <c r="OGG85" s="59"/>
      <c r="OGH85" s="59"/>
      <c r="OGI85" s="59"/>
      <c r="OGJ85" s="59"/>
      <c r="OGK85" s="59"/>
      <c r="OGL85" s="59"/>
      <c r="OGM85" s="59"/>
      <c r="OGN85" s="59"/>
      <c r="OGO85" s="59"/>
      <c r="OGP85" s="59"/>
      <c r="OGQ85" s="59"/>
      <c r="OGR85" s="59"/>
      <c r="OGS85" s="59"/>
      <c r="OGT85" s="59"/>
      <c r="OGU85" s="59"/>
      <c r="OGV85" s="59"/>
      <c r="OGW85" s="59"/>
      <c r="OGX85" s="59"/>
      <c r="OGY85" s="59"/>
      <c r="OGZ85" s="59"/>
      <c r="OHA85" s="59"/>
      <c r="OHB85" s="59"/>
      <c r="OHC85" s="59"/>
      <c r="OHD85" s="59"/>
      <c r="OHE85" s="59"/>
      <c r="OHF85" s="59"/>
      <c r="OHG85" s="59"/>
      <c r="OHH85" s="59"/>
      <c r="OHI85" s="59"/>
      <c r="OHJ85" s="59"/>
      <c r="OHK85" s="59"/>
      <c r="OHL85" s="59"/>
      <c r="OHM85" s="59"/>
      <c r="OHN85" s="59"/>
      <c r="OHO85" s="59"/>
      <c r="OHP85" s="59"/>
      <c r="OHQ85" s="59"/>
      <c r="OHR85" s="59"/>
      <c r="OHS85" s="59"/>
      <c r="OHT85" s="59"/>
      <c r="OHU85" s="59"/>
      <c r="OHV85" s="59"/>
      <c r="OHW85" s="59"/>
      <c r="OHX85" s="59"/>
      <c r="OHY85" s="59"/>
      <c r="OHZ85" s="59"/>
      <c r="OIA85" s="59"/>
      <c r="OIB85" s="59"/>
      <c r="OIC85" s="59"/>
      <c r="OID85" s="59"/>
      <c r="OIE85" s="59"/>
      <c r="OIF85" s="59"/>
      <c r="OIG85" s="59"/>
      <c r="OIH85" s="59"/>
      <c r="OII85" s="59"/>
      <c r="OIJ85" s="59"/>
      <c r="OIK85" s="59"/>
      <c r="OIL85" s="59"/>
      <c r="OIM85" s="59"/>
      <c r="OIN85" s="59"/>
      <c r="OIO85" s="59"/>
      <c r="OIP85" s="59"/>
      <c r="OIQ85" s="59"/>
      <c r="OIR85" s="59"/>
      <c r="OIS85" s="59"/>
      <c r="OIT85" s="59"/>
      <c r="OIU85" s="59"/>
      <c r="OIV85" s="59"/>
      <c r="OIW85" s="59"/>
      <c r="OIX85" s="59"/>
      <c r="OIY85" s="59"/>
      <c r="OIZ85" s="59"/>
      <c r="OJA85" s="59"/>
      <c r="OJB85" s="59"/>
      <c r="OJC85" s="59"/>
      <c r="OJD85" s="59"/>
      <c r="OJE85" s="59"/>
      <c r="OJF85" s="59"/>
      <c r="OJG85" s="59"/>
      <c r="OJH85" s="59"/>
      <c r="OJI85" s="59"/>
      <c r="OJJ85" s="59"/>
      <c r="OJK85" s="59"/>
      <c r="OJL85" s="59"/>
      <c r="OJM85" s="59"/>
      <c r="OJN85" s="59"/>
      <c r="OJO85" s="59"/>
      <c r="OJP85" s="59"/>
      <c r="OJQ85" s="59"/>
      <c r="OJR85" s="59"/>
      <c r="OJS85" s="59"/>
      <c r="OJT85" s="59"/>
      <c r="OJU85" s="59"/>
      <c r="OJV85" s="59"/>
      <c r="OJW85" s="59"/>
      <c r="OJX85" s="59"/>
      <c r="OJY85" s="59"/>
      <c r="OJZ85" s="59"/>
      <c r="OKA85" s="59"/>
      <c r="OKB85" s="59"/>
      <c r="OKC85" s="59"/>
      <c r="OKD85" s="59"/>
      <c r="OKE85" s="59"/>
      <c r="OKF85" s="59"/>
      <c r="OKG85" s="59"/>
      <c r="OKH85" s="59"/>
      <c r="OKI85" s="59"/>
      <c r="OKJ85" s="59"/>
      <c r="OKK85" s="59"/>
      <c r="OKL85" s="59"/>
      <c r="OKM85" s="59"/>
      <c r="OKN85" s="59"/>
      <c r="OKO85" s="59"/>
      <c r="OKP85" s="59"/>
      <c r="OKQ85" s="59"/>
      <c r="OKR85" s="59"/>
      <c r="OKS85" s="59"/>
      <c r="OKT85" s="59"/>
      <c r="OKU85" s="59"/>
      <c r="OKV85" s="59"/>
      <c r="OKW85" s="59"/>
      <c r="OKX85" s="59"/>
      <c r="OKY85" s="59"/>
      <c r="OKZ85" s="59"/>
      <c r="OLA85" s="59"/>
      <c r="OLB85" s="59"/>
      <c r="OLC85" s="59"/>
      <c r="OLD85" s="59"/>
      <c r="OLE85" s="59"/>
      <c r="OLF85" s="59"/>
      <c r="OLG85" s="59"/>
      <c r="OLH85" s="59"/>
      <c r="OLI85" s="59"/>
      <c r="OLJ85" s="59"/>
      <c r="OLK85" s="59"/>
      <c r="OLL85" s="59"/>
      <c r="OLM85" s="59"/>
      <c r="OLN85" s="59"/>
      <c r="OLO85" s="59"/>
      <c r="OLP85" s="59"/>
      <c r="OLQ85" s="59"/>
      <c r="OLR85" s="59"/>
      <c r="OLS85" s="59"/>
      <c r="OLT85" s="59"/>
      <c r="OLU85" s="59"/>
      <c r="OLV85" s="59"/>
      <c r="OLW85" s="59"/>
      <c r="OLX85" s="59"/>
      <c r="OLY85" s="59"/>
      <c r="OLZ85" s="59"/>
      <c r="OMA85" s="59"/>
      <c r="OMB85" s="59"/>
      <c r="OMC85" s="59"/>
      <c r="OMD85" s="59"/>
      <c r="OME85" s="59"/>
      <c r="OMF85" s="59"/>
      <c r="OMG85" s="59"/>
      <c r="OMH85" s="59"/>
      <c r="OMI85" s="59"/>
      <c r="OMJ85" s="59"/>
      <c r="OMK85" s="59"/>
      <c r="OML85" s="59"/>
      <c r="OMM85" s="59"/>
      <c r="OMN85" s="59"/>
      <c r="OMO85" s="59"/>
      <c r="OMP85" s="59"/>
      <c r="OMQ85" s="59"/>
      <c r="OMR85" s="59"/>
      <c r="OMS85" s="59"/>
      <c r="OMT85" s="59"/>
      <c r="OMU85" s="59"/>
      <c r="OMV85" s="59"/>
      <c r="OMW85" s="59"/>
      <c r="OMX85" s="59"/>
      <c r="OMY85" s="59"/>
      <c r="OMZ85" s="59"/>
      <c r="ONA85" s="59"/>
      <c r="ONB85" s="59"/>
      <c r="ONC85" s="59"/>
      <c r="OND85" s="59"/>
      <c r="ONE85" s="59"/>
      <c r="ONF85" s="59"/>
      <c r="ONG85" s="59"/>
      <c r="ONH85" s="59"/>
      <c r="ONI85" s="59"/>
      <c r="ONJ85" s="59"/>
      <c r="ONK85" s="59"/>
      <c r="ONL85" s="59"/>
      <c r="ONM85" s="59"/>
      <c r="ONN85" s="59"/>
      <c r="ONO85" s="59"/>
      <c r="ONP85" s="59"/>
      <c r="ONQ85" s="59"/>
      <c r="ONR85" s="59"/>
      <c r="ONS85" s="59"/>
      <c r="ONT85" s="59"/>
      <c r="ONU85" s="59"/>
      <c r="ONV85" s="59"/>
      <c r="ONW85" s="59"/>
      <c r="ONX85" s="59"/>
      <c r="ONY85" s="59"/>
      <c r="ONZ85" s="59"/>
      <c r="OOA85" s="59"/>
      <c r="OOB85" s="59"/>
      <c r="OOC85" s="59"/>
      <c r="OOD85" s="59"/>
      <c r="OOE85" s="59"/>
      <c r="OOF85" s="59"/>
      <c r="OOG85" s="59"/>
      <c r="OOH85" s="59"/>
      <c r="OOI85" s="59"/>
      <c r="OOJ85" s="59"/>
      <c r="OOK85" s="59"/>
      <c r="OOL85" s="59"/>
      <c r="OOM85" s="59"/>
      <c r="OON85" s="59"/>
      <c r="OOO85" s="59"/>
      <c r="OOP85" s="59"/>
      <c r="OOQ85" s="59"/>
      <c r="OOR85" s="59"/>
      <c r="OOS85" s="59"/>
      <c r="OOT85" s="59"/>
      <c r="OOU85" s="59"/>
      <c r="OOV85" s="59"/>
      <c r="OOW85" s="59"/>
      <c r="OOX85" s="59"/>
      <c r="OOY85" s="59"/>
      <c r="OOZ85" s="59"/>
      <c r="OPA85" s="59"/>
      <c r="OPB85" s="59"/>
      <c r="OPC85" s="59"/>
      <c r="OPD85" s="59"/>
      <c r="OPE85" s="59"/>
      <c r="OPF85" s="59"/>
      <c r="OPG85" s="59"/>
      <c r="OPH85" s="59"/>
      <c r="OPI85" s="59"/>
      <c r="OPJ85" s="59"/>
      <c r="OPK85" s="59"/>
      <c r="OPL85" s="59"/>
      <c r="OPM85" s="59"/>
      <c r="OPN85" s="59"/>
      <c r="OPO85" s="59"/>
      <c r="OPP85" s="59"/>
      <c r="OPQ85" s="59"/>
      <c r="OPR85" s="59"/>
      <c r="OPS85" s="59"/>
      <c r="OPT85" s="59"/>
      <c r="OPU85" s="59"/>
      <c r="OPV85" s="59"/>
      <c r="OPW85" s="59"/>
      <c r="OPX85" s="59"/>
      <c r="OPY85" s="59"/>
      <c r="OPZ85" s="59"/>
      <c r="OQA85" s="59"/>
      <c r="OQB85" s="59"/>
      <c r="OQC85" s="59"/>
      <c r="OQD85" s="59"/>
      <c r="OQE85" s="59"/>
      <c r="OQF85" s="59"/>
      <c r="OQG85" s="59"/>
      <c r="OQH85" s="59"/>
      <c r="OQI85" s="59"/>
      <c r="OQJ85" s="59"/>
      <c r="OQK85" s="59"/>
      <c r="OQL85" s="59"/>
      <c r="OQM85" s="59"/>
      <c r="OQN85" s="59"/>
      <c r="OQO85" s="59"/>
      <c r="OQP85" s="59"/>
      <c r="OQQ85" s="59"/>
      <c r="OQR85" s="59"/>
      <c r="OQS85" s="59"/>
      <c r="OQT85" s="59"/>
      <c r="OQU85" s="59"/>
      <c r="OQV85" s="59"/>
      <c r="OQW85" s="59"/>
      <c r="OQX85" s="59"/>
      <c r="OQY85" s="59"/>
      <c r="OQZ85" s="59"/>
      <c r="ORA85" s="59"/>
      <c r="ORB85" s="59"/>
      <c r="ORC85" s="59"/>
      <c r="ORD85" s="59"/>
      <c r="ORE85" s="59"/>
      <c r="ORF85" s="59"/>
      <c r="ORG85" s="59"/>
      <c r="ORH85" s="59"/>
      <c r="ORI85" s="59"/>
      <c r="ORJ85" s="59"/>
      <c r="ORK85" s="59"/>
      <c r="ORL85" s="59"/>
      <c r="ORM85" s="59"/>
      <c r="ORN85" s="59"/>
      <c r="ORO85" s="59"/>
      <c r="ORP85" s="59"/>
      <c r="ORQ85" s="59"/>
      <c r="ORR85" s="59"/>
      <c r="ORS85" s="59"/>
      <c r="ORT85" s="59"/>
      <c r="ORU85" s="59"/>
      <c r="ORV85" s="59"/>
      <c r="ORW85" s="59"/>
      <c r="ORX85" s="59"/>
      <c r="ORY85" s="59"/>
      <c r="ORZ85" s="59"/>
      <c r="OSA85" s="59"/>
      <c r="OSB85" s="59"/>
      <c r="OSC85" s="59"/>
      <c r="OSD85" s="59"/>
      <c r="OSE85" s="59"/>
      <c r="OSF85" s="59"/>
      <c r="OSG85" s="59"/>
      <c r="OSH85" s="59"/>
      <c r="OSI85" s="59"/>
      <c r="OSJ85" s="59"/>
      <c r="OSK85" s="59"/>
      <c r="OSL85" s="59"/>
      <c r="OSM85" s="59"/>
      <c r="OSN85" s="59"/>
      <c r="OSO85" s="59"/>
      <c r="OSP85" s="59"/>
      <c r="OSQ85" s="59"/>
      <c r="OSR85" s="59"/>
      <c r="OSS85" s="59"/>
      <c r="OST85" s="59"/>
      <c r="OSU85" s="59"/>
      <c r="OSV85" s="59"/>
      <c r="OSW85" s="59"/>
      <c r="OSX85" s="59"/>
      <c r="OSY85" s="59"/>
      <c r="OSZ85" s="59"/>
      <c r="OTA85" s="59"/>
      <c r="OTB85" s="59"/>
      <c r="OTC85" s="59"/>
      <c r="OTD85" s="59"/>
      <c r="OTE85" s="59"/>
      <c r="OTF85" s="59"/>
      <c r="OTG85" s="59"/>
      <c r="OTH85" s="59"/>
      <c r="OTI85" s="59"/>
      <c r="OTJ85" s="59"/>
      <c r="OTK85" s="59"/>
      <c r="OTL85" s="59"/>
      <c r="OTM85" s="59"/>
      <c r="OTN85" s="59"/>
      <c r="OTO85" s="59"/>
      <c r="OTP85" s="59"/>
      <c r="OTQ85" s="59"/>
      <c r="OTR85" s="59"/>
      <c r="OTS85" s="59"/>
      <c r="OTT85" s="59"/>
      <c r="OTU85" s="59"/>
      <c r="OTV85" s="59"/>
      <c r="OTW85" s="59"/>
      <c r="OTX85" s="59"/>
      <c r="OTY85" s="59"/>
      <c r="OTZ85" s="59"/>
      <c r="OUA85" s="59"/>
      <c r="OUB85" s="59"/>
      <c r="OUC85" s="59"/>
      <c r="OUD85" s="59"/>
      <c r="OUE85" s="59"/>
      <c r="OUF85" s="59"/>
      <c r="OUG85" s="59"/>
      <c r="OUH85" s="59"/>
      <c r="OUI85" s="59"/>
      <c r="OUJ85" s="59"/>
      <c r="OUK85" s="59"/>
      <c r="OUL85" s="59"/>
      <c r="OUM85" s="59"/>
      <c r="OUN85" s="59"/>
      <c r="OUO85" s="59"/>
      <c r="OUP85" s="59"/>
      <c r="OUQ85" s="59"/>
      <c r="OUR85" s="59"/>
      <c r="OUS85" s="59"/>
      <c r="OUT85" s="59"/>
      <c r="OUU85" s="59"/>
      <c r="OUV85" s="59"/>
      <c r="OUW85" s="59"/>
      <c r="OUX85" s="59"/>
      <c r="OUY85" s="59"/>
      <c r="OUZ85" s="59"/>
      <c r="OVA85" s="59"/>
      <c r="OVB85" s="59"/>
      <c r="OVC85" s="59"/>
      <c r="OVD85" s="59"/>
      <c r="OVE85" s="59"/>
      <c r="OVF85" s="59"/>
      <c r="OVG85" s="59"/>
      <c r="OVH85" s="59"/>
      <c r="OVI85" s="59"/>
      <c r="OVJ85" s="59"/>
      <c r="OVK85" s="59"/>
      <c r="OVL85" s="59"/>
      <c r="OVM85" s="59"/>
      <c r="OVN85" s="59"/>
      <c r="OVO85" s="59"/>
      <c r="OVP85" s="59"/>
      <c r="OVQ85" s="59"/>
      <c r="OVR85" s="59"/>
      <c r="OVS85" s="59"/>
      <c r="OVT85" s="59"/>
      <c r="OVU85" s="59"/>
      <c r="OVV85" s="59"/>
      <c r="OVW85" s="59"/>
      <c r="OVX85" s="59"/>
      <c r="OVY85" s="59"/>
      <c r="OVZ85" s="59"/>
      <c r="OWA85" s="59"/>
      <c r="OWB85" s="59"/>
      <c r="OWC85" s="59"/>
      <c r="OWD85" s="59"/>
      <c r="OWE85" s="59"/>
      <c r="OWF85" s="59"/>
      <c r="OWG85" s="59"/>
      <c r="OWH85" s="59"/>
      <c r="OWI85" s="59"/>
      <c r="OWJ85" s="59"/>
      <c r="OWK85" s="59"/>
      <c r="OWL85" s="59"/>
      <c r="OWM85" s="59"/>
      <c r="OWN85" s="59"/>
      <c r="OWO85" s="59"/>
      <c r="OWP85" s="59"/>
      <c r="OWQ85" s="59"/>
      <c r="OWR85" s="59"/>
      <c r="OWS85" s="59"/>
      <c r="OWT85" s="59"/>
      <c r="OWU85" s="59"/>
      <c r="OWV85" s="59"/>
      <c r="OWW85" s="59"/>
      <c r="OWX85" s="59"/>
      <c r="OWY85" s="59"/>
      <c r="OWZ85" s="59"/>
      <c r="OXA85" s="59"/>
      <c r="OXB85" s="59"/>
      <c r="OXC85" s="59"/>
      <c r="OXD85" s="59"/>
      <c r="OXE85" s="59"/>
      <c r="OXF85" s="59"/>
      <c r="OXG85" s="59"/>
      <c r="OXH85" s="59"/>
      <c r="OXI85" s="59"/>
      <c r="OXJ85" s="59"/>
      <c r="OXK85" s="59"/>
      <c r="OXL85" s="59"/>
      <c r="OXM85" s="59"/>
      <c r="OXN85" s="59"/>
      <c r="OXO85" s="59"/>
      <c r="OXP85" s="59"/>
      <c r="OXQ85" s="59"/>
      <c r="OXR85" s="59"/>
      <c r="OXS85" s="59"/>
      <c r="OXT85" s="59"/>
      <c r="OXU85" s="59"/>
      <c r="OXV85" s="59"/>
      <c r="OXW85" s="59"/>
      <c r="OXX85" s="59"/>
      <c r="OXY85" s="59"/>
      <c r="OXZ85" s="59"/>
      <c r="OYA85" s="59"/>
      <c r="OYB85" s="59"/>
      <c r="OYC85" s="59"/>
      <c r="OYD85" s="59"/>
      <c r="OYE85" s="59"/>
      <c r="OYF85" s="59"/>
      <c r="OYG85" s="59"/>
      <c r="OYH85" s="59"/>
      <c r="OYI85" s="59"/>
      <c r="OYJ85" s="59"/>
      <c r="OYK85" s="59"/>
      <c r="OYL85" s="59"/>
      <c r="OYM85" s="59"/>
      <c r="OYN85" s="59"/>
      <c r="OYO85" s="59"/>
      <c r="OYP85" s="59"/>
      <c r="OYQ85" s="59"/>
      <c r="OYR85" s="59"/>
      <c r="OYS85" s="59"/>
      <c r="OYT85" s="59"/>
      <c r="OYU85" s="59"/>
      <c r="OYV85" s="59"/>
      <c r="OYW85" s="59"/>
      <c r="OYX85" s="59"/>
      <c r="OYY85" s="59"/>
      <c r="OYZ85" s="59"/>
      <c r="OZA85" s="59"/>
      <c r="OZB85" s="59"/>
      <c r="OZC85" s="59"/>
      <c r="OZD85" s="59"/>
      <c r="OZE85" s="59"/>
      <c r="OZF85" s="59"/>
      <c r="OZG85" s="59"/>
      <c r="OZH85" s="59"/>
      <c r="OZI85" s="59"/>
      <c r="OZJ85" s="59"/>
      <c r="OZK85" s="59"/>
      <c r="OZL85" s="59"/>
      <c r="OZM85" s="59"/>
      <c r="OZN85" s="59"/>
      <c r="OZO85" s="59"/>
      <c r="OZP85" s="59"/>
      <c r="OZQ85" s="59"/>
      <c r="OZR85" s="59"/>
      <c r="OZS85" s="59"/>
      <c r="OZT85" s="59"/>
      <c r="OZU85" s="59"/>
      <c r="OZV85" s="59"/>
      <c r="OZW85" s="59"/>
      <c r="OZX85" s="59"/>
      <c r="OZY85" s="59"/>
      <c r="OZZ85" s="59"/>
      <c r="PAA85" s="59"/>
      <c r="PAB85" s="59"/>
      <c r="PAC85" s="59"/>
      <c r="PAD85" s="59"/>
      <c r="PAE85" s="59"/>
      <c r="PAF85" s="59"/>
      <c r="PAG85" s="59"/>
      <c r="PAH85" s="59"/>
      <c r="PAI85" s="59"/>
      <c r="PAJ85" s="59"/>
      <c r="PAK85" s="59"/>
      <c r="PAL85" s="59"/>
      <c r="PAM85" s="59"/>
      <c r="PAN85" s="59"/>
      <c r="PAO85" s="59"/>
      <c r="PAP85" s="59"/>
      <c r="PAQ85" s="59"/>
      <c r="PAR85" s="59"/>
      <c r="PAS85" s="59"/>
      <c r="PAT85" s="59"/>
      <c r="PAU85" s="59"/>
      <c r="PAV85" s="59"/>
      <c r="PAW85" s="59"/>
      <c r="PAX85" s="59"/>
      <c r="PAY85" s="59"/>
      <c r="PAZ85" s="59"/>
      <c r="PBA85" s="59"/>
      <c r="PBB85" s="59"/>
      <c r="PBC85" s="59"/>
      <c r="PBD85" s="59"/>
      <c r="PBE85" s="59"/>
      <c r="PBF85" s="59"/>
      <c r="PBG85" s="59"/>
      <c r="PBH85" s="59"/>
      <c r="PBI85" s="59"/>
      <c r="PBJ85" s="59"/>
      <c r="PBK85" s="59"/>
      <c r="PBL85" s="59"/>
      <c r="PBM85" s="59"/>
      <c r="PBN85" s="59"/>
      <c r="PBO85" s="59"/>
      <c r="PBP85" s="59"/>
      <c r="PBQ85" s="59"/>
      <c r="PBR85" s="59"/>
      <c r="PBS85" s="59"/>
      <c r="PBT85" s="59"/>
      <c r="PBU85" s="59"/>
      <c r="PBV85" s="59"/>
      <c r="PBW85" s="59"/>
      <c r="PBX85" s="59"/>
      <c r="PBY85" s="59"/>
      <c r="PBZ85" s="59"/>
      <c r="PCA85" s="59"/>
      <c r="PCB85" s="59"/>
      <c r="PCC85" s="59"/>
      <c r="PCD85" s="59"/>
      <c r="PCE85" s="59"/>
      <c r="PCF85" s="59"/>
      <c r="PCG85" s="59"/>
      <c r="PCH85" s="59"/>
      <c r="PCI85" s="59"/>
      <c r="PCJ85" s="59"/>
      <c r="PCK85" s="59"/>
      <c r="PCL85" s="59"/>
      <c r="PCM85" s="59"/>
      <c r="PCN85" s="59"/>
      <c r="PCO85" s="59"/>
      <c r="PCP85" s="59"/>
      <c r="PCQ85" s="59"/>
      <c r="PCR85" s="59"/>
      <c r="PCS85" s="59"/>
      <c r="PCT85" s="59"/>
      <c r="PCU85" s="59"/>
      <c r="PCV85" s="59"/>
      <c r="PCW85" s="59"/>
      <c r="PCX85" s="59"/>
      <c r="PCY85" s="59"/>
      <c r="PCZ85" s="59"/>
      <c r="PDA85" s="59"/>
      <c r="PDB85" s="59"/>
      <c r="PDC85" s="59"/>
      <c r="PDD85" s="59"/>
      <c r="PDE85" s="59"/>
      <c r="PDF85" s="59"/>
      <c r="PDG85" s="59"/>
      <c r="PDH85" s="59"/>
      <c r="PDI85" s="59"/>
      <c r="PDJ85" s="59"/>
      <c r="PDK85" s="59"/>
      <c r="PDL85" s="59"/>
      <c r="PDM85" s="59"/>
      <c r="PDN85" s="59"/>
      <c r="PDO85" s="59"/>
      <c r="PDP85" s="59"/>
      <c r="PDQ85" s="59"/>
      <c r="PDR85" s="59"/>
      <c r="PDS85" s="59"/>
      <c r="PDT85" s="59"/>
      <c r="PDU85" s="59"/>
      <c r="PDV85" s="59"/>
      <c r="PDW85" s="59"/>
      <c r="PDX85" s="59"/>
      <c r="PDY85" s="59"/>
      <c r="PDZ85" s="59"/>
      <c r="PEA85" s="59"/>
      <c r="PEB85" s="59"/>
      <c r="PEC85" s="59"/>
      <c r="PED85" s="59"/>
      <c r="PEE85" s="59"/>
      <c r="PEF85" s="59"/>
      <c r="PEG85" s="59"/>
      <c r="PEH85" s="59"/>
      <c r="PEI85" s="59"/>
      <c r="PEJ85" s="59"/>
      <c r="PEK85" s="59"/>
      <c r="PEL85" s="59"/>
      <c r="PEM85" s="59"/>
      <c r="PEN85" s="59"/>
      <c r="PEO85" s="59"/>
      <c r="PEP85" s="59"/>
      <c r="PEQ85" s="59"/>
      <c r="PER85" s="59"/>
      <c r="PES85" s="59"/>
      <c r="PET85" s="59"/>
      <c r="PEU85" s="59"/>
      <c r="PEV85" s="59"/>
      <c r="PEW85" s="59"/>
      <c r="PEX85" s="59"/>
      <c r="PEY85" s="59"/>
      <c r="PEZ85" s="59"/>
      <c r="PFA85" s="59"/>
      <c r="PFB85" s="59"/>
      <c r="PFC85" s="59"/>
      <c r="PFD85" s="59"/>
      <c r="PFE85" s="59"/>
      <c r="PFF85" s="59"/>
      <c r="PFG85" s="59"/>
      <c r="PFH85" s="59"/>
      <c r="PFI85" s="59"/>
      <c r="PFJ85" s="59"/>
      <c r="PFK85" s="59"/>
      <c r="PFL85" s="59"/>
      <c r="PFM85" s="59"/>
      <c r="PFN85" s="59"/>
      <c r="PFO85" s="59"/>
      <c r="PFP85" s="59"/>
      <c r="PFQ85" s="59"/>
      <c r="PFR85" s="59"/>
      <c r="PFS85" s="59"/>
      <c r="PFT85" s="59"/>
      <c r="PFU85" s="59"/>
      <c r="PFV85" s="59"/>
      <c r="PFW85" s="59"/>
      <c r="PFX85" s="59"/>
      <c r="PFY85" s="59"/>
      <c r="PFZ85" s="59"/>
      <c r="PGA85" s="59"/>
      <c r="PGB85" s="59"/>
      <c r="PGC85" s="59"/>
      <c r="PGD85" s="59"/>
      <c r="PGE85" s="59"/>
      <c r="PGF85" s="59"/>
      <c r="PGG85" s="59"/>
      <c r="PGH85" s="59"/>
      <c r="PGI85" s="59"/>
      <c r="PGJ85" s="59"/>
      <c r="PGK85" s="59"/>
      <c r="PGL85" s="59"/>
      <c r="PGM85" s="59"/>
      <c r="PGN85" s="59"/>
      <c r="PGO85" s="59"/>
      <c r="PGP85" s="59"/>
      <c r="PGQ85" s="59"/>
      <c r="PGR85" s="59"/>
      <c r="PGS85" s="59"/>
      <c r="PGT85" s="59"/>
      <c r="PGU85" s="59"/>
      <c r="PGV85" s="59"/>
      <c r="PGW85" s="59"/>
      <c r="PGX85" s="59"/>
      <c r="PGY85" s="59"/>
      <c r="PGZ85" s="59"/>
      <c r="PHA85" s="59"/>
      <c r="PHB85" s="59"/>
      <c r="PHC85" s="59"/>
      <c r="PHD85" s="59"/>
      <c r="PHE85" s="59"/>
      <c r="PHF85" s="59"/>
      <c r="PHG85" s="59"/>
      <c r="PHH85" s="59"/>
      <c r="PHI85" s="59"/>
      <c r="PHJ85" s="59"/>
      <c r="PHK85" s="59"/>
      <c r="PHL85" s="59"/>
      <c r="PHM85" s="59"/>
      <c r="PHN85" s="59"/>
      <c r="PHO85" s="59"/>
      <c r="PHP85" s="59"/>
      <c r="PHQ85" s="59"/>
      <c r="PHR85" s="59"/>
      <c r="PHS85" s="59"/>
      <c r="PHT85" s="59"/>
      <c r="PHU85" s="59"/>
      <c r="PHV85" s="59"/>
      <c r="PHW85" s="59"/>
      <c r="PHX85" s="59"/>
      <c r="PHY85" s="59"/>
      <c r="PHZ85" s="59"/>
      <c r="PIA85" s="59"/>
      <c r="PIB85" s="59"/>
      <c r="PIC85" s="59"/>
      <c r="PID85" s="59"/>
      <c r="PIE85" s="59"/>
      <c r="PIF85" s="59"/>
      <c r="PIG85" s="59"/>
      <c r="PIH85" s="59"/>
      <c r="PII85" s="59"/>
      <c r="PIJ85" s="59"/>
      <c r="PIK85" s="59"/>
      <c r="PIL85" s="59"/>
      <c r="PIM85" s="59"/>
      <c r="PIN85" s="59"/>
      <c r="PIO85" s="59"/>
      <c r="PIP85" s="59"/>
      <c r="PIQ85" s="59"/>
      <c r="PIR85" s="59"/>
      <c r="PIS85" s="59"/>
      <c r="PIT85" s="59"/>
      <c r="PIU85" s="59"/>
      <c r="PIV85" s="59"/>
      <c r="PIW85" s="59"/>
      <c r="PIX85" s="59"/>
      <c r="PIY85" s="59"/>
      <c r="PIZ85" s="59"/>
      <c r="PJA85" s="59"/>
      <c r="PJB85" s="59"/>
      <c r="PJC85" s="59"/>
      <c r="PJD85" s="59"/>
      <c r="PJE85" s="59"/>
      <c r="PJF85" s="59"/>
      <c r="PJG85" s="59"/>
      <c r="PJH85" s="59"/>
      <c r="PJI85" s="59"/>
      <c r="PJJ85" s="59"/>
      <c r="PJK85" s="59"/>
      <c r="PJL85" s="59"/>
      <c r="PJM85" s="59"/>
      <c r="PJN85" s="59"/>
      <c r="PJO85" s="59"/>
      <c r="PJP85" s="59"/>
      <c r="PJQ85" s="59"/>
      <c r="PJR85" s="59"/>
      <c r="PJS85" s="59"/>
      <c r="PJT85" s="59"/>
      <c r="PJU85" s="59"/>
      <c r="PJV85" s="59"/>
      <c r="PJW85" s="59"/>
      <c r="PJX85" s="59"/>
      <c r="PJY85" s="59"/>
      <c r="PJZ85" s="59"/>
      <c r="PKA85" s="59"/>
      <c r="PKB85" s="59"/>
      <c r="PKC85" s="59"/>
      <c r="PKD85" s="59"/>
      <c r="PKE85" s="59"/>
      <c r="PKF85" s="59"/>
      <c r="PKG85" s="59"/>
      <c r="PKH85" s="59"/>
      <c r="PKI85" s="59"/>
      <c r="PKJ85" s="59"/>
      <c r="PKK85" s="59"/>
      <c r="PKL85" s="59"/>
      <c r="PKM85" s="59"/>
      <c r="PKN85" s="59"/>
      <c r="PKO85" s="59"/>
      <c r="PKP85" s="59"/>
      <c r="PKQ85" s="59"/>
      <c r="PKR85" s="59"/>
      <c r="PKS85" s="59"/>
      <c r="PKT85" s="59"/>
      <c r="PKU85" s="59"/>
      <c r="PKV85" s="59"/>
      <c r="PKW85" s="59"/>
      <c r="PKX85" s="59"/>
      <c r="PKY85" s="59"/>
      <c r="PKZ85" s="59"/>
      <c r="PLA85" s="59"/>
      <c r="PLB85" s="59"/>
      <c r="PLC85" s="59"/>
      <c r="PLD85" s="59"/>
      <c r="PLE85" s="59"/>
      <c r="PLF85" s="59"/>
      <c r="PLG85" s="59"/>
      <c r="PLH85" s="59"/>
      <c r="PLI85" s="59"/>
      <c r="PLJ85" s="59"/>
      <c r="PLK85" s="59"/>
      <c r="PLL85" s="59"/>
      <c r="PLM85" s="59"/>
      <c r="PLN85" s="59"/>
      <c r="PLO85" s="59"/>
      <c r="PLP85" s="59"/>
      <c r="PLQ85" s="59"/>
      <c r="PLR85" s="59"/>
      <c r="PLS85" s="59"/>
      <c r="PLT85" s="59"/>
      <c r="PLU85" s="59"/>
      <c r="PLV85" s="59"/>
      <c r="PLW85" s="59"/>
      <c r="PLX85" s="59"/>
      <c r="PLY85" s="59"/>
      <c r="PLZ85" s="59"/>
      <c r="PMA85" s="59"/>
      <c r="PMB85" s="59"/>
      <c r="PMC85" s="59"/>
      <c r="PMD85" s="59"/>
      <c r="PME85" s="59"/>
      <c r="PMF85" s="59"/>
      <c r="PMG85" s="59"/>
      <c r="PMH85" s="59"/>
      <c r="PMI85" s="59"/>
      <c r="PMJ85" s="59"/>
      <c r="PMK85" s="59"/>
      <c r="PML85" s="59"/>
      <c r="PMM85" s="59"/>
      <c r="PMN85" s="59"/>
      <c r="PMO85" s="59"/>
      <c r="PMP85" s="59"/>
      <c r="PMQ85" s="59"/>
      <c r="PMR85" s="59"/>
      <c r="PMS85" s="59"/>
      <c r="PMT85" s="59"/>
      <c r="PMU85" s="59"/>
      <c r="PMV85" s="59"/>
      <c r="PMW85" s="59"/>
      <c r="PMX85" s="59"/>
      <c r="PMY85" s="59"/>
      <c r="PMZ85" s="59"/>
      <c r="PNA85" s="59"/>
      <c r="PNB85" s="59"/>
      <c r="PNC85" s="59"/>
      <c r="PND85" s="59"/>
      <c r="PNE85" s="59"/>
      <c r="PNF85" s="59"/>
      <c r="PNG85" s="59"/>
      <c r="PNH85" s="59"/>
      <c r="PNI85" s="59"/>
      <c r="PNJ85" s="59"/>
      <c r="PNK85" s="59"/>
      <c r="PNL85" s="59"/>
      <c r="PNM85" s="59"/>
      <c r="PNN85" s="59"/>
      <c r="PNO85" s="59"/>
      <c r="PNP85" s="59"/>
      <c r="PNQ85" s="59"/>
      <c r="PNR85" s="59"/>
      <c r="PNS85" s="59"/>
      <c r="PNT85" s="59"/>
      <c r="PNU85" s="59"/>
      <c r="PNV85" s="59"/>
      <c r="PNW85" s="59"/>
      <c r="PNX85" s="59"/>
      <c r="PNY85" s="59"/>
      <c r="PNZ85" s="59"/>
      <c r="POA85" s="59"/>
      <c r="POB85" s="59"/>
      <c r="POC85" s="59"/>
      <c r="POD85" s="59"/>
      <c r="POE85" s="59"/>
      <c r="POF85" s="59"/>
      <c r="POG85" s="59"/>
      <c r="POH85" s="59"/>
      <c r="POI85" s="59"/>
      <c r="POJ85" s="59"/>
      <c r="POK85" s="59"/>
      <c r="POL85" s="59"/>
      <c r="POM85" s="59"/>
      <c r="PON85" s="59"/>
      <c r="POO85" s="59"/>
      <c r="POP85" s="59"/>
      <c r="POQ85" s="59"/>
      <c r="POR85" s="59"/>
      <c r="POS85" s="59"/>
      <c r="POT85" s="59"/>
      <c r="POU85" s="59"/>
      <c r="POV85" s="59"/>
      <c r="POW85" s="59"/>
      <c r="POX85" s="59"/>
      <c r="POY85" s="59"/>
      <c r="POZ85" s="59"/>
      <c r="PPA85" s="59"/>
      <c r="PPB85" s="59"/>
      <c r="PPC85" s="59"/>
      <c r="PPD85" s="59"/>
      <c r="PPE85" s="59"/>
      <c r="PPF85" s="59"/>
      <c r="PPG85" s="59"/>
      <c r="PPH85" s="59"/>
      <c r="PPI85" s="59"/>
      <c r="PPJ85" s="59"/>
      <c r="PPK85" s="59"/>
      <c r="PPL85" s="59"/>
      <c r="PPM85" s="59"/>
      <c r="PPN85" s="59"/>
      <c r="PPO85" s="59"/>
      <c r="PPP85" s="59"/>
      <c r="PPQ85" s="59"/>
      <c r="PPR85" s="59"/>
      <c r="PPS85" s="59"/>
      <c r="PPT85" s="59"/>
      <c r="PPU85" s="59"/>
      <c r="PPV85" s="59"/>
      <c r="PPW85" s="59"/>
      <c r="PPX85" s="59"/>
      <c r="PPY85" s="59"/>
      <c r="PPZ85" s="59"/>
      <c r="PQA85" s="59"/>
      <c r="PQB85" s="59"/>
      <c r="PQC85" s="59"/>
      <c r="PQD85" s="59"/>
      <c r="PQE85" s="59"/>
      <c r="PQF85" s="59"/>
      <c r="PQG85" s="59"/>
      <c r="PQH85" s="59"/>
      <c r="PQI85" s="59"/>
      <c r="PQJ85" s="59"/>
      <c r="PQK85" s="59"/>
      <c r="PQL85" s="59"/>
      <c r="PQM85" s="59"/>
      <c r="PQN85" s="59"/>
      <c r="PQO85" s="59"/>
      <c r="PQP85" s="59"/>
      <c r="PQQ85" s="59"/>
      <c r="PQR85" s="59"/>
      <c r="PQS85" s="59"/>
      <c r="PQT85" s="59"/>
      <c r="PQU85" s="59"/>
      <c r="PQV85" s="59"/>
      <c r="PQW85" s="59"/>
      <c r="PQX85" s="59"/>
      <c r="PQY85" s="59"/>
      <c r="PQZ85" s="59"/>
      <c r="PRA85" s="59"/>
      <c r="PRB85" s="59"/>
      <c r="PRC85" s="59"/>
      <c r="PRD85" s="59"/>
      <c r="PRE85" s="59"/>
      <c r="PRF85" s="59"/>
      <c r="PRG85" s="59"/>
      <c r="PRH85" s="59"/>
      <c r="PRI85" s="59"/>
      <c r="PRJ85" s="59"/>
      <c r="PRK85" s="59"/>
      <c r="PRL85" s="59"/>
      <c r="PRM85" s="59"/>
      <c r="PRN85" s="59"/>
      <c r="PRO85" s="59"/>
      <c r="PRP85" s="59"/>
      <c r="PRQ85" s="59"/>
      <c r="PRR85" s="59"/>
      <c r="PRS85" s="59"/>
      <c r="PRT85" s="59"/>
      <c r="PRU85" s="59"/>
      <c r="PRV85" s="59"/>
      <c r="PRW85" s="59"/>
      <c r="PRX85" s="59"/>
      <c r="PRY85" s="59"/>
      <c r="PRZ85" s="59"/>
      <c r="PSA85" s="59"/>
      <c r="PSB85" s="59"/>
      <c r="PSC85" s="59"/>
      <c r="PSD85" s="59"/>
      <c r="PSE85" s="59"/>
      <c r="PSF85" s="59"/>
      <c r="PSG85" s="59"/>
      <c r="PSH85" s="59"/>
      <c r="PSI85" s="59"/>
      <c r="PSJ85" s="59"/>
      <c r="PSK85" s="59"/>
      <c r="PSL85" s="59"/>
      <c r="PSM85" s="59"/>
      <c r="PSN85" s="59"/>
      <c r="PSO85" s="59"/>
      <c r="PSP85" s="59"/>
      <c r="PSQ85" s="59"/>
      <c r="PSR85" s="59"/>
      <c r="PSS85" s="59"/>
      <c r="PST85" s="59"/>
      <c r="PSU85" s="59"/>
      <c r="PSV85" s="59"/>
      <c r="PSW85" s="59"/>
      <c r="PSX85" s="59"/>
      <c r="PSY85" s="59"/>
      <c r="PSZ85" s="59"/>
      <c r="PTA85" s="59"/>
      <c r="PTB85" s="59"/>
      <c r="PTC85" s="59"/>
      <c r="PTD85" s="59"/>
      <c r="PTE85" s="59"/>
      <c r="PTF85" s="59"/>
      <c r="PTG85" s="59"/>
      <c r="PTH85" s="59"/>
      <c r="PTI85" s="59"/>
      <c r="PTJ85" s="59"/>
      <c r="PTK85" s="59"/>
      <c r="PTL85" s="59"/>
      <c r="PTM85" s="59"/>
      <c r="PTN85" s="59"/>
      <c r="PTO85" s="59"/>
      <c r="PTP85" s="59"/>
      <c r="PTQ85" s="59"/>
      <c r="PTR85" s="59"/>
      <c r="PTS85" s="59"/>
      <c r="PTT85" s="59"/>
      <c r="PTU85" s="59"/>
      <c r="PTV85" s="59"/>
      <c r="PTW85" s="59"/>
      <c r="PTX85" s="59"/>
      <c r="PTY85" s="59"/>
      <c r="PTZ85" s="59"/>
      <c r="PUA85" s="59"/>
      <c r="PUB85" s="59"/>
      <c r="PUC85" s="59"/>
      <c r="PUD85" s="59"/>
      <c r="PUE85" s="59"/>
      <c r="PUF85" s="59"/>
      <c r="PUG85" s="59"/>
      <c r="PUH85" s="59"/>
      <c r="PUI85" s="59"/>
      <c r="PUJ85" s="59"/>
      <c r="PUK85" s="59"/>
      <c r="PUL85" s="59"/>
      <c r="PUM85" s="59"/>
      <c r="PUN85" s="59"/>
      <c r="PUO85" s="59"/>
      <c r="PUP85" s="59"/>
      <c r="PUQ85" s="59"/>
      <c r="PUR85" s="59"/>
      <c r="PUS85" s="59"/>
      <c r="PUT85" s="59"/>
      <c r="PUU85" s="59"/>
      <c r="PUV85" s="59"/>
      <c r="PUW85" s="59"/>
      <c r="PUX85" s="59"/>
      <c r="PUY85" s="59"/>
      <c r="PUZ85" s="59"/>
      <c r="PVA85" s="59"/>
      <c r="PVB85" s="59"/>
      <c r="PVC85" s="59"/>
      <c r="PVD85" s="59"/>
      <c r="PVE85" s="59"/>
      <c r="PVF85" s="59"/>
      <c r="PVG85" s="59"/>
      <c r="PVH85" s="59"/>
      <c r="PVI85" s="59"/>
      <c r="PVJ85" s="59"/>
      <c r="PVK85" s="59"/>
      <c r="PVL85" s="59"/>
      <c r="PVM85" s="59"/>
      <c r="PVN85" s="59"/>
      <c r="PVO85" s="59"/>
      <c r="PVP85" s="59"/>
      <c r="PVQ85" s="59"/>
      <c r="PVR85" s="59"/>
      <c r="PVS85" s="59"/>
      <c r="PVT85" s="59"/>
      <c r="PVU85" s="59"/>
      <c r="PVV85" s="59"/>
      <c r="PVW85" s="59"/>
      <c r="PVX85" s="59"/>
      <c r="PVY85" s="59"/>
      <c r="PVZ85" s="59"/>
      <c r="PWA85" s="59"/>
      <c r="PWB85" s="59"/>
      <c r="PWC85" s="59"/>
      <c r="PWD85" s="59"/>
      <c r="PWE85" s="59"/>
      <c r="PWF85" s="59"/>
      <c r="PWG85" s="59"/>
      <c r="PWH85" s="59"/>
      <c r="PWI85" s="59"/>
      <c r="PWJ85" s="59"/>
      <c r="PWK85" s="59"/>
      <c r="PWL85" s="59"/>
      <c r="PWM85" s="59"/>
      <c r="PWN85" s="59"/>
      <c r="PWO85" s="59"/>
      <c r="PWP85" s="59"/>
      <c r="PWQ85" s="59"/>
      <c r="PWR85" s="59"/>
      <c r="PWS85" s="59"/>
      <c r="PWT85" s="59"/>
      <c r="PWU85" s="59"/>
      <c r="PWV85" s="59"/>
      <c r="PWW85" s="59"/>
      <c r="PWX85" s="59"/>
      <c r="PWY85" s="59"/>
      <c r="PWZ85" s="59"/>
      <c r="PXA85" s="59"/>
      <c r="PXB85" s="59"/>
      <c r="PXC85" s="59"/>
      <c r="PXD85" s="59"/>
      <c r="PXE85" s="59"/>
      <c r="PXF85" s="59"/>
      <c r="PXG85" s="59"/>
      <c r="PXH85" s="59"/>
      <c r="PXI85" s="59"/>
      <c r="PXJ85" s="59"/>
      <c r="PXK85" s="59"/>
      <c r="PXL85" s="59"/>
      <c r="PXM85" s="59"/>
      <c r="PXN85" s="59"/>
      <c r="PXO85" s="59"/>
      <c r="PXP85" s="59"/>
      <c r="PXQ85" s="59"/>
      <c r="PXR85" s="59"/>
      <c r="PXS85" s="59"/>
      <c r="PXT85" s="59"/>
      <c r="PXU85" s="59"/>
      <c r="PXV85" s="59"/>
      <c r="PXW85" s="59"/>
      <c r="PXX85" s="59"/>
      <c r="PXY85" s="59"/>
      <c r="PXZ85" s="59"/>
      <c r="PYA85" s="59"/>
      <c r="PYB85" s="59"/>
      <c r="PYC85" s="59"/>
      <c r="PYD85" s="59"/>
      <c r="PYE85" s="59"/>
      <c r="PYF85" s="59"/>
      <c r="PYG85" s="59"/>
      <c r="PYH85" s="59"/>
      <c r="PYI85" s="59"/>
      <c r="PYJ85" s="59"/>
      <c r="PYK85" s="59"/>
      <c r="PYL85" s="59"/>
      <c r="PYM85" s="59"/>
      <c r="PYN85" s="59"/>
      <c r="PYO85" s="59"/>
      <c r="PYP85" s="59"/>
      <c r="PYQ85" s="59"/>
      <c r="PYR85" s="59"/>
      <c r="PYS85" s="59"/>
      <c r="PYT85" s="59"/>
      <c r="PYU85" s="59"/>
      <c r="PYV85" s="59"/>
      <c r="PYW85" s="59"/>
      <c r="PYX85" s="59"/>
      <c r="PYY85" s="59"/>
      <c r="PYZ85" s="59"/>
      <c r="PZA85" s="59"/>
      <c r="PZB85" s="59"/>
      <c r="PZC85" s="59"/>
      <c r="PZD85" s="59"/>
      <c r="PZE85" s="59"/>
      <c r="PZF85" s="59"/>
      <c r="PZG85" s="59"/>
      <c r="PZH85" s="59"/>
      <c r="PZI85" s="59"/>
      <c r="PZJ85" s="59"/>
      <c r="PZK85" s="59"/>
      <c r="PZL85" s="59"/>
      <c r="PZM85" s="59"/>
      <c r="PZN85" s="59"/>
      <c r="PZO85" s="59"/>
      <c r="PZP85" s="59"/>
      <c r="PZQ85" s="59"/>
      <c r="PZR85" s="59"/>
      <c r="PZS85" s="59"/>
      <c r="PZT85" s="59"/>
      <c r="PZU85" s="59"/>
      <c r="PZV85" s="59"/>
      <c r="PZW85" s="59"/>
      <c r="PZX85" s="59"/>
      <c r="PZY85" s="59"/>
      <c r="PZZ85" s="59"/>
      <c r="QAA85" s="59"/>
      <c r="QAB85" s="59"/>
      <c r="QAC85" s="59"/>
      <c r="QAD85" s="59"/>
      <c r="QAE85" s="59"/>
      <c r="QAF85" s="59"/>
      <c r="QAG85" s="59"/>
      <c r="QAH85" s="59"/>
      <c r="QAI85" s="59"/>
      <c r="QAJ85" s="59"/>
      <c r="QAK85" s="59"/>
      <c r="QAL85" s="59"/>
      <c r="QAM85" s="59"/>
      <c r="QAN85" s="59"/>
      <c r="QAO85" s="59"/>
      <c r="QAP85" s="59"/>
      <c r="QAQ85" s="59"/>
      <c r="QAR85" s="59"/>
      <c r="QAS85" s="59"/>
      <c r="QAT85" s="59"/>
      <c r="QAU85" s="59"/>
      <c r="QAV85" s="59"/>
      <c r="QAW85" s="59"/>
      <c r="QAX85" s="59"/>
      <c r="QAY85" s="59"/>
      <c r="QAZ85" s="59"/>
      <c r="QBA85" s="59"/>
      <c r="QBB85" s="59"/>
      <c r="QBC85" s="59"/>
      <c r="QBD85" s="59"/>
      <c r="QBE85" s="59"/>
      <c r="QBF85" s="59"/>
      <c r="QBG85" s="59"/>
      <c r="QBH85" s="59"/>
      <c r="QBI85" s="59"/>
      <c r="QBJ85" s="59"/>
      <c r="QBK85" s="59"/>
      <c r="QBL85" s="59"/>
      <c r="QBM85" s="59"/>
      <c r="QBN85" s="59"/>
      <c r="QBO85" s="59"/>
      <c r="QBP85" s="59"/>
      <c r="QBQ85" s="59"/>
      <c r="QBR85" s="59"/>
      <c r="QBS85" s="59"/>
      <c r="QBT85" s="59"/>
      <c r="QBU85" s="59"/>
      <c r="QBV85" s="59"/>
      <c r="QBW85" s="59"/>
      <c r="QBX85" s="59"/>
      <c r="QBY85" s="59"/>
      <c r="QBZ85" s="59"/>
      <c r="QCA85" s="59"/>
      <c r="QCB85" s="59"/>
      <c r="QCC85" s="59"/>
      <c r="QCD85" s="59"/>
      <c r="QCE85" s="59"/>
      <c r="QCF85" s="59"/>
      <c r="QCG85" s="59"/>
      <c r="QCH85" s="59"/>
      <c r="QCI85" s="59"/>
      <c r="QCJ85" s="59"/>
      <c r="QCK85" s="59"/>
      <c r="QCL85" s="59"/>
      <c r="QCM85" s="59"/>
      <c r="QCN85" s="59"/>
      <c r="QCO85" s="59"/>
      <c r="QCP85" s="59"/>
      <c r="QCQ85" s="59"/>
      <c r="QCR85" s="59"/>
      <c r="QCS85" s="59"/>
      <c r="QCT85" s="59"/>
      <c r="QCU85" s="59"/>
      <c r="QCV85" s="59"/>
      <c r="QCW85" s="59"/>
      <c r="QCX85" s="59"/>
      <c r="QCY85" s="59"/>
      <c r="QCZ85" s="59"/>
      <c r="QDA85" s="59"/>
      <c r="QDB85" s="59"/>
      <c r="QDC85" s="59"/>
      <c r="QDD85" s="59"/>
      <c r="QDE85" s="59"/>
      <c r="QDF85" s="59"/>
      <c r="QDG85" s="59"/>
      <c r="QDH85" s="59"/>
      <c r="QDI85" s="59"/>
      <c r="QDJ85" s="59"/>
      <c r="QDK85" s="59"/>
      <c r="QDL85" s="59"/>
      <c r="QDM85" s="59"/>
      <c r="QDN85" s="59"/>
      <c r="QDO85" s="59"/>
      <c r="QDP85" s="59"/>
      <c r="QDQ85" s="59"/>
      <c r="QDR85" s="59"/>
      <c r="QDS85" s="59"/>
      <c r="QDT85" s="59"/>
      <c r="QDU85" s="59"/>
      <c r="QDV85" s="59"/>
      <c r="QDW85" s="59"/>
      <c r="QDX85" s="59"/>
      <c r="QDY85" s="59"/>
      <c r="QDZ85" s="59"/>
      <c r="QEA85" s="59"/>
      <c r="QEB85" s="59"/>
      <c r="QEC85" s="59"/>
      <c r="QED85" s="59"/>
      <c r="QEE85" s="59"/>
      <c r="QEF85" s="59"/>
      <c r="QEG85" s="59"/>
      <c r="QEH85" s="59"/>
      <c r="QEI85" s="59"/>
      <c r="QEJ85" s="59"/>
      <c r="QEK85" s="59"/>
      <c r="QEL85" s="59"/>
      <c r="QEM85" s="59"/>
      <c r="QEN85" s="59"/>
      <c r="QEO85" s="59"/>
      <c r="QEP85" s="59"/>
      <c r="QEQ85" s="59"/>
      <c r="QER85" s="59"/>
      <c r="QES85" s="59"/>
      <c r="QET85" s="59"/>
      <c r="QEU85" s="59"/>
      <c r="QEV85" s="59"/>
      <c r="QEW85" s="59"/>
      <c r="QEX85" s="59"/>
      <c r="QEY85" s="59"/>
      <c r="QEZ85" s="59"/>
      <c r="QFA85" s="59"/>
      <c r="QFB85" s="59"/>
      <c r="QFC85" s="59"/>
      <c r="QFD85" s="59"/>
      <c r="QFE85" s="59"/>
      <c r="QFF85" s="59"/>
      <c r="QFG85" s="59"/>
      <c r="QFH85" s="59"/>
      <c r="QFI85" s="59"/>
      <c r="QFJ85" s="59"/>
      <c r="QFK85" s="59"/>
      <c r="QFL85" s="59"/>
      <c r="QFM85" s="59"/>
      <c r="QFN85" s="59"/>
      <c r="QFO85" s="59"/>
      <c r="QFP85" s="59"/>
      <c r="QFQ85" s="59"/>
      <c r="QFR85" s="59"/>
      <c r="QFS85" s="59"/>
      <c r="QFT85" s="59"/>
      <c r="QFU85" s="59"/>
      <c r="QFV85" s="59"/>
      <c r="QFW85" s="59"/>
      <c r="QFX85" s="59"/>
      <c r="QFY85" s="59"/>
      <c r="QFZ85" s="59"/>
      <c r="QGA85" s="59"/>
      <c r="QGB85" s="59"/>
      <c r="QGC85" s="59"/>
      <c r="QGD85" s="59"/>
      <c r="QGE85" s="59"/>
      <c r="QGF85" s="59"/>
      <c r="QGG85" s="59"/>
      <c r="QGH85" s="59"/>
      <c r="QGI85" s="59"/>
      <c r="QGJ85" s="59"/>
      <c r="QGK85" s="59"/>
      <c r="QGL85" s="59"/>
      <c r="QGM85" s="59"/>
      <c r="QGN85" s="59"/>
      <c r="QGO85" s="59"/>
      <c r="QGP85" s="59"/>
      <c r="QGQ85" s="59"/>
      <c r="QGR85" s="59"/>
      <c r="QGS85" s="59"/>
      <c r="QGT85" s="59"/>
      <c r="QGU85" s="59"/>
      <c r="QGV85" s="59"/>
      <c r="QGW85" s="59"/>
      <c r="QGX85" s="59"/>
      <c r="QGY85" s="59"/>
      <c r="QGZ85" s="59"/>
      <c r="QHA85" s="59"/>
      <c r="QHB85" s="59"/>
      <c r="QHC85" s="59"/>
      <c r="QHD85" s="59"/>
      <c r="QHE85" s="59"/>
      <c r="QHF85" s="59"/>
      <c r="QHG85" s="59"/>
      <c r="QHH85" s="59"/>
      <c r="QHI85" s="59"/>
      <c r="QHJ85" s="59"/>
      <c r="QHK85" s="59"/>
      <c r="QHL85" s="59"/>
      <c r="QHM85" s="59"/>
      <c r="QHN85" s="59"/>
      <c r="QHO85" s="59"/>
      <c r="QHP85" s="59"/>
      <c r="QHQ85" s="59"/>
      <c r="QHR85" s="59"/>
      <c r="QHS85" s="59"/>
      <c r="QHT85" s="59"/>
      <c r="QHU85" s="59"/>
      <c r="QHV85" s="59"/>
      <c r="QHW85" s="59"/>
      <c r="QHX85" s="59"/>
      <c r="QHY85" s="59"/>
      <c r="QHZ85" s="59"/>
      <c r="QIA85" s="59"/>
      <c r="QIB85" s="59"/>
      <c r="QIC85" s="59"/>
      <c r="QID85" s="59"/>
      <c r="QIE85" s="59"/>
      <c r="QIF85" s="59"/>
      <c r="QIG85" s="59"/>
      <c r="QIH85" s="59"/>
      <c r="QII85" s="59"/>
      <c r="QIJ85" s="59"/>
      <c r="QIK85" s="59"/>
      <c r="QIL85" s="59"/>
      <c r="QIM85" s="59"/>
      <c r="QIN85" s="59"/>
      <c r="QIO85" s="59"/>
      <c r="QIP85" s="59"/>
      <c r="QIQ85" s="59"/>
      <c r="QIR85" s="59"/>
      <c r="QIS85" s="59"/>
      <c r="QIT85" s="59"/>
      <c r="QIU85" s="59"/>
      <c r="QIV85" s="59"/>
      <c r="QIW85" s="59"/>
      <c r="QIX85" s="59"/>
      <c r="QIY85" s="59"/>
      <c r="QIZ85" s="59"/>
      <c r="QJA85" s="59"/>
      <c r="QJB85" s="59"/>
      <c r="QJC85" s="59"/>
      <c r="QJD85" s="59"/>
      <c r="QJE85" s="59"/>
      <c r="QJF85" s="59"/>
      <c r="QJG85" s="59"/>
      <c r="QJH85" s="59"/>
      <c r="QJI85" s="59"/>
      <c r="QJJ85" s="59"/>
      <c r="QJK85" s="59"/>
      <c r="QJL85" s="59"/>
      <c r="QJM85" s="59"/>
      <c r="QJN85" s="59"/>
      <c r="QJO85" s="59"/>
      <c r="QJP85" s="59"/>
      <c r="QJQ85" s="59"/>
      <c r="QJR85" s="59"/>
      <c r="QJS85" s="59"/>
      <c r="QJT85" s="59"/>
      <c r="QJU85" s="59"/>
      <c r="QJV85" s="59"/>
      <c r="QJW85" s="59"/>
      <c r="QJX85" s="59"/>
      <c r="QJY85" s="59"/>
      <c r="QJZ85" s="59"/>
      <c r="QKA85" s="59"/>
      <c r="QKB85" s="59"/>
      <c r="QKC85" s="59"/>
      <c r="QKD85" s="59"/>
      <c r="QKE85" s="59"/>
      <c r="QKF85" s="59"/>
      <c r="QKG85" s="59"/>
      <c r="QKH85" s="59"/>
      <c r="QKI85" s="59"/>
      <c r="QKJ85" s="59"/>
      <c r="QKK85" s="59"/>
      <c r="QKL85" s="59"/>
      <c r="QKM85" s="59"/>
      <c r="QKN85" s="59"/>
      <c r="QKO85" s="59"/>
      <c r="QKP85" s="59"/>
      <c r="QKQ85" s="59"/>
      <c r="QKR85" s="59"/>
      <c r="QKS85" s="59"/>
      <c r="QKT85" s="59"/>
      <c r="QKU85" s="59"/>
      <c r="QKV85" s="59"/>
      <c r="QKW85" s="59"/>
      <c r="QKX85" s="59"/>
      <c r="QKY85" s="59"/>
      <c r="QKZ85" s="59"/>
      <c r="QLA85" s="59"/>
      <c r="QLB85" s="59"/>
      <c r="QLC85" s="59"/>
      <c r="QLD85" s="59"/>
      <c r="QLE85" s="59"/>
      <c r="QLF85" s="59"/>
      <c r="QLG85" s="59"/>
      <c r="QLH85" s="59"/>
      <c r="QLI85" s="59"/>
      <c r="QLJ85" s="59"/>
      <c r="QLK85" s="59"/>
      <c r="QLL85" s="59"/>
      <c r="QLM85" s="59"/>
      <c r="QLN85" s="59"/>
      <c r="QLO85" s="59"/>
      <c r="QLP85" s="59"/>
      <c r="QLQ85" s="59"/>
      <c r="QLR85" s="59"/>
      <c r="QLS85" s="59"/>
      <c r="QLT85" s="59"/>
      <c r="QLU85" s="59"/>
      <c r="QLV85" s="59"/>
      <c r="QLW85" s="59"/>
      <c r="QLX85" s="59"/>
      <c r="QLY85" s="59"/>
      <c r="QLZ85" s="59"/>
      <c r="QMA85" s="59"/>
      <c r="QMB85" s="59"/>
      <c r="QMC85" s="59"/>
      <c r="QMD85" s="59"/>
      <c r="QME85" s="59"/>
      <c r="QMF85" s="59"/>
      <c r="QMG85" s="59"/>
      <c r="QMH85" s="59"/>
      <c r="QMI85" s="59"/>
      <c r="QMJ85" s="59"/>
      <c r="QMK85" s="59"/>
      <c r="QML85" s="59"/>
      <c r="QMM85" s="59"/>
      <c r="QMN85" s="59"/>
      <c r="QMO85" s="59"/>
      <c r="QMP85" s="59"/>
      <c r="QMQ85" s="59"/>
      <c r="QMR85" s="59"/>
      <c r="QMS85" s="59"/>
      <c r="QMT85" s="59"/>
      <c r="QMU85" s="59"/>
      <c r="QMV85" s="59"/>
      <c r="QMW85" s="59"/>
      <c r="QMX85" s="59"/>
      <c r="QMY85" s="59"/>
      <c r="QMZ85" s="59"/>
      <c r="QNA85" s="59"/>
      <c r="QNB85" s="59"/>
      <c r="QNC85" s="59"/>
      <c r="QND85" s="59"/>
      <c r="QNE85" s="59"/>
      <c r="QNF85" s="59"/>
      <c r="QNG85" s="59"/>
      <c r="QNH85" s="59"/>
      <c r="QNI85" s="59"/>
      <c r="QNJ85" s="59"/>
      <c r="QNK85" s="59"/>
      <c r="QNL85" s="59"/>
      <c r="QNM85" s="59"/>
      <c r="QNN85" s="59"/>
      <c r="QNO85" s="59"/>
      <c r="QNP85" s="59"/>
      <c r="QNQ85" s="59"/>
      <c r="QNR85" s="59"/>
      <c r="QNS85" s="59"/>
      <c r="QNT85" s="59"/>
      <c r="QNU85" s="59"/>
      <c r="QNV85" s="59"/>
      <c r="QNW85" s="59"/>
      <c r="QNX85" s="59"/>
      <c r="QNY85" s="59"/>
      <c r="QNZ85" s="59"/>
      <c r="QOA85" s="59"/>
      <c r="QOB85" s="59"/>
      <c r="QOC85" s="59"/>
      <c r="QOD85" s="59"/>
      <c r="QOE85" s="59"/>
      <c r="QOF85" s="59"/>
      <c r="QOG85" s="59"/>
      <c r="QOH85" s="59"/>
      <c r="QOI85" s="59"/>
      <c r="QOJ85" s="59"/>
      <c r="QOK85" s="59"/>
      <c r="QOL85" s="59"/>
      <c r="QOM85" s="59"/>
      <c r="QON85" s="59"/>
      <c r="QOO85" s="59"/>
      <c r="QOP85" s="59"/>
      <c r="QOQ85" s="59"/>
      <c r="QOR85" s="59"/>
      <c r="QOS85" s="59"/>
      <c r="QOT85" s="59"/>
      <c r="QOU85" s="59"/>
      <c r="QOV85" s="59"/>
      <c r="QOW85" s="59"/>
      <c r="QOX85" s="59"/>
      <c r="QOY85" s="59"/>
      <c r="QOZ85" s="59"/>
      <c r="QPA85" s="59"/>
      <c r="QPB85" s="59"/>
      <c r="QPC85" s="59"/>
      <c r="QPD85" s="59"/>
      <c r="QPE85" s="59"/>
      <c r="QPF85" s="59"/>
      <c r="QPG85" s="59"/>
      <c r="QPH85" s="59"/>
      <c r="QPI85" s="59"/>
      <c r="QPJ85" s="59"/>
      <c r="QPK85" s="59"/>
      <c r="QPL85" s="59"/>
      <c r="QPM85" s="59"/>
      <c r="QPN85" s="59"/>
      <c r="QPO85" s="59"/>
      <c r="QPP85" s="59"/>
      <c r="QPQ85" s="59"/>
      <c r="QPR85" s="59"/>
      <c r="QPS85" s="59"/>
      <c r="QPT85" s="59"/>
      <c r="QPU85" s="59"/>
      <c r="QPV85" s="59"/>
      <c r="QPW85" s="59"/>
      <c r="QPX85" s="59"/>
      <c r="QPY85" s="59"/>
      <c r="QPZ85" s="59"/>
      <c r="QQA85" s="59"/>
      <c r="QQB85" s="59"/>
      <c r="QQC85" s="59"/>
      <c r="QQD85" s="59"/>
      <c r="QQE85" s="59"/>
      <c r="QQF85" s="59"/>
      <c r="QQG85" s="59"/>
      <c r="QQH85" s="59"/>
      <c r="QQI85" s="59"/>
      <c r="QQJ85" s="59"/>
      <c r="QQK85" s="59"/>
      <c r="QQL85" s="59"/>
      <c r="QQM85" s="59"/>
      <c r="QQN85" s="59"/>
      <c r="QQO85" s="59"/>
      <c r="QQP85" s="59"/>
      <c r="QQQ85" s="59"/>
      <c r="QQR85" s="59"/>
      <c r="QQS85" s="59"/>
      <c r="QQT85" s="59"/>
      <c r="QQU85" s="59"/>
      <c r="QQV85" s="59"/>
      <c r="QQW85" s="59"/>
      <c r="QQX85" s="59"/>
      <c r="QQY85" s="59"/>
      <c r="QQZ85" s="59"/>
      <c r="QRA85" s="59"/>
      <c r="QRB85" s="59"/>
      <c r="QRC85" s="59"/>
      <c r="QRD85" s="59"/>
      <c r="QRE85" s="59"/>
      <c r="QRF85" s="59"/>
      <c r="QRG85" s="59"/>
      <c r="QRH85" s="59"/>
      <c r="QRI85" s="59"/>
      <c r="QRJ85" s="59"/>
      <c r="QRK85" s="59"/>
      <c r="QRL85" s="59"/>
      <c r="QRM85" s="59"/>
      <c r="QRN85" s="59"/>
      <c r="QRO85" s="59"/>
      <c r="QRP85" s="59"/>
      <c r="QRQ85" s="59"/>
      <c r="QRR85" s="59"/>
      <c r="QRS85" s="59"/>
      <c r="QRT85" s="59"/>
      <c r="QRU85" s="59"/>
      <c r="QRV85" s="59"/>
      <c r="QRW85" s="59"/>
      <c r="QRX85" s="59"/>
      <c r="QRY85" s="59"/>
      <c r="QRZ85" s="59"/>
      <c r="QSA85" s="59"/>
      <c r="QSB85" s="59"/>
      <c r="QSC85" s="59"/>
      <c r="QSD85" s="59"/>
      <c r="QSE85" s="59"/>
      <c r="QSF85" s="59"/>
      <c r="QSG85" s="59"/>
      <c r="QSH85" s="59"/>
      <c r="QSI85" s="59"/>
      <c r="QSJ85" s="59"/>
      <c r="QSK85" s="59"/>
      <c r="QSL85" s="59"/>
      <c r="QSM85" s="59"/>
      <c r="QSN85" s="59"/>
      <c r="QSO85" s="59"/>
      <c r="QSP85" s="59"/>
      <c r="QSQ85" s="59"/>
      <c r="QSR85" s="59"/>
      <c r="QSS85" s="59"/>
      <c r="QST85" s="59"/>
      <c r="QSU85" s="59"/>
      <c r="QSV85" s="59"/>
      <c r="QSW85" s="59"/>
      <c r="QSX85" s="59"/>
      <c r="QSY85" s="59"/>
      <c r="QSZ85" s="59"/>
      <c r="QTA85" s="59"/>
      <c r="QTB85" s="59"/>
      <c r="QTC85" s="59"/>
      <c r="QTD85" s="59"/>
      <c r="QTE85" s="59"/>
      <c r="QTF85" s="59"/>
      <c r="QTG85" s="59"/>
      <c r="QTH85" s="59"/>
      <c r="QTI85" s="59"/>
      <c r="QTJ85" s="59"/>
      <c r="QTK85" s="59"/>
      <c r="QTL85" s="59"/>
      <c r="QTM85" s="59"/>
      <c r="QTN85" s="59"/>
      <c r="QTO85" s="59"/>
      <c r="QTP85" s="59"/>
      <c r="QTQ85" s="59"/>
      <c r="QTR85" s="59"/>
      <c r="QTS85" s="59"/>
      <c r="QTT85" s="59"/>
      <c r="QTU85" s="59"/>
      <c r="QTV85" s="59"/>
      <c r="QTW85" s="59"/>
      <c r="QTX85" s="59"/>
      <c r="QTY85" s="59"/>
      <c r="QTZ85" s="59"/>
      <c r="QUA85" s="59"/>
      <c r="QUB85" s="59"/>
      <c r="QUC85" s="59"/>
      <c r="QUD85" s="59"/>
      <c r="QUE85" s="59"/>
      <c r="QUF85" s="59"/>
      <c r="QUG85" s="59"/>
      <c r="QUH85" s="59"/>
      <c r="QUI85" s="59"/>
      <c r="QUJ85" s="59"/>
      <c r="QUK85" s="59"/>
      <c r="QUL85" s="59"/>
      <c r="QUM85" s="59"/>
      <c r="QUN85" s="59"/>
      <c r="QUO85" s="59"/>
      <c r="QUP85" s="59"/>
      <c r="QUQ85" s="59"/>
      <c r="QUR85" s="59"/>
      <c r="QUS85" s="59"/>
      <c r="QUT85" s="59"/>
      <c r="QUU85" s="59"/>
      <c r="QUV85" s="59"/>
      <c r="QUW85" s="59"/>
      <c r="QUX85" s="59"/>
      <c r="QUY85" s="59"/>
      <c r="QUZ85" s="59"/>
      <c r="QVA85" s="59"/>
      <c r="QVB85" s="59"/>
      <c r="QVC85" s="59"/>
      <c r="QVD85" s="59"/>
      <c r="QVE85" s="59"/>
      <c r="QVF85" s="59"/>
      <c r="QVG85" s="59"/>
      <c r="QVH85" s="59"/>
      <c r="QVI85" s="59"/>
      <c r="QVJ85" s="59"/>
      <c r="QVK85" s="59"/>
      <c r="QVL85" s="59"/>
      <c r="QVM85" s="59"/>
      <c r="QVN85" s="59"/>
      <c r="QVO85" s="59"/>
      <c r="QVP85" s="59"/>
      <c r="QVQ85" s="59"/>
      <c r="QVR85" s="59"/>
      <c r="QVS85" s="59"/>
      <c r="QVT85" s="59"/>
      <c r="QVU85" s="59"/>
      <c r="QVV85" s="59"/>
      <c r="QVW85" s="59"/>
      <c r="QVX85" s="59"/>
      <c r="QVY85" s="59"/>
      <c r="QVZ85" s="59"/>
      <c r="QWA85" s="59"/>
      <c r="QWB85" s="59"/>
      <c r="QWC85" s="59"/>
      <c r="QWD85" s="59"/>
      <c r="QWE85" s="59"/>
      <c r="QWF85" s="59"/>
      <c r="QWG85" s="59"/>
      <c r="QWH85" s="59"/>
      <c r="QWI85" s="59"/>
      <c r="QWJ85" s="59"/>
      <c r="QWK85" s="59"/>
      <c r="QWL85" s="59"/>
      <c r="QWM85" s="59"/>
      <c r="QWN85" s="59"/>
      <c r="QWO85" s="59"/>
      <c r="QWP85" s="59"/>
      <c r="QWQ85" s="59"/>
      <c r="QWR85" s="59"/>
      <c r="QWS85" s="59"/>
      <c r="QWT85" s="59"/>
      <c r="QWU85" s="59"/>
      <c r="QWV85" s="59"/>
      <c r="QWW85" s="59"/>
      <c r="QWX85" s="59"/>
      <c r="QWY85" s="59"/>
      <c r="QWZ85" s="59"/>
      <c r="QXA85" s="59"/>
      <c r="QXB85" s="59"/>
      <c r="QXC85" s="59"/>
      <c r="QXD85" s="59"/>
      <c r="QXE85" s="59"/>
      <c r="QXF85" s="59"/>
      <c r="QXG85" s="59"/>
      <c r="QXH85" s="59"/>
      <c r="QXI85" s="59"/>
      <c r="QXJ85" s="59"/>
      <c r="QXK85" s="59"/>
      <c r="QXL85" s="59"/>
      <c r="QXM85" s="59"/>
      <c r="QXN85" s="59"/>
      <c r="QXO85" s="59"/>
      <c r="QXP85" s="59"/>
      <c r="QXQ85" s="59"/>
      <c r="QXR85" s="59"/>
      <c r="QXS85" s="59"/>
      <c r="QXT85" s="59"/>
      <c r="QXU85" s="59"/>
      <c r="QXV85" s="59"/>
      <c r="QXW85" s="59"/>
      <c r="QXX85" s="59"/>
      <c r="QXY85" s="59"/>
      <c r="QXZ85" s="59"/>
      <c r="QYA85" s="59"/>
      <c r="QYB85" s="59"/>
      <c r="QYC85" s="59"/>
      <c r="QYD85" s="59"/>
      <c r="QYE85" s="59"/>
      <c r="QYF85" s="59"/>
      <c r="QYG85" s="59"/>
      <c r="QYH85" s="59"/>
      <c r="QYI85" s="59"/>
      <c r="QYJ85" s="59"/>
      <c r="QYK85" s="59"/>
      <c r="QYL85" s="59"/>
      <c r="QYM85" s="59"/>
      <c r="QYN85" s="59"/>
      <c r="QYO85" s="59"/>
      <c r="QYP85" s="59"/>
      <c r="QYQ85" s="59"/>
      <c r="QYR85" s="59"/>
      <c r="QYS85" s="59"/>
      <c r="QYT85" s="59"/>
      <c r="QYU85" s="59"/>
      <c r="QYV85" s="59"/>
      <c r="QYW85" s="59"/>
      <c r="QYX85" s="59"/>
      <c r="QYY85" s="59"/>
      <c r="QYZ85" s="59"/>
      <c r="QZA85" s="59"/>
      <c r="QZB85" s="59"/>
      <c r="QZC85" s="59"/>
      <c r="QZD85" s="59"/>
      <c r="QZE85" s="59"/>
      <c r="QZF85" s="59"/>
      <c r="QZG85" s="59"/>
      <c r="QZH85" s="59"/>
      <c r="QZI85" s="59"/>
      <c r="QZJ85" s="59"/>
      <c r="QZK85" s="59"/>
      <c r="QZL85" s="59"/>
      <c r="QZM85" s="59"/>
      <c r="QZN85" s="59"/>
      <c r="QZO85" s="59"/>
      <c r="QZP85" s="59"/>
      <c r="QZQ85" s="59"/>
      <c r="QZR85" s="59"/>
      <c r="QZS85" s="59"/>
      <c r="QZT85" s="59"/>
      <c r="QZU85" s="59"/>
      <c r="QZV85" s="59"/>
      <c r="QZW85" s="59"/>
      <c r="QZX85" s="59"/>
      <c r="QZY85" s="59"/>
      <c r="QZZ85" s="59"/>
      <c r="RAA85" s="59"/>
      <c r="RAB85" s="59"/>
      <c r="RAC85" s="59"/>
      <c r="RAD85" s="59"/>
      <c r="RAE85" s="59"/>
      <c r="RAF85" s="59"/>
      <c r="RAG85" s="59"/>
      <c r="RAH85" s="59"/>
      <c r="RAI85" s="59"/>
      <c r="RAJ85" s="59"/>
      <c r="RAK85" s="59"/>
      <c r="RAL85" s="59"/>
      <c r="RAM85" s="59"/>
      <c r="RAN85" s="59"/>
      <c r="RAO85" s="59"/>
      <c r="RAP85" s="59"/>
      <c r="RAQ85" s="59"/>
      <c r="RAR85" s="59"/>
      <c r="RAS85" s="59"/>
      <c r="RAT85" s="59"/>
      <c r="RAU85" s="59"/>
      <c r="RAV85" s="59"/>
      <c r="RAW85" s="59"/>
      <c r="RAX85" s="59"/>
      <c r="RAY85" s="59"/>
      <c r="RAZ85" s="59"/>
      <c r="RBA85" s="59"/>
      <c r="RBB85" s="59"/>
      <c r="RBC85" s="59"/>
      <c r="RBD85" s="59"/>
      <c r="RBE85" s="59"/>
      <c r="RBF85" s="59"/>
      <c r="RBG85" s="59"/>
      <c r="RBH85" s="59"/>
      <c r="RBI85" s="59"/>
      <c r="RBJ85" s="59"/>
      <c r="RBK85" s="59"/>
      <c r="RBL85" s="59"/>
      <c r="RBM85" s="59"/>
      <c r="RBN85" s="59"/>
      <c r="RBO85" s="59"/>
      <c r="RBP85" s="59"/>
      <c r="RBQ85" s="59"/>
      <c r="RBR85" s="59"/>
      <c r="RBS85" s="59"/>
      <c r="RBT85" s="59"/>
      <c r="RBU85" s="59"/>
      <c r="RBV85" s="59"/>
      <c r="RBW85" s="59"/>
      <c r="RBX85" s="59"/>
      <c r="RBY85" s="59"/>
      <c r="RBZ85" s="59"/>
      <c r="RCA85" s="59"/>
      <c r="RCB85" s="59"/>
      <c r="RCC85" s="59"/>
      <c r="RCD85" s="59"/>
      <c r="RCE85" s="59"/>
      <c r="RCF85" s="59"/>
      <c r="RCG85" s="59"/>
      <c r="RCH85" s="59"/>
      <c r="RCI85" s="59"/>
      <c r="RCJ85" s="59"/>
      <c r="RCK85" s="59"/>
      <c r="RCL85" s="59"/>
      <c r="RCM85" s="59"/>
      <c r="RCN85" s="59"/>
      <c r="RCO85" s="59"/>
      <c r="RCP85" s="59"/>
      <c r="RCQ85" s="59"/>
      <c r="RCR85" s="59"/>
      <c r="RCS85" s="59"/>
      <c r="RCT85" s="59"/>
      <c r="RCU85" s="59"/>
      <c r="RCV85" s="59"/>
      <c r="RCW85" s="59"/>
      <c r="RCX85" s="59"/>
      <c r="RCY85" s="59"/>
      <c r="RCZ85" s="59"/>
      <c r="RDA85" s="59"/>
      <c r="RDB85" s="59"/>
      <c r="RDC85" s="59"/>
      <c r="RDD85" s="59"/>
      <c r="RDE85" s="59"/>
      <c r="RDF85" s="59"/>
      <c r="RDG85" s="59"/>
      <c r="RDH85" s="59"/>
      <c r="RDI85" s="59"/>
      <c r="RDJ85" s="59"/>
      <c r="RDK85" s="59"/>
      <c r="RDL85" s="59"/>
      <c r="RDM85" s="59"/>
      <c r="RDN85" s="59"/>
      <c r="RDO85" s="59"/>
      <c r="RDP85" s="59"/>
      <c r="RDQ85" s="59"/>
      <c r="RDR85" s="59"/>
      <c r="RDS85" s="59"/>
      <c r="RDT85" s="59"/>
      <c r="RDU85" s="59"/>
      <c r="RDV85" s="59"/>
      <c r="RDW85" s="59"/>
      <c r="RDX85" s="59"/>
      <c r="RDY85" s="59"/>
      <c r="RDZ85" s="59"/>
      <c r="REA85" s="59"/>
      <c r="REB85" s="59"/>
      <c r="REC85" s="59"/>
      <c r="RED85" s="59"/>
      <c r="REE85" s="59"/>
      <c r="REF85" s="59"/>
      <c r="REG85" s="59"/>
      <c r="REH85" s="59"/>
      <c r="REI85" s="59"/>
      <c r="REJ85" s="59"/>
      <c r="REK85" s="59"/>
      <c r="REL85" s="59"/>
      <c r="REM85" s="59"/>
      <c r="REN85" s="59"/>
      <c r="REO85" s="59"/>
      <c r="REP85" s="59"/>
      <c r="REQ85" s="59"/>
      <c r="RER85" s="59"/>
      <c r="RES85" s="59"/>
      <c r="RET85" s="59"/>
      <c r="REU85" s="59"/>
      <c r="REV85" s="59"/>
      <c r="REW85" s="59"/>
      <c r="REX85" s="59"/>
      <c r="REY85" s="59"/>
      <c r="REZ85" s="59"/>
      <c r="RFA85" s="59"/>
      <c r="RFB85" s="59"/>
      <c r="RFC85" s="59"/>
      <c r="RFD85" s="59"/>
      <c r="RFE85" s="59"/>
      <c r="RFF85" s="59"/>
      <c r="RFG85" s="59"/>
      <c r="RFH85" s="59"/>
      <c r="RFI85" s="59"/>
      <c r="RFJ85" s="59"/>
      <c r="RFK85" s="59"/>
      <c r="RFL85" s="59"/>
      <c r="RFM85" s="59"/>
      <c r="RFN85" s="59"/>
      <c r="RFO85" s="59"/>
      <c r="RFP85" s="59"/>
      <c r="RFQ85" s="59"/>
      <c r="RFR85" s="59"/>
      <c r="RFS85" s="59"/>
      <c r="RFT85" s="59"/>
      <c r="RFU85" s="59"/>
      <c r="RFV85" s="59"/>
      <c r="RFW85" s="59"/>
      <c r="RFX85" s="59"/>
      <c r="RFY85" s="59"/>
      <c r="RFZ85" s="59"/>
      <c r="RGA85" s="59"/>
      <c r="RGB85" s="59"/>
      <c r="RGC85" s="59"/>
      <c r="RGD85" s="59"/>
      <c r="RGE85" s="59"/>
      <c r="RGF85" s="59"/>
      <c r="RGG85" s="59"/>
      <c r="RGH85" s="59"/>
      <c r="RGI85" s="59"/>
      <c r="RGJ85" s="59"/>
      <c r="RGK85" s="59"/>
      <c r="RGL85" s="59"/>
      <c r="RGM85" s="59"/>
      <c r="RGN85" s="59"/>
      <c r="RGO85" s="59"/>
      <c r="RGP85" s="59"/>
      <c r="RGQ85" s="59"/>
      <c r="RGR85" s="59"/>
      <c r="RGS85" s="59"/>
      <c r="RGT85" s="59"/>
      <c r="RGU85" s="59"/>
      <c r="RGV85" s="59"/>
      <c r="RGW85" s="59"/>
      <c r="RGX85" s="59"/>
      <c r="RGY85" s="59"/>
      <c r="RGZ85" s="59"/>
      <c r="RHA85" s="59"/>
      <c r="RHB85" s="59"/>
      <c r="RHC85" s="59"/>
      <c r="RHD85" s="59"/>
      <c r="RHE85" s="59"/>
      <c r="RHF85" s="59"/>
      <c r="RHG85" s="59"/>
      <c r="RHH85" s="59"/>
      <c r="RHI85" s="59"/>
      <c r="RHJ85" s="59"/>
      <c r="RHK85" s="59"/>
      <c r="RHL85" s="59"/>
      <c r="RHM85" s="59"/>
      <c r="RHN85" s="59"/>
      <c r="RHO85" s="59"/>
      <c r="RHP85" s="59"/>
      <c r="RHQ85" s="59"/>
      <c r="RHR85" s="59"/>
      <c r="RHS85" s="59"/>
      <c r="RHT85" s="59"/>
      <c r="RHU85" s="59"/>
      <c r="RHV85" s="59"/>
      <c r="RHW85" s="59"/>
      <c r="RHX85" s="59"/>
      <c r="RHY85" s="59"/>
      <c r="RHZ85" s="59"/>
      <c r="RIA85" s="59"/>
      <c r="RIB85" s="59"/>
      <c r="RIC85" s="59"/>
      <c r="RID85" s="59"/>
      <c r="RIE85" s="59"/>
      <c r="RIF85" s="59"/>
      <c r="RIG85" s="59"/>
      <c r="RIH85" s="59"/>
      <c r="RII85" s="59"/>
      <c r="RIJ85" s="59"/>
      <c r="RIK85" s="59"/>
      <c r="RIL85" s="59"/>
      <c r="RIM85" s="59"/>
      <c r="RIN85" s="59"/>
      <c r="RIO85" s="59"/>
      <c r="RIP85" s="59"/>
      <c r="RIQ85" s="59"/>
      <c r="RIR85" s="59"/>
      <c r="RIS85" s="59"/>
      <c r="RIT85" s="59"/>
      <c r="RIU85" s="59"/>
      <c r="RIV85" s="59"/>
      <c r="RIW85" s="59"/>
      <c r="RIX85" s="59"/>
      <c r="RIY85" s="59"/>
      <c r="RIZ85" s="59"/>
      <c r="RJA85" s="59"/>
      <c r="RJB85" s="59"/>
      <c r="RJC85" s="59"/>
      <c r="RJD85" s="59"/>
      <c r="RJE85" s="59"/>
      <c r="RJF85" s="59"/>
      <c r="RJG85" s="59"/>
      <c r="RJH85" s="59"/>
      <c r="RJI85" s="59"/>
      <c r="RJJ85" s="59"/>
      <c r="RJK85" s="59"/>
      <c r="RJL85" s="59"/>
      <c r="RJM85" s="59"/>
      <c r="RJN85" s="59"/>
      <c r="RJO85" s="59"/>
      <c r="RJP85" s="59"/>
      <c r="RJQ85" s="59"/>
      <c r="RJR85" s="59"/>
      <c r="RJS85" s="59"/>
      <c r="RJT85" s="59"/>
      <c r="RJU85" s="59"/>
      <c r="RJV85" s="59"/>
      <c r="RJW85" s="59"/>
      <c r="RJX85" s="59"/>
      <c r="RJY85" s="59"/>
      <c r="RJZ85" s="59"/>
      <c r="RKA85" s="59"/>
      <c r="RKB85" s="59"/>
      <c r="RKC85" s="59"/>
      <c r="RKD85" s="59"/>
      <c r="RKE85" s="59"/>
      <c r="RKF85" s="59"/>
      <c r="RKG85" s="59"/>
      <c r="RKH85" s="59"/>
      <c r="RKI85" s="59"/>
      <c r="RKJ85" s="59"/>
      <c r="RKK85" s="59"/>
      <c r="RKL85" s="59"/>
      <c r="RKM85" s="59"/>
      <c r="RKN85" s="59"/>
      <c r="RKO85" s="59"/>
      <c r="RKP85" s="59"/>
      <c r="RKQ85" s="59"/>
      <c r="RKR85" s="59"/>
      <c r="RKS85" s="59"/>
      <c r="RKT85" s="59"/>
      <c r="RKU85" s="59"/>
      <c r="RKV85" s="59"/>
      <c r="RKW85" s="59"/>
      <c r="RKX85" s="59"/>
      <c r="RKY85" s="59"/>
      <c r="RKZ85" s="59"/>
      <c r="RLA85" s="59"/>
      <c r="RLB85" s="59"/>
      <c r="RLC85" s="59"/>
      <c r="RLD85" s="59"/>
      <c r="RLE85" s="59"/>
      <c r="RLF85" s="59"/>
      <c r="RLG85" s="59"/>
      <c r="RLH85" s="59"/>
      <c r="RLI85" s="59"/>
      <c r="RLJ85" s="59"/>
      <c r="RLK85" s="59"/>
      <c r="RLL85" s="59"/>
      <c r="RLM85" s="59"/>
      <c r="RLN85" s="59"/>
      <c r="RLO85" s="59"/>
      <c r="RLP85" s="59"/>
      <c r="RLQ85" s="59"/>
      <c r="RLR85" s="59"/>
      <c r="RLS85" s="59"/>
      <c r="RLT85" s="59"/>
      <c r="RLU85" s="59"/>
      <c r="RLV85" s="59"/>
      <c r="RLW85" s="59"/>
      <c r="RLX85" s="59"/>
      <c r="RLY85" s="59"/>
      <c r="RLZ85" s="59"/>
      <c r="RMA85" s="59"/>
      <c r="RMB85" s="59"/>
      <c r="RMC85" s="59"/>
      <c r="RMD85" s="59"/>
      <c r="RME85" s="59"/>
      <c r="RMF85" s="59"/>
      <c r="RMG85" s="59"/>
      <c r="RMH85" s="59"/>
      <c r="RMI85" s="59"/>
      <c r="RMJ85" s="59"/>
      <c r="RMK85" s="59"/>
      <c r="RML85" s="59"/>
      <c r="RMM85" s="59"/>
      <c r="RMN85" s="59"/>
      <c r="RMO85" s="59"/>
      <c r="RMP85" s="59"/>
      <c r="RMQ85" s="59"/>
      <c r="RMR85" s="59"/>
      <c r="RMS85" s="59"/>
      <c r="RMT85" s="59"/>
      <c r="RMU85" s="59"/>
      <c r="RMV85" s="59"/>
      <c r="RMW85" s="59"/>
      <c r="RMX85" s="59"/>
      <c r="RMY85" s="59"/>
      <c r="RMZ85" s="59"/>
      <c r="RNA85" s="59"/>
      <c r="RNB85" s="59"/>
      <c r="RNC85" s="59"/>
      <c r="RND85" s="59"/>
      <c r="RNE85" s="59"/>
      <c r="RNF85" s="59"/>
      <c r="RNG85" s="59"/>
      <c r="RNH85" s="59"/>
      <c r="RNI85" s="59"/>
      <c r="RNJ85" s="59"/>
      <c r="RNK85" s="59"/>
      <c r="RNL85" s="59"/>
      <c r="RNM85" s="59"/>
      <c r="RNN85" s="59"/>
      <c r="RNO85" s="59"/>
      <c r="RNP85" s="59"/>
      <c r="RNQ85" s="59"/>
      <c r="RNR85" s="59"/>
      <c r="RNS85" s="59"/>
      <c r="RNT85" s="59"/>
      <c r="RNU85" s="59"/>
      <c r="RNV85" s="59"/>
      <c r="RNW85" s="59"/>
      <c r="RNX85" s="59"/>
      <c r="RNY85" s="59"/>
      <c r="RNZ85" s="59"/>
      <c r="ROA85" s="59"/>
      <c r="ROB85" s="59"/>
      <c r="ROC85" s="59"/>
      <c r="ROD85" s="59"/>
      <c r="ROE85" s="59"/>
      <c r="ROF85" s="59"/>
      <c r="ROG85" s="59"/>
      <c r="ROH85" s="59"/>
      <c r="ROI85" s="59"/>
      <c r="ROJ85" s="59"/>
      <c r="ROK85" s="59"/>
      <c r="ROL85" s="59"/>
      <c r="ROM85" s="59"/>
      <c r="RON85" s="59"/>
      <c r="ROO85" s="59"/>
      <c r="ROP85" s="59"/>
      <c r="ROQ85" s="59"/>
      <c r="ROR85" s="59"/>
      <c r="ROS85" s="59"/>
      <c r="ROT85" s="59"/>
      <c r="ROU85" s="59"/>
      <c r="ROV85" s="59"/>
      <c r="ROW85" s="59"/>
      <c r="ROX85" s="59"/>
      <c r="ROY85" s="59"/>
      <c r="ROZ85" s="59"/>
      <c r="RPA85" s="59"/>
      <c r="RPB85" s="59"/>
      <c r="RPC85" s="59"/>
      <c r="RPD85" s="59"/>
      <c r="RPE85" s="59"/>
      <c r="RPF85" s="59"/>
      <c r="RPG85" s="59"/>
      <c r="RPH85" s="59"/>
      <c r="RPI85" s="59"/>
      <c r="RPJ85" s="59"/>
      <c r="RPK85" s="59"/>
      <c r="RPL85" s="59"/>
      <c r="RPM85" s="59"/>
      <c r="RPN85" s="59"/>
      <c r="RPO85" s="59"/>
      <c r="RPP85" s="59"/>
      <c r="RPQ85" s="59"/>
      <c r="RPR85" s="59"/>
      <c r="RPS85" s="59"/>
      <c r="RPT85" s="59"/>
      <c r="RPU85" s="59"/>
      <c r="RPV85" s="59"/>
      <c r="RPW85" s="59"/>
      <c r="RPX85" s="59"/>
      <c r="RPY85" s="59"/>
      <c r="RPZ85" s="59"/>
      <c r="RQA85" s="59"/>
      <c r="RQB85" s="59"/>
      <c r="RQC85" s="59"/>
      <c r="RQD85" s="59"/>
      <c r="RQE85" s="59"/>
      <c r="RQF85" s="59"/>
      <c r="RQG85" s="59"/>
      <c r="RQH85" s="59"/>
      <c r="RQI85" s="59"/>
      <c r="RQJ85" s="59"/>
      <c r="RQK85" s="59"/>
      <c r="RQL85" s="59"/>
      <c r="RQM85" s="59"/>
      <c r="RQN85" s="59"/>
      <c r="RQO85" s="59"/>
      <c r="RQP85" s="59"/>
      <c r="RQQ85" s="59"/>
      <c r="RQR85" s="59"/>
      <c r="RQS85" s="59"/>
      <c r="RQT85" s="59"/>
      <c r="RQU85" s="59"/>
      <c r="RQV85" s="59"/>
      <c r="RQW85" s="59"/>
      <c r="RQX85" s="59"/>
      <c r="RQY85" s="59"/>
      <c r="RQZ85" s="59"/>
      <c r="RRA85" s="59"/>
      <c r="RRB85" s="59"/>
      <c r="RRC85" s="59"/>
      <c r="RRD85" s="59"/>
      <c r="RRE85" s="59"/>
      <c r="RRF85" s="59"/>
      <c r="RRG85" s="59"/>
      <c r="RRH85" s="59"/>
      <c r="RRI85" s="59"/>
      <c r="RRJ85" s="59"/>
      <c r="RRK85" s="59"/>
      <c r="RRL85" s="59"/>
      <c r="RRM85" s="59"/>
      <c r="RRN85" s="59"/>
      <c r="RRO85" s="59"/>
      <c r="RRP85" s="59"/>
      <c r="RRQ85" s="59"/>
      <c r="RRR85" s="59"/>
      <c r="RRS85" s="59"/>
      <c r="RRT85" s="59"/>
      <c r="RRU85" s="59"/>
      <c r="RRV85" s="59"/>
      <c r="RRW85" s="59"/>
      <c r="RRX85" s="59"/>
      <c r="RRY85" s="59"/>
      <c r="RRZ85" s="59"/>
      <c r="RSA85" s="59"/>
      <c r="RSB85" s="59"/>
      <c r="RSC85" s="59"/>
      <c r="RSD85" s="59"/>
      <c r="RSE85" s="59"/>
      <c r="RSF85" s="59"/>
      <c r="RSG85" s="59"/>
      <c r="RSH85" s="59"/>
      <c r="RSI85" s="59"/>
      <c r="RSJ85" s="59"/>
      <c r="RSK85" s="59"/>
      <c r="RSL85" s="59"/>
      <c r="RSM85" s="59"/>
      <c r="RSN85" s="59"/>
      <c r="RSO85" s="59"/>
      <c r="RSP85" s="59"/>
      <c r="RSQ85" s="59"/>
      <c r="RSR85" s="59"/>
      <c r="RSS85" s="59"/>
      <c r="RST85" s="59"/>
      <c r="RSU85" s="59"/>
      <c r="RSV85" s="59"/>
      <c r="RSW85" s="59"/>
      <c r="RSX85" s="59"/>
      <c r="RSY85" s="59"/>
      <c r="RSZ85" s="59"/>
      <c r="RTA85" s="59"/>
      <c r="RTB85" s="59"/>
      <c r="RTC85" s="59"/>
      <c r="RTD85" s="59"/>
      <c r="RTE85" s="59"/>
      <c r="RTF85" s="59"/>
      <c r="RTG85" s="59"/>
      <c r="RTH85" s="59"/>
      <c r="RTI85" s="59"/>
      <c r="RTJ85" s="59"/>
      <c r="RTK85" s="59"/>
      <c r="RTL85" s="59"/>
      <c r="RTM85" s="59"/>
      <c r="RTN85" s="59"/>
      <c r="RTO85" s="59"/>
      <c r="RTP85" s="59"/>
      <c r="RTQ85" s="59"/>
      <c r="RTR85" s="59"/>
      <c r="RTS85" s="59"/>
      <c r="RTT85" s="59"/>
      <c r="RTU85" s="59"/>
      <c r="RTV85" s="59"/>
      <c r="RTW85" s="59"/>
      <c r="RTX85" s="59"/>
      <c r="RTY85" s="59"/>
      <c r="RTZ85" s="59"/>
      <c r="RUA85" s="59"/>
      <c r="RUB85" s="59"/>
      <c r="RUC85" s="59"/>
      <c r="RUD85" s="59"/>
      <c r="RUE85" s="59"/>
      <c r="RUF85" s="59"/>
      <c r="RUG85" s="59"/>
      <c r="RUH85" s="59"/>
      <c r="RUI85" s="59"/>
      <c r="RUJ85" s="59"/>
      <c r="RUK85" s="59"/>
      <c r="RUL85" s="59"/>
      <c r="RUM85" s="59"/>
      <c r="RUN85" s="59"/>
      <c r="RUO85" s="59"/>
      <c r="RUP85" s="59"/>
      <c r="RUQ85" s="59"/>
      <c r="RUR85" s="59"/>
      <c r="RUS85" s="59"/>
      <c r="RUT85" s="59"/>
      <c r="RUU85" s="59"/>
      <c r="RUV85" s="59"/>
      <c r="RUW85" s="59"/>
      <c r="RUX85" s="59"/>
      <c r="RUY85" s="59"/>
      <c r="RUZ85" s="59"/>
      <c r="RVA85" s="59"/>
      <c r="RVB85" s="59"/>
      <c r="RVC85" s="59"/>
      <c r="RVD85" s="59"/>
      <c r="RVE85" s="59"/>
      <c r="RVF85" s="59"/>
      <c r="RVG85" s="59"/>
      <c r="RVH85" s="59"/>
      <c r="RVI85" s="59"/>
      <c r="RVJ85" s="59"/>
      <c r="RVK85" s="59"/>
      <c r="RVL85" s="59"/>
      <c r="RVM85" s="59"/>
      <c r="RVN85" s="59"/>
      <c r="RVO85" s="59"/>
      <c r="RVP85" s="59"/>
      <c r="RVQ85" s="59"/>
      <c r="RVR85" s="59"/>
      <c r="RVS85" s="59"/>
      <c r="RVT85" s="59"/>
      <c r="RVU85" s="59"/>
      <c r="RVV85" s="59"/>
      <c r="RVW85" s="59"/>
      <c r="RVX85" s="59"/>
      <c r="RVY85" s="59"/>
      <c r="RVZ85" s="59"/>
      <c r="RWA85" s="59"/>
      <c r="RWB85" s="59"/>
      <c r="RWC85" s="59"/>
      <c r="RWD85" s="59"/>
      <c r="RWE85" s="59"/>
      <c r="RWF85" s="59"/>
      <c r="RWG85" s="59"/>
      <c r="RWH85" s="59"/>
      <c r="RWI85" s="59"/>
      <c r="RWJ85" s="59"/>
      <c r="RWK85" s="59"/>
      <c r="RWL85" s="59"/>
      <c r="RWM85" s="59"/>
      <c r="RWN85" s="59"/>
      <c r="RWO85" s="59"/>
      <c r="RWP85" s="59"/>
      <c r="RWQ85" s="59"/>
      <c r="RWR85" s="59"/>
      <c r="RWS85" s="59"/>
      <c r="RWT85" s="59"/>
      <c r="RWU85" s="59"/>
      <c r="RWV85" s="59"/>
      <c r="RWW85" s="59"/>
      <c r="RWX85" s="59"/>
      <c r="RWY85" s="59"/>
      <c r="RWZ85" s="59"/>
      <c r="RXA85" s="59"/>
      <c r="RXB85" s="59"/>
      <c r="RXC85" s="59"/>
      <c r="RXD85" s="59"/>
      <c r="RXE85" s="59"/>
      <c r="RXF85" s="59"/>
      <c r="RXG85" s="59"/>
      <c r="RXH85" s="59"/>
      <c r="RXI85" s="59"/>
      <c r="RXJ85" s="59"/>
      <c r="RXK85" s="59"/>
      <c r="RXL85" s="59"/>
      <c r="RXM85" s="59"/>
      <c r="RXN85" s="59"/>
      <c r="RXO85" s="59"/>
      <c r="RXP85" s="59"/>
      <c r="RXQ85" s="59"/>
      <c r="RXR85" s="59"/>
      <c r="RXS85" s="59"/>
      <c r="RXT85" s="59"/>
      <c r="RXU85" s="59"/>
      <c r="RXV85" s="59"/>
      <c r="RXW85" s="59"/>
      <c r="RXX85" s="59"/>
      <c r="RXY85" s="59"/>
      <c r="RXZ85" s="59"/>
      <c r="RYA85" s="59"/>
      <c r="RYB85" s="59"/>
      <c r="RYC85" s="59"/>
      <c r="RYD85" s="59"/>
      <c r="RYE85" s="59"/>
      <c r="RYF85" s="59"/>
      <c r="RYG85" s="59"/>
      <c r="RYH85" s="59"/>
      <c r="RYI85" s="59"/>
      <c r="RYJ85" s="59"/>
      <c r="RYK85" s="59"/>
      <c r="RYL85" s="59"/>
      <c r="RYM85" s="59"/>
      <c r="RYN85" s="59"/>
      <c r="RYO85" s="59"/>
      <c r="RYP85" s="59"/>
      <c r="RYQ85" s="59"/>
      <c r="RYR85" s="59"/>
      <c r="RYS85" s="59"/>
      <c r="RYT85" s="59"/>
      <c r="RYU85" s="59"/>
      <c r="RYV85" s="59"/>
      <c r="RYW85" s="59"/>
      <c r="RYX85" s="59"/>
      <c r="RYY85" s="59"/>
      <c r="RYZ85" s="59"/>
      <c r="RZA85" s="59"/>
      <c r="RZB85" s="59"/>
      <c r="RZC85" s="59"/>
      <c r="RZD85" s="59"/>
      <c r="RZE85" s="59"/>
      <c r="RZF85" s="59"/>
      <c r="RZG85" s="59"/>
      <c r="RZH85" s="59"/>
      <c r="RZI85" s="59"/>
      <c r="RZJ85" s="59"/>
      <c r="RZK85" s="59"/>
      <c r="RZL85" s="59"/>
      <c r="RZM85" s="59"/>
      <c r="RZN85" s="59"/>
      <c r="RZO85" s="59"/>
      <c r="RZP85" s="59"/>
      <c r="RZQ85" s="59"/>
      <c r="RZR85" s="59"/>
      <c r="RZS85" s="59"/>
      <c r="RZT85" s="59"/>
      <c r="RZU85" s="59"/>
      <c r="RZV85" s="59"/>
      <c r="RZW85" s="59"/>
      <c r="RZX85" s="59"/>
      <c r="RZY85" s="59"/>
      <c r="RZZ85" s="59"/>
      <c r="SAA85" s="59"/>
      <c r="SAB85" s="59"/>
      <c r="SAC85" s="59"/>
      <c r="SAD85" s="59"/>
      <c r="SAE85" s="59"/>
      <c r="SAF85" s="59"/>
      <c r="SAG85" s="59"/>
      <c r="SAH85" s="59"/>
      <c r="SAI85" s="59"/>
      <c r="SAJ85" s="59"/>
      <c r="SAK85" s="59"/>
      <c r="SAL85" s="59"/>
      <c r="SAM85" s="59"/>
      <c r="SAN85" s="59"/>
      <c r="SAO85" s="59"/>
      <c r="SAP85" s="59"/>
      <c r="SAQ85" s="59"/>
      <c r="SAR85" s="59"/>
      <c r="SAS85" s="59"/>
      <c r="SAT85" s="59"/>
      <c r="SAU85" s="59"/>
      <c r="SAV85" s="59"/>
      <c r="SAW85" s="59"/>
      <c r="SAX85" s="59"/>
      <c r="SAY85" s="59"/>
      <c r="SAZ85" s="59"/>
      <c r="SBA85" s="59"/>
      <c r="SBB85" s="59"/>
      <c r="SBC85" s="59"/>
      <c r="SBD85" s="59"/>
      <c r="SBE85" s="59"/>
      <c r="SBF85" s="59"/>
      <c r="SBG85" s="59"/>
      <c r="SBH85" s="59"/>
      <c r="SBI85" s="59"/>
      <c r="SBJ85" s="59"/>
      <c r="SBK85" s="59"/>
      <c r="SBL85" s="59"/>
      <c r="SBM85" s="59"/>
      <c r="SBN85" s="59"/>
      <c r="SBO85" s="59"/>
      <c r="SBP85" s="59"/>
      <c r="SBQ85" s="59"/>
      <c r="SBR85" s="59"/>
      <c r="SBS85" s="59"/>
      <c r="SBT85" s="59"/>
      <c r="SBU85" s="59"/>
      <c r="SBV85" s="59"/>
      <c r="SBW85" s="59"/>
      <c r="SBX85" s="59"/>
      <c r="SBY85" s="59"/>
      <c r="SBZ85" s="59"/>
      <c r="SCA85" s="59"/>
      <c r="SCB85" s="59"/>
      <c r="SCC85" s="59"/>
      <c r="SCD85" s="59"/>
      <c r="SCE85" s="59"/>
      <c r="SCF85" s="59"/>
      <c r="SCG85" s="59"/>
      <c r="SCH85" s="59"/>
      <c r="SCI85" s="59"/>
      <c r="SCJ85" s="59"/>
      <c r="SCK85" s="59"/>
      <c r="SCL85" s="59"/>
      <c r="SCM85" s="59"/>
      <c r="SCN85" s="59"/>
      <c r="SCO85" s="59"/>
      <c r="SCP85" s="59"/>
      <c r="SCQ85" s="59"/>
      <c r="SCR85" s="59"/>
      <c r="SCS85" s="59"/>
      <c r="SCT85" s="59"/>
      <c r="SCU85" s="59"/>
      <c r="SCV85" s="59"/>
      <c r="SCW85" s="59"/>
      <c r="SCX85" s="59"/>
      <c r="SCY85" s="59"/>
      <c r="SCZ85" s="59"/>
      <c r="SDA85" s="59"/>
      <c r="SDB85" s="59"/>
      <c r="SDC85" s="59"/>
      <c r="SDD85" s="59"/>
      <c r="SDE85" s="59"/>
      <c r="SDF85" s="59"/>
      <c r="SDG85" s="59"/>
      <c r="SDH85" s="59"/>
      <c r="SDI85" s="59"/>
      <c r="SDJ85" s="59"/>
      <c r="SDK85" s="59"/>
      <c r="SDL85" s="59"/>
      <c r="SDM85" s="59"/>
      <c r="SDN85" s="59"/>
      <c r="SDO85" s="59"/>
      <c r="SDP85" s="59"/>
      <c r="SDQ85" s="59"/>
      <c r="SDR85" s="59"/>
      <c r="SDS85" s="59"/>
      <c r="SDT85" s="59"/>
      <c r="SDU85" s="59"/>
      <c r="SDV85" s="59"/>
      <c r="SDW85" s="59"/>
      <c r="SDX85" s="59"/>
      <c r="SDY85" s="59"/>
      <c r="SDZ85" s="59"/>
      <c r="SEA85" s="59"/>
      <c r="SEB85" s="59"/>
      <c r="SEC85" s="59"/>
      <c r="SED85" s="59"/>
      <c r="SEE85" s="59"/>
      <c r="SEF85" s="59"/>
      <c r="SEG85" s="59"/>
      <c r="SEH85" s="59"/>
      <c r="SEI85" s="59"/>
      <c r="SEJ85" s="59"/>
      <c r="SEK85" s="59"/>
      <c r="SEL85" s="59"/>
      <c r="SEM85" s="59"/>
      <c r="SEN85" s="59"/>
      <c r="SEO85" s="59"/>
      <c r="SEP85" s="59"/>
      <c r="SEQ85" s="59"/>
      <c r="SER85" s="59"/>
      <c r="SES85" s="59"/>
      <c r="SET85" s="59"/>
      <c r="SEU85" s="59"/>
      <c r="SEV85" s="59"/>
      <c r="SEW85" s="59"/>
      <c r="SEX85" s="59"/>
      <c r="SEY85" s="59"/>
      <c r="SEZ85" s="59"/>
      <c r="SFA85" s="59"/>
      <c r="SFB85" s="59"/>
      <c r="SFC85" s="59"/>
      <c r="SFD85" s="59"/>
      <c r="SFE85" s="59"/>
      <c r="SFF85" s="59"/>
      <c r="SFG85" s="59"/>
      <c r="SFH85" s="59"/>
      <c r="SFI85" s="59"/>
      <c r="SFJ85" s="59"/>
      <c r="SFK85" s="59"/>
      <c r="SFL85" s="59"/>
      <c r="SFM85" s="59"/>
      <c r="SFN85" s="59"/>
      <c r="SFO85" s="59"/>
      <c r="SFP85" s="59"/>
      <c r="SFQ85" s="59"/>
      <c r="SFR85" s="59"/>
      <c r="SFS85" s="59"/>
      <c r="SFT85" s="59"/>
      <c r="SFU85" s="59"/>
      <c r="SFV85" s="59"/>
      <c r="SFW85" s="59"/>
      <c r="SFX85" s="59"/>
      <c r="SFY85" s="59"/>
      <c r="SFZ85" s="59"/>
      <c r="SGA85" s="59"/>
      <c r="SGB85" s="59"/>
      <c r="SGC85" s="59"/>
      <c r="SGD85" s="59"/>
      <c r="SGE85" s="59"/>
      <c r="SGF85" s="59"/>
      <c r="SGG85" s="59"/>
      <c r="SGH85" s="59"/>
      <c r="SGI85" s="59"/>
      <c r="SGJ85" s="59"/>
      <c r="SGK85" s="59"/>
      <c r="SGL85" s="59"/>
      <c r="SGM85" s="59"/>
      <c r="SGN85" s="59"/>
      <c r="SGO85" s="59"/>
      <c r="SGP85" s="59"/>
      <c r="SGQ85" s="59"/>
      <c r="SGR85" s="59"/>
      <c r="SGS85" s="59"/>
      <c r="SGT85" s="59"/>
      <c r="SGU85" s="59"/>
      <c r="SGV85" s="59"/>
      <c r="SGW85" s="59"/>
      <c r="SGX85" s="59"/>
      <c r="SGY85" s="59"/>
      <c r="SGZ85" s="59"/>
      <c r="SHA85" s="59"/>
      <c r="SHB85" s="59"/>
      <c r="SHC85" s="59"/>
      <c r="SHD85" s="59"/>
      <c r="SHE85" s="59"/>
      <c r="SHF85" s="59"/>
      <c r="SHG85" s="59"/>
      <c r="SHH85" s="59"/>
      <c r="SHI85" s="59"/>
      <c r="SHJ85" s="59"/>
      <c r="SHK85" s="59"/>
      <c r="SHL85" s="59"/>
      <c r="SHM85" s="59"/>
      <c r="SHN85" s="59"/>
      <c r="SHO85" s="59"/>
      <c r="SHP85" s="59"/>
      <c r="SHQ85" s="59"/>
      <c r="SHR85" s="59"/>
      <c r="SHS85" s="59"/>
      <c r="SHT85" s="59"/>
      <c r="SHU85" s="59"/>
      <c r="SHV85" s="59"/>
      <c r="SHW85" s="59"/>
      <c r="SHX85" s="59"/>
      <c r="SHY85" s="59"/>
      <c r="SHZ85" s="59"/>
      <c r="SIA85" s="59"/>
      <c r="SIB85" s="59"/>
      <c r="SIC85" s="59"/>
      <c r="SID85" s="59"/>
      <c r="SIE85" s="59"/>
      <c r="SIF85" s="59"/>
      <c r="SIG85" s="59"/>
      <c r="SIH85" s="59"/>
      <c r="SII85" s="59"/>
      <c r="SIJ85" s="59"/>
      <c r="SIK85" s="59"/>
      <c r="SIL85" s="59"/>
      <c r="SIM85" s="59"/>
      <c r="SIN85" s="59"/>
      <c r="SIO85" s="59"/>
      <c r="SIP85" s="59"/>
      <c r="SIQ85" s="59"/>
      <c r="SIR85" s="59"/>
      <c r="SIS85" s="59"/>
      <c r="SIT85" s="59"/>
      <c r="SIU85" s="59"/>
      <c r="SIV85" s="59"/>
      <c r="SIW85" s="59"/>
      <c r="SIX85" s="59"/>
      <c r="SIY85" s="59"/>
      <c r="SIZ85" s="59"/>
      <c r="SJA85" s="59"/>
      <c r="SJB85" s="59"/>
      <c r="SJC85" s="59"/>
      <c r="SJD85" s="59"/>
      <c r="SJE85" s="59"/>
      <c r="SJF85" s="59"/>
      <c r="SJG85" s="59"/>
      <c r="SJH85" s="59"/>
      <c r="SJI85" s="59"/>
      <c r="SJJ85" s="59"/>
      <c r="SJK85" s="59"/>
      <c r="SJL85" s="59"/>
      <c r="SJM85" s="59"/>
      <c r="SJN85" s="59"/>
      <c r="SJO85" s="59"/>
      <c r="SJP85" s="59"/>
      <c r="SJQ85" s="59"/>
      <c r="SJR85" s="59"/>
      <c r="SJS85" s="59"/>
      <c r="SJT85" s="59"/>
      <c r="SJU85" s="59"/>
      <c r="SJV85" s="59"/>
      <c r="SJW85" s="59"/>
      <c r="SJX85" s="59"/>
      <c r="SJY85" s="59"/>
      <c r="SJZ85" s="59"/>
      <c r="SKA85" s="59"/>
      <c r="SKB85" s="59"/>
      <c r="SKC85" s="59"/>
      <c r="SKD85" s="59"/>
      <c r="SKE85" s="59"/>
      <c r="SKF85" s="59"/>
      <c r="SKG85" s="59"/>
      <c r="SKH85" s="59"/>
      <c r="SKI85" s="59"/>
      <c r="SKJ85" s="59"/>
      <c r="SKK85" s="59"/>
      <c r="SKL85" s="59"/>
      <c r="SKM85" s="59"/>
      <c r="SKN85" s="59"/>
      <c r="SKO85" s="59"/>
      <c r="SKP85" s="59"/>
      <c r="SKQ85" s="59"/>
      <c r="SKR85" s="59"/>
      <c r="SKS85" s="59"/>
      <c r="SKT85" s="59"/>
      <c r="SKU85" s="59"/>
      <c r="SKV85" s="59"/>
      <c r="SKW85" s="59"/>
      <c r="SKX85" s="59"/>
      <c r="SKY85" s="59"/>
      <c r="SKZ85" s="59"/>
      <c r="SLA85" s="59"/>
      <c r="SLB85" s="59"/>
      <c r="SLC85" s="59"/>
      <c r="SLD85" s="59"/>
      <c r="SLE85" s="59"/>
      <c r="SLF85" s="59"/>
      <c r="SLG85" s="59"/>
      <c r="SLH85" s="59"/>
      <c r="SLI85" s="59"/>
      <c r="SLJ85" s="59"/>
      <c r="SLK85" s="59"/>
      <c r="SLL85" s="59"/>
      <c r="SLM85" s="59"/>
      <c r="SLN85" s="59"/>
      <c r="SLO85" s="59"/>
      <c r="SLP85" s="59"/>
      <c r="SLQ85" s="59"/>
      <c r="SLR85" s="59"/>
      <c r="SLS85" s="59"/>
      <c r="SLT85" s="59"/>
      <c r="SLU85" s="59"/>
      <c r="SLV85" s="59"/>
      <c r="SLW85" s="59"/>
      <c r="SLX85" s="59"/>
      <c r="SLY85" s="59"/>
      <c r="SLZ85" s="59"/>
      <c r="SMA85" s="59"/>
      <c r="SMB85" s="59"/>
      <c r="SMC85" s="59"/>
      <c r="SMD85" s="59"/>
      <c r="SME85" s="59"/>
      <c r="SMF85" s="59"/>
      <c r="SMG85" s="59"/>
      <c r="SMH85" s="59"/>
      <c r="SMI85" s="59"/>
      <c r="SMJ85" s="59"/>
      <c r="SMK85" s="59"/>
      <c r="SML85" s="59"/>
      <c r="SMM85" s="59"/>
      <c r="SMN85" s="59"/>
      <c r="SMO85" s="59"/>
      <c r="SMP85" s="59"/>
      <c r="SMQ85" s="59"/>
      <c r="SMR85" s="59"/>
      <c r="SMS85" s="59"/>
      <c r="SMT85" s="59"/>
      <c r="SMU85" s="59"/>
      <c r="SMV85" s="59"/>
      <c r="SMW85" s="59"/>
      <c r="SMX85" s="59"/>
      <c r="SMY85" s="59"/>
      <c r="SMZ85" s="59"/>
      <c r="SNA85" s="59"/>
      <c r="SNB85" s="59"/>
      <c r="SNC85" s="59"/>
      <c r="SND85" s="59"/>
      <c r="SNE85" s="59"/>
      <c r="SNF85" s="59"/>
      <c r="SNG85" s="59"/>
      <c r="SNH85" s="59"/>
      <c r="SNI85" s="59"/>
      <c r="SNJ85" s="59"/>
      <c r="SNK85" s="59"/>
      <c r="SNL85" s="59"/>
      <c r="SNM85" s="59"/>
      <c r="SNN85" s="59"/>
      <c r="SNO85" s="59"/>
      <c r="SNP85" s="59"/>
      <c r="SNQ85" s="59"/>
      <c r="SNR85" s="59"/>
      <c r="SNS85" s="59"/>
      <c r="SNT85" s="59"/>
      <c r="SNU85" s="59"/>
      <c r="SNV85" s="59"/>
      <c r="SNW85" s="59"/>
      <c r="SNX85" s="59"/>
      <c r="SNY85" s="59"/>
      <c r="SNZ85" s="59"/>
      <c r="SOA85" s="59"/>
      <c r="SOB85" s="59"/>
      <c r="SOC85" s="59"/>
      <c r="SOD85" s="59"/>
      <c r="SOE85" s="59"/>
      <c r="SOF85" s="59"/>
      <c r="SOG85" s="59"/>
      <c r="SOH85" s="59"/>
      <c r="SOI85" s="59"/>
      <c r="SOJ85" s="59"/>
      <c r="SOK85" s="59"/>
      <c r="SOL85" s="59"/>
      <c r="SOM85" s="59"/>
      <c r="SON85" s="59"/>
      <c r="SOO85" s="59"/>
      <c r="SOP85" s="59"/>
      <c r="SOQ85" s="59"/>
      <c r="SOR85" s="59"/>
      <c r="SOS85" s="59"/>
      <c r="SOT85" s="59"/>
      <c r="SOU85" s="59"/>
      <c r="SOV85" s="59"/>
      <c r="SOW85" s="59"/>
      <c r="SOX85" s="59"/>
      <c r="SOY85" s="59"/>
      <c r="SOZ85" s="59"/>
      <c r="SPA85" s="59"/>
      <c r="SPB85" s="59"/>
      <c r="SPC85" s="59"/>
      <c r="SPD85" s="59"/>
      <c r="SPE85" s="59"/>
      <c r="SPF85" s="59"/>
      <c r="SPG85" s="59"/>
      <c r="SPH85" s="59"/>
      <c r="SPI85" s="59"/>
      <c r="SPJ85" s="59"/>
      <c r="SPK85" s="59"/>
      <c r="SPL85" s="59"/>
      <c r="SPM85" s="59"/>
      <c r="SPN85" s="59"/>
      <c r="SPO85" s="59"/>
      <c r="SPP85" s="59"/>
      <c r="SPQ85" s="59"/>
      <c r="SPR85" s="59"/>
      <c r="SPS85" s="59"/>
      <c r="SPT85" s="59"/>
      <c r="SPU85" s="59"/>
      <c r="SPV85" s="59"/>
      <c r="SPW85" s="59"/>
      <c r="SPX85" s="59"/>
      <c r="SPY85" s="59"/>
      <c r="SPZ85" s="59"/>
      <c r="SQA85" s="59"/>
      <c r="SQB85" s="59"/>
      <c r="SQC85" s="59"/>
      <c r="SQD85" s="59"/>
      <c r="SQE85" s="59"/>
      <c r="SQF85" s="59"/>
      <c r="SQG85" s="59"/>
      <c r="SQH85" s="59"/>
      <c r="SQI85" s="59"/>
      <c r="SQJ85" s="59"/>
      <c r="SQK85" s="59"/>
      <c r="SQL85" s="59"/>
      <c r="SQM85" s="59"/>
      <c r="SQN85" s="59"/>
      <c r="SQO85" s="59"/>
      <c r="SQP85" s="59"/>
      <c r="SQQ85" s="59"/>
      <c r="SQR85" s="59"/>
      <c r="SQS85" s="59"/>
      <c r="SQT85" s="59"/>
      <c r="SQU85" s="59"/>
      <c r="SQV85" s="59"/>
      <c r="SQW85" s="59"/>
      <c r="SQX85" s="59"/>
      <c r="SQY85" s="59"/>
      <c r="SQZ85" s="59"/>
      <c r="SRA85" s="59"/>
      <c r="SRB85" s="59"/>
      <c r="SRC85" s="59"/>
      <c r="SRD85" s="59"/>
      <c r="SRE85" s="59"/>
      <c r="SRF85" s="59"/>
      <c r="SRG85" s="59"/>
      <c r="SRH85" s="59"/>
      <c r="SRI85" s="59"/>
      <c r="SRJ85" s="59"/>
      <c r="SRK85" s="59"/>
      <c r="SRL85" s="59"/>
      <c r="SRM85" s="59"/>
      <c r="SRN85" s="59"/>
      <c r="SRO85" s="59"/>
      <c r="SRP85" s="59"/>
      <c r="SRQ85" s="59"/>
      <c r="SRR85" s="59"/>
      <c r="SRS85" s="59"/>
      <c r="SRT85" s="59"/>
      <c r="SRU85" s="59"/>
      <c r="SRV85" s="59"/>
      <c r="SRW85" s="59"/>
      <c r="SRX85" s="59"/>
      <c r="SRY85" s="59"/>
      <c r="SRZ85" s="59"/>
      <c r="SSA85" s="59"/>
      <c r="SSB85" s="59"/>
      <c r="SSC85" s="59"/>
      <c r="SSD85" s="59"/>
      <c r="SSE85" s="59"/>
      <c r="SSF85" s="59"/>
      <c r="SSG85" s="59"/>
      <c r="SSH85" s="59"/>
      <c r="SSI85" s="59"/>
      <c r="SSJ85" s="59"/>
      <c r="SSK85" s="59"/>
      <c r="SSL85" s="59"/>
      <c r="SSM85" s="59"/>
      <c r="SSN85" s="59"/>
      <c r="SSO85" s="59"/>
      <c r="SSP85" s="59"/>
      <c r="SSQ85" s="59"/>
      <c r="SSR85" s="59"/>
      <c r="SSS85" s="59"/>
      <c r="SST85" s="59"/>
      <c r="SSU85" s="59"/>
      <c r="SSV85" s="59"/>
      <c r="SSW85" s="59"/>
      <c r="SSX85" s="59"/>
      <c r="SSY85" s="59"/>
      <c r="SSZ85" s="59"/>
      <c r="STA85" s="59"/>
      <c r="STB85" s="59"/>
      <c r="STC85" s="59"/>
      <c r="STD85" s="59"/>
      <c r="STE85" s="59"/>
      <c r="STF85" s="59"/>
      <c r="STG85" s="59"/>
      <c r="STH85" s="59"/>
      <c r="STI85" s="59"/>
      <c r="STJ85" s="59"/>
      <c r="STK85" s="59"/>
      <c r="STL85" s="59"/>
      <c r="STM85" s="59"/>
      <c r="STN85" s="59"/>
      <c r="STO85" s="59"/>
      <c r="STP85" s="59"/>
      <c r="STQ85" s="59"/>
      <c r="STR85" s="59"/>
      <c r="STS85" s="59"/>
      <c r="STT85" s="59"/>
      <c r="STU85" s="59"/>
      <c r="STV85" s="59"/>
      <c r="STW85" s="59"/>
      <c r="STX85" s="59"/>
      <c r="STY85" s="59"/>
      <c r="STZ85" s="59"/>
      <c r="SUA85" s="59"/>
      <c r="SUB85" s="59"/>
      <c r="SUC85" s="59"/>
      <c r="SUD85" s="59"/>
      <c r="SUE85" s="59"/>
      <c r="SUF85" s="59"/>
      <c r="SUG85" s="59"/>
      <c r="SUH85" s="59"/>
      <c r="SUI85" s="59"/>
      <c r="SUJ85" s="59"/>
      <c r="SUK85" s="59"/>
      <c r="SUL85" s="59"/>
      <c r="SUM85" s="59"/>
      <c r="SUN85" s="59"/>
      <c r="SUO85" s="59"/>
      <c r="SUP85" s="59"/>
      <c r="SUQ85" s="59"/>
      <c r="SUR85" s="59"/>
      <c r="SUS85" s="59"/>
      <c r="SUT85" s="59"/>
      <c r="SUU85" s="59"/>
      <c r="SUV85" s="59"/>
      <c r="SUW85" s="59"/>
      <c r="SUX85" s="59"/>
      <c r="SUY85" s="59"/>
      <c r="SUZ85" s="59"/>
      <c r="SVA85" s="59"/>
      <c r="SVB85" s="59"/>
      <c r="SVC85" s="59"/>
      <c r="SVD85" s="59"/>
      <c r="SVE85" s="59"/>
      <c r="SVF85" s="59"/>
      <c r="SVG85" s="59"/>
      <c r="SVH85" s="59"/>
      <c r="SVI85" s="59"/>
      <c r="SVJ85" s="59"/>
      <c r="SVK85" s="59"/>
      <c r="SVL85" s="59"/>
      <c r="SVM85" s="59"/>
      <c r="SVN85" s="59"/>
      <c r="SVO85" s="59"/>
      <c r="SVP85" s="59"/>
      <c r="SVQ85" s="59"/>
      <c r="SVR85" s="59"/>
      <c r="SVS85" s="59"/>
      <c r="SVT85" s="59"/>
      <c r="SVU85" s="59"/>
      <c r="SVV85" s="59"/>
      <c r="SVW85" s="59"/>
      <c r="SVX85" s="59"/>
      <c r="SVY85" s="59"/>
      <c r="SVZ85" s="59"/>
      <c r="SWA85" s="59"/>
      <c r="SWB85" s="59"/>
      <c r="SWC85" s="59"/>
      <c r="SWD85" s="59"/>
      <c r="SWE85" s="59"/>
      <c r="SWF85" s="59"/>
      <c r="SWG85" s="59"/>
      <c r="SWH85" s="59"/>
      <c r="SWI85" s="59"/>
      <c r="SWJ85" s="59"/>
      <c r="SWK85" s="59"/>
      <c r="SWL85" s="59"/>
      <c r="SWM85" s="59"/>
      <c r="SWN85" s="59"/>
      <c r="SWO85" s="59"/>
      <c r="SWP85" s="59"/>
      <c r="SWQ85" s="59"/>
      <c r="SWR85" s="59"/>
      <c r="SWS85" s="59"/>
      <c r="SWT85" s="59"/>
      <c r="SWU85" s="59"/>
      <c r="SWV85" s="59"/>
      <c r="SWW85" s="59"/>
      <c r="SWX85" s="59"/>
      <c r="SWY85" s="59"/>
      <c r="SWZ85" s="59"/>
      <c r="SXA85" s="59"/>
      <c r="SXB85" s="59"/>
      <c r="SXC85" s="59"/>
      <c r="SXD85" s="59"/>
      <c r="SXE85" s="59"/>
      <c r="SXF85" s="59"/>
      <c r="SXG85" s="59"/>
      <c r="SXH85" s="59"/>
      <c r="SXI85" s="59"/>
      <c r="SXJ85" s="59"/>
      <c r="SXK85" s="59"/>
      <c r="SXL85" s="59"/>
      <c r="SXM85" s="59"/>
      <c r="SXN85" s="59"/>
      <c r="SXO85" s="59"/>
      <c r="SXP85" s="59"/>
      <c r="SXQ85" s="59"/>
      <c r="SXR85" s="59"/>
      <c r="SXS85" s="59"/>
      <c r="SXT85" s="59"/>
      <c r="SXU85" s="59"/>
      <c r="SXV85" s="59"/>
      <c r="SXW85" s="59"/>
      <c r="SXX85" s="59"/>
      <c r="SXY85" s="59"/>
      <c r="SXZ85" s="59"/>
      <c r="SYA85" s="59"/>
      <c r="SYB85" s="59"/>
      <c r="SYC85" s="59"/>
      <c r="SYD85" s="59"/>
      <c r="SYE85" s="59"/>
      <c r="SYF85" s="59"/>
      <c r="SYG85" s="59"/>
      <c r="SYH85" s="59"/>
      <c r="SYI85" s="59"/>
      <c r="SYJ85" s="59"/>
      <c r="SYK85" s="59"/>
      <c r="SYL85" s="59"/>
      <c r="SYM85" s="59"/>
      <c r="SYN85" s="59"/>
      <c r="SYO85" s="59"/>
      <c r="SYP85" s="59"/>
      <c r="SYQ85" s="59"/>
      <c r="SYR85" s="59"/>
      <c r="SYS85" s="59"/>
      <c r="SYT85" s="59"/>
      <c r="SYU85" s="59"/>
      <c r="SYV85" s="59"/>
      <c r="SYW85" s="59"/>
      <c r="SYX85" s="59"/>
      <c r="SYY85" s="59"/>
      <c r="SYZ85" s="59"/>
      <c r="SZA85" s="59"/>
      <c r="SZB85" s="59"/>
      <c r="SZC85" s="59"/>
      <c r="SZD85" s="59"/>
      <c r="SZE85" s="59"/>
      <c r="SZF85" s="59"/>
      <c r="SZG85" s="59"/>
      <c r="SZH85" s="59"/>
      <c r="SZI85" s="59"/>
      <c r="SZJ85" s="59"/>
      <c r="SZK85" s="59"/>
      <c r="SZL85" s="59"/>
      <c r="SZM85" s="59"/>
      <c r="SZN85" s="59"/>
      <c r="SZO85" s="59"/>
      <c r="SZP85" s="59"/>
      <c r="SZQ85" s="59"/>
      <c r="SZR85" s="59"/>
      <c r="SZS85" s="59"/>
      <c r="SZT85" s="59"/>
      <c r="SZU85" s="59"/>
      <c r="SZV85" s="59"/>
      <c r="SZW85" s="59"/>
      <c r="SZX85" s="59"/>
      <c r="SZY85" s="59"/>
      <c r="SZZ85" s="59"/>
      <c r="TAA85" s="59"/>
      <c r="TAB85" s="59"/>
      <c r="TAC85" s="59"/>
      <c r="TAD85" s="59"/>
      <c r="TAE85" s="59"/>
      <c r="TAF85" s="59"/>
      <c r="TAG85" s="59"/>
      <c r="TAH85" s="59"/>
      <c r="TAI85" s="59"/>
      <c r="TAJ85" s="59"/>
      <c r="TAK85" s="59"/>
      <c r="TAL85" s="59"/>
      <c r="TAM85" s="59"/>
      <c r="TAN85" s="59"/>
      <c r="TAO85" s="59"/>
      <c r="TAP85" s="59"/>
      <c r="TAQ85" s="59"/>
      <c r="TAR85" s="59"/>
      <c r="TAS85" s="59"/>
      <c r="TAT85" s="59"/>
      <c r="TAU85" s="59"/>
      <c r="TAV85" s="59"/>
      <c r="TAW85" s="59"/>
      <c r="TAX85" s="59"/>
      <c r="TAY85" s="59"/>
      <c r="TAZ85" s="59"/>
      <c r="TBA85" s="59"/>
      <c r="TBB85" s="59"/>
      <c r="TBC85" s="59"/>
      <c r="TBD85" s="59"/>
      <c r="TBE85" s="59"/>
      <c r="TBF85" s="59"/>
      <c r="TBG85" s="59"/>
      <c r="TBH85" s="59"/>
      <c r="TBI85" s="59"/>
      <c r="TBJ85" s="59"/>
      <c r="TBK85" s="59"/>
      <c r="TBL85" s="59"/>
      <c r="TBM85" s="59"/>
      <c r="TBN85" s="59"/>
      <c r="TBO85" s="59"/>
      <c r="TBP85" s="59"/>
      <c r="TBQ85" s="59"/>
      <c r="TBR85" s="59"/>
      <c r="TBS85" s="59"/>
      <c r="TBT85" s="59"/>
      <c r="TBU85" s="59"/>
      <c r="TBV85" s="59"/>
      <c r="TBW85" s="59"/>
      <c r="TBX85" s="59"/>
      <c r="TBY85" s="59"/>
      <c r="TBZ85" s="59"/>
      <c r="TCA85" s="59"/>
      <c r="TCB85" s="59"/>
      <c r="TCC85" s="59"/>
      <c r="TCD85" s="59"/>
      <c r="TCE85" s="59"/>
      <c r="TCF85" s="59"/>
      <c r="TCG85" s="59"/>
      <c r="TCH85" s="59"/>
      <c r="TCI85" s="59"/>
      <c r="TCJ85" s="59"/>
      <c r="TCK85" s="59"/>
      <c r="TCL85" s="59"/>
      <c r="TCM85" s="59"/>
      <c r="TCN85" s="59"/>
      <c r="TCO85" s="59"/>
      <c r="TCP85" s="59"/>
      <c r="TCQ85" s="59"/>
      <c r="TCR85" s="59"/>
      <c r="TCS85" s="59"/>
      <c r="TCT85" s="59"/>
      <c r="TCU85" s="59"/>
      <c r="TCV85" s="59"/>
      <c r="TCW85" s="59"/>
      <c r="TCX85" s="59"/>
      <c r="TCY85" s="59"/>
      <c r="TCZ85" s="59"/>
      <c r="TDA85" s="59"/>
      <c r="TDB85" s="59"/>
      <c r="TDC85" s="59"/>
      <c r="TDD85" s="59"/>
      <c r="TDE85" s="59"/>
      <c r="TDF85" s="59"/>
      <c r="TDG85" s="59"/>
      <c r="TDH85" s="59"/>
      <c r="TDI85" s="59"/>
      <c r="TDJ85" s="59"/>
      <c r="TDK85" s="59"/>
      <c r="TDL85" s="59"/>
      <c r="TDM85" s="59"/>
      <c r="TDN85" s="59"/>
      <c r="TDO85" s="59"/>
      <c r="TDP85" s="59"/>
      <c r="TDQ85" s="59"/>
      <c r="TDR85" s="59"/>
      <c r="TDS85" s="59"/>
      <c r="TDT85" s="59"/>
      <c r="TDU85" s="59"/>
      <c r="TDV85" s="59"/>
      <c r="TDW85" s="59"/>
      <c r="TDX85" s="59"/>
      <c r="TDY85" s="59"/>
      <c r="TDZ85" s="59"/>
      <c r="TEA85" s="59"/>
      <c r="TEB85" s="59"/>
      <c r="TEC85" s="59"/>
      <c r="TED85" s="59"/>
      <c r="TEE85" s="59"/>
      <c r="TEF85" s="59"/>
      <c r="TEG85" s="59"/>
      <c r="TEH85" s="59"/>
      <c r="TEI85" s="59"/>
      <c r="TEJ85" s="59"/>
      <c r="TEK85" s="59"/>
      <c r="TEL85" s="59"/>
      <c r="TEM85" s="59"/>
      <c r="TEN85" s="59"/>
      <c r="TEO85" s="59"/>
      <c r="TEP85" s="59"/>
      <c r="TEQ85" s="59"/>
      <c r="TER85" s="59"/>
      <c r="TES85" s="59"/>
      <c r="TET85" s="59"/>
      <c r="TEU85" s="59"/>
      <c r="TEV85" s="59"/>
      <c r="TEW85" s="59"/>
      <c r="TEX85" s="59"/>
      <c r="TEY85" s="59"/>
      <c r="TEZ85" s="59"/>
      <c r="TFA85" s="59"/>
      <c r="TFB85" s="59"/>
      <c r="TFC85" s="59"/>
      <c r="TFD85" s="59"/>
      <c r="TFE85" s="59"/>
      <c r="TFF85" s="59"/>
      <c r="TFG85" s="59"/>
      <c r="TFH85" s="59"/>
      <c r="TFI85" s="59"/>
      <c r="TFJ85" s="59"/>
      <c r="TFK85" s="59"/>
      <c r="TFL85" s="59"/>
      <c r="TFM85" s="59"/>
      <c r="TFN85" s="59"/>
      <c r="TFO85" s="59"/>
      <c r="TFP85" s="59"/>
      <c r="TFQ85" s="59"/>
      <c r="TFR85" s="59"/>
      <c r="TFS85" s="59"/>
      <c r="TFT85" s="59"/>
      <c r="TFU85" s="59"/>
      <c r="TFV85" s="59"/>
      <c r="TFW85" s="59"/>
      <c r="TFX85" s="59"/>
      <c r="TFY85" s="59"/>
      <c r="TFZ85" s="59"/>
      <c r="TGA85" s="59"/>
      <c r="TGB85" s="59"/>
      <c r="TGC85" s="59"/>
      <c r="TGD85" s="59"/>
      <c r="TGE85" s="59"/>
      <c r="TGF85" s="59"/>
      <c r="TGG85" s="59"/>
      <c r="TGH85" s="59"/>
      <c r="TGI85" s="59"/>
      <c r="TGJ85" s="59"/>
      <c r="TGK85" s="59"/>
      <c r="TGL85" s="59"/>
      <c r="TGM85" s="59"/>
      <c r="TGN85" s="59"/>
      <c r="TGO85" s="59"/>
      <c r="TGP85" s="59"/>
      <c r="TGQ85" s="59"/>
      <c r="TGR85" s="59"/>
      <c r="TGS85" s="59"/>
      <c r="TGT85" s="59"/>
      <c r="TGU85" s="59"/>
      <c r="TGV85" s="59"/>
      <c r="TGW85" s="59"/>
      <c r="TGX85" s="59"/>
      <c r="TGY85" s="59"/>
      <c r="TGZ85" s="59"/>
      <c r="THA85" s="59"/>
      <c r="THB85" s="59"/>
      <c r="THC85" s="59"/>
      <c r="THD85" s="59"/>
      <c r="THE85" s="59"/>
      <c r="THF85" s="59"/>
      <c r="THG85" s="59"/>
      <c r="THH85" s="59"/>
      <c r="THI85" s="59"/>
      <c r="THJ85" s="59"/>
      <c r="THK85" s="59"/>
      <c r="THL85" s="59"/>
      <c r="THM85" s="59"/>
      <c r="THN85" s="59"/>
      <c r="THO85" s="59"/>
      <c r="THP85" s="59"/>
      <c r="THQ85" s="59"/>
      <c r="THR85" s="59"/>
      <c r="THS85" s="59"/>
      <c r="THT85" s="59"/>
      <c r="THU85" s="59"/>
      <c r="THV85" s="59"/>
      <c r="THW85" s="59"/>
      <c r="THX85" s="59"/>
      <c r="THY85" s="59"/>
      <c r="THZ85" s="59"/>
      <c r="TIA85" s="59"/>
      <c r="TIB85" s="59"/>
      <c r="TIC85" s="59"/>
      <c r="TID85" s="59"/>
      <c r="TIE85" s="59"/>
      <c r="TIF85" s="59"/>
      <c r="TIG85" s="59"/>
      <c r="TIH85" s="59"/>
      <c r="TII85" s="59"/>
      <c r="TIJ85" s="59"/>
      <c r="TIK85" s="59"/>
      <c r="TIL85" s="59"/>
      <c r="TIM85" s="59"/>
      <c r="TIN85" s="59"/>
      <c r="TIO85" s="59"/>
      <c r="TIP85" s="59"/>
      <c r="TIQ85" s="59"/>
      <c r="TIR85" s="59"/>
      <c r="TIS85" s="59"/>
      <c r="TIT85" s="59"/>
      <c r="TIU85" s="59"/>
      <c r="TIV85" s="59"/>
      <c r="TIW85" s="59"/>
      <c r="TIX85" s="59"/>
      <c r="TIY85" s="59"/>
      <c r="TIZ85" s="59"/>
      <c r="TJA85" s="59"/>
      <c r="TJB85" s="59"/>
      <c r="TJC85" s="59"/>
      <c r="TJD85" s="59"/>
      <c r="TJE85" s="59"/>
      <c r="TJF85" s="59"/>
      <c r="TJG85" s="59"/>
      <c r="TJH85" s="59"/>
      <c r="TJI85" s="59"/>
      <c r="TJJ85" s="59"/>
      <c r="TJK85" s="59"/>
      <c r="TJL85" s="59"/>
      <c r="TJM85" s="59"/>
      <c r="TJN85" s="59"/>
      <c r="TJO85" s="59"/>
      <c r="TJP85" s="59"/>
      <c r="TJQ85" s="59"/>
      <c r="TJR85" s="59"/>
      <c r="TJS85" s="59"/>
      <c r="TJT85" s="59"/>
      <c r="TJU85" s="59"/>
      <c r="TJV85" s="59"/>
      <c r="TJW85" s="59"/>
      <c r="TJX85" s="59"/>
      <c r="TJY85" s="59"/>
      <c r="TJZ85" s="59"/>
      <c r="TKA85" s="59"/>
      <c r="TKB85" s="59"/>
      <c r="TKC85" s="59"/>
      <c r="TKD85" s="59"/>
      <c r="TKE85" s="59"/>
      <c r="TKF85" s="59"/>
      <c r="TKG85" s="59"/>
      <c r="TKH85" s="59"/>
      <c r="TKI85" s="59"/>
      <c r="TKJ85" s="59"/>
      <c r="TKK85" s="59"/>
      <c r="TKL85" s="59"/>
      <c r="TKM85" s="59"/>
      <c r="TKN85" s="59"/>
      <c r="TKO85" s="59"/>
      <c r="TKP85" s="59"/>
      <c r="TKQ85" s="59"/>
      <c r="TKR85" s="59"/>
      <c r="TKS85" s="59"/>
      <c r="TKT85" s="59"/>
      <c r="TKU85" s="59"/>
      <c r="TKV85" s="59"/>
      <c r="TKW85" s="59"/>
      <c r="TKX85" s="59"/>
      <c r="TKY85" s="59"/>
      <c r="TKZ85" s="59"/>
      <c r="TLA85" s="59"/>
      <c r="TLB85" s="59"/>
      <c r="TLC85" s="59"/>
      <c r="TLD85" s="59"/>
      <c r="TLE85" s="59"/>
      <c r="TLF85" s="59"/>
      <c r="TLG85" s="59"/>
      <c r="TLH85" s="59"/>
      <c r="TLI85" s="59"/>
      <c r="TLJ85" s="59"/>
      <c r="TLK85" s="59"/>
      <c r="TLL85" s="59"/>
      <c r="TLM85" s="59"/>
      <c r="TLN85" s="59"/>
      <c r="TLO85" s="59"/>
      <c r="TLP85" s="59"/>
      <c r="TLQ85" s="59"/>
      <c r="TLR85" s="59"/>
      <c r="TLS85" s="59"/>
      <c r="TLT85" s="59"/>
      <c r="TLU85" s="59"/>
      <c r="TLV85" s="59"/>
      <c r="TLW85" s="59"/>
      <c r="TLX85" s="59"/>
      <c r="TLY85" s="59"/>
      <c r="TLZ85" s="59"/>
      <c r="TMA85" s="59"/>
      <c r="TMB85" s="59"/>
      <c r="TMC85" s="59"/>
      <c r="TMD85" s="59"/>
      <c r="TME85" s="59"/>
      <c r="TMF85" s="59"/>
      <c r="TMG85" s="59"/>
      <c r="TMH85" s="59"/>
      <c r="TMI85" s="59"/>
      <c r="TMJ85" s="59"/>
      <c r="TMK85" s="59"/>
      <c r="TML85" s="59"/>
      <c r="TMM85" s="59"/>
      <c r="TMN85" s="59"/>
      <c r="TMO85" s="59"/>
      <c r="TMP85" s="59"/>
      <c r="TMQ85" s="59"/>
      <c r="TMR85" s="59"/>
      <c r="TMS85" s="59"/>
      <c r="TMT85" s="59"/>
      <c r="TMU85" s="59"/>
      <c r="TMV85" s="59"/>
      <c r="TMW85" s="59"/>
      <c r="TMX85" s="59"/>
      <c r="TMY85" s="59"/>
      <c r="TMZ85" s="59"/>
      <c r="TNA85" s="59"/>
      <c r="TNB85" s="59"/>
      <c r="TNC85" s="59"/>
      <c r="TND85" s="59"/>
      <c r="TNE85" s="59"/>
      <c r="TNF85" s="59"/>
      <c r="TNG85" s="59"/>
      <c r="TNH85" s="59"/>
      <c r="TNI85" s="59"/>
      <c r="TNJ85" s="59"/>
      <c r="TNK85" s="59"/>
      <c r="TNL85" s="59"/>
      <c r="TNM85" s="59"/>
      <c r="TNN85" s="59"/>
      <c r="TNO85" s="59"/>
      <c r="TNP85" s="59"/>
      <c r="TNQ85" s="59"/>
      <c r="TNR85" s="59"/>
      <c r="TNS85" s="59"/>
      <c r="TNT85" s="59"/>
      <c r="TNU85" s="59"/>
      <c r="TNV85" s="59"/>
      <c r="TNW85" s="59"/>
      <c r="TNX85" s="59"/>
      <c r="TNY85" s="59"/>
      <c r="TNZ85" s="59"/>
      <c r="TOA85" s="59"/>
      <c r="TOB85" s="59"/>
      <c r="TOC85" s="59"/>
      <c r="TOD85" s="59"/>
      <c r="TOE85" s="59"/>
      <c r="TOF85" s="59"/>
      <c r="TOG85" s="59"/>
      <c r="TOH85" s="59"/>
      <c r="TOI85" s="59"/>
      <c r="TOJ85" s="59"/>
      <c r="TOK85" s="59"/>
      <c r="TOL85" s="59"/>
      <c r="TOM85" s="59"/>
      <c r="TON85" s="59"/>
      <c r="TOO85" s="59"/>
      <c r="TOP85" s="59"/>
      <c r="TOQ85" s="59"/>
      <c r="TOR85" s="59"/>
      <c r="TOS85" s="59"/>
      <c r="TOT85" s="59"/>
      <c r="TOU85" s="59"/>
      <c r="TOV85" s="59"/>
      <c r="TOW85" s="59"/>
      <c r="TOX85" s="59"/>
      <c r="TOY85" s="59"/>
      <c r="TOZ85" s="59"/>
      <c r="TPA85" s="59"/>
      <c r="TPB85" s="59"/>
      <c r="TPC85" s="59"/>
      <c r="TPD85" s="59"/>
      <c r="TPE85" s="59"/>
      <c r="TPF85" s="59"/>
      <c r="TPG85" s="59"/>
      <c r="TPH85" s="59"/>
      <c r="TPI85" s="59"/>
      <c r="TPJ85" s="59"/>
      <c r="TPK85" s="59"/>
      <c r="TPL85" s="59"/>
      <c r="TPM85" s="59"/>
      <c r="TPN85" s="59"/>
      <c r="TPO85" s="59"/>
      <c r="TPP85" s="59"/>
      <c r="TPQ85" s="59"/>
      <c r="TPR85" s="59"/>
      <c r="TPS85" s="59"/>
      <c r="TPT85" s="59"/>
      <c r="TPU85" s="59"/>
      <c r="TPV85" s="59"/>
      <c r="TPW85" s="59"/>
      <c r="TPX85" s="59"/>
      <c r="TPY85" s="59"/>
      <c r="TPZ85" s="59"/>
      <c r="TQA85" s="59"/>
      <c r="TQB85" s="59"/>
      <c r="TQC85" s="59"/>
      <c r="TQD85" s="59"/>
      <c r="TQE85" s="59"/>
      <c r="TQF85" s="59"/>
      <c r="TQG85" s="59"/>
      <c r="TQH85" s="59"/>
      <c r="TQI85" s="59"/>
      <c r="TQJ85" s="59"/>
      <c r="TQK85" s="59"/>
      <c r="TQL85" s="59"/>
      <c r="TQM85" s="59"/>
      <c r="TQN85" s="59"/>
      <c r="TQO85" s="59"/>
      <c r="TQP85" s="59"/>
      <c r="TQQ85" s="59"/>
      <c r="TQR85" s="59"/>
      <c r="TQS85" s="59"/>
      <c r="TQT85" s="59"/>
      <c r="TQU85" s="59"/>
      <c r="TQV85" s="59"/>
      <c r="TQW85" s="59"/>
      <c r="TQX85" s="59"/>
      <c r="TQY85" s="59"/>
      <c r="TQZ85" s="59"/>
      <c r="TRA85" s="59"/>
      <c r="TRB85" s="59"/>
      <c r="TRC85" s="59"/>
      <c r="TRD85" s="59"/>
      <c r="TRE85" s="59"/>
      <c r="TRF85" s="59"/>
      <c r="TRG85" s="59"/>
      <c r="TRH85" s="59"/>
      <c r="TRI85" s="59"/>
      <c r="TRJ85" s="59"/>
      <c r="TRK85" s="59"/>
      <c r="TRL85" s="59"/>
      <c r="TRM85" s="59"/>
      <c r="TRN85" s="59"/>
      <c r="TRO85" s="59"/>
      <c r="TRP85" s="59"/>
      <c r="TRQ85" s="59"/>
      <c r="TRR85" s="59"/>
      <c r="TRS85" s="59"/>
      <c r="TRT85" s="59"/>
      <c r="TRU85" s="59"/>
      <c r="TRV85" s="59"/>
      <c r="TRW85" s="59"/>
      <c r="TRX85" s="59"/>
      <c r="TRY85" s="59"/>
      <c r="TRZ85" s="59"/>
      <c r="TSA85" s="59"/>
      <c r="TSB85" s="59"/>
      <c r="TSC85" s="59"/>
      <c r="TSD85" s="59"/>
      <c r="TSE85" s="59"/>
      <c r="TSF85" s="59"/>
      <c r="TSG85" s="59"/>
      <c r="TSH85" s="59"/>
      <c r="TSI85" s="59"/>
      <c r="TSJ85" s="59"/>
      <c r="TSK85" s="59"/>
      <c r="TSL85" s="59"/>
      <c r="TSM85" s="59"/>
      <c r="TSN85" s="59"/>
      <c r="TSO85" s="59"/>
      <c r="TSP85" s="59"/>
      <c r="TSQ85" s="59"/>
      <c r="TSR85" s="59"/>
      <c r="TSS85" s="59"/>
      <c r="TST85" s="59"/>
      <c r="TSU85" s="59"/>
      <c r="TSV85" s="59"/>
      <c r="TSW85" s="59"/>
      <c r="TSX85" s="59"/>
      <c r="TSY85" s="59"/>
      <c r="TSZ85" s="59"/>
      <c r="TTA85" s="59"/>
      <c r="TTB85" s="59"/>
      <c r="TTC85" s="59"/>
      <c r="TTD85" s="59"/>
      <c r="TTE85" s="59"/>
      <c r="TTF85" s="59"/>
      <c r="TTG85" s="59"/>
      <c r="TTH85" s="59"/>
      <c r="TTI85" s="59"/>
      <c r="TTJ85" s="59"/>
      <c r="TTK85" s="59"/>
      <c r="TTL85" s="59"/>
      <c r="TTM85" s="59"/>
      <c r="TTN85" s="59"/>
      <c r="TTO85" s="59"/>
      <c r="TTP85" s="59"/>
      <c r="TTQ85" s="59"/>
      <c r="TTR85" s="59"/>
      <c r="TTS85" s="59"/>
      <c r="TTT85" s="59"/>
      <c r="TTU85" s="59"/>
      <c r="TTV85" s="59"/>
      <c r="TTW85" s="59"/>
      <c r="TTX85" s="59"/>
      <c r="TTY85" s="59"/>
      <c r="TTZ85" s="59"/>
      <c r="TUA85" s="59"/>
      <c r="TUB85" s="59"/>
      <c r="TUC85" s="59"/>
      <c r="TUD85" s="59"/>
      <c r="TUE85" s="59"/>
      <c r="TUF85" s="59"/>
      <c r="TUG85" s="59"/>
      <c r="TUH85" s="59"/>
      <c r="TUI85" s="59"/>
      <c r="TUJ85" s="59"/>
      <c r="TUK85" s="59"/>
      <c r="TUL85" s="59"/>
      <c r="TUM85" s="59"/>
      <c r="TUN85" s="59"/>
      <c r="TUO85" s="59"/>
      <c r="TUP85" s="59"/>
      <c r="TUQ85" s="59"/>
      <c r="TUR85" s="59"/>
      <c r="TUS85" s="59"/>
      <c r="TUT85" s="59"/>
      <c r="TUU85" s="59"/>
      <c r="TUV85" s="59"/>
      <c r="TUW85" s="59"/>
      <c r="TUX85" s="59"/>
      <c r="TUY85" s="59"/>
      <c r="TUZ85" s="59"/>
      <c r="TVA85" s="59"/>
      <c r="TVB85" s="59"/>
      <c r="TVC85" s="59"/>
      <c r="TVD85" s="59"/>
      <c r="TVE85" s="59"/>
      <c r="TVF85" s="59"/>
      <c r="TVG85" s="59"/>
      <c r="TVH85" s="59"/>
      <c r="TVI85" s="59"/>
      <c r="TVJ85" s="59"/>
      <c r="TVK85" s="59"/>
      <c r="TVL85" s="59"/>
      <c r="TVM85" s="59"/>
      <c r="TVN85" s="59"/>
      <c r="TVO85" s="59"/>
      <c r="TVP85" s="59"/>
      <c r="TVQ85" s="59"/>
      <c r="TVR85" s="59"/>
      <c r="TVS85" s="59"/>
      <c r="TVT85" s="59"/>
      <c r="TVU85" s="59"/>
      <c r="TVV85" s="59"/>
      <c r="TVW85" s="59"/>
      <c r="TVX85" s="59"/>
      <c r="TVY85" s="59"/>
      <c r="TVZ85" s="59"/>
      <c r="TWA85" s="59"/>
      <c r="TWB85" s="59"/>
      <c r="TWC85" s="59"/>
      <c r="TWD85" s="59"/>
      <c r="TWE85" s="59"/>
      <c r="TWF85" s="59"/>
      <c r="TWG85" s="59"/>
      <c r="TWH85" s="59"/>
      <c r="TWI85" s="59"/>
      <c r="TWJ85" s="59"/>
      <c r="TWK85" s="59"/>
      <c r="TWL85" s="59"/>
      <c r="TWM85" s="59"/>
      <c r="TWN85" s="59"/>
      <c r="TWO85" s="59"/>
      <c r="TWP85" s="59"/>
      <c r="TWQ85" s="59"/>
      <c r="TWR85" s="59"/>
      <c r="TWS85" s="59"/>
      <c r="TWT85" s="59"/>
      <c r="TWU85" s="59"/>
      <c r="TWV85" s="59"/>
      <c r="TWW85" s="59"/>
      <c r="TWX85" s="59"/>
      <c r="TWY85" s="59"/>
      <c r="TWZ85" s="59"/>
      <c r="TXA85" s="59"/>
      <c r="TXB85" s="59"/>
      <c r="TXC85" s="59"/>
      <c r="TXD85" s="59"/>
      <c r="TXE85" s="59"/>
      <c r="TXF85" s="59"/>
      <c r="TXG85" s="59"/>
      <c r="TXH85" s="59"/>
      <c r="TXI85" s="59"/>
      <c r="TXJ85" s="59"/>
      <c r="TXK85" s="59"/>
      <c r="TXL85" s="59"/>
      <c r="TXM85" s="59"/>
      <c r="TXN85" s="59"/>
      <c r="TXO85" s="59"/>
      <c r="TXP85" s="59"/>
      <c r="TXQ85" s="59"/>
      <c r="TXR85" s="59"/>
      <c r="TXS85" s="59"/>
      <c r="TXT85" s="59"/>
      <c r="TXU85" s="59"/>
      <c r="TXV85" s="59"/>
      <c r="TXW85" s="59"/>
      <c r="TXX85" s="59"/>
      <c r="TXY85" s="59"/>
      <c r="TXZ85" s="59"/>
      <c r="TYA85" s="59"/>
      <c r="TYB85" s="59"/>
      <c r="TYC85" s="59"/>
      <c r="TYD85" s="59"/>
      <c r="TYE85" s="59"/>
      <c r="TYF85" s="59"/>
      <c r="TYG85" s="59"/>
      <c r="TYH85" s="59"/>
      <c r="TYI85" s="59"/>
      <c r="TYJ85" s="59"/>
      <c r="TYK85" s="59"/>
      <c r="TYL85" s="59"/>
      <c r="TYM85" s="59"/>
      <c r="TYN85" s="59"/>
      <c r="TYO85" s="59"/>
      <c r="TYP85" s="59"/>
      <c r="TYQ85" s="59"/>
      <c r="TYR85" s="59"/>
      <c r="TYS85" s="59"/>
      <c r="TYT85" s="59"/>
      <c r="TYU85" s="59"/>
      <c r="TYV85" s="59"/>
      <c r="TYW85" s="59"/>
      <c r="TYX85" s="59"/>
      <c r="TYY85" s="59"/>
      <c r="TYZ85" s="59"/>
      <c r="TZA85" s="59"/>
      <c r="TZB85" s="59"/>
      <c r="TZC85" s="59"/>
      <c r="TZD85" s="59"/>
      <c r="TZE85" s="59"/>
      <c r="TZF85" s="59"/>
      <c r="TZG85" s="59"/>
      <c r="TZH85" s="59"/>
      <c r="TZI85" s="59"/>
      <c r="TZJ85" s="59"/>
      <c r="TZK85" s="59"/>
      <c r="TZL85" s="59"/>
      <c r="TZM85" s="59"/>
      <c r="TZN85" s="59"/>
      <c r="TZO85" s="59"/>
      <c r="TZP85" s="59"/>
      <c r="TZQ85" s="59"/>
      <c r="TZR85" s="59"/>
      <c r="TZS85" s="59"/>
      <c r="TZT85" s="59"/>
      <c r="TZU85" s="59"/>
      <c r="TZV85" s="59"/>
      <c r="TZW85" s="59"/>
      <c r="TZX85" s="59"/>
      <c r="TZY85" s="59"/>
      <c r="TZZ85" s="59"/>
      <c r="UAA85" s="59"/>
      <c r="UAB85" s="59"/>
      <c r="UAC85" s="59"/>
      <c r="UAD85" s="59"/>
      <c r="UAE85" s="59"/>
      <c r="UAF85" s="59"/>
      <c r="UAG85" s="59"/>
      <c r="UAH85" s="59"/>
      <c r="UAI85" s="59"/>
      <c r="UAJ85" s="59"/>
      <c r="UAK85" s="59"/>
      <c r="UAL85" s="59"/>
      <c r="UAM85" s="59"/>
      <c r="UAN85" s="59"/>
      <c r="UAO85" s="59"/>
      <c r="UAP85" s="59"/>
      <c r="UAQ85" s="59"/>
      <c r="UAR85" s="59"/>
      <c r="UAS85" s="59"/>
      <c r="UAT85" s="59"/>
      <c r="UAU85" s="59"/>
      <c r="UAV85" s="59"/>
      <c r="UAW85" s="59"/>
      <c r="UAX85" s="59"/>
      <c r="UAY85" s="59"/>
      <c r="UAZ85" s="59"/>
      <c r="UBA85" s="59"/>
      <c r="UBB85" s="59"/>
      <c r="UBC85" s="59"/>
      <c r="UBD85" s="59"/>
      <c r="UBE85" s="59"/>
      <c r="UBF85" s="59"/>
      <c r="UBG85" s="59"/>
      <c r="UBH85" s="59"/>
      <c r="UBI85" s="59"/>
      <c r="UBJ85" s="59"/>
      <c r="UBK85" s="59"/>
      <c r="UBL85" s="59"/>
      <c r="UBM85" s="59"/>
      <c r="UBN85" s="59"/>
      <c r="UBO85" s="59"/>
      <c r="UBP85" s="59"/>
      <c r="UBQ85" s="59"/>
      <c r="UBR85" s="59"/>
      <c r="UBS85" s="59"/>
      <c r="UBT85" s="59"/>
      <c r="UBU85" s="59"/>
      <c r="UBV85" s="59"/>
      <c r="UBW85" s="59"/>
      <c r="UBX85" s="59"/>
      <c r="UBY85" s="59"/>
      <c r="UBZ85" s="59"/>
      <c r="UCA85" s="59"/>
      <c r="UCB85" s="59"/>
      <c r="UCC85" s="59"/>
      <c r="UCD85" s="59"/>
      <c r="UCE85" s="59"/>
      <c r="UCF85" s="59"/>
      <c r="UCG85" s="59"/>
      <c r="UCH85" s="59"/>
      <c r="UCI85" s="59"/>
      <c r="UCJ85" s="59"/>
      <c r="UCK85" s="59"/>
      <c r="UCL85" s="59"/>
      <c r="UCM85" s="59"/>
      <c r="UCN85" s="59"/>
      <c r="UCO85" s="59"/>
      <c r="UCP85" s="59"/>
      <c r="UCQ85" s="59"/>
      <c r="UCR85" s="59"/>
      <c r="UCS85" s="59"/>
      <c r="UCT85" s="59"/>
      <c r="UCU85" s="59"/>
      <c r="UCV85" s="59"/>
      <c r="UCW85" s="59"/>
      <c r="UCX85" s="59"/>
      <c r="UCY85" s="59"/>
      <c r="UCZ85" s="59"/>
      <c r="UDA85" s="59"/>
      <c r="UDB85" s="59"/>
      <c r="UDC85" s="59"/>
      <c r="UDD85" s="59"/>
      <c r="UDE85" s="59"/>
      <c r="UDF85" s="59"/>
      <c r="UDG85" s="59"/>
      <c r="UDH85" s="59"/>
      <c r="UDI85" s="59"/>
      <c r="UDJ85" s="59"/>
      <c r="UDK85" s="59"/>
      <c r="UDL85" s="59"/>
      <c r="UDM85" s="59"/>
      <c r="UDN85" s="59"/>
      <c r="UDO85" s="59"/>
      <c r="UDP85" s="59"/>
      <c r="UDQ85" s="59"/>
      <c r="UDR85" s="59"/>
      <c r="UDS85" s="59"/>
      <c r="UDT85" s="59"/>
      <c r="UDU85" s="59"/>
      <c r="UDV85" s="59"/>
      <c r="UDW85" s="59"/>
      <c r="UDX85" s="59"/>
      <c r="UDY85" s="59"/>
      <c r="UDZ85" s="59"/>
      <c r="UEA85" s="59"/>
      <c r="UEB85" s="59"/>
      <c r="UEC85" s="59"/>
      <c r="UED85" s="59"/>
      <c r="UEE85" s="59"/>
      <c r="UEF85" s="59"/>
      <c r="UEG85" s="59"/>
      <c r="UEH85" s="59"/>
      <c r="UEI85" s="59"/>
      <c r="UEJ85" s="59"/>
      <c r="UEK85" s="59"/>
      <c r="UEL85" s="59"/>
      <c r="UEM85" s="59"/>
      <c r="UEN85" s="59"/>
      <c r="UEO85" s="59"/>
      <c r="UEP85" s="59"/>
      <c r="UEQ85" s="59"/>
      <c r="UER85" s="59"/>
      <c r="UES85" s="59"/>
      <c r="UET85" s="59"/>
      <c r="UEU85" s="59"/>
      <c r="UEV85" s="59"/>
      <c r="UEW85" s="59"/>
      <c r="UEX85" s="59"/>
      <c r="UEY85" s="59"/>
      <c r="UEZ85" s="59"/>
      <c r="UFA85" s="59"/>
      <c r="UFB85" s="59"/>
      <c r="UFC85" s="59"/>
      <c r="UFD85" s="59"/>
      <c r="UFE85" s="59"/>
      <c r="UFF85" s="59"/>
      <c r="UFG85" s="59"/>
      <c r="UFH85" s="59"/>
      <c r="UFI85" s="59"/>
      <c r="UFJ85" s="59"/>
      <c r="UFK85" s="59"/>
      <c r="UFL85" s="59"/>
      <c r="UFM85" s="59"/>
      <c r="UFN85" s="59"/>
      <c r="UFO85" s="59"/>
      <c r="UFP85" s="59"/>
      <c r="UFQ85" s="59"/>
      <c r="UFR85" s="59"/>
      <c r="UFS85" s="59"/>
      <c r="UFT85" s="59"/>
      <c r="UFU85" s="59"/>
      <c r="UFV85" s="59"/>
      <c r="UFW85" s="59"/>
      <c r="UFX85" s="59"/>
      <c r="UFY85" s="59"/>
      <c r="UFZ85" s="59"/>
      <c r="UGA85" s="59"/>
      <c r="UGB85" s="59"/>
      <c r="UGC85" s="59"/>
      <c r="UGD85" s="59"/>
      <c r="UGE85" s="59"/>
      <c r="UGF85" s="59"/>
      <c r="UGG85" s="59"/>
      <c r="UGH85" s="59"/>
      <c r="UGI85" s="59"/>
      <c r="UGJ85" s="59"/>
      <c r="UGK85" s="59"/>
      <c r="UGL85" s="59"/>
      <c r="UGM85" s="59"/>
      <c r="UGN85" s="59"/>
      <c r="UGO85" s="59"/>
      <c r="UGP85" s="59"/>
      <c r="UGQ85" s="59"/>
      <c r="UGR85" s="59"/>
      <c r="UGS85" s="59"/>
      <c r="UGT85" s="59"/>
      <c r="UGU85" s="59"/>
      <c r="UGV85" s="59"/>
      <c r="UGW85" s="59"/>
      <c r="UGX85" s="59"/>
      <c r="UGY85" s="59"/>
      <c r="UGZ85" s="59"/>
      <c r="UHA85" s="59"/>
      <c r="UHB85" s="59"/>
      <c r="UHC85" s="59"/>
      <c r="UHD85" s="59"/>
      <c r="UHE85" s="59"/>
      <c r="UHF85" s="59"/>
      <c r="UHG85" s="59"/>
      <c r="UHH85" s="59"/>
      <c r="UHI85" s="59"/>
      <c r="UHJ85" s="59"/>
      <c r="UHK85" s="59"/>
      <c r="UHL85" s="59"/>
      <c r="UHM85" s="59"/>
      <c r="UHN85" s="59"/>
      <c r="UHO85" s="59"/>
      <c r="UHP85" s="59"/>
      <c r="UHQ85" s="59"/>
      <c r="UHR85" s="59"/>
      <c r="UHS85" s="59"/>
      <c r="UHT85" s="59"/>
      <c r="UHU85" s="59"/>
      <c r="UHV85" s="59"/>
      <c r="UHW85" s="59"/>
      <c r="UHX85" s="59"/>
      <c r="UHY85" s="59"/>
      <c r="UHZ85" s="59"/>
      <c r="UIA85" s="59"/>
      <c r="UIB85" s="59"/>
      <c r="UIC85" s="59"/>
      <c r="UID85" s="59"/>
      <c r="UIE85" s="59"/>
      <c r="UIF85" s="59"/>
      <c r="UIG85" s="59"/>
      <c r="UIH85" s="59"/>
      <c r="UII85" s="59"/>
      <c r="UIJ85" s="59"/>
      <c r="UIK85" s="59"/>
      <c r="UIL85" s="59"/>
      <c r="UIM85" s="59"/>
      <c r="UIN85" s="59"/>
      <c r="UIO85" s="59"/>
      <c r="UIP85" s="59"/>
      <c r="UIQ85" s="59"/>
      <c r="UIR85" s="59"/>
      <c r="UIS85" s="59"/>
      <c r="UIT85" s="59"/>
      <c r="UIU85" s="59"/>
      <c r="UIV85" s="59"/>
      <c r="UIW85" s="59"/>
      <c r="UIX85" s="59"/>
      <c r="UIY85" s="59"/>
      <c r="UIZ85" s="59"/>
      <c r="UJA85" s="59"/>
      <c r="UJB85" s="59"/>
      <c r="UJC85" s="59"/>
      <c r="UJD85" s="59"/>
      <c r="UJE85" s="59"/>
      <c r="UJF85" s="59"/>
      <c r="UJG85" s="59"/>
      <c r="UJH85" s="59"/>
      <c r="UJI85" s="59"/>
      <c r="UJJ85" s="59"/>
      <c r="UJK85" s="59"/>
      <c r="UJL85" s="59"/>
      <c r="UJM85" s="59"/>
      <c r="UJN85" s="59"/>
      <c r="UJO85" s="59"/>
      <c r="UJP85" s="59"/>
      <c r="UJQ85" s="59"/>
      <c r="UJR85" s="59"/>
      <c r="UJS85" s="59"/>
      <c r="UJT85" s="59"/>
      <c r="UJU85" s="59"/>
      <c r="UJV85" s="59"/>
      <c r="UJW85" s="59"/>
      <c r="UJX85" s="59"/>
      <c r="UJY85" s="59"/>
      <c r="UJZ85" s="59"/>
      <c r="UKA85" s="59"/>
      <c r="UKB85" s="59"/>
      <c r="UKC85" s="59"/>
      <c r="UKD85" s="59"/>
      <c r="UKE85" s="59"/>
      <c r="UKF85" s="59"/>
      <c r="UKG85" s="59"/>
      <c r="UKH85" s="59"/>
      <c r="UKI85" s="59"/>
      <c r="UKJ85" s="59"/>
      <c r="UKK85" s="59"/>
      <c r="UKL85" s="59"/>
      <c r="UKM85" s="59"/>
      <c r="UKN85" s="59"/>
      <c r="UKO85" s="59"/>
      <c r="UKP85" s="59"/>
      <c r="UKQ85" s="59"/>
      <c r="UKR85" s="59"/>
      <c r="UKS85" s="59"/>
      <c r="UKT85" s="59"/>
      <c r="UKU85" s="59"/>
      <c r="UKV85" s="59"/>
      <c r="UKW85" s="59"/>
      <c r="UKX85" s="59"/>
      <c r="UKY85" s="59"/>
      <c r="UKZ85" s="59"/>
      <c r="ULA85" s="59"/>
      <c r="ULB85" s="59"/>
      <c r="ULC85" s="59"/>
      <c r="ULD85" s="59"/>
      <c r="ULE85" s="59"/>
      <c r="ULF85" s="59"/>
      <c r="ULG85" s="59"/>
      <c r="ULH85" s="59"/>
      <c r="ULI85" s="59"/>
      <c r="ULJ85" s="59"/>
      <c r="ULK85" s="59"/>
      <c r="ULL85" s="59"/>
      <c r="ULM85" s="59"/>
      <c r="ULN85" s="59"/>
      <c r="ULO85" s="59"/>
      <c r="ULP85" s="59"/>
      <c r="ULQ85" s="59"/>
      <c r="ULR85" s="59"/>
      <c r="ULS85" s="59"/>
      <c r="ULT85" s="59"/>
      <c r="ULU85" s="59"/>
      <c r="ULV85" s="59"/>
      <c r="ULW85" s="59"/>
      <c r="ULX85" s="59"/>
      <c r="ULY85" s="59"/>
      <c r="ULZ85" s="59"/>
      <c r="UMA85" s="59"/>
      <c r="UMB85" s="59"/>
      <c r="UMC85" s="59"/>
      <c r="UMD85" s="59"/>
      <c r="UME85" s="59"/>
      <c r="UMF85" s="59"/>
      <c r="UMG85" s="59"/>
      <c r="UMH85" s="59"/>
      <c r="UMI85" s="59"/>
      <c r="UMJ85" s="59"/>
      <c r="UMK85" s="59"/>
      <c r="UML85" s="59"/>
      <c r="UMM85" s="59"/>
      <c r="UMN85" s="59"/>
      <c r="UMO85" s="59"/>
      <c r="UMP85" s="59"/>
      <c r="UMQ85" s="59"/>
      <c r="UMR85" s="59"/>
      <c r="UMS85" s="59"/>
      <c r="UMT85" s="59"/>
      <c r="UMU85" s="59"/>
      <c r="UMV85" s="59"/>
      <c r="UMW85" s="59"/>
      <c r="UMX85" s="59"/>
      <c r="UMY85" s="59"/>
      <c r="UMZ85" s="59"/>
      <c r="UNA85" s="59"/>
      <c r="UNB85" s="59"/>
      <c r="UNC85" s="59"/>
      <c r="UND85" s="59"/>
      <c r="UNE85" s="59"/>
      <c r="UNF85" s="59"/>
      <c r="UNG85" s="59"/>
      <c r="UNH85" s="59"/>
      <c r="UNI85" s="59"/>
      <c r="UNJ85" s="59"/>
      <c r="UNK85" s="59"/>
      <c r="UNL85" s="59"/>
      <c r="UNM85" s="59"/>
      <c r="UNN85" s="59"/>
      <c r="UNO85" s="59"/>
      <c r="UNP85" s="59"/>
      <c r="UNQ85" s="59"/>
      <c r="UNR85" s="59"/>
      <c r="UNS85" s="59"/>
      <c r="UNT85" s="59"/>
      <c r="UNU85" s="59"/>
      <c r="UNV85" s="59"/>
      <c r="UNW85" s="59"/>
      <c r="UNX85" s="59"/>
      <c r="UNY85" s="59"/>
      <c r="UNZ85" s="59"/>
      <c r="UOA85" s="59"/>
      <c r="UOB85" s="59"/>
      <c r="UOC85" s="59"/>
      <c r="UOD85" s="59"/>
      <c r="UOE85" s="59"/>
      <c r="UOF85" s="59"/>
      <c r="UOG85" s="59"/>
      <c r="UOH85" s="59"/>
      <c r="UOI85" s="59"/>
      <c r="UOJ85" s="59"/>
      <c r="UOK85" s="59"/>
      <c r="UOL85" s="59"/>
      <c r="UOM85" s="59"/>
      <c r="UON85" s="59"/>
      <c r="UOO85" s="59"/>
      <c r="UOP85" s="59"/>
      <c r="UOQ85" s="59"/>
      <c r="UOR85" s="59"/>
      <c r="UOS85" s="59"/>
      <c r="UOT85" s="59"/>
      <c r="UOU85" s="59"/>
      <c r="UOV85" s="59"/>
      <c r="UOW85" s="59"/>
      <c r="UOX85" s="59"/>
      <c r="UOY85" s="59"/>
      <c r="UOZ85" s="59"/>
      <c r="UPA85" s="59"/>
      <c r="UPB85" s="59"/>
      <c r="UPC85" s="59"/>
      <c r="UPD85" s="59"/>
      <c r="UPE85" s="59"/>
      <c r="UPF85" s="59"/>
      <c r="UPG85" s="59"/>
      <c r="UPH85" s="59"/>
      <c r="UPI85" s="59"/>
      <c r="UPJ85" s="59"/>
      <c r="UPK85" s="59"/>
      <c r="UPL85" s="59"/>
      <c r="UPM85" s="59"/>
      <c r="UPN85" s="59"/>
      <c r="UPO85" s="59"/>
      <c r="UPP85" s="59"/>
      <c r="UPQ85" s="59"/>
      <c r="UPR85" s="59"/>
      <c r="UPS85" s="59"/>
      <c r="UPT85" s="59"/>
      <c r="UPU85" s="59"/>
      <c r="UPV85" s="59"/>
      <c r="UPW85" s="59"/>
      <c r="UPX85" s="59"/>
      <c r="UPY85" s="59"/>
      <c r="UPZ85" s="59"/>
      <c r="UQA85" s="59"/>
      <c r="UQB85" s="59"/>
      <c r="UQC85" s="59"/>
      <c r="UQD85" s="59"/>
      <c r="UQE85" s="59"/>
      <c r="UQF85" s="59"/>
      <c r="UQG85" s="59"/>
      <c r="UQH85" s="59"/>
      <c r="UQI85" s="59"/>
      <c r="UQJ85" s="59"/>
      <c r="UQK85" s="59"/>
      <c r="UQL85" s="59"/>
      <c r="UQM85" s="59"/>
      <c r="UQN85" s="59"/>
      <c r="UQO85" s="59"/>
      <c r="UQP85" s="59"/>
      <c r="UQQ85" s="59"/>
      <c r="UQR85" s="59"/>
      <c r="UQS85" s="59"/>
      <c r="UQT85" s="59"/>
      <c r="UQU85" s="59"/>
      <c r="UQV85" s="59"/>
      <c r="UQW85" s="59"/>
      <c r="UQX85" s="59"/>
      <c r="UQY85" s="59"/>
      <c r="UQZ85" s="59"/>
      <c r="URA85" s="59"/>
      <c r="URB85" s="59"/>
      <c r="URC85" s="59"/>
      <c r="URD85" s="59"/>
      <c r="URE85" s="59"/>
      <c r="URF85" s="59"/>
      <c r="URG85" s="59"/>
      <c r="URH85" s="59"/>
      <c r="URI85" s="59"/>
      <c r="URJ85" s="59"/>
      <c r="URK85" s="59"/>
      <c r="URL85" s="59"/>
      <c r="URM85" s="59"/>
      <c r="URN85" s="59"/>
      <c r="URO85" s="59"/>
      <c r="URP85" s="59"/>
      <c r="URQ85" s="59"/>
      <c r="URR85" s="59"/>
      <c r="URS85" s="59"/>
      <c r="URT85" s="59"/>
      <c r="URU85" s="59"/>
      <c r="URV85" s="59"/>
      <c r="URW85" s="59"/>
      <c r="URX85" s="59"/>
      <c r="URY85" s="59"/>
      <c r="URZ85" s="59"/>
      <c r="USA85" s="59"/>
      <c r="USB85" s="59"/>
      <c r="USC85" s="59"/>
      <c r="USD85" s="59"/>
      <c r="USE85" s="59"/>
      <c r="USF85" s="59"/>
      <c r="USG85" s="59"/>
      <c r="USH85" s="59"/>
      <c r="USI85" s="59"/>
      <c r="USJ85" s="59"/>
      <c r="USK85" s="59"/>
      <c r="USL85" s="59"/>
      <c r="USM85" s="59"/>
      <c r="USN85" s="59"/>
      <c r="USO85" s="59"/>
      <c r="USP85" s="59"/>
      <c r="USQ85" s="59"/>
      <c r="USR85" s="59"/>
      <c r="USS85" s="59"/>
      <c r="UST85" s="59"/>
      <c r="USU85" s="59"/>
      <c r="USV85" s="59"/>
      <c r="USW85" s="59"/>
      <c r="USX85" s="59"/>
      <c r="USY85" s="59"/>
      <c r="USZ85" s="59"/>
      <c r="UTA85" s="59"/>
      <c r="UTB85" s="59"/>
      <c r="UTC85" s="59"/>
      <c r="UTD85" s="59"/>
      <c r="UTE85" s="59"/>
      <c r="UTF85" s="59"/>
      <c r="UTG85" s="59"/>
      <c r="UTH85" s="59"/>
      <c r="UTI85" s="59"/>
      <c r="UTJ85" s="59"/>
      <c r="UTK85" s="59"/>
      <c r="UTL85" s="59"/>
      <c r="UTM85" s="59"/>
      <c r="UTN85" s="59"/>
      <c r="UTO85" s="59"/>
      <c r="UTP85" s="59"/>
      <c r="UTQ85" s="59"/>
      <c r="UTR85" s="59"/>
      <c r="UTS85" s="59"/>
      <c r="UTT85" s="59"/>
      <c r="UTU85" s="59"/>
      <c r="UTV85" s="59"/>
      <c r="UTW85" s="59"/>
      <c r="UTX85" s="59"/>
      <c r="UTY85" s="59"/>
      <c r="UTZ85" s="59"/>
      <c r="UUA85" s="59"/>
      <c r="UUB85" s="59"/>
      <c r="UUC85" s="59"/>
      <c r="UUD85" s="59"/>
      <c r="UUE85" s="59"/>
      <c r="UUF85" s="59"/>
      <c r="UUG85" s="59"/>
      <c r="UUH85" s="59"/>
      <c r="UUI85" s="59"/>
      <c r="UUJ85" s="59"/>
      <c r="UUK85" s="59"/>
      <c r="UUL85" s="59"/>
      <c r="UUM85" s="59"/>
      <c r="UUN85" s="59"/>
      <c r="UUO85" s="59"/>
      <c r="UUP85" s="59"/>
      <c r="UUQ85" s="59"/>
      <c r="UUR85" s="59"/>
      <c r="UUS85" s="59"/>
      <c r="UUT85" s="59"/>
      <c r="UUU85" s="59"/>
      <c r="UUV85" s="59"/>
      <c r="UUW85" s="59"/>
      <c r="UUX85" s="59"/>
      <c r="UUY85" s="59"/>
      <c r="UUZ85" s="59"/>
      <c r="UVA85" s="59"/>
      <c r="UVB85" s="59"/>
      <c r="UVC85" s="59"/>
      <c r="UVD85" s="59"/>
      <c r="UVE85" s="59"/>
      <c r="UVF85" s="59"/>
      <c r="UVG85" s="59"/>
      <c r="UVH85" s="59"/>
      <c r="UVI85" s="59"/>
      <c r="UVJ85" s="59"/>
      <c r="UVK85" s="59"/>
      <c r="UVL85" s="59"/>
      <c r="UVM85" s="59"/>
      <c r="UVN85" s="59"/>
      <c r="UVO85" s="59"/>
      <c r="UVP85" s="59"/>
      <c r="UVQ85" s="59"/>
      <c r="UVR85" s="59"/>
      <c r="UVS85" s="59"/>
      <c r="UVT85" s="59"/>
      <c r="UVU85" s="59"/>
      <c r="UVV85" s="59"/>
      <c r="UVW85" s="59"/>
      <c r="UVX85" s="59"/>
      <c r="UVY85" s="59"/>
      <c r="UVZ85" s="59"/>
      <c r="UWA85" s="59"/>
      <c r="UWB85" s="59"/>
      <c r="UWC85" s="59"/>
      <c r="UWD85" s="59"/>
      <c r="UWE85" s="59"/>
      <c r="UWF85" s="59"/>
      <c r="UWG85" s="59"/>
      <c r="UWH85" s="59"/>
      <c r="UWI85" s="59"/>
      <c r="UWJ85" s="59"/>
      <c r="UWK85" s="59"/>
      <c r="UWL85" s="59"/>
      <c r="UWM85" s="59"/>
      <c r="UWN85" s="59"/>
      <c r="UWO85" s="59"/>
      <c r="UWP85" s="59"/>
      <c r="UWQ85" s="59"/>
      <c r="UWR85" s="59"/>
      <c r="UWS85" s="59"/>
      <c r="UWT85" s="59"/>
      <c r="UWU85" s="59"/>
      <c r="UWV85" s="59"/>
      <c r="UWW85" s="59"/>
      <c r="UWX85" s="59"/>
      <c r="UWY85" s="59"/>
      <c r="UWZ85" s="59"/>
      <c r="UXA85" s="59"/>
      <c r="UXB85" s="59"/>
      <c r="UXC85" s="59"/>
      <c r="UXD85" s="59"/>
      <c r="UXE85" s="59"/>
      <c r="UXF85" s="59"/>
      <c r="UXG85" s="59"/>
      <c r="UXH85" s="59"/>
      <c r="UXI85" s="59"/>
      <c r="UXJ85" s="59"/>
      <c r="UXK85" s="59"/>
      <c r="UXL85" s="59"/>
      <c r="UXM85" s="59"/>
      <c r="UXN85" s="59"/>
      <c r="UXO85" s="59"/>
      <c r="UXP85" s="59"/>
      <c r="UXQ85" s="59"/>
      <c r="UXR85" s="59"/>
      <c r="UXS85" s="59"/>
      <c r="UXT85" s="59"/>
      <c r="UXU85" s="59"/>
      <c r="UXV85" s="59"/>
      <c r="UXW85" s="59"/>
      <c r="UXX85" s="59"/>
      <c r="UXY85" s="59"/>
      <c r="UXZ85" s="59"/>
      <c r="UYA85" s="59"/>
      <c r="UYB85" s="59"/>
      <c r="UYC85" s="59"/>
      <c r="UYD85" s="59"/>
      <c r="UYE85" s="59"/>
      <c r="UYF85" s="59"/>
      <c r="UYG85" s="59"/>
      <c r="UYH85" s="59"/>
      <c r="UYI85" s="59"/>
      <c r="UYJ85" s="59"/>
      <c r="UYK85" s="59"/>
      <c r="UYL85" s="59"/>
      <c r="UYM85" s="59"/>
      <c r="UYN85" s="59"/>
      <c r="UYO85" s="59"/>
      <c r="UYP85" s="59"/>
      <c r="UYQ85" s="59"/>
      <c r="UYR85" s="59"/>
      <c r="UYS85" s="59"/>
      <c r="UYT85" s="59"/>
      <c r="UYU85" s="59"/>
      <c r="UYV85" s="59"/>
      <c r="UYW85" s="59"/>
      <c r="UYX85" s="59"/>
      <c r="UYY85" s="59"/>
      <c r="UYZ85" s="59"/>
      <c r="UZA85" s="59"/>
      <c r="UZB85" s="59"/>
      <c r="UZC85" s="59"/>
      <c r="UZD85" s="59"/>
      <c r="UZE85" s="59"/>
      <c r="UZF85" s="59"/>
      <c r="UZG85" s="59"/>
      <c r="UZH85" s="59"/>
      <c r="UZI85" s="59"/>
      <c r="UZJ85" s="59"/>
      <c r="UZK85" s="59"/>
      <c r="UZL85" s="59"/>
      <c r="UZM85" s="59"/>
      <c r="UZN85" s="59"/>
      <c r="UZO85" s="59"/>
      <c r="UZP85" s="59"/>
      <c r="UZQ85" s="59"/>
      <c r="UZR85" s="59"/>
      <c r="UZS85" s="59"/>
      <c r="UZT85" s="59"/>
      <c r="UZU85" s="59"/>
      <c r="UZV85" s="59"/>
      <c r="UZW85" s="59"/>
      <c r="UZX85" s="59"/>
      <c r="UZY85" s="59"/>
      <c r="UZZ85" s="59"/>
      <c r="VAA85" s="59"/>
      <c r="VAB85" s="59"/>
      <c r="VAC85" s="59"/>
      <c r="VAD85" s="59"/>
      <c r="VAE85" s="59"/>
      <c r="VAF85" s="59"/>
      <c r="VAG85" s="59"/>
      <c r="VAH85" s="59"/>
      <c r="VAI85" s="59"/>
      <c r="VAJ85" s="59"/>
      <c r="VAK85" s="59"/>
      <c r="VAL85" s="59"/>
      <c r="VAM85" s="59"/>
      <c r="VAN85" s="59"/>
      <c r="VAO85" s="59"/>
      <c r="VAP85" s="59"/>
      <c r="VAQ85" s="59"/>
      <c r="VAR85" s="59"/>
      <c r="VAS85" s="59"/>
      <c r="VAT85" s="59"/>
      <c r="VAU85" s="59"/>
      <c r="VAV85" s="59"/>
      <c r="VAW85" s="59"/>
      <c r="VAX85" s="59"/>
      <c r="VAY85" s="59"/>
      <c r="VAZ85" s="59"/>
      <c r="VBA85" s="59"/>
      <c r="VBB85" s="59"/>
      <c r="VBC85" s="59"/>
      <c r="VBD85" s="59"/>
      <c r="VBE85" s="59"/>
      <c r="VBF85" s="59"/>
      <c r="VBG85" s="59"/>
      <c r="VBH85" s="59"/>
      <c r="VBI85" s="59"/>
      <c r="VBJ85" s="59"/>
      <c r="VBK85" s="59"/>
      <c r="VBL85" s="59"/>
      <c r="VBM85" s="59"/>
      <c r="VBN85" s="59"/>
      <c r="VBO85" s="59"/>
      <c r="VBP85" s="59"/>
      <c r="VBQ85" s="59"/>
      <c r="VBR85" s="59"/>
      <c r="VBS85" s="59"/>
      <c r="VBT85" s="59"/>
      <c r="VBU85" s="59"/>
      <c r="VBV85" s="59"/>
      <c r="VBW85" s="59"/>
      <c r="VBX85" s="59"/>
      <c r="VBY85" s="59"/>
      <c r="VBZ85" s="59"/>
      <c r="VCA85" s="59"/>
      <c r="VCB85" s="59"/>
      <c r="VCC85" s="59"/>
      <c r="VCD85" s="59"/>
      <c r="VCE85" s="59"/>
      <c r="VCF85" s="59"/>
      <c r="VCG85" s="59"/>
      <c r="VCH85" s="59"/>
      <c r="VCI85" s="59"/>
      <c r="VCJ85" s="59"/>
      <c r="VCK85" s="59"/>
      <c r="VCL85" s="59"/>
      <c r="VCM85" s="59"/>
      <c r="VCN85" s="59"/>
      <c r="VCO85" s="59"/>
      <c r="VCP85" s="59"/>
      <c r="VCQ85" s="59"/>
      <c r="VCR85" s="59"/>
      <c r="VCS85" s="59"/>
      <c r="VCT85" s="59"/>
      <c r="VCU85" s="59"/>
      <c r="VCV85" s="59"/>
      <c r="VCW85" s="59"/>
      <c r="VCX85" s="59"/>
      <c r="VCY85" s="59"/>
      <c r="VCZ85" s="59"/>
      <c r="VDA85" s="59"/>
      <c r="VDB85" s="59"/>
      <c r="VDC85" s="59"/>
      <c r="VDD85" s="59"/>
      <c r="VDE85" s="59"/>
      <c r="VDF85" s="59"/>
      <c r="VDG85" s="59"/>
      <c r="VDH85" s="59"/>
      <c r="VDI85" s="59"/>
      <c r="VDJ85" s="59"/>
      <c r="VDK85" s="59"/>
      <c r="VDL85" s="59"/>
      <c r="VDM85" s="59"/>
      <c r="VDN85" s="59"/>
      <c r="VDO85" s="59"/>
      <c r="VDP85" s="59"/>
      <c r="VDQ85" s="59"/>
      <c r="VDR85" s="59"/>
      <c r="VDS85" s="59"/>
      <c r="VDT85" s="59"/>
      <c r="VDU85" s="59"/>
      <c r="VDV85" s="59"/>
      <c r="VDW85" s="59"/>
      <c r="VDX85" s="59"/>
      <c r="VDY85" s="59"/>
      <c r="VDZ85" s="59"/>
      <c r="VEA85" s="59"/>
      <c r="VEB85" s="59"/>
      <c r="VEC85" s="59"/>
      <c r="VED85" s="59"/>
      <c r="VEE85" s="59"/>
      <c r="VEF85" s="59"/>
      <c r="VEG85" s="59"/>
      <c r="VEH85" s="59"/>
      <c r="VEI85" s="59"/>
      <c r="VEJ85" s="59"/>
      <c r="VEK85" s="59"/>
      <c r="VEL85" s="59"/>
      <c r="VEM85" s="59"/>
      <c r="VEN85" s="59"/>
      <c r="VEO85" s="59"/>
      <c r="VEP85" s="59"/>
      <c r="VEQ85" s="59"/>
      <c r="VER85" s="59"/>
      <c r="VES85" s="59"/>
      <c r="VET85" s="59"/>
      <c r="VEU85" s="59"/>
      <c r="VEV85" s="59"/>
      <c r="VEW85" s="59"/>
      <c r="VEX85" s="59"/>
      <c r="VEY85" s="59"/>
      <c r="VEZ85" s="59"/>
      <c r="VFA85" s="59"/>
      <c r="VFB85" s="59"/>
      <c r="VFC85" s="59"/>
      <c r="VFD85" s="59"/>
      <c r="VFE85" s="59"/>
      <c r="VFF85" s="59"/>
      <c r="VFG85" s="59"/>
      <c r="VFH85" s="59"/>
      <c r="VFI85" s="59"/>
      <c r="VFJ85" s="59"/>
      <c r="VFK85" s="59"/>
      <c r="VFL85" s="59"/>
      <c r="VFM85" s="59"/>
      <c r="VFN85" s="59"/>
      <c r="VFO85" s="59"/>
      <c r="VFP85" s="59"/>
      <c r="VFQ85" s="59"/>
      <c r="VFR85" s="59"/>
      <c r="VFS85" s="59"/>
      <c r="VFT85" s="59"/>
      <c r="VFU85" s="59"/>
      <c r="VFV85" s="59"/>
      <c r="VFW85" s="59"/>
      <c r="VFX85" s="59"/>
      <c r="VFY85" s="59"/>
      <c r="VFZ85" s="59"/>
      <c r="VGA85" s="59"/>
      <c r="VGB85" s="59"/>
      <c r="VGC85" s="59"/>
      <c r="VGD85" s="59"/>
      <c r="VGE85" s="59"/>
      <c r="VGF85" s="59"/>
      <c r="VGG85" s="59"/>
      <c r="VGH85" s="59"/>
      <c r="VGI85" s="59"/>
      <c r="VGJ85" s="59"/>
      <c r="VGK85" s="59"/>
      <c r="VGL85" s="59"/>
      <c r="VGM85" s="59"/>
      <c r="VGN85" s="59"/>
      <c r="VGO85" s="59"/>
      <c r="VGP85" s="59"/>
      <c r="VGQ85" s="59"/>
      <c r="VGR85" s="59"/>
      <c r="VGS85" s="59"/>
      <c r="VGT85" s="59"/>
      <c r="VGU85" s="59"/>
      <c r="VGV85" s="59"/>
      <c r="VGW85" s="59"/>
      <c r="VGX85" s="59"/>
      <c r="VGY85" s="59"/>
      <c r="VGZ85" s="59"/>
      <c r="VHA85" s="59"/>
      <c r="VHB85" s="59"/>
      <c r="VHC85" s="59"/>
      <c r="VHD85" s="59"/>
      <c r="VHE85" s="59"/>
      <c r="VHF85" s="59"/>
      <c r="VHG85" s="59"/>
      <c r="VHH85" s="59"/>
      <c r="VHI85" s="59"/>
      <c r="VHJ85" s="59"/>
      <c r="VHK85" s="59"/>
      <c r="VHL85" s="59"/>
      <c r="VHM85" s="59"/>
      <c r="VHN85" s="59"/>
      <c r="VHO85" s="59"/>
      <c r="VHP85" s="59"/>
      <c r="VHQ85" s="59"/>
      <c r="VHR85" s="59"/>
      <c r="VHS85" s="59"/>
      <c r="VHT85" s="59"/>
      <c r="VHU85" s="59"/>
      <c r="VHV85" s="59"/>
      <c r="VHW85" s="59"/>
      <c r="VHX85" s="59"/>
      <c r="VHY85" s="59"/>
      <c r="VHZ85" s="59"/>
      <c r="VIA85" s="59"/>
      <c r="VIB85" s="59"/>
      <c r="VIC85" s="59"/>
      <c r="VID85" s="59"/>
      <c r="VIE85" s="59"/>
      <c r="VIF85" s="59"/>
      <c r="VIG85" s="59"/>
      <c r="VIH85" s="59"/>
      <c r="VII85" s="59"/>
      <c r="VIJ85" s="59"/>
      <c r="VIK85" s="59"/>
      <c r="VIL85" s="59"/>
      <c r="VIM85" s="59"/>
      <c r="VIN85" s="59"/>
      <c r="VIO85" s="59"/>
      <c r="VIP85" s="59"/>
      <c r="VIQ85" s="59"/>
      <c r="VIR85" s="59"/>
      <c r="VIS85" s="59"/>
      <c r="VIT85" s="59"/>
      <c r="VIU85" s="59"/>
      <c r="VIV85" s="59"/>
      <c r="VIW85" s="59"/>
      <c r="VIX85" s="59"/>
      <c r="VIY85" s="59"/>
      <c r="VIZ85" s="59"/>
      <c r="VJA85" s="59"/>
      <c r="VJB85" s="59"/>
      <c r="VJC85" s="59"/>
      <c r="VJD85" s="59"/>
      <c r="VJE85" s="59"/>
      <c r="VJF85" s="59"/>
      <c r="VJG85" s="59"/>
      <c r="VJH85" s="59"/>
      <c r="VJI85" s="59"/>
      <c r="VJJ85" s="59"/>
      <c r="VJK85" s="59"/>
      <c r="VJL85" s="59"/>
      <c r="VJM85" s="59"/>
      <c r="VJN85" s="59"/>
      <c r="VJO85" s="59"/>
      <c r="VJP85" s="59"/>
      <c r="VJQ85" s="59"/>
      <c r="VJR85" s="59"/>
      <c r="VJS85" s="59"/>
      <c r="VJT85" s="59"/>
      <c r="VJU85" s="59"/>
      <c r="VJV85" s="59"/>
      <c r="VJW85" s="59"/>
      <c r="VJX85" s="59"/>
      <c r="VJY85" s="59"/>
      <c r="VJZ85" s="59"/>
      <c r="VKA85" s="59"/>
      <c r="VKB85" s="59"/>
      <c r="VKC85" s="59"/>
      <c r="VKD85" s="59"/>
      <c r="VKE85" s="59"/>
      <c r="VKF85" s="59"/>
      <c r="VKG85" s="59"/>
      <c r="VKH85" s="59"/>
      <c r="VKI85" s="59"/>
      <c r="VKJ85" s="59"/>
      <c r="VKK85" s="59"/>
      <c r="VKL85" s="59"/>
      <c r="VKM85" s="59"/>
      <c r="VKN85" s="59"/>
      <c r="VKO85" s="59"/>
      <c r="VKP85" s="59"/>
      <c r="VKQ85" s="59"/>
      <c r="VKR85" s="59"/>
      <c r="VKS85" s="59"/>
      <c r="VKT85" s="59"/>
      <c r="VKU85" s="59"/>
      <c r="VKV85" s="59"/>
      <c r="VKW85" s="59"/>
      <c r="VKX85" s="59"/>
      <c r="VKY85" s="59"/>
      <c r="VKZ85" s="59"/>
      <c r="VLA85" s="59"/>
      <c r="VLB85" s="59"/>
      <c r="VLC85" s="59"/>
      <c r="VLD85" s="59"/>
      <c r="VLE85" s="59"/>
      <c r="VLF85" s="59"/>
      <c r="VLG85" s="59"/>
      <c r="VLH85" s="59"/>
      <c r="VLI85" s="59"/>
      <c r="VLJ85" s="59"/>
      <c r="VLK85" s="59"/>
      <c r="VLL85" s="59"/>
      <c r="VLM85" s="59"/>
      <c r="VLN85" s="59"/>
      <c r="VLO85" s="59"/>
      <c r="VLP85" s="59"/>
      <c r="VLQ85" s="59"/>
      <c r="VLR85" s="59"/>
      <c r="VLS85" s="59"/>
      <c r="VLT85" s="59"/>
      <c r="VLU85" s="59"/>
      <c r="VLV85" s="59"/>
      <c r="VLW85" s="59"/>
      <c r="VLX85" s="59"/>
      <c r="VLY85" s="59"/>
      <c r="VLZ85" s="59"/>
      <c r="VMA85" s="59"/>
      <c r="VMB85" s="59"/>
      <c r="VMC85" s="59"/>
      <c r="VMD85" s="59"/>
      <c r="VME85" s="59"/>
      <c r="VMF85" s="59"/>
      <c r="VMG85" s="59"/>
      <c r="VMH85" s="59"/>
      <c r="VMI85" s="59"/>
      <c r="VMJ85" s="59"/>
      <c r="VMK85" s="59"/>
      <c r="VML85" s="59"/>
      <c r="VMM85" s="59"/>
      <c r="VMN85" s="59"/>
      <c r="VMO85" s="59"/>
      <c r="VMP85" s="59"/>
      <c r="VMQ85" s="59"/>
      <c r="VMR85" s="59"/>
      <c r="VMS85" s="59"/>
      <c r="VMT85" s="59"/>
      <c r="VMU85" s="59"/>
      <c r="VMV85" s="59"/>
      <c r="VMW85" s="59"/>
      <c r="VMX85" s="59"/>
      <c r="VMY85" s="59"/>
      <c r="VMZ85" s="59"/>
      <c r="VNA85" s="59"/>
      <c r="VNB85" s="59"/>
      <c r="VNC85" s="59"/>
      <c r="VND85" s="59"/>
      <c r="VNE85" s="59"/>
      <c r="VNF85" s="59"/>
      <c r="VNG85" s="59"/>
      <c r="VNH85" s="59"/>
      <c r="VNI85" s="59"/>
      <c r="VNJ85" s="59"/>
      <c r="VNK85" s="59"/>
      <c r="VNL85" s="59"/>
      <c r="VNM85" s="59"/>
      <c r="VNN85" s="59"/>
      <c r="VNO85" s="59"/>
      <c r="VNP85" s="59"/>
      <c r="VNQ85" s="59"/>
      <c r="VNR85" s="59"/>
      <c r="VNS85" s="59"/>
      <c r="VNT85" s="59"/>
      <c r="VNU85" s="59"/>
      <c r="VNV85" s="59"/>
      <c r="VNW85" s="59"/>
      <c r="VNX85" s="59"/>
      <c r="VNY85" s="59"/>
      <c r="VNZ85" s="59"/>
      <c r="VOA85" s="59"/>
      <c r="VOB85" s="59"/>
      <c r="VOC85" s="59"/>
      <c r="VOD85" s="59"/>
      <c r="VOE85" s="59"/>
      <c r="VOF85" s="59"/>
      <c r="VOG85" s="59"/>
      <c r="VOH85" s="59"/>
      <c r="VOI85" s="59"/>
      <c r="VOJ85" s="59"/>
      <c r="VOK85" s="59"/>
      <c r="VOL85" s="59"/>
      <c r="VOM85" s="59"/>
      <c r="VON85" s="59"/>
      <c r="VOO85" s="59"/>
      <c r="VOP85" s="59"/>
      <c r="VOQ85" s="59"/>
      <c r="VOR85" s="59"/>
      <c r="VOS85" s="59"/>
      <c r="VOT85" s="59"/>
      <c r="VOU85" s="59"/>
      <c r="VOV85" s="59"/>
      <c r="VOW85" s="59"/>
      <c r="VOX85" s="59"/>
      <c r="VOY85" s="59"/>
      <c r="VOZ85" s="59"/>
      <c r="VPA85" s="59"/>
      <c r="VPB85" s="59"/>
      <c r="VPC85" s="59"/>
      <c r="VPD85" s="59"/>
      <c r="VPE85" s="59"/>
      <c r="VPF85" s="59"/>
      <c r="VPG85" s="59"/>
      <c r="VPH85" s="59"/>
      <c r="VPI85" s="59"/>
      <c r="VPJ85" s="59"/>
      <c r="VPK85" s="59"/>
      <c r="VPL85" s="59"/>
      <c r="VPM85" s="59"/>
      <c r="VPN85" s="59"/>
      <c r="VPO85" s="59"/>
      <c r="VPP85" s="59"/>
      <c r="VPQ85" s="59"/>
      <c r="VPR85" s="59"/>
      <c r="VPS85" s="59"/>
      <c r="VPT85" s="59"/>
      <c r="VPU85" s="59"/>
      <c r="VPV85" s="59"/>
      <c r="VPW85" s="59"/>
      <c r="VPX85" s="59"/>
      <c r="VPY85" s="59"/>
      <c r="VPZ85" s="59"/>
      <c r="VQA85" s="59"/>
      <c r="VQB85" s="59"/>
      <c r="VQC85" s="59"/>
      <c r="VQD85" s="59"/>
      <c r="VQE85" s="59"/>
      <c r="VQF85" s="59"/>
      <c r="VQG85" s="59"/>
      <c r="VQH85" s="59"/>
      <c r="VQI85" s="59"/>
      <c r="VQJ85" s="59"/>
      <c r="VQK85" s="59"/>
      <c r="VQL85" s="59"/>
      <c r="VQM85" s="59"/>
      <c r="VQN85" s="59"/>
      <c r="VQO85" s="59"/>
      <c r="VQP85" s="59"/>
      <c r="VQQ85" s="59"/>
      <c r="VQR85" s="59"/>
      <c r="VQS85" s="59"/>
      <c r="VQT85" s="59"/>
      <c r="VQU85" s="59"/>
      <c r="VQV85" s="59"/>
      <c r="VQW85" s="59"/>
      <c r="VQX85" s="59"/>
      <c r="VQY85" s="59"/>
      <c r="VQZ85" s="59"/>
      <c r="VRA85" s="59"/>
      <c r="VRB85" s="59"/>
      <c r="VRC85" s="59"/>
      <c r="VRD85" s="59"/>
      <c r="VRE85" s="59"/>
      <c r="VRF85" s="59"/>
      <c r="VRG85" s="59"/>
      <c r="VRH85" s="59"/>
      <c r="VRI85" s="59"/>
      <c r="VRJ85" s="59"/>
      <c r="VRK85" s="59"/>
      <c r="VRL85" s="59"/>
      <c r="VRM85" s="59"/>
      <c r="VRN85" s="59"/>
      <c r="VRO85" s="59"/>
      <c r="VRP85" s="59"/>
      <c r="VRQ85" s="59"/>
      <c r="VRR85" s="59"/>
      <c r="VRS85" s="59"/>
      <c r="VRT85" s="59"/>
      <c r="VRU85" s="59"/>
      <c r="VRV85" s="59"/>
      <c r="VRW85" s="59"/>
      <c r="VRX85" s="59"/>
      <c r="VRY85" s="59"/>
      <c r="VRZ85" s="59"/>
      <c r="VSA85" s="59"/>
      <c r="VSB85" s="59"/>
      <c r="VSC85" s="59"/>
      <c r="VSD85" s="59"/>
      <c r="VSE85" s="59"/>
      <c r="VSF85" s="59"/>
      <c r="VSG85" s="59"/>
      <c r="VSH85" s="59"/>
      <c r="VSI85" s="59"/>
      <c r="VSJ85" s="59"/>
      <c r="VSK85" s="59"/>
      <c r="VSL85" s="59"/>
      <c r="VSM85" s="59"/>
      <c r="VSN85" s="59"/>
      <c r="VSO85" s="59"/>
      <c r="VSP85" s="59"/>
      <c r="VSQ85" s="59"/>
      <c r="VSR85" s="59"/>
      <c r="VSS85" s="59"/>
      <c r="VST85" s="59"/>
      <c r="VSU85" s="59"/>
      <c r="VSV85" s="59"/>
      <c r="VSW85" s="59"/>
      <c r="VSX85" s="59"/>
      <c r="VSY85" s="59"/>
      <c r="VSZ85" s="59"/>
      <c r="VTA85" s="59"/>
      <c r="VTB85" s="59"/>
      <c r="VTC85" s="59"/>
      <c r="VTD85" s="59"/>
      <c r="VTE85" s="59"/>
      <c r="VTF85" s="59"/>
      <c r="VTG85" s="59"/>
      <c r="VTH85" s="59"/>
      <c r="VTI85" s="59"/>
      <c r="VTJ85" s="59"/>
      <c r="VTK85" s="59"/>
      <c r="VTL85" s="59"/>
      <c r="VTM85" s="59"/>
      <c r="VTN85" s="59"/>
      <c r="VTO85" s="59"/>
      <c r="VTP85" s="59"/>
      <c r="VTQ85" s="59"/>
      <c r="VTR85" s="59"/>
      <c r="VTS85" s="59"/>
      <c r="VTT85" s="59"/>
      <c r="VTU85" s="59"/>
      <c r="VTV85" s="59"/>
      <c r="VTW85" s="59"/>
      <c r="VTX85" s="59"/>
      <c r="VTY85" s="59"/>
      <c r="VTZ85" s="59"/>
      <c r="VUA85" s="59"/>
      <c r="VUB85" s="59"/>
      <c r="VUC85" s="59"/>
      <c r="VUD85" s="59"/>
      <c r="VUE85" s="59"/>
      <c r="VUF85" s="59"/>
      <c r="VUG85" s="59"/>
      <c r="VUH85" s="59"/>
      <c r="VUI85" s="59"/>
      <c r="VUJ85" s="59"/>
      <c r="VUK85" s="59"/>
      <c r="VUL85" s="59"/>
      <c r="VUM85" s="59"/>
      <c r="VUN85" s="59"/>
      <c r="VUO85" s="59"/>
      <c r="VUP85" s="59"/>
      <c r="VUQ85" s="59"/>
      <c r="VUR85" s="59"/>
      <c r="VUS85" s="59"/>
      <c r="VUT85" s="59"/>
      <c r="VUU85" s="59"/>
      <c r="VUV85" s="59"/>
      <c r="VUW85" s="59"/>
      <c r="VUX85" s="59"/>
      <c r="VUY85" s="59"/>
      <c r="VUZ85" s="59"/>
      <c r="VVA85" s="59"/>
      <c r="VVB85" s="59"/>
      <c r="VVC85" s="59"/>
      <c r="VVD85" s="59"/>
      <c r="VVE85" s="59"/>
      <c r="VVF85" s="59"/>
      <c r="VVG85" s="59"/>
      <c r="VVH85" s="59"/>
      <c r="VVI85" s="59"/>
      <c r="VVJ85" s="59"/>
      <c r="VVK85" s="59"/>
      <c r="VVL85" s="59"/>
      <c r="VVM85" s="59"/>
      <c r="VVN85" s="59"/>
      <c r="VVO85" s="59"/>
      <c r="VVP85" s="59"/>
      <c r="VVQ85" s="59"/>
      <c r="VVR85" s="59"/>
      <c r="VVS85" s="59"/>
      <c r="VVT85" s="59"/>
      <c r="VVU85" s="59"/>
      <c r="VVV85" s="59"/>
      <c r="VVW85" s="59"/>
      <c r="VVX85" s="59"/>
      <c r="VVY85" s="59"/>
      <c r="VVZ85" s="59"/>
      <c r="VWA85" s="59"/>
      <c r="VWB85" s="59"/>
      <c r="VWC85" s="59"/>
      <c r="VWD85" s="59"/>
      <c r="VWE85" s="59"/>
      <c r="VWF85" s="59"/>
      <c r="VWG85" s="59"/>
      <c r="VWH85" s="59"/>
      <c r="VWI85" s="59"/>
      <c r="VWJ85" s="59"/>
      <c r="VWK85" s="59"/>
      <c r="VWL85" s="59"/>
      <c r="VWM85" s="59"/>
      <c r="VWN85" s="59"/>
      <c r="VWO85" s="59"/>
      <c r="VWP85" s="59"/>
      <c r="VWQ85" s="59"/>
      <c r="VWR85" s="59"/>
      <c r="VWS85" s="59"/>
      <c r="VWT85" s="59"/>
      <c r="VWU85" s="59"/>
      <c r="VWV85" s="59"/>
      <c r="VWW85" s="59"/>
      <c r="VWX85" s="59"/>
      <c r="VWY85" s="59"/>
      <c r="VWZ85" s="59"/>
      <c r="VXA85" s="59"/>
      <c r="VXB85" s="59"/>
      <c r="VXC85" s="59"/>
      <c r="VXD85" s="59"/>
      <c r="VXE85" s="59"/>
      <c r="VXF85" s="59"/>
      <c r="VXG85" s="59"/>
      <c r="VXH85" s="59"/>
      <c r="VXI85" s="59"/>
      <c r="VXJ85" s="59"/>
      <c r="VXK85" s="59"/>
      <c r="VXL85" s="59"/>
      <c r="VXM85" s="59"/>
      <c r="VXN85" s="59"/>
      <c r="VXO85" s="59"/>
      <c r="VXP85" s="59"/>
      <c r="VXQ85" s="59"/>
      <c r="VXR85" s="59"/>
      <c r="VXS85" s="59"/>
      <c r="VXT85" s="59"/>
      <c r="VXU85" s="59"/>
      <c r="VXV85" s="59"/>
      <c r="VXW85" s="59"/>
      <c r="VXX85" s="59"/>
      <c r="VXY85" s="59"/>
      <c r="VXZ85" s="59"/>
      <c r="VYA85" s="59"/>
      <c r="VYB85" s="59"/>
      <c r="VYC85" s="59"/>
      <c r="VYD85" s="59"/>
      <c r="VYE85" s="59"/>
      <c r="VYF85" s="59"/>
      <c r="VYG85" s="59"/>
      <c r="VYH85" s="59"/>
      <c r="VYI85" s="59"/>
      <c r="VYJ85" s="59"/>
      <c r="VYK85" s="59"/>
      <c r="VYL85" s="59"/>
      <c r="VYM85" s="59"/>
      <c r="VYN85" s="59"/>
      <c r="VYO85" s="59"/>
      <c r="VYP85" s="59"/>
      <c r="VYQ85" s="59"/>
      <c r="VYR85" s="59"/>
      <c r="VYS85" s="59"/>
      <c r="VYT85" s="59"/>
      <c r="VYU85" s="59"/>
      <c r="VYV85" s="59"/>
      <c r="VYW85" s="59"/>
      <c r="VYX85" s="59"/>
      <c r="VYY85" s="59"/>
      <c r="VYZ85" s="59"/>
      <c r="VZA85" s="59"/>
      <c r="VZB85" s="59"/>
      <c r="VZC85" s="59"/>
      <c r="VZD85" s="59"/>
      <c r="VZE85" s="59"/>
      <c r="VZF85" s="59"/>
      <c r="VZG85" s="59"/>
      <c r="VZH85" s="59"/>
      <c r="VZI85" s="59"/>
      <c r="VZJ85" s="59"/>
      <c r="VZK85" s="59"/>
      <c r="VZL85" s="59"/>
      <c r="VZM85" s="59"/>
      <c r="VZN85" s="59"/>
      <c r="VZO85" s="59"/>
      <c r="VZP85" s="59"/>
      <c r="VZQ85" s="59"/>
      <c r="VZR85" s="59"/>
      <c r="VZS85" s="59"/>
      <c r="VZT85" s="59"/>
      <c r="VZU85" s="59"/>
      <c r="VZV85" s="59"/>
      <c r="VZW85" s="59"/>
      <c r="VZX85" s="59"/>
      <c r="VZY85" s="59"/>
      <c r="VZZ85" s="59"/>
      <c r="WAA85" s="59"/>
      <c r="WAB85" s="59"/>
      <c r="WAC85" s="59"/>
      <c r="WAD85" s="59"/>
      <c r="WAE85" s="59"/>
      <c r="WAF85" s="59"/>
      <c r="WAG85" s="59"/>
      <c r="WAH85" s="59"/>
      <c r="WAI85" s="59"/>
      <c r="WAJ85" s="59"/>
      <c r="WAK85" s="59"/>
      <c r="WAL85" s="59"/>
      <c r="WAM85" s="59"/>
      <c r="WAN85" s="59"/>
      <c r="WAO85" s="59"/>
      <c r="WAP85" s="59"/>
      <c r="WAQ85" s="59"/>
      <c r="WAR85" s="59"/>
      <c r="WAS85" s="59"/>
      <c r="WAT85" s="59"/>
      <c r="WAU85" s="59"/>
      <c r="WAV85" s="59"/>
      <c r="WAW85" s="59"/>
      <c r="WAX85" s="59"/>
      <c r="WAY85" s="59"/>
      <c r="WAZ85" s="59"/>
      <c r="WBA85" s="59"/>
      <c r="WBB85" s="59"/>
      <c r="WBC85" s="59"/>
      <c r="WBD85" s="59"/>
      <c r="WBE85" s="59"/>
      <c r="WBF85" s="59"/>
      <c r="WBG85" s="59"/>
      <c r="WBH85" s="59"/>
      <c r="WBI85" s="59"/>
      <c r="WBJ85" s="59"/>
      <c r="WBK85" s="59"/>
      <c r="WBL85" s="59"/>
      <c r="WBM85" s="59"/>
      <c r="WBN85" s="59"/>
      <c r="WBO85" s="59"/>
      <c r="WBP85" s="59"/>
      <c r="WBQ85" s="59"/>
      <c r="WBR85" s="59"/>
      <c r="WBS85" s="59"/>
      <c r="WBT85" s="59"/>
      <c r="WBU85" s="59"/>
      <c r="WBV85" s="59"/>
      <c r="WBW85" s="59"/>
      <c r="WBX85" s="59"/>
      <c r="WBY85" s="59"/>
      <c r="WBZ85" s="59"/>
      <c r="WCA85" s="59"/>
      <c r="WCB85" s="59"/>
      <c r="WCC85" s="59"/>
      <c r="WCD85" s="59"/>
      <c r="WCE85" s="59"/>
      <c r="WCF85" s="59"/>
      <c r="WCG85" s="59"/>
      <c r="WCH85" s="59"/>
      <c r="WCI85" s="59"/>
      <c r="WCJ85" s="59"/>
      <c r="WCK85" s="59"/>
      <c r="WCL85" s="59"/>
      <c r="WCM85" s="59"/>
      <c r="WCN85" s="59"/>
      <c r="WCO85" s="59"/>
      <c r="WCP85" s="59"/>
      <c r="WCQ85" s="59"/>
      <c r="WCR85" s="59"/>
      <c r="WCS85" s="59"/>
      <c r="WCT85" s="59"/>
      <c r="WCU85" s="59"/>
      <c r="WCV85" s="59"/>
      <c r="WCW85" s="59"/>
      <c r="WCX85" s="59"/>
      <c r="WCY85" s="59"/>
      <c r="WCZ85" s="59"/>
      <c r="WDA85" s="59"/>
      <c r="WDB85" s="59"/>
      <c r="WDC85" s="59"/>
      <c r="WDD85" s="59"/>
      <c r="WDE85" s="59"/>
      <c r="WDF85" s="59"/>
      <c r="WDG85" s="59"/>
      <c r="WDH85" s="59"/>
      <c r="WDI85" s="59"/>
      <c r="WDJ85" s="59"/>
      <c r="WDK85" s="59"/>
      <c r="WDL85" s="59"/>
      <c r="WDM85" s="59"/>
      <c r="WDN85" s="59"/>
      <c r="WDO85" s="59"/>
      <c r="WDP85" s="59"/>
      <c r="WDQ85" s="59"/>
      <c r="WDR85" s="59"/>
      <c r="WDS85" s="59"/>
      <c r="WDT85" s="59"/>
      <c r="WDU85" s="59"/>
      <c r="WDV85" s="59"/>
      <c r="WDW85" s="59"/>
      <c r="WDX85" s="59"/>
      <c r="WDY85" s="59"/>
      <c r="WDZ85" s="59"/>
      <c r="WEA85" s="59"/>
      <c r="WEB85" s="59"/>
      <c r="WEC85" s="59"/>
      <c r="WED85" s="59"/>
      <c r="WEE85" s="59"/>
      <c r="WEF85" s="59"/>
      <c r="WEG85" s="59"/>
      <c r="WEH85" s="59"/>
      <c r="WEI85" s="59"/>
      <c r="WEJ85" s="59"/>
      <c r="WEK85" s="59"/>
      <c r="WEL85" s="59"/>
      <c r="WEM85" s="59"/>
      <c r="WEN85" s="59"/>
      <c r="WEO85" s="59"/>
      <c r="WEP85" s="59"/>
      <c r="WEQ85" s="59"/>
      <c r="WER85" s="59"/>
      <c r="WES85" s="59"/>
      <c r="WET85" s="59"/>
      <c r="WEU85" s="59"/>
      <c r="WEV85" s="59"/>
      <c r="WEW85" s="59"/>
      <c r="WEX85" s="59"/>
      <c r="WEY85" s="59"/>
      <c r="WEZ85" s="59"/>
      <c r="WFA85" s="59"/>
      <c r="WFB85" s="59"/>
      <c r="WFC85" s="59"/>
      <c r="WFD85" s="59"/>
      <c r="WFE85" s="59"/>
      <c r="WFF85" s="59"/>
      <c r="WFG85" s="59"/>
      <c r="WFH85" s="59"/>
      <c r="WFI85" s="59"/>
      <c r="WFJ85" s="59"/>
      <c r="WFK85" s="59"/>
      <c r="WFL85" s="59"/>
      <c r="WFM85" s="59"/>
      <c r="WFN85" s="59"/>
      <c r="WFO85" s="59"/>
      <c r="WFP85" s="59"/>
      <c r="WFQ85" s="59"/>
      <c r="WFR85" s="59"/>
      <c r="WFS85" s="59"/>
      <c r="WFT85" s="59"/>
      <c r="WFU85" s="59"/>
      <c r="WFV85" s="59"/>
      <c r="WFW85" s="59"/>
      <c r="WFX85" s="59"/>
      <c r="WFY85" s="59"/>
      <c r="WFZ85" s="59"/>
      <c r="WGA85" s="59"/>
      <c r="WGB85" s="59"/>
      <c r="WGC85" s="59"/>
      <c r="WGD85" s="59"/>
      <c r="WGE85" s="59"/>
      <c r="WGF85" s="59"/>
      <c r="WGG85" s="59"/>
      <c r="WGH85" s="59"/>
      <c r="WGI85" s="59"/>
      <c r="WGJ85" s="59"/>
      <c r="WGK85" s="59"/>
      <c r="WGL85" s="59"/>
      <c r="WGM85" s="59"/>
      <c r="WGN85" s="59"/>
      <c r="WGO85" s="59"/>
      <c r="WGP85" s="59"/>
      <c r="WGQ85" s="59"/>
      <c r="WGR85" s="59"/>
      <c r="WGS85" s="59"/>
      <c r="WGT85" s="59"/>
      <c r="WGU85" s="59"/>
      <c r="WGV85" s="59"/>
      <c r="WGW85" s="59"/>
      <c r="WGX85" s="59"/>
      <c r="WGY85" s="59"/>
      <c r="WGZ85" s="59"/>
      <c r="WHA85" s="59"/>
      <c r="WHB85" s="59"/>
      <c r="WHC85" s="59"/>
      <c r="WHD85" s="59"/>
      <c r="WHE85" s="59"/>
      <c r="WHF85" s="59"/>
      <c r="WHG85" s="59"/>
      <c r="WHH85" s="59"/>
      <c r="WHI85" s="59"/>
      <c r="WHJ85" s="59"/>
      <c r="WHK85" s="59"/>
      <c r="WHL85" s="59"/>
      <c r="WHM85" s="59"/>
      <c r="WHN85" s="59"/>
      <c r="WHO85" s="59"/>
      <c r="WHP85" s="59"/>
      <c r="WHQ85" s="59"/>
      <c r="WHR85" s="59"/>
      <c r="WHS85" s="59"/>
      <c r="WHT85" s="59"/>
      <c r="WHU85" s="59"/>
      <c r="WHV85" s="59"/>
      <c r="WHW85" s="59"/>
      <c r="WHX85" s="59"/>
      <c r="WHY85" s="59"/>
      <c r="WHZ85" s="59"/>
      <c r="WIA85" s="59"/>
      <c r="WIB85" s="59"/>
      <c r="WIC85" s="59"/>
      <c r="WID85" s="59"/>
      <c r="WIE85" s="59"/>
      <c r="WIF85" s="59"/>
      <c r="WIG85" s="59"/>
      <c r="WIH85" s="59"/>
      <c r="WII85" s="59"/>
      <c r="WIJ85" s="59"/>
      <c r="WIK85" s="59"/>
      <c r="WIL85" s="59"/>
      <c r="WIM85" s="59"/>
      <c r="WIN85" s="59"/>
      <c r="WIO85" s="59"/>
      <c r="WIP85" s="59"/>
      <c r="WIQ85" s="59"/>
      <c r="WIR85" s="59"/>
      <c r="WIS85" s="59"/>
      <c r="WIT85" s="59"/>
      <c r="WIU85" s="59"/>
      <c r="WIV85" s="59"/>
      <c r="WIW85" s="59"/>
      <c r="WIX85" s="59"/>
      <c r="WIY85" s="59"/>
      <c r="WIZ85" s="59"/>
      <c r="WJA85" s="59"/>
      <c r="WJB85" s="59"/>
      <c r="WJC85" s="59"/>
      <c r="WJD85" s="59"/>
      <c r="WJE85" s="59"/>
      <c r="WJF85" s="59"/>
      <c r="WJG85" s="59"/>
      <c r="WJH85" s="59"/>
      <c r="WJI85" s="59"/>
      <c r="WJJ85" s="59"/>
      <c r="WJK85" s="59"/>
      <c r="WJL85" s="59"/>
      <c r="WJM85" s="59"/>
      <c r="WJN85" s="59"/>
      <c r="WJO85" s="59"/>
      <c r="WJP85" s="59"/>
      <c r="WJQ85" s="59"/>
      <c r="WJR85" s="59"/>
      <c r="WJS85" s="59"/>
      <c r="WJT85" s="59"/>
      <c r="WJU85" s="59"/>
      <c r="WJV85" s="59"/>
      <c r="WJW85" s="59"/>
      <c r="WJX85" s="59"/>
      <c r="WJY85" s="59"/>
      <c r="WJZ85" s="59"/>
      <c r="WKA85" s="59"/>
      <c r="WKB85" s="59"/>
      <c r="WKC85" s="59"/>
      <c r="WKD85" s="59"/>
      <c r="WKE85" s="59"/>
      <c r="WKF85" s="59"/>
      <c r="WKG85" s="59"/>
      <c r="WKH85" s="59"/>
      <c r="WKI85" s="59"/>
      <c r="WKJ85" s="59"/>
      <c r="WKK85" s="59"/>
      <c r="WKL85" s="59"/>
      <c r="WKM85" s="59"/>
      <c r="WKN85" s="59"/>
      <c r="WKO85" s="59"/>
      <c r="WKP85" s="59"/>
      <c r="WKQ85" s="59"/>
      <c r="WKR85" s="59"/>
      <c r="WKS85" s="59"/>
      <c r="WKT85" s="59"/>
      <c r="WKU85" s="59"/>
      <c r="WKV85" s="59"/>
      <c r="WKW85" s="59"/>
      <c r="WKX85" s="59"/>
      <c r="WKY85" s="59"/>
      <c r="WKZ85" s="59"/>
      <c r="WLA85" s="59"/>
      <c r="WLB85" s="59"/>
      <c r="WLC85" s="59"/>
      <c r="WLD85" s="59"/>
      <c r="WLE85" s="59"/>
      <c r="WLF85" s="59"/>
      <c r="WLG85" s="59"/>
      <c r="WLH85" s="59"/>
      <c r="WLI85" s="59"/>
      <c r="WLJ85" s="59"/>
      <c r="WLK85" s="59"/>
      <c r="WLL85" s="59"/>
      <c r="WLM85" s="59"/>
      <c r="WLN85" s="59"/>
      <c r="WLO85" s="59"/>
      <c r="WLP85" s="59"/>
      <c r="WLQ85" s="59"/>
      <c r="WLR85" s="59"/>
      <c r="WLS85" s="59"/>
      <c r="WLT85" s="59"/>
      <c r="WLU85" s="59"/>
      <c r="WLV85" s="59"/>
      <c r="WLW85" s="59"/>
      <c r="WLX85" s="59"/>
      <c r="WLY85" s="59"/>
      <c r="WLZ85" s="59"/>
      <c r="WMA85" s="59"/>
      <c r="WMB85" s="59"/>
      <c r="WMC85" s="59"/>
      <c r="WMD85" s="59"/>
      <c r="WME85" s="59"/>
      <c r="WMF85" s="59"/>
      <c r="WMG85" s="59"/>
      <c r="WMH85" s="59"/>
      <c r="WMI85" s="59"/>
      <c r="WMJ85" s="59"/>
      <c r="WMK85" s="59"/>
      <c r="WML85" s="59"/>
      <c r="WMM85" s="59"/>
      <c r="WMN85" s="59"/>
      <c r="WMO85" s="59"/>
      <c r="WMP85" s="59"/>
      <c r="WMQ85" s="59"/>
      <c r="WMR85" s="59"/>
      <c r="WMS85" s="59"/>
      <c r="WMT85" s="59"/>
      <c r="WMU85" s="59"/>
      <c r="WMV85" s="59"/>
      <c r="WMW85" s="59"/>
      <c r="WMX85" s="59"/>
      <c r="WMY85" s="59"/>
      <c r="WMZ85" s="59"/>
      <c r="WNA85" s="59"/>
      <c r="WNB85" s="59"/>
      <c r="WNC85" s="59"/>
      <c r="WND85" s="59"/>
      <c r="WNE85" s="59"/>
      <c r="WNF85" s="59"/>
      <c r="WNG85" s="59"/>
      <c r="WNH85" s="59"/>
      <c r="WNI85" s="59"/>
      <c r="WNJ85" s="59"/>
      <c r="WNK85" s="59"/>
      <c r="WNL85" s="59"/>
      <c r="WNM85" s="59"/>
      <c r="WNN85" s="59"/>
      <c r="WNO85" s="59"/>
      <c r="WNP85" s="59"/>
      <c r="WNQ85" s="59"/>
      <c r="WNR85" s="59"/>
      <c r="WNS85" s="59"/>
      <c r="WNT85" s="59"/>
      <c r="WNU85" s="59"/>
      <c r="WNV85" s="59"/>
      <c r="WNW85" s="59"/>
      <c r="WNX85" s="59"/>
      <c r="WNY85" s="59"/>
      <c r="WNZ85" s="59"/>
      <c r="WOA85" s="59"/>
      <c r="WOB85" s="59"/>
      <c r="WOC85" s="59"/>
      <c r="WOD85" s="59"/>
      <c r="WOE85" s="59"/>
      <c r="WOF85" s="59"/>
      <c r="WOG85" s="59"/>
      <c r="WOH85" s="59"/>
      <c r="WOI85" s="59"/>
      <c r="WOJ85" s="59"/>
      <c r="WOK85" s="59"/>
      <c r="WOL85" s="59"/>
      <c r="WOM85" s="59"/>
      <c r="WON85" s="59"/>
      <c r="WOO85" s="59"/>
      <c r="WOP85" s="59"/>
      <c r="WOQ85" s="59"/>
      <c r="WOR85" s="59"/>
      <c r="WOS85" s="59"/>
      <c r="WOT85" s="59"/>
      <c r="WOU85" s="59"/>
      <c r="WOV85" s="59"/>
      <c r="WOW85" s="59"/>
      <c r="WOX85" s="59"/>
      <c r="WOY85" s="59"/>
      <c r="WOZ85" s="59"/>
      <c r="WPA85" s="59"/>
      <c r="WPB85" s="59"/>
      <c r="WPC85" s="59"/>
      <c r="WPD85" s="59"/>
      <c r="WPE85" s="59"/>
      <c r="WPF85" s="59"/>
      <c r="WPG85" s="59"/>
      <c r="WPH85" s="59"/>
      <c r="WPI85" s="59"/>
      <c r="WPJ85" s="59"/>
      <c r="WPK85" s="59"/>
      <c r="WPL85" s="59"/>
      <c r="WPM85" s="59"/>
      <c r="WPN85" s="59"/>
      <c r="WPO85" s="59"/>
      <c r="WPP85" s="59"/>
      <c r="WPQ85" s="59"/>
      <c r="WPR85" s="59"/>
      <c r="WPS85" s="59"/>
      <c r="WPT85" s="59"/>
      <c r="WPU85" s="59"/>
      <c r="WPV85" s="59"/>
      <c r="WPW85" s="59"/>
      <c r="WPX85" s="59"/>
      <c r="WPY85" s="59"/>
      <c r="WPZ85" s="59"/>
      <c r="WQA85" s="59"/>
      <c r="WQB85" s="59"/>
      <c r="WQC85" s="59"/>
      <c r="WQD85" s="59"/>
      <c r="WQE85" s="59"/>
      <c r="WQF85" s="59"/>
      <c r="WQG85" s="59"/>
      <c r="WQH85" s="59"/>
      <c r="WQI85" s="59"/>
      <c r="WQJ85" s="59"/>
      <c r="WQK85" s="59"/>
      <c r="WQL85" s="59"/>
      <c r="WQM85" s="59"/>
      <c r="WQN85" s="59"/>
      <c r="WQO85" s="59"/>
      <c r="WQP85" s="59"/>
      <c r="WQQ85" s="59"/>
      <c r="WQR85" s="59"/>
      <c r="WQS85" s="59"/>
      <c r="WQT85" s="59"/>
      <c r="WQU85" s="59"/>
      <c r="WQV85" s="59"/>
      <c r="WQW85" s="59"/>
      <c r="WQX85" s="59"/>
      <c r="WQY85" s="59"/>
      <c r="WQZ85" s="59"/>
      <c r="WRA85" s="59"/>
      <c r="WRB85" s="59"/>
      <c r="WRC85" s="59"/>
      <c r="WRD85" s="59"/>
      <c r="WRE85" s="59"/>
      <c r="WRF85" s="59"/>
      <c r="WRG85" s="59"/>
      <c r="WRH85" s="59"/>
      <c r="WRI85" s="59"/>
      <c r="WRJ85" s="59"/>
      <c r="WRK85" s="59"/>
      <c r="WRL85" s="59"/>
      <c r="WRM85" s="59"/>
      <c r="WRN85" s="59"/>
      <c r="WRO85" s="59"/>
      <c r="WRP85" s="59"/>
      <c r="WRQ85" s="59"/>
      <c r="WRR85" s="59"/>
      <c r="WRS85" s="59"/>
      <c r="WRT85" s="59"/>
      <c r="WRU85" s="59"/>
      <c r="WRV85" s="59"/>
      <c r="WRW85" s="59"/>
      <c r="WRX85" s="59"/>
      <c r="WRY85" s="59"/>
      <c r="WRZ85" s="59"/>
      <c r="WSA85" s="59"/>
      <c r="WSB85" s="59"/>
      <c r="WSC85" s="59"/>
      <c r="WSD85" s="59"/>
      <c r="WSE85" s="59"/>
      <c r="WSF85" s="59"/>
      <c r="WSG85" s="59"/>
      <c r="WSH85" s="59"/>
      <c r="WSI85" s="59"/>
      <c r="WSJ85" s="59"/>
      <c r="WSK85" s="59"/>
      <c r="WSL85" s="59"/>
      <c r="WSM85" s="59"/>
      <c r="WSN85" s="59"/>
      <c r="WSO85" s="59"/>
      <c r="WSP85" s="59"/>
      <c r="WSQ85" s="59"/>
      <c r="WSR85" s="59"/>
      <c r="WSS85" s="59"/>
      <c r="WST85" s="59"/>
      <c r="WSU85" s="59"/>
      <c r="WSV85" s="59"/>
      <c r="WSW85" s="59"/>
      <c r="WSX85" s="59"/>
      <c r="WSY85" s="59"/>
      <c r="WSZ85" s="59"/>
      <c r="WTA85" s="59"/>
      <c r="WTB85" s="59"/>
      <c r="WTC85" s="59"/>
      <c r="WTD85" s="59"/>
      <c r="WTE85" s="59"/>
      <c r="WTF85" s="59"/>
      <c r="WTG85" s="59"/>
      <c r="WTH85" s="59"/>
      <c r="WTI85" s="59"/>
      <c r="WTJ85" s="59"/>
      <c r="WTK85" s="59"/>
      <c r="WTL85" s="59"/>
      <c r="WTM85" s="59"/>
      <c r="WTN85" s="59"/>
      <c r="WTO85" s="59"/>
      <c r="WTP85" s="59"/>
      <c r="WTQ85" s="59"/>
      <c r="WTR85" s="59"/>
      <c r="WTS85" s="59"/>
      <c r="WTT85" s="59"/>
      <c r="WTU85" s="59"/>
      <c r="WTV85" s="59"/>
      <c r="WTW85" s="59"/>
      <c r="WTX85" s="59"/>
      <c r="WTY85" s="59"/>
      <c r="WTZ85" s="59"/>
      <c r="WUA85" s="59"/>
      <c r="WUB85" s="59"/>
      <c r="WUC85" s="59"/>
      <c r="WUD85" s="59"/>
      <c r="WUE85" s="59"/>
      <c r="WUF85" s="59"/>
      <c r="WUG85" s="59"/>
      <c r="WUH85" s="59"/>
      <c r="WUI85" s="59"/>
      <c r="WUJ85" s="59"/>
      <c r="WUK85" s="59"/>
      <c r="WUL85" s="59"/>
      <c r="WUM85" s="59"/>
      <c r="WUN85" s="59"/>
      <c r="WUO85" s="59"/>
      <c r="WUP85" s="59"/>
      <c r="WUQ85" s="59"/>
      <c r="WUR85" s="59"/>
      <c r="WUS85" s="59"/>
      <c r="WUT85" s="59"/>
      <c r="WUU85" s="59"/>
      <c r="WUV85" s="59"/>
      <c r="WUW85" s="59"/>
      <c r="WUX85" s="59"/>
      <c r="WUY85" s="59"/>
      <c r="WUZ85" s="59"/>
      <c r="WVA85" s="59"/>
      <c r="WVB85" s="59"/>
      <c r="WVC85" s="59"/>
      <c r="WVD85" s="59"/>
      <c r="WVE85" s="59"/>
      <c r="WVF85" s="59"/>
      <c r="WVG85" s="59"/>
      <c r="WVH85" s="59"/>
      <c r="WVI85" s="59"/>
      <c r="WVJ85" s="59"/>
      <c r="WVK85" s="59"/>
      <c r="WVL85" s="59"/>
      <c r="WVM85" s="59"/>
      <c r="WVN85" s="59"/>
      <c r="WVO85" s="59"/>
      <c r="WVP85" s="59"/>
      <c r="WVQ85" s="59"/>
      <c r="WVR85" s="59"/>
      <c r="WVS85" s="59"/>
      <c r="WVT85" s="59"/>
      <c r="WVU85" s="59"/>
      <c r="WVV85" s="59"/>
      <c r="WVW85" s="59"/>
      <c r="WVX85" s="59"/>
      <c r="WVY85" s="59"/>
      <c r="WVZ85" s="59"/>
      <c r="WWA85" s="59"/>
      <c r="WWB85" s="59"/>
      <c r="WWC85" s="59"/>
      <c r="WWD85" s="59"/>
      <c r="WWE85" s="59"/>
      <c r="WWF85" s="59"/>
      <c r="WWG85" s="59"/>
      <c r="WWH85" s="59"/>
      <c r="WWI85" s="59"/>
      <c r="WWJ85" s="59"/>
      <c r="WWK85" s="59"/>
      <c r="WWL85" s="59"/>
      <c r="WWM85" s="59"/>
      <c r="WWN85" s="59"/>
      <c r="WWO85" s="59"/>
      <c r="WWP85" s="59"/>
      <c r="WWQ85" s="59"/>
      <c r="WWR85" s="59"/>
      <c r="WWS85" s="59"/>
      <c r="WWT85" s="59"/>
      <c r="WWU85" s="59"/>
      <c r="WWV85" s="59"/>
      <c r="WWW85" s="59"/>
      <c r="WWX85" s="59"/>
      <c r="WWY85" s="59"/>
      <c r="WWZ85" s="59"/>
      <c r="WXA85" s="59"/>
      <c r="WXB85" s="59"/>
      <c r="WXC85" s="59"/>
      <c r="WXD85" s="59"/>
      <c r="WXE85" s="59"/>
      <c r="WXF85" s="59"/>
      <c r="WXG85" s="59"/>
      <c r="WXH85" s="59"/>
      <c r="WXI85" s="59"/>
      <c r="WXJ85" s="59"/>
      <c r="WXK85" s="59"/>
      <c r="WXL85" s="59"/>
      <c r="WXM85" s="59"/>
      <c r="WXN85" s="59"/>
      <c r="WXO85" s="59"/>
      <c r="WXP85" s="59"/>
      <c r="WXQ85" s="59"/>
      <c r="WXR85" s="59"/>
      <c r="WXS85" s="59"/>
      <c r="WXT85" s="59"/>
      <c r="WXU85" s="59"/>
      <c r="WXV85" s="59"/>
      <c r="WXW85" s="59"/>
      <c r="WXX85" s="59"/>
      <c r="WXY85" s="59"/>
      <c r="WXZ85" s="59"/>
      <c r="WYA85" s="59"/>
      <c r="WYB85" s="59"/>
      <c r="WYC85" s="59"/>
      <c r="WYD85" s="59"/>
      <c r="WYE85" s="59"/>
      <c r="WYF85" s="59"/>
      <c r="WYG85" s="59"/>
      <c r="WYH85" s="59"/>
      <c r="WYI85" s="59"/>
      <c r="WYJ85" s="59"/>
      <c r="WYK85" s="59"/>
      <c r="WYL85" s="59"/>
      <c r="WYM85" s="59"/>
      <c r="WYN85" s="59"/>
      <c r="WYO85" s="59"/>
      <c r="WYP85" s="59"/>
      <c r="WYQ85" s="59"/>
      <c r="WYR85" s="59"/>
      <c r="WYS85" s="59"/>
      <c r="WYT85" s="59"/>
      <c r="WYU85" s="59"/>
      <c r="WYV85" s="59"/>
      <c r="WYW85" s="59"/>
      <c r="WYX85" s="59"/>
      <c r="WYY85" s="59"/>
      <c r="WYZ85" s="59"/>
      <c r="WZA85" s="59"/>
      <c r="WZB85" s="59"/>
      <c r="WZC85" s="59"/>
      <c r="WZD85" s="59"/>
      <c r="WZE85" s="59"/>
      <c r="WZF85" s="59"/>
      <c r="WZG85" s="59"/>
      <c r="WZH85" s="59"/>
      <c r="WZI85" s="59"/>
      <c r="WZJ85" s="59"/>
      <c r="WZK85" s="59"/>
      <c r="WZL85" s="59"/>
      <c r="WZM85" s="59"/>
      <c r="WZN85" s="59"/>
      <c r="WZO85" s="59"/>
      <c r="WZP85" s="59"/>
      <c r="WZQ85" s="59"/>
      <c r="WZR85" s="59"/>
      <c r="WZS85" s="59"/>
      <c r="WZT85" s="59"/>
      <c r="WZU85" s="59"/>
      <c r="WZV85" s="59"/>
      <c r="WZW85" s="59"/>
      <c r="WZX85" s="59"/>
      <c r="WZY85" s="59"/>
      <c r="WZZ85" s="59"/>
      <c r="XAA85" s="59"/>
      <c r="XAB85" s="59"/>
      <c r="XAC85" s="59"/>
      <c r="XAD85" s="59"/>
      <c r="XAE85" s="59"/>
      <c r="XAF85" s="59"/>
      <c r="XAG85" s="59"/>
      <c r="XAH85" s="59"/>
      <c r="XAI85" s="59"/>
      <c r="XAJ85" s="59"/>
      <c r="XAK85" s="59"/>
      <c r="XAL85" s="59"/>
      <c r="XAM85" s="59"/>
      <c r="XAN85" s="59"/>
      <c r="XAO85" s="59"/>
      <c r="XAP85" s="59"/>
      <c r="XAQ85" s="59"/>
      <c r="XAR85" s="59"/>
      <c r="XAS85" s="59"/>
      <c r="XAT85" s="59"/>
      <c r="XAU85" s="59"/>
      <c r="XAV85" s="59"/>
      <c r="XAW85" s="59"/>
      <c r="XAX85" s="59"/>
      <c r="XAY85" s="59"/>
      <c r="XAZ85" s="59"/>
      <c r="XBA85" s="59"/>
      <c r="XBB85" s="59"/>
      <c r="XBC85" s="59"/>
      <c r="XBD85" s="59"/>
      <c r="XBE85" s="59"/>
      <c r="XBF85" s="59"/>
      <c r="XBG85" s="59"/>
      <c r="XBH85" s="59"/>
      <c r="XBI85" s="59"/>
      <c r="XBJ85" s="59"/>
      <c r="XBK85" s="59"/>
      <c r="XBL85" s="59"/>
      <c r="XBM85" s="59"/>
      <c r="XBN85" s="59"/>
      <c r="XBO85" s="59"/>
      <c r="XBP85" s="59"/>
      <c r="XBQ85" s="59"/>
      <c r="XBR85" s="59"/>
      <c r="XBS85" s="59"/>
      <c r="XBT85" s="59"/>
      <c r="XBU85" s="59"/>
      <c r="XBV85" s="59"/>
      <c r="XBW85" s="59"/>
      <c r="XBX85" s="59"/>
      <c r="XBY85" s="59"/>
      <c r="XBZ85" s="59"/>
      <c r="XCA85" s="59"/>
      <c r="XCB85" s="59"/>
      <c r="XCC85" s="59"/>
      <c r="XCD85" s="59"/>
      <c r="XCE85" s="59"/>
      <c r="XCF85" s="59"/>
      <c r="XCG85" s="59"/>
      <c r="XCH85" s="59"/>
      <c r="XCI85" s="59"/>
      <c r="XCJ85" s="59"/>
      <c r="XCK85" s="59"/>
      <c r="XCL85" s="59"/>
      <c r="XCM85" s="59"/>
      <c r="XCN85" s="59"/>
      <c r="XCO85" s="59"/>
      <c r="XCP85" s="59"/>
      <c r="XCQ85" s="59"/>
      <c r="XCR85" s="59"/>
      <c r="XCS85" s="59"/>
      <c r="XCT85" s="59"/>
      <c r="XCU85" s="59"/>
      <c r="XCV85" s="59"/>
      <c r="XCW85" s="59"/>
      <c r="XCX85" s="59"/>
      <c r="XCY85" s="59"/>
      <c r="XCZ85" s="59"/>
      <c r="XDA85" s="59"/>
      <c r="XDB85" s="59"/>
      <c r="XDC85" s="59"/>
      <c r="XDD85" s="59"/>
      <c r="XDE85" s="59"/>
      <c r="XDF85" s="59"/>
      <c r="XDG85" s="59"/>
      <c r="XDH85" s="59"/>
      <c r="XDI85" s="59"/>
      <c r="XDJ85" s="59"/>
      <c r="XDK85" s="59"/>
      <c r="XDL85" s="59"/>
      <c r="XDM85" s="59"/>
      <c r="XDN85" s="59"/>
      <c r="XDO85" s="59"/>
      <c r="XDP85" s="59"/>
      <c r="XDQ85" s="59"/>
      <c r="XDR85" s="59"/>
      <c r="XDS85" s="59"/>
      <c r="XDT85" s="59"/>
      <c r="XDU85" s="59"/>
      <c r="XDV85" s="59"/>
      <c r="XDW85" s="59"/>
      <c r="XDX85" s="59"/>
      <c r="XDY85" s="59"/>
      <c r="XDZ85" s="59"/>
      <c r="XEA85" s="59"/>
      <c r="XEB85" s="59"/>
      <c r="XEC85" s="59"/>
      <c r="XED85" s="59"/>
      <c r="XEE85" s="59"/>
      <c r="XEF85" s="59"/>
      <c r="XEG85" s="59"/>
      <c r="XEH85" s="59"/>
      <c r="XEI85" s="59"/>
      <c r="XEJ85" s="59"/>
      <c r="XEK85" s="59"/>
      <c r="XEL85" s="59"/>
      <c r="XEM85" s="59"/>
      <c r="XEN85" s="59"/>
      <c r="XEO85" s="59"/>
      <c r="XEP85" s="59"/>
      <c r="XEQ85" s="59"/>
      <c r="XER85" s="59"/>
    </row>
    <row r="86" spans="1:16372" s="69" customFormat="1" ht="50.1" customHeight="1">
      <c r="A86" s="59" t="s">
        <v>76</v>
      </c>
      <c r="B86" s="59" t="s">
        <v>77</v>
      </c>
      <c r="C86" s="59" t="s">
        <v>78</v>
      </c>
      <c r="D86" s="59" t="s">
        <v>94</v>
      </c>
      <c r="E86" s="59" t="s">
        <v>80</v>
      </c>
      <c r="F86" s="59" t="s">
        <v>81</v>
      </c>
      <c r="G86" s="61" t="s">
        <v>230</v>
      </c>
      <c r="H86" s="61" t="s">
        <v>83</v>
      </c>
      <c r="I86" s="61" t="s">
        <v>1535</v>
      </c>
      <c r="J86" s="60">
        <v>54</v>
      </c>
      <c r="K86" s="59" t="s">
        <v>166</v>
      </c>
      <c r="L86" s="71">
        <v>335</v>
      </c>
      <c r="M86" s="59" t="s">
        <v>837</v>
      </c>
      <c r="N86" s="71" t="s">
        <v>1</v>
      </c>
      <c r="O86" s="59"/>
      <c r="P86" s="59"/>
      <c r="Q86" s="59"/>
      <c r="R86" s="59"/>
      <c r="S86" s="59"/>
      <c r="T86" s="59"/>
      <c r="U86" s="59"/>
      <c r="V86" s="59"/>
      <c r="W86" s="59"/>
      <c r="X86" s="59"/>
      <c r="Y86" s="59"/>
      <c r="Z86" s="59"/>
      <c r="AA86" s="59"/>
      <c r="AB86" s="59"/>
      <c r="AC86" s="59"/>
      <c r="AD86" s="59"/>
      <c r="AE86" s="59"/>
      <c r="AF86" s="59"/>
      <c r="AG86" s="59"/>
      <c r="AH86" s="59"/>
      <c r="AI86" s="59"/>
      <c r="AJ86" s="59"/>
      <c r="AK86" s="59"/>
      <c r="AL86" s="59" t="s">
        <v>155</v>
      </c>
      <c r="AM86" s="59" t="s">
        <v>89</v>
      </c>
      <c r="AN86" s="59" t="s">
        <v>104</v>
      </c>
      <c r="AO86" s="59" t="s">
        <v>105</v>
      </c>
      <c r="AP86" s="59">
        <v>5</v>
      </c>
      <c r="AQ86" s="59" t="s">
        <v>372</v>
      </c>
      <c r="AR86" s="59" t="s">
        <v>373</v>
      </c>
      <c r="AS86" s="59">
        <v>0</v>
      </c>
      <c r="AT86" s="59">
        <v>0</v>
      </c>
      <c r="AU86" s="59">
        <v>0</v>
      </c>
      <c r="AV86" s="59">
        <v>0</v>
      </c>
      <c r="AW86" s="59">
        <v>70</v>
      </c>
      <c r="AX86" s="59">
        <v>70</v>
      </c>
      <c r="AY86" s="59">
        <v>0</v>
      </c>
      <c r="AZ86" s="59">
        <v>0</v>
      </c>
      <c r="BA86" s="59">
        <v>0</v>
      </c>
      <c r="BB86" s="59">
        <v>0</v>
      </c>
      <c r="BC86" s="59">
        <v>70</v>
      </c>
      <c r="BD86" s="59">
        <v>0</v>
      </c>
      <c r="BE86" s="59">
        <f t="shared" si="103"/>
        <v>0</v>
      </c>
      <c r="BF86" s="59">
        <v>10</v>
      </c>
      <c r="BG86" s="59">
        <f t="shared" si="104"/>
        <v>10</v>
      </c>
      <c r="BH86" s="59">
        <f t="shared" si="104"/>
        <v>10</v>
      </c>
      <c r="BI86" s="59">
        <v>40</v>
      </c>
      <c r="BJ86" s="59">
        <f t="shared" si="105"/>
        <v>40</v>
      </c>
      <c r="BK86" s="59">
        <f t="shared" si="105"/>
        <v>40</v>
      </c>
      <c r="BL86" s="59">
        <v>55</v>
      </c>
      <c r="BM86" s="59">
        <f t="shared" si="106"/>
        <v>55</v>
      </c>
      <c r="BN86" s="59">
        <f t="shared" si="106"/>
        <v>55</v>
      </c>
      <c r="BO86" s="59">
        <v>70</v>
      </c>
      <c r="BP86" s="59"/>
      <c r="BQ86" s="59"/>
      <c r="BR86" s="59"/>
      <c r="BS86" s="59"/>
      <c r="BT86" s="59"/>
      <c r="BU86" s="59"/>
      <c r="BV86" s="59"/>
      <c r="BW86" s="59"/>
      <c r="BX86" s="59"/>
      <c r="BY86" s="59"/>
      <c r="BZ86" s="59"/>
      <c r="CA86" s="59"/>
      <c r="CB86" s="59"/>
      <c r="CC86" s="59"/>
      <c r="CD86" s="59"/>
      <c r="CE86" s="59"/>
      <c r="CF86" s="59"/>
      <c r="CG86" s="59"/>
      <c r="CH86" s="59"/>
      <c r="CI86" s="59"/>
      <c r="CJ86" s="59"/>
      <c r="CK86" s="59"/>
      <c r="CL86" s="59"/>
      <c r="CM86" s="59"/>
      <c r="CN86" s="59"/>
      <c r="CO86" s="59"/>
      <c r="CP86" s="59"/>
      <c r="CQ86" s="59"/>
      <c r="CR86" s="59"/>
      <c r="CS86" s="59"/>
      <c r="CT86" s="59"/>
      <c r="CU86" s="59"/>
      <c r="CV86" s="59"/>
      <c r="CW86" s="59"/>
      <c r="CX86" s="59"/>
      <c r="CY86" s="59"/>
      <c r="CZ86" s="59"/>
      <c r="DA86" s="59"/>
      <c r="DB86" s="59"/>
      <c r="DC86" s="59"/>
      <c r="DD86" s="59"/>
      <c r="DE86" s="59"/>
      <c r="DF86" s="59"/>
      <c r="DG86" s="59"/>
      <c r="DH86" s="59"/>
      <c r="DI86" s="59"/>
      <c r="DJ86" s="59"/>
      <c r="DK86" s="59"/>
      <c r="DL86" s="59"/>
      <c r="DM86" s="59"/>
      <c r="DN86" s="59"/>
      <c r="DO86" s="59"/>
      <c r="DP86" s="59"/>
      <c r="DQ86" s="59"/>
      <c r="DR86" s="59"/>
      <c r="DS86" s="59"/>
      <c r="DT86" s="59"/>
      <c r="DU86" s="59"/>
      <c r="DV86" s="59"/>
      <c r="DW86" s="59"/>
      <c r="DX86" s="59"/>
      <c r="DY86" s="59"/>
      <c r="DZ86" s="59"/>
      <c r="EA86" s="59"/>
      <c r="EB86" s="59"/>
      <c r="EC86" s="59"/>
      <c r="ED86" s="59"/>
      <c r="EE86" s="59"/>
      <c r="EF86" s="59"/>
      <c r="EG86" s="59"/>
      <c r="EH86" s="59"/>
      <c r="EI86" s="59"/>
      <c r="EJ86" s="59"/>
      <c r="EK86" s="59"/>
      <c r="EL86" s="59"/>
      <c r="EM86" s="59"/>
      <c r="EN86" s="59"/>
      <c r="EO86" s="59"/>
      <c r="EP86" s="59"/>
      <c r="EQ86" s="59"/>
      <c r="ER86" s="59"/>
      <c r="ES86" s="59"/>
      <c r="ET86" s="59"/>
      <c r="EU86" s="59"/>
      <c r="EV86" s="59"/>
      <c r="EW86" s="59"/>
      <c r="EX86" s="59"/>
      <c r="EY86" s="59"/>
      <c r="EZ86" s="59"/>
      <c r="FA86" s="59"/>
      <c r="FB86" s="59"/>
      <c r="FC86" s="59"/>
      <c r="FD86" s="59"/>
      <c r="FE86" s="59"/>
      <c r="FF86" s="59"/>
      <c r="FG86" s="59"/>
      <c r="FH86" s="59"/>
      <c r="FI86" s="59"/>
      <c r="FJ86" s="59"/>
      <c r="FK86" s="59"/>
      <c r="FL86" s="59"/>
      <c r="FM86" s="59"/>
      <c r="FN86" s="59"/>
      <c r="FO86" s="59"/>
      <c r="FP86" s="59"/>
      <c r="FQ86" s="59"/>
      <c r="FR86" s="59"/>
      <c r="FS86" s="59"/>
      <c r="FT86" s="59"/>
      <c r="FU86" s="59"/>
      <c r="FV86" s="59"/>
      <c r="FW86" s="59"/>
      <c r="FX86" s="59"/>
      <c r="FY86" s="59"/>
      <c r="FZ86" s="59"/>
      <c r="GA86" s="59"/>
      <c r="GB86" s="59"/>
      <c r="GC86" s="59"/>
      <c r="GD86" s="59"/>
      <c r="GE86" s="59"/>
      <c r="GF86" s="59"/>
      <c r="GG86" s="59"/>
      <c r="GH86" s="59"/>
      <c r="GI86" s="59"/>
      <c r="GJ86" s="59"/>
      <c r="GK86" s="59"/>
      <c r="GL86" s="59"/>
      <c r="GM86" s="59"/>
      <c r="GN86" s="59"/>
      <c r="GO86" s="59"/>
      <c r="GP86" s="59"/>
      <c r="GQ86" s="59"/>
      <c r="GR86" s="59"/>
      <c r="GS86" s="59"/>
      <c r="GT86" s="59"/>
      <c r="GU86" s="59"/>
      <c r="GV86" s="59"/>
      <c r="GW86" s="59"/>
      <c r="GX86" s="59"/>
      <c r="GY86" s="59"/>
      <c r="GZ86" s="59"/>
      <c r="HA86" s="59"/>
      <c r="HB86" s="59"/>
      <c r="HC86" s="59"/>
      <c r="HD86" s="59"/>
      <c r="HE86" s="59"/>
      <c r="HF86" s="59"/>
      <c r="HG86" s="59"/>
      <c r="HH86" s="59"/>
      <c r="HI86" s="59"/>
      <c r="HJ86" s="59"/>
      <c r="HK86" s="59"/>
      <c r="HL86" s="59"/>
      <c r="HM86" s="59"/>
      <c r="HN86" s="59"/>
      <c r="HO86" s="59"/>
      <c r="HP86" s="59"/>
      <c r="HQ86" s="59"/>
      <c r="HR86" s="59"/>
      <c r="HS86" s="59"/>
      <c r="HT86" s="59"/>
      <c r="HU86" s="59"/>
      <c r="HV86" s="59"/>
      <c r="HW86" s="59"/>
      <c r="HX86" s="59"/>
      <c r="HY86" s="59"/>
      <c r="HZ86" s="59"/>
      <c r="IA86" s="59"/>
      <c r="IB86" s="59"/>
      <c r="IC86" s="59"/>
      <c r="ID86" s="59"/>
      <c r="IE86" s="59"/>
      <c r="IF86" s="59"/>
      <c r="IG86" s="59"/>
      <c r="IH86" s="59"/>
      <c r="II86" s="59"/>
      <c r="IJ86" s="59"/>
      <c r="IK86" s="59"/>
      <c r="IL86" s="59"/>
      <c r="IM86" s="59"/>
      <c r="IN86" s="59"/>
      <c r="IO86" s="59"/>
      <c r="IP86" s="59"/>
      <c r="IQ86" s="59"/>
      <c r="IR86" s="59"/>
      <c r="IS86" s="59"/>
      <c r="IT86" s="59"/>
      <c r="IU86" s="59"/>
      <c r="IV86" s="59"/>
      <c r="IW86" s="59"/>
      <c r="IX86" s="59"/>
      <c r="IY86" s="59"/>
      <c r="IZ86" s="59"/>
      <c r="JA86" s="59"/>
      <c r="JB86" s="59"/>
      <c r="JC86" s="59"/>
      <c r="JD86" s="59"/>
      <c r="JE86" s="59"/>
      <c r="JF86" s="59"/>
      <c r="JG86" s="59"/>
      <c r="JH86" s="59"/>
      <c r="JI86" s="59"/>
      <c r="JJ86" s="59"/>
      <c r="JK86" s="59"/>
      <c r="JL86" s="59"/>
      <c r="JM86" s="59"/>
      <c r="JN86" s="59"/>
      <c r="JO86" s="59"/>
      <c r="JP86" s="59"/>
      <c r="JQ86" s="59"/>
      <c r="JR86" s="59"/>
      <c r="JS86" s="59"/>
      <c r="JT86" s="59"/>
      <c r="JU86" s="59"/>
      <c r="JV86" s="59"/>
      <c r="JW86" s="59"/>
      <c r="JX86" s="59"/>
      <c r="JY86" s="59"/>
      <c r="JZ86" s="59"/>
      <c r="KA86" s="59"/>
      <c r="KB86" s="59"/>
      <c r="KC86" s="59"/>
      <c r="KD86" s="59"/>
      <c r="KE86" s="59"/>
      <c r="KF86" s="59"/>
      <c r="KG86" s="59"/>
      <c r="KH86" s="59"/>
      <c r="KI86" s="59"/>
      <c r="KJ86" s="59"/>
      <c r="KK86" s="59"/>
      <c r="KL86" s="59"/>
      <c r="KM86" s="59"/>
      <c r="KN86" s="59"/>
      <c r="KO86" s="59"/>
      <c r="KP86" s="59"/>
      <c r="KQ86" s="59"/>
      <c r="KR86" s="59"/>
      <c r="KS86" s="59"/>
      <c r="KT86" s="59"/>
      <c r="KU86" s="59"/>
      <c r="KV86" s="59"/>
      <c r="KW86" s="59"/>
      <c r="KX86" s="59"/>
      <c r="KY86" s="59"/>
      <c r="KZ86" s="59"/>
      <c r="LA86" s="59"/>
      <c r="LB86" s="59"/>
      <c r="LC86" s="59"/>
      <c r="LD86" s="59"/>
      <c r="LE86" s="59"/>
      <c r="LF86" s="59"/>
      <c r="LG86" s="59"/>
      <c r="LH86" s="59"/>
      <c r="LI86" s="59"/>
      <c r="LJ86" s="59"/>
      <c r="LK86" s="59"/>
      <c r="LL86" s="59"/>
      <c r="LM86" s="59"/>
      <c r="LN86" s="59"/>
      <c r="LO86" s="59"/>
      <c r="LP86" s="59"/>
      <c r="LQ86" s="59"/>
      <c r="LR86" s="59"/>
      <c r="LS86" s="59"/>
      <c r="LT86" s="59"/>
      <c r="LU86" s="59"/>
      <c r="LV86" s="59"/>
      <c r="LW86" s="59"/>
      <c r="LX86" s="59"/>
      <c r="LY86" s="59"/>
      <c r="LZ86" s="59"/>
      <c r="MA86" s="59"/>
      <c r="MB86" s="59"/>
      <c r="MC86" s="59"/>
      <c r="MD86" s="59"/>
      <c r="ME86" s="59"/>
      <c r="MF86" s="59"/>
      <c r="MG86" s="59"/>
      <c r="MH86" s="59"/>
      <c r="MI86" s="59"/>
      <c r="MJ86" s="59"/>
      <c r="MK86" s="59"/>
      <c r="ML86" s="59"/>
      <c r="MM86" s="59"/>
      <c r="MN86" s="59"/>
      <c r="MO86" s="59"/>
      <c r="MP86" s="59"/>
      <c r="MQ86" s="59"/>
      <c r="MR86" s="59"/>
      <c r="MS86" s="59"/>
      <c r="MT86" s="59"/>
      <c r="MU86" s="59"/>
      <c r="MV86" s="59"/>
      <c r="MW86" s="59"/>
      <c r="MX86" s="59"/>
      <c r="MY86" s="59"/>
      <c r="MZ86" s="59"/>
      <c r="NA86" s="59"/>
      <c r="NB86" s="59"/>
      <c r="NC86" s="59"/>
      <c r="ND86" s="59"/>
      <c r="NE86" s="59"/>
      <c r="NF86" s="59"/>
      <c r="NG86" s="59"/>
      <c r="NH86" s="59"/>
      <c r="NI86" s="59"/>
      <c r="NJ86" s="59"/>
      <c r="NK86" s="59"/>
      <c r="NL86" s="59"/>
      <c r="NM86" s="59"/>
      <c r="NN86" s="59"/>
      <c r="NO86" s="59"/>
      <c r="NP86" s="59"/>
      <c r="NQ86" s="59"/>
      <c r="NR86" s="59"/>
      <c r="NS86" s="59"/>
      <c r="NT86" s="59"/>
      <c r="NU86" s="59"/>
      <c r="NV86" s="59"/>
      <c r="NW86" s="59"/>
      <c r="NX86" s="59"/>
      <c r="NY86" s="59"/>
      <c r="NZ86" s="59"/>
      <c r="OA86" s="59"/>
      <c r="OB86" s="59"/>
      <c r="OC86" s="59"/>
      <c r="OD86" s="59"/>
      <c r="OE86" s="59"/>
      <c r="OF86" s="59"/>
      <c r="OG86" s="59"/>
      <c r="OH86" s="59"/>
      <c r="OI86" s="59"/>
      <c r="OJ86" s="59"/>
      <c r="OK86" s="59"/>
      <c r="OL86" s="59"/>
      <c r="OM86" s="59"/>
      <c r="ON86" s="59"/>
      <c r="OO86" s="59"/>
      <c r="OP86" s="59"/>
      <c r="OQ86" s="59"/>
      <c r="OR86" s="59"/>
      <c r="OS86" s="59"/>
      <c r="OT86" s="59"/>
      <c r="OU86" s="59"/>
      <c r="OV86" s="59"/>
      <c r="OW86" s="59"/>
      <c r="OX86" s="59"/>
      <c r="OY86" s="59"/>
      <c r="OZ86" s="59"/>
      <c r="PA86" s="59"/>
      <c r="PB86" s="59"/>
      <c r="PC86" s="59"/>
      <c r="PD86" s="59"/>
      <c r="PE86" s="59"/>
      <c r="PF86" s="59"/>
      <c r="PG86" s="59"/>
      <c r="PH86" s="59"/>
      <c r="PI86" s="59"/>
      <c r="PJ86" s="59"/>
      <c r="PK86" s="59"/>
      <c r="PL86" s="59"/>
      <c r="PM86" s="59"/>
      <c r="PN86" s="59"/>
      <c r="PO86" s="59"/>
      <c r="PP86" s="59"/>
      <c r="PQ86" s="59"/>
      <c r="PR86" s="59"/>
      <c r="PS86" s="59"/>
      <c r="PT86" s="59"/>
      <c r="PU86" s="59"/>
      <c r="PV86" s="59"/>
      <c r="PW86" s="59"/>
      <c r="PX86" s="59"/>
      <c r="PY86" s="59"/>
      <c r="PZ86" s="59"/>
      <c r="QA86" s="59"/>
      <c r="QB86" s="59"/>
      <c r="QC86" s="59"/>
      <c r="QD86" s="59"/>
      <c r="QE86" s="59"/>
      <c r="QF86" s="59"/>
      <c r="QG86" s="59"/>
      <c r="QH86" s="59"/>
      <c r="QI86" s="59"/>
      <c r="QJ86" s="59"/>
      <c r="QK86" s="59"/>
      <c r="QL86" s="59"/>
      <c r="QM86" s="59"/>
      <c r="QN86" s="59"/>
      <c r="QO86" s="59"/>
      <c r="QP86" s="59"/>
      <c r="QQ86" s="59"/>
      <c r="QR86" s="59"/>
      <c r="QS86" s="59"/>
      <c r="QT86" s="59"/>
      <c r="QU86" s="59"/>
      <c r="QV86" s="59"/>
      <c r="QW86" s="59"/>
      <c r="QX86" s="59"/>
      <c r="QY86" s="59"/>
      <c r="QZ86" s="59"/>
      <c r="RA86" s="59"/>
      <c r="RB86" s="59"/>
      <c r="RC86" s="59"/>
      <c r="RD86" s="59"/>
      <c r="RE86" s="59"/>
      <c r="RF86" s="59"/>
      <c r="RG86" s="59"/>
      <c r="RH86" s="59"/>
      <c r="RI86" s="59"/>
      <c r="RJ86" s="59"/>
      <c r="RK86" s="59"/>
      <c r="RL86" s="59"/>
      <c r="RM86" s="59"/>
      <c r="RN86" s="59"/>
      <c r="RO86" s="59"/>
      <c r="RP86" s="59"/>
      <c r="RQ86" s="59"/>
      <c r="RR86" s="59"/>
      <c r="RS86" s="59"/>
      <c r="RT86" s="59"/>
      <c r="RU86" s="59"/>
      <c r="RV86" s="59"/>
      <c r="RW86" s="59"/>
      <c r="RX86" s="59"/>
      <c r="RY86" s="59"/>
      <c r="RZ86" s="59"/>
      <c r="SA86" s="59"/>
      <c r="SB86" s="59"/>
      <c r="SC86" s="59"/>
      <c r="SD86" s="59"/>
      <c r="SE86" s="59"/>
      <c r="SF86" s="59"/>
      <c r="SG86" s="59"/>
      <c r="SH86" s="59"/>
      <c r="SI86" s="59"/>
      <c r="SJ86" s="59"/>
      <c r="SK86" s="59"/>
      <c r="SL86" s="59"/>
      <c r="SM86" s="59"/>
      <c r="SN86" s="59"/>
      <c r="SO86" s="59"/>
      <c r="SP86" s="59"/>
      <c r="SQ86" s="59"/>
      <c r="SR86" s="59"/>
      <c r="SS86" s="59"/>
      <c r="ST86" s="59"/>
      <c r="SU86" s="59"/>
      <c r="SV86" s="59"/>
      <c r="SW86" s="59"/>
      <c r="SX86" s="59"/>
      <c r="SY86" s="59"/>
      <c r="SZ86" s="59"/>
      <c r="TA86" s="59"/>
      <c r="TB86" s="59"/>
      <c r="TC86" s="59"/>
      <c r="TD86" s="59"/>
      <c r="TE86" s="59"/>
      <c r="TF86" s="59"/>
      <c r="TG86" s="59"/>
      <c r="TH86" s="59"/>
      <c r="TI86" s="59"/>
      <c r="TJ86" s="59"/>
      <c r="TK86" s="59"/>
      <c r="TL86" s="59"/>
      <c r="TM86" s="59"/>
      <c r="TN86" s="59"/>
      <c r="TO86" s="59"/>
      <c r="TP86" s="59"/>
      <c r="TQ86" s="59"/>
      <c r="TR86" s="59"/>
      <c r="TS86" s="59"/>
      <c r="TT86" s="59"/>
      <c r="TU86" s="59"/>
      <c r="TV86" s="59"/>
      <c r="TW86" s="59"/>
      <c r="TX86" s="59"/>
      <c r="TY86" s="59"/>
      <c r="TZ86" s="59"/>
      <c r="UA86" s="59"/>
      <c r="UB86" s="59"/>
      <c r="UC86" s="59"/>
      <c r="UD86" s="59"/>
      <c r="UE86" s="59"/>
      <c r="UF86" s="59"/>
      <c r="UG86" s="59"/>
      <c r="UH86" s="59"/>
      <c r="UI86" s="59"/>
      <c r="UJ86" s="59"/>
      <c r="UK86" s="59"/>
      <c r="UL86" s="59"/>
      <c r="UM86" s="59"/>
      <c r="UN86" s="59"/>
      <c r="UO86" s="59"/>
      <c r="UP86" s="59"/>
      <c r="UQ86" s="59"/>
      <c r="UR86" s="59"/>
      <c r="US86" s="59"/>
      <c r="UT86" s="59"/>
      <c r="UU86" s="59"/>
      <c r="UV86" s="59"/>
      <c r="UW86" s="59"/>
      <c r="UX86" s="59"/>
      <c r="UY86" s="59"/>
      <c r="UZ86" s="59"/>
      <c r="VA86" s="59"/>
      <c r="VB86" s="59"/>
      <c r="VC86" s="59"/>
      <c r="VD86" s="59"/>
      <c r="VE86" s="59"/>
      <c r="VF86" s="59"/>
      <c r="VG86" s="59"/>
      <c r="VH86" s="59"/>
      <c r="VI86" s="59"/>
      <c r="VJ86" s="59"/>
      <c r="VK86" s="59"/>
      <c r="VL86" s="59"/>
      <c r="VM86" s="59"/>
      <c r="VN86" s="59"/>
      <c r="VO86" s="59"/>
      <c r="VP86" s="59"/>
      <c r="VQ86" s="59"/>
      <c r="VR86" s="59"/>
      <c r="VS86" s="59"/>
      <c r="VT86" s="59"/>
      <c r="VU86" s="59"/>
      <c r="VV86" s="59"/>
      <c r="VW86" s="59"/>
      <c r="VX86" s="59"/>
      <c r="VY86" s="59"/>
      <c r="VZ86" s="59"/>
      <c r="WA86" s="59"/>
      <c r="WB86" s="59"/>
      <c r="WC86" s="59"/>
      <c r="WD86" s="59"/>
      <c r="WE86" s="59"/>
      <c r="WF86" s="59"/>
      <c r="WG86" s="59"/>
      <c r="WH86" s="59"/>
      <c r="WI86" s="59"/>
      <c r="WJ86" s="59"/>
      <c r="WK86" s="59"/>
      <c r="WL86" s="59"/>
      <c r="WM86" s="59"/>
      <c r="WN86" s="59"/>
      <c r="WO86" s="59"/>
      <c r="WP86" s="59"/>
      <c r="WQ86" s="59"/>
      <c r="WR86" s="59"/>
      <c r="WS86" s="59"/>
      <c r="WT86" s="59"/>
      <c r="WU86" s="59"/>
      <c r="WV86" s="59"/>
      <c r="WW86" s="59"/>
      <c r="WX86" s="59"/>
      <c r="WY86" s="59"/>
      <c r="WZ86" s="59"/>
      <c r="XA86" s="59"/>
      <c r="XB86" s="59"/>
      <c r="XC86" s="59"/>
      <c r="XD86" s="59"/>
      <c r="XE86" s="59"/>
      <c r="XF86" s="59"/>
      <c r="XG86" s="59"/>
      <c r="XH86" s="59"/>
      <c r="XI86" s="59"/>
      <c r="XJ86" s="59"/>
      <c r="XK86" s="59"/>
      <c r="XL86" s="59"/>
      <c r="XM86" s="59"/>
      <c r="XN86" s="59"/>
      <c r="XO86" s="59"/>
      <c r="XP86" s="59"/>
      <c r="XQ86" s="59"/>
      <c r="XR86" s="59"/>
      <c r="XS86" s="59"/>
      <c r="XT86" s="59"/>
      <c r="XU86" s="59"/>
      <c r="XV86" s="59"/>
      <c r="XW86" s="59"/>
      <c r="XX86" s="59"/>
      <c r="XY86" s="59"/>
      <c r="XZ86" s="59"/>
      <c r="YA86" s="59"/>
      <c r="YB86" s="59"/>
      <c r="YC86" s="59"/>
      <c r="YD86" s="59"/>
      <c r="YE86" s="59"/>
      <c r="YF86" s="59"/>
      <c r="YG86" s="59"/>
      <c r="YH86" s="59"/>
      <c r="YI86" s="59"/>
      <c r="YJ86" s="59"/>
      <c r="YK86" s="59"/>
      <c r="YL86" s="59"/>
      <c r="YM86" s="59"/>
      <c r="YN86" s="59"/>
      <c r="YO86" s="59"/>
      <c r="YP86" s="59"/>
      <c r="YQ86" s="59"/>
      <c r="YR86" s="59"/>
      <c r="YS86" s="59"/>
      <c r="YT86" s="59"/>
      <c r="YU86" s="59"/>
      <c r="YV86" s="59"/>
      <c r="YW86" s="59"/>
      <c r="YX86" s="59"/>
      <c r="YY86" s="59"/>
      <c r="YZ86" s="59"/>
      <c r="ZA86" s="59"/>
      <c r="ZB86" s="59"/>
      <c r="ZC86" s="59"/>
      <c r="ZD86" s="59"/>
      <c r="ZE86" s="59"/>
      <c r="ZF86" s="59"/>
      <c r="ZG86" s="59"/>
      <c r="ZH86" s="59"/>
      <c r="ZI86" s="59"/>
      <c r="ZJ86" s="59"/>
      <c r="ZK86" s="59"/>
      <c r="ZL86" s="59"/>
      <c r="ZM86" s="59"/>
      <c r="ZN86" s="59"/>
      <c r="ZO86" s="59"/>
      <c r="ZP86" s="59"/>
      <c r="ZQ86" s="59"/>
      <c r="ZR86" s="59"/>
      <c r="ZS86" s="59"/>
      <c r="ZT86" s="59"/>
      <c r="ZU86" s="59"/>
      <c r="ZV86" s="59"/>
      <c r="ZW86" s="59"/>
      <c r="ZX86" s="59"/>
      <c r="ZY86" s="59"/>
      <c r="ZZ86" s="59"/>
      <c r="AAA86" s="59"/>
      <c r="AAB86" s="59"/>
      <c r="AAC86" s="59"/>
      <c r="AAD86" s="59"/>
      <c r="AAE86" s="59"/>
      <c r="AAF86" s="59"/>
      <c r="AAG86" s="59"/>
      <c r="AAH86" s="59"/>
      <c r="AAI86" s="59"/>
      <c r="AAJ86" s="59"/>
      <c r="AAK86" s="59"/>
      <c r="AAL86" s="59"/>
      <c r="AAM86" s="59"/>
      <c r="AAN86" s="59"/>
      <c r="AAO86" s="59"/>
      <c r="AAP86" s="59"/>
      <c r="AAQ86" s="59"/>
      <c r="AAR86" s="59"/>
      <c r="AAS86" s="59"/>
      <c r="AAT86" s="59"/>
      <c r="AAU86" s="59"/>
      <c r="AAV86" s="59"/>
      <c r="AAW86" s="59"/>
      <c r="AAX86" s="59"/>
      <c r="AAY86" s="59"/>
      <c r="AAZ86" s="59"/>
      <c r="ABA86" s="59"/>
      <c r="ABB86" s="59"/>
      <c r="ABC86" s="59"/>
      <c r="ABD86" s="59"/>
      <c r="ABE86" s="59"/>
      <c r="ABF86" s="59"/>
      <c r="ABG86" s="59"/>
      <c r="ABH86" s="59"/>
      <c r="ABI86" s="59"/>
      <c r="ABJ86" s="59"/>
      <c r="ABK86" s="59"/>
      <c r="ABL86" s="59"/>
      <c r="ABM86" s="59"/>
      <c r="ABN86" s="59"/>
      <c r="ABO86" s="59"/>
      <c r="ABP86" s="59"/>
      <c r="ABQ86" s="59"/>
      <c r="ABR86" s="59"/>
      <c r="ABS86" s="59"/>
      <c r="ABT86" s="59"/>
      <c r="ABU86" s="59"/>
      <c r="ABV86" s="59"/>
      <c r="ABW86" s="59"/>
      <c r="ABX86" s="59"/>
      <c r="ABY86" s="59"/>
      <c r="ABZ86" s="59"/>
      <c r="ACA86" s="59"/>
      <c r="ACB86" s="59"/>
      <c r="ACC86" s="59"/>
      <c r="ACD86" s="59"/>
      <c r="ACE86" s="59"/>
      <c r="ACF86" s="59"/>
      <c r="ACG86" s="59"/>
      <c r="ACH86" s="59"/>
      <c r="ACI86" s="59"/>
      <c r="ACJ86" s="59"/>
      <c r="ACK86" s="59"/>
      <c r="ACL86" s="59"/>
      <c r="ACM86" s="59"/>
      <c r="ACN86" s="59"/>
      <c r="ACO86" s="59"/>
      <c r="ACP86" s="59"/>
      <c r="ACQ86" s="59"/>
      <c r="ACR86" s="59"/>
      <c r="ACS86" s="59"/>
      <c r="ACT86" s="59"/>
      <c r="ACU86" s="59"/>
      <c r="ACV86" s="59"/>
      <c r="ACW86" s="59"/>
      <c r="ACX86" s="59"/>
      <c r="ACY86" s="59"/>
      <c r="ACZ86" s="59"/>
      <c r="ADA86" s="59"/>
      <c r="ADB86" s="59"/>
      <c r="ADC86" s="59"/>
      <c r="ADD86" s="59"/>
      <c r="ADE86" s="59"/>
      <c r="ADF86" s="59"/>
      <c r="ADG86" s="59"/>
      <c r="ADH86" s="59"/>
      <c r="ADI86" s="59"/>
      <c r="ADJ86" s="59"/>
      <c r="ADK86" s="59"/>
      <c r="ADL86" s="59"/>
      <c r="ADM86" s="59"/>
      <c r="ADN86" s="59"/>
      <c r="ADO86" s="59"/>
      <c r="ADP86" s="59"/>
      <c r="ADQ86" s="59"/>
      <c r="ADR86" s="59"/>
      <c r="ADS86" s="59"/>
      <c r="ADT86" s="59"/>
      <c r="ADU86" s="59"/>
      <c r="ADV86" s="59"/>
      <c r="ADW86" s="59"/>
      <c r="ADX86" s="59"/>
      <c r="ADY86" s="59"/>
      <c r="ADZ86" s="59"/>
      <c r="AEA86" s="59"/>
      <c r="AEB86" s="59"/>
      <c r="AEC86" s="59"/>
      <c r="AED86" s="59"/>
      <c r="AEE86" s="59"/>
      <c r="AEF86" s="59"/>
      <c r="AEG86" s="59"/>
      <c r="AEH86" s="59"/>
      <c r="AEI86" s="59"/>
      <c r="AEJ86" s="59"/>
      <c r="AEK86" s="59"/>
      <c r="AEL86" s="59"/>
      <c r="AEM86" s="59"/>
      <c r="AEN86" s="59"/>
      <c r="AEO86" s="59"/>
      <c r="AEP86" s="59"/>
      <c r="AEQ86" s="59"/>
      <c r="AER86" s="59"/>
      <c r="AES86" s="59"/>
      <c r="AET86" s="59"/>
      <c r="AEU86" s="59"/>
      <c r="AEV86" s="59"/>
      <c r="AEW86" s="59"/>
      <c r="AEX86" s="59"/>
      <c r="AEY86" s="59"/>
      <c r="AEZ86" s="59"/>
      <c r="AFA86" s="59"/>
      <c r="AFB86" s="59"/>
      <c r="AFC86" s="59"/>
      <c r="AFD86" s="59"/>
      <c r="AFE86" s="59"/>
      <c r="AFF86" s="59"/>
      <c r="AFG86" s="59"/>
      <c r="AFH86" s="59"/>
      <c r="AFI86" s="59"/>
      <c r="AFJ86" s="59"/>
      <c r="AFK86" s="59"/>
      <c r="AFL86" s="59"/>
      <c r="AFM86" s="59"/>
      <c r="AFN86" s="59"/>
      <c r="AFO86" s="59"/>
      <c r="AFP86" s="59"/>
      <c r="AFQ86" s="59"/>
      <c r="AFR86" s="59"/>
      <c r="AFS86" s="59"/>
      <c r="AFT86" s="59"/>
      <c r="AFU86" s="59"/>
      <c r="AFV86" s="59"/>
      <c r="AFW86" s="59"/>
      <c r="AFX86" s="59"/>
      <c r="AFY86" s="59"/>
      <c r="AFZ86" s="59"/>
      <c r="AGA86" s="59"/>
      <c r="AGB86" s="59"/>
      <c r="AGC86" s="59"/>
      <c r="AGD86" s="59"/>
      <c r="AGE86" s="59"/>
      <c r="AGF86" s="59"/>
      <c r="AGG86" s="59"/>
      <c r="AGH86" s="59"/>
      <c r="AGI86" s="59"/>
      <c r="AGJ86" s="59"/>
      <c r="AGK86" s="59"/>
      <c r="AGL86" s="59"/>
      <c r="AGM86" s="59"/>
      <c r="AGN86" s="59"/>
      <c r="AGO86" s="59"/>
      <c r="AGP86" s="59"/>
      <c r="AGQ86" s="59"/>
      <c r="AGR86" s="59"/>
      <c r="AGS86" s="59"/>
      <c r="AGT86" s="59"/>
      <c r="AGU86" s="59"/>
      <c r="AGV86" s="59"/>
      <c r="AGW86" s="59"/>
      <c r="AGX86" s="59"/>
      <c r="AGY86" s="59"/>
      <c r="AGZ86" s="59"/>
      <c r="AHA86" s="59"/>
      <c r="AHB86" s="59"/>
      <c r="AHC86" s="59"/>
      <c r="AHD86" s="59"/>
      <c r="AHE86" s="59"/>
      <c r="AHF86" s="59"/>
      <c r="AHG86" s="59"/>
      <c r="AHH86" s="59"/>
      <c r="AHI86" s="59"/>
      <c r="AHJ86" s="59"/>
      <c r="AHK86" s="59"/>
      <c r="AHL86" s="59"/>
      <c r="AHM86" s="59"/>
      <c r="AHN86" s="59"/>
      <c r="AHO86" s="59"/>
      <c r="AHP86" s="59"/>
      <c r="AHQ86" s="59"/>
      <c r="AHR86" s="59"/>
      <c r="AHS86" s="59"/>
      <c r="AHT86" s="59"/>
      <c r="AHU86" s="59"/>
      <c r="AHV86" s="59"/>
      <c r="AHW86" s="59"/>
      <c r="AHX86" s="59"/>
      <c r="AHY86" s="59"/>
      <c r="AHZ86" s="59"/>
      <c r="AIA86" s="59"/>
      <c r="AIB86" s="59"/>
      <c r="AIC86" s="59"/>
      <c r="AID86" s="59"/>
      <c r="AIE86" s="59"/>
      <c r="AIF86" s="59"/>
      <c r="AIG86" s="59"/>
      <c r="AIH86" s="59"/>
      <c r="AII86" s="59"/>
      <c r="AIJ86" s="59"/>
      <c r="AIK86" s="59"/>
      <c r="AIL86" s="59"/>
      <c r="AIM86" s="59"/>
      <c r="AIN86" s="59"/>
      <c r="AIO86" s="59"/>
      <c r="AIP86" s="59"/>
      <c r="AIQ86" s="59"/>
      <c r="AIR86" s="59"/>
      <c r="AIS86" s="59"/>
      <c r="AIT86" s="59"/>
      <c r="AIU86" s="59"/>
      <c r="AIV86" s="59"/>
      <c r="AIW86" s="59"/>
      <c r="AIX86" s="59"/>
      <c r="AIY86" s="59"/>
      <c r="AIZ86" s="59"/>
      <c r="AJA86" s="59"/>
      <c r="AJB86" s="59"/>
      <c r="AJC86" s="59"/>
      <c r="AJD86" s="59"/>
      <c r="AJE86" s="59"/>
      <c r="AJF86" s="59"/>
      <c r="AJG86" s="59"/>
      <c r="AJH86" s="59"/>
      <c r="AJI86" s="59"/>
      <c r="AJJ86" s="59"/>
      <c r="AJK86" s="59"/>
      <c r="AJL86" s="59"/>
      <c r="AJM86" s="59"/>
      <c r="AJN86" s="59"/>
      <c r="AJO86" s="59"/>
      <c r="AJP86" s="59"/>
      <c r="AJQ86" s="59"/>
      <c r="AJR86" s="59"/>
      <c r="AJS86" s="59"/>
      <c r="AJT86" s="59"/>
      <c r="AJU86" s="59"/>
      <c r="AJV86" s="59"/>
      <c r="AJW86" s="59"/>
      <c r="AJX86" s="59"/>
      <c r="AJY86" s="59"/>
      <c r="AJZ86" s="59"/>
      <c r="AKA86" s="59"/>
      <c r="AKB86" s="59"/>
      <c r="AKC86" s="59"/>
      <c r="AKD86" s="59"/>
      <c r="AKE86" s="59"/>
      <c r="AKF86" s="59"/>
      <c r="AKG86" s="59"/>
      <c r="AKH86" s="59"/>
      <c r="AKI86" s="59"/>
      <c r="AKJ86" s="59"/>
      <c r="AKK86" s="59"/>
      <c r="AKL86" s="59"/>
      <c r="AKM86" s="59"/>
      <c r="AKN86" s="59"/>
      <c r="AKO86" s="59"/>
      <c r="AKP86" s="59"/>
      <c r="AKQ86" s="59"/>
      <c r="AKR86" s="59"/>
      <c r="AKS86" s="59"/>
      <c r="AKT86" s="59"/>
      <c r="AKU86" s="59"/>
      <c r="AKV86" s="59"/>
      <c r="AKW86" s="59"/>
      <c r="AKX86" s="59"/>
      <c r="AKY86" s="59"/>
      <c r="AKZ86" s="59"/>
      <c r="ALA86" s="59"/>
      <c r="ALB86" s="59"/>
      <c r="ALC86" s="59"/>
      <c r="ALD86" s="59"/>
      <c r="ALE86" s="59"/>
      <c r="ALF86" s="59"/>
      <c r="ALG86" s="59"/>
      <c r="ALH86" s="59"/>
      <c r="ALI86" s="59"/>
      <c r="ALJ86" s="59"/>
      <c r="ALK86" s="59"/>
      <c r="ALL86" s="59"/>
      <c r="ALM86" s="59"/>
      <c r="ALN86" s="59"/>
      <c r="ALO86" s="59"/>
      <c r="ALP86" s="59"/>
      <c r="ALQ86" s="59"/>
      <c r="ALR86" s="59"/>
      <c r="ALS86" s="59"/>
      <c r="ALT86" s="59"/>
      <c r="ALU86" s="59"/>
      <c r="ALV86" s="59"/>
      <c r="ALW86" s="59"/>
      <c r="ALX86" s="59"/>
      <c r="ALY86" s="59"/>
      <c r="ALZ86" s="59"/>
      <c r="AMA86" s="59"/>
      <c r="AMB86" s="59"/>
      <c r="AMC86" s="59"/>
      <c r="AMD86" s="59"/>
      <c r="AME86" s="59"/>
      <c r="AMF86" s="59"/>
      <c r="AMG86" s="59"/>
      <c r="AMH86" s="59"/>
      <c r="AMI86" s="59"/>
      <c r="AMJ86" s="59"/>
      <c r="AMK86" s="59"/>
      <c r="AML86" s="59"/>
      <c r="AMM86" s="59"/>
      <c r="AMN86" s="59"/>
      <c r="AMO86" s="59"/>
      <c r="AMP86" s="59"/>
      <c r="AMQ86" s="59"/>
      <c r="AMR86" s="59"/>
      <c r="AMS86" s="59"/>
      <c r="AMT86" s="59"/>
      <c r="AMU86" s="59"/>
      <c r="AMV86" s="59"/>
      <c r="AMW86" s="59"/>
      <c r="AMX86" s="59"/>
      <c r="AMY86" s="59"/>
      <c r="AMZ86" s="59"/>
      <c r="ANA86" s="59"/>
      <c r="ANB86" s="59"/>
      <c r="ANC86" s="59"/>
      <c r="AND86" s="59"/>
      <c r="ANE86" s="59"/>
      <c r="ANF86" s="59"/>
      <c r="ANG86" s="59"/>
      <c r="ANH86" s="59"/>
      <c r="ANI86" s="59"/>
      <c r="ANJ86" s="59"/>
      <c r="ANK86" s="59"/>
      <c r="ANL86" s="59"/>
      <c r="ANM86" s="59"/>
      <c r="ANN86" s="59"/>
      <c r="ANO86" s="59"/>
      <c r="ANP86" s="59"/>
      <c r="ANQ86" s="59"/>
      <c r="ANR86" s="59"/>
      <c r="ANS86" s="59"/>
      <c r="ANT86" s="59"/>
      <c r="ANU86" s="59"/>
      <c r="ANV86" s="59"/>
      <c r="ANW86" s="59"/>
      <c r="ANX86" s="59"/>
      <c r="ANY86" s="59"/>
      <c r="ANZ86" s="59"/>
      <c r="AOA86" s="59"/>
      <c r="AOB86" s="59"/>
      <c r="AOC86" s="59"/>
      <c r="AOD86" s="59"/>
      <c r="AOE86" s="59"/>
      <c r="AOF86" s="59"/>
      <c r="AOG86" s="59"/>
      <c r="AOH86" s="59"/>
      <c r="AOI86" s="59"/>
      <c r="AOJ86" s="59"/>
      <c r="AOK86" s="59"/>
      <c r="AOL86" s="59"/>
      <c r="AOM86" s="59"/>
      <c r="AON86" s="59"/>
      <c r="AOO86" s="59"/>
      <c r="AOP86" s="59"/>
      <c r="AOQ86" s="59"/>
      <c r="AOR86" s="59"/>
      <c r="AOS86" s="59"/>
      <c r="AOT86" s="59"/>
      <c r="AOU86" s="59"/>
      <c r="AOV86" s="59"/>
      <c r="AOW86" s="59"/>
      <c r="AOX86" s="59"/>
      <c r="AOY86" s="59"/>
      <c r="AOZ86" s="59"/>
      <c r="APA86" s="59"/>
      <c r="APB86" s="59"/>
      <c r="APC86" s="59"/>
      <c r="APD86" s="59"/>
      <c r="APE86" s="59"/>
      <c r="APF86" s="59"/>
      <c r="APG86" s="59"/>
      <c r="APH86" s="59"/>
      <c r="API86" s="59"/>
      <c r="APJ86" s="59"/>
      <c r="APK86" s="59"/>
      <c r="APL86" s="59"/>
      <c r="APM86" s="59"/>
      <c r="APN86" s="59"/>
      <c r="APO86" s="59"/>
      <c r="APP86" s="59"/>
      <c r="APQ86" s="59"/>
      <c r="APR86" s="59"/>
      <c r="APS86" s="59"/>
      <c r="APT86" s="59"/>
      <c r="APU86" s="59"/>
      <c r="APV86" s="59"/>
      <c r="APW86" s="59"/>
      <c r="APX86" s="59"/>
      <c r="APY86" s="59"/>
      <c r="APZ86" s="59"/>
      <c r="AQA86" s="59"/>
      <c r="AQB86" s="59"/>
      <c r="AQC86" s="59"/>
      <c r="AQD86" s="59"/>
      <c r="AQE86" s="59"/>
      <c r="AQF86" s="59"/>
      <c r="AQG86" s="59"/>
      <c r="AQH86" s="59"/>
      <c r="AQI86" s="59"/>
      <c r="AQJ86" s="59"/>
      <c r="AQK86" s="59"/>
      <c r="AQL86" s="59"/>
      <c r="AQM86" s="59"/>
      <c r="AQN86" s="59"/>
      <c r="AQO86" s="59"/>
      <c r="AQP86" s="59"/>
      <c r="AQQ86" s="59"/>
      <c r="AQR86" s="59"/>
      <c r="AQS86" s="59"/>
      <c r="AQT86" s="59"/>
      <c r="AQU86" s="59"/>
      <c r="AQV86" s="59"/>
      <c r="AQW86" s="59"/>
      <c r="AQX86" s="59"/>
      <c r="AQY86" s="59"/>
      <c r="AQZ86" s="59"/>
      <c r="ARA86" s="59"/>
      <c r="ARB86" s="59"/>
      <c r="ARC86" s="59"/>
      <c r="ARD86" s="59"/>
      <c r="ARE86" s="59"/>
      <c r="ARF86" s="59"/>
      <c r="ARG86" s="59"/>
      <c r="ARH86" s="59"/>
      <c r="ARI86" s="59"/>
      <c r="ARJ86" s="59"/>
      <c r="ARK86" s="59"/>
      <c r="ARL86" s="59"/>
      <c r="ARM86" s="59"/>
      <c r="ARN86" s="59"/>
      <c r="ARO86" s="59"/>
      <c r="ARP86" s="59"/>
      <c r="ARQ86" s="59"/>
      <c r="ARR86" s="59"/>
      <c r="ARS86" s="59"/>
      <c r="ART86" s="59"/>
      <c r="ARU86" s="59"/>
      <c r="ARV86" s="59"/>
      <c r="ARW86" s="59"/>
      <c r="ARX86" s="59"/>
      <c r="ARY86" s="59"/>
      <c r="ARZ86" s="59"/>
      <c r="ASA86" s="59"/>
      <c r="ASB86" s="59"/>
      <c r="ASC86" s="59"/>
      <c r="ASD86" s="59"/>
      <c r="ASE86" s="59"/>
      <c r="ASF86" s="59"/>
      <c r="ASG86" s="59"/>
      <c r="ASH86" s="59"/>
      <c r="ASI86" s="59"/>
      <c r="ASJ86" s="59"/>
      <c r="ASK86" s="59"/>
      <c r="ASL86" s="59"/>
      <c r="ASM86" s="59"/>
      <c r="ASN86" s="59"/>
      <c r="ASO86" s="59"/>
      <c r="ASP86" s="59"/>
      <c r="ASQ86" s="59"/>
      <c r="ASR86" s="59"/>
      <c r="ASS86" s="59"/>
      <c r="AST86" s="59"/>
      <c r="ASU86" s="59"/>
      <c r="ASV86" s="59"/>
      <c r="ASW86" s="59"/>
      <c r="ASX86" s="59"/>
      <c r="ASY86" s="59"/>
      <c r="ASZ86" s="59"/>
      <c r="ATA86" s="59"/>
      <c r="ATB86" s="59"/>
      <c r="ATC86" s="59"/>
      <c r="ATD86" s="59"/>
      <c r="ATE86" s="59"/>
      <c r="ATF86" s="59"/>
      <c r="ATG86" s="59"/>
      <c r="ATH86" s="59"/>
      <c r="ATI86" s="59"/>
      <c r="ATJ86" s="59"/>
      <c r="ATK86" s="59"/>
      <c r="ATL86" s="59"/>
      <c r="ATM86" s="59"/>
      <c r="ATN86" s="59"/>
      <c r="ATO86" s="59"/>
      <c r="ATP86" s="59"/>
      <c r="ATQ86" s="59"/>
      <c r="ATR86" s="59"/>
      <c r="ATS86" s="59"/>
      <c r="ATT86" s="59"/>
      <c r="ATU86" s="59"/>
      <c r="ATV86" s="59"/>
      <c r="ATW86" s="59"/>
      <c r="ATX86" s="59"/>
      <c r="ATY86" s="59"/>
      <c r="ATZ86" s="59"/>
      <c r="AUA86" s="59"/>
      <c r="AUB86" s="59"/>
      <c r="AUC86" s="59"/>
      <c r="AUD86" s="59"/>
      <c r="AUE86" s="59"/>
      <c r="AUF86" s="59"/>
      <c r="AUG86" s="59"/>
      <c r="AUH86" s="59"/>
      <c r="AUI86" s="59"/>
      <c r="AUJ86" s="59"/>
      <c r="AUK86" s="59"/>
      <c r="AUL86" s="59"/>
      <c r="AUM86" s="59"/>
      <c r="AUN86" s="59"/>
      <c r="AUO86" s="59"/>
      <c r="AUP86" s="59"/>
      <c r="AUQ86" s="59"/>
      <c r="AUR86" s="59"/>
      <c r="AUS86" s="59"/>
      <c r="AUT86" s="59"/>
      <c r="AUU86" s="59"/>
      <c r="AUV86" s="59"/>
      <c r="AUW86" s="59"/>
      <c r="AUX86" s="59"/>
      <c r="AUY86" s="59"/>
      <c r="AUZ86" s="59"/>
      <c r="AVA86" s="59"/>
      <c r="AVB86" s="59"/>
      <c r="AVC86" s="59"/>
      <c r="AVD86" s="59"/>
      <c r="AVE86" s="59"/>
      <c r="AVF86" s="59"/>
      <c r="AVG86" s="59"/>
      <c r="AVH86" s="59"/>
      <c r="AVI86" s="59"/>
      <c r="AVJ86" s="59"/>
      <c r="AVK86" s="59"/>
      <c r="AVL86" s="59"/>
      <c r="AVM86" s="59"/>
      <c r="AVN86" s="59"/>
      <c r="AVO86" s="59"/>
      <c r="AVP86" s="59"/>
      <c r="AVQ86" s="59"/>
      <c r="AVR86" s="59"/>
      <c r="AVS86" s="59"/>
      <c r="AVT86" s="59"/>
      <c r="AVU86" s="59"/>
      <c r="AVV86" s="59"/>
      <c r="AVW86" s="59"/>
      <c r="AVX86" s="59"/>
      <c r="AVY86" s="59"/>
      <c r="AVZ86" s="59"/>
      <c r="AWA86" s="59"/>
      <c r="AWB86" s="59"/>
      <c r="AWC86" s="59"/>
      <c r="AWD86" s="59"/>
      <c r="AWE86" s="59"/>
      <c r="AWF86" s="59"/>
      <c r="AWG86" s="59"/>
      <c r="AWH86" s="59"/>
      <c r="AWI86" s="59"/>
      <c r="AWJ86" s="59"/>
      <c r="AWK86" s="59"/>
      <c r="AWL86" s="59"/>
      <c r="AWM86" s="59"/>
      <c r="AWN86" s="59"/>
      <c r="AWO86" s="59"/>
      <c r="AWP86" s="59"/>
      <c r="AWQ86" s="59"/>
      <c r="AWR86" s="59"/>
      <c r="AWS86" s="59"/>
      <c r="AWT86" s="59"/>
      <c r="AWU86" s="59"/>
      <c r="AWV86" s="59"/>
      <c r="AWW86" s="59"/>
      <c r="AWX86" s="59"/>
      <c r="AWY86" s="59"/>
      <c r="AWZ86" s="59"/>
      <c r="AXA86" s="59"/>
      <c r="AXB86" s="59"/>
      <c r="AXC86" s="59"/>
      <c r="AXD86" s="59"/>
      <c r="AXE86" s="59"/>
      <c r="AXF86" s="59"/>
      <c r="AXG86" s="59"/>
      <c r="AXH86" s="59"/>
      <c r="AXI86" s="59"/>
      <c r="AXJ86" s="59"/>
      <c r="AXK86" s="59"/>
      <c r="AXL86" s="59"/>
      <c r="AXM86" s="59"/>
      <c r="AXN86" s="59"/>
      <c r="AXO86" s="59"/>
      <c r="AXP86" s="59"/>
      <c r="AXQ86" s="59"/>
      <c r="AXR86" s="59"/>
      <c r="AXS86" s="59"/>
      <c r="AXT86" s="59"/>
      <c r="AXU86" s="59"/>
      <c r="AXV86" s="59"/>
      <c r="AXW86" s="59"/>
      <c r="AXX86" s="59"/>
      <c r="AXY86" s="59"/>
      <c r="AXZ86" s="59"/>
      <c r="AYA86" s="59"/>
      <c r="AYB86" s="59"/>
      <c r="AYC86" s="59"/>
      <c r="AYD86" s="59"/>
      <c r="AYE86" s="59"/>
      <c r="AYF86" s="59"/>
      <c r="AYG86" s="59"/>
      <c r="AYH86" s="59"/>
      <c r="AYI86" s="59"/>
      <c r="AYJ86" s="59"/>
      <c r="AYK86" s="59"/>
      <c r="AYL86" s="59"/>
      <c r="AYM86" s="59"/>
      <c r="AYN86" s="59"/>
      <c r="AYO86" s="59"/>
      <c r="AYP86" s="59"/>
      <c r="AYQ86" s="59"/>
      <c r="AYR86" s="59"/>
      <c r="AYS86" s="59"/>
      <c r="AYT86" s="59"/>
      <c r="AYU86" s="59"/>
      <c r="AYV86" s="59"/>
      <c r="AYW86" s="59"/>
      <c r="AYX86" s="59"/>
      <c r="AYY86" s="59"/>
      <c r="AYZ86" s="59"/>
      <c r="AZA86" s="59"/>
      <c r="AZB86" s="59"/>
      <c r="AZC86" s="59"/>
      <c r="AZD86" s="59"/>
      <c r="AZE86" s="59"/>
      <c r="AZF86" s="59"/>
      <c r="AZG86" s="59"/>
      <c r="AZH86" s="59"/>
      <c r="AZI86" s="59"/>
      <c r="AZJ86" s="59"/>
      <c r="AZK86" s="59"/>
      <c r="AZL86" s="59"/>
      <c r="AZM86" s="59"/>
      <c r="AZN86" s="59"/>
      <c r="AZO86" s="59"/>
      <c r="AZP86" s="59"/>
      <c r="AZQ86" s="59"/>
      <c r="AZR86" s="59"/>
      <c r="AZS86" s="59"/>
      <c r="AZT86" s="59"/>
      <c r="AZU86" s="59"/>
      <c r="AZV86" s="59"/>
      <c r="AZW86" s="59"/>
      <c r="AZX86" s="59"/>
      <c r="AZY86" s="59"/>
      <c r="AZZ86" s="59"/>
      <c r="BAA86" s="59"/>
      <c r="BAB86" s="59"/>
      <c r="BAC86" s="59"/>
      <c r="BAD86" s="59"/>
      <c r="BAE86" s="59"/>
      <c r="BAF86" s="59"/>
      <c r="BAG86" s="59"/>
      <c r="BAH86" s="59"/>
      <c r="BAI86" s="59"/>
      <c r="BAJ86" s="59"/>
      <c r="BAK86" s="59"/>
      <c r="BAL86" s="59"/>
      <c r="BAM86" s="59"/>
      <c r="BAN86" s="59"/>
      <c r="BAO86" s="59"/>
      <c r="BAP86" s="59"/>
      <c r="BAQ86" s="59"/>
      <c r="BAR86" s="59"/>
      <c r="BAS86" s="59"/>
      <c r="BAT86" s="59"/>
      <c r="BAU86" s="59"/>
      <c r="BAV86" s="59"/>
      <c r="BAW86" s="59"/>
      <c r="BAX86" s="59"/>
      <c r="BAY86" s="59"/>
      <c r="BAZ86" s="59"/>
      <c r="BBA86" s="59"/>
      <c r="BBB86" s="59"/>
      <c r="BBC86" s="59"/>
      <c r="BBD86" s="59"/>
      <c r="BBE86" s="59"/>
      <c r="BBF86" s="59"/>
      <c r="BBG86" s="59"/>
      <c r="BBH86" s="59"/>
      <c r="BBI86" s="59"/>
      <c r="BBJ86" s="59"/>
      <c r="BBK86" s="59"/>
      <c r="BBL86" s="59"/>
      <c r="BBM86" s="59"/>
      <c r="BBN86" s="59"/>
      <c r="BBO86" s="59"/>
      <c r="BBP86" s="59"/>
      <c r="BBQ86" s="59"/>
      <c r="BBR86" s="59"/>
      <c r="BBS86" s="59"/>
      <c r="BBT86" s="59"/>
      <c r="BBU86" s="59"/>
      <c r="BBV86" s="59"/>
      <c r="BBW86" s="59"/>
      <c r="BBX86" s="59"/>
      <c r="BBY86" s="59"/>
      <c r="BBZ86" s="59"/>
      <c r="BCA86" s="59"/>
      <c r="BCB86" s="59"/>
      <c r="BCC86" s="59"/>
      <c r="BCD86" s="59"/>
      <c r="BCE86" s="59"/>
      <c r="BCF86" s="59"/>
      <c r="BCG86" s="59"/>
      <c r="BCH86" s="59"/>
      <c r="BCI86" s="59"/>
      <c r="BCJ86" s="59"/>
      <c r="BCK86" s="59"/>
      <c r="BCL86" s="59"/>
      <c r="BCM86" s="59"/>
      <c r="BCN86" s="59"/>
      <c r="BCO86" s="59"/>
      <c r="BCP86" s="59"/>
      <c r="BCQ86" s="59"/>
      <c r="BCR86" s="59"/>
      <c r="BCS86" s="59"/>
      <c r="BCT86" s="59"/>
      <c r="BCU86" s="59"/>
      <c r="BCV86" s="59"/>
      <c r="BCW86" s="59"/>
      <c r="BCX86" s="59"/>
      <c r="BCY86" s="59"/>
      <c r="BCZ86" s="59"/>
      <c r="BDA86" s="59"/>
      <c r="BDB86" s="59"/>
      <c r="BDC86" s="59"/>
      <c r="BDD86" s="59"/>
      <c r="BDE86" s="59"/>
      <c r="BDF86" s="59"/>
      <c r="BDG86" s="59"/>
      <c r="BDH86" s="59"/>
      <c r="BDI86" s="59"/>
      <c r="BDJ86" s="59"/>
      <c r="BDK86" s="59"/>
      <c r="BDL86" s="59"/>
      <c r="BDM86" s="59"/>
      <c r="BDN86" s="59"/>
      <c r="BDO86" s="59"/>
      <c r="BDP86" s="59"/>
      <c r="BDQ86" s="59"/>
      <c r="BDR86" s="59"/>
      <c r="BDS86" s="59"/>
      <c r="BDT86" s="59"/>
      <c r="BDU86" s="59"/>
      <c r="BDV86" s="59"/>
      <c r="BDW86" s="59"/>
      <c r="BDX86" s="59"/>
      <c r="BDY86" s="59"/>
      <c r="BDZ86" s="59"/>
      <c r="BEA86" s="59"/>
      <c r="BEB86" s="59"/>
      <c r="BEC86" s="59"/>
      <c r="BED86" s="59"/>
      <c r="BEE86" s="59"/>
      <c r="BEF86" s="59"/>
      <c r="BEG86" s="59"/>
      <c r="BEH86" s="59"/>
      <c r="BEI86" s="59"/>
      <c r="BEJ86" s="59"/>
      <c r="BEK86" s="59"/>
      <c r="BEL86" s="59"/>
      <c r="BEM86" s="59"/>
      <c r="BEN86" s="59"/>
      <c r="BEO86" s="59"/>
      <c r="BEP86" s="59"/>
      <c r="BEQ86" s="59"/>
      <c r="BER86" s="59"/>
      <c r="BES86" s="59"/>
      <c r="BET86" s="59"/>
      <c r="BEU86" s="59"/>
      <c r="BEV86" s="59"/>
      <c r="BEW86" s="59"/>
      <c r="BEX86" s="59"/>
      <c r="BEY86" s="59"/>
      <c r="BEZ86" s="59"/>
      <c r="BFA86" s="59"/>
      <c r="BFB86" s="59"/>
      <c r="BFC86" s="59"/>
      <c r="BFD86" s="59"/>
      <c r="BFE86" s="59"/>
      <c r="BFF86" s="59"/>
      <c r="BFG86" s="59"/>
      <c r="BFH86" s="59"/>
      <c r="BFI86" s="59"/>
      <c r="BFJ86" s="59"/>
      <c r="BFK86" s="59"/>
      <c r="BFL86" s="59"/>
      <c r="BFM86" s="59"/>
      <c r="BFN86" s="59"/>
      <c r="BFO86" s="59"/>
      <c r="BFP86" s="59"/>
      <c r="BFQ86" s="59"/>
      <c r="BFR86" s="59"/>
      <c r="BFS86" s="59"/>
      <c r="BFT86" s="59"/>
      <c r="BFU86" s="59"/>
      <c r="BFV86" s="59"/>
      <c r="BFW86" s="59"/>
      <c r="BFX86" s="59"/>
      <c r="BFY86" s="59"/>
      <c r="BFZ86" s="59"/>
      <c r="BGA86" s="59"/>
      <c r="BGB86" s="59"/>
      <c r="BGC86" s="59"/>
      <c r="BGD86" s="59"/>
      <c r="BGE86" s="59"/>
      <c r="BGF86" s="59"/>
      <c r="BGG86" s="59"/>
      <c r="BGH86" s="59"/>
      <c r="BGI86" s="59"/>
      <c r="BGJ86" s="59"/>
      <c r="BGK86" s="59"/>
      <c r="BGL86" s="59"/>
      <c r="BGM86" s="59"/>
      <c r="BGN86" s="59"/>
      <c r="BGO86" s="59"/>
      <c r="BGP86" s="59"/>
      <c r="BGQ86" s="59"/>
      <c r="BGR86" s="59"/>
      <c r="BGS86" s="59"/>
      <c r="BGT86" s="59"/>
      <c r="BGU86" s="59"/>
      <c r="BGV86" s="59"/>
      <c r="BGW86" s="59"/>
      <c r="BGX86" s="59"/>
      <c r="BGY86" s="59"/>
      <c r="BGZ86" s="59"/>
      <c r="BHA86" s="59"/>
      <c r="BHB86" s="59"/>
      <c r="BHC86" s="59"/>
      <c r="BHD86" s="59"/>
      <c r="BHE86" s="59"/>
      <c r="BHF86" s="59"/>
      <c r="BHG86" s="59"/>
      <c r="BHH86" s="59"/>
      <c r="BHI86" s="59"/>
      <c r="BHJ86" s="59"/>
      <c r="BHK86" s="59"/>
      <c r="BHL86" s="59"/>
      <c r="BHM86" s="59"/>
      <c r="BHN86" s="59"/>
      <c r="BHO86" s="59"/>
      <c r="BHP86" s="59"/>
      <c r="BHQ86" s="59"/>
      <c r="BHR86" s="59"/>
      <c r="BHS86" s="59"/>
      <c r="BHT86" s="59"/>
      <c r="BHU86" s="59"/>
      <c r="BHV86" s="59"/>
      <c r="BHW86" s="59"/>
      <c r="BHX86" s="59"/>
      <c r="BHY86" s="59"/>
      <c r="BHZ86" s="59"/>
      <c r="BIA86" s="59"/>
      <c r="BIB86" s="59"/>
      <c r="BIC86" s="59"/>
      <c r="BID86" s="59"/>
      <c r="BIE86" s="59"/>
      <c r="BIF86" s="59"/>
      <c r="BIG86" s="59"/>
      <c r="BIH86" s="59"/>
      <c r="BII86" s="59"/>
      <c r="BIJ86" s="59"/>
      <c r="BIK86" s="59"/>
      <c r="BIL86" s="59"/>
      <c r="BIM86" s="59"/>
      <c r="BIN86" s="59"/>
      <c r="BIO86" s="59"/>
      <c r="BIP86" s="59"/>
      <c r="BIQ86" s="59"/>
      <c r="BIR86" s="59"/>
      <c r="BIS86" s="59"/>
      <c r="BIT86" s="59"/>
      <c r="BIU86" s="59"/>
      <c r="BIV86" s="59"/>
      <c r="BIW86" s="59"/>
      <c r="BIX86" s="59"/>
      <c r="BIY86" s="59"/>
      <c r="BIZ86" s="59"/>
      <c r="BJA86" s="59"/>
      <c r="BJB86" s="59"/>
      <c r="BJC86" s="59"/>
      <c r="BJD86" s="59"/>
      <c r="BJE86" s="59"/>
      <c r="BJF86" s="59"/>
      <c r="BJG86" s="59"/>
      <c r="BJH86" s="59"/>
      <c r="BJI86" s="59"/>
      <c r="BJJ86" s="59"/>
      <c r="BJK86" s="59"/>
      <c r="BJL86" s="59"/>
      <c r="BJM86" s="59"/>
      <c r="BJN86" s="59"/>
      <c r="BJO86" s="59"/>
      <c r="BJP86" s="59"/>
      <c r="BJQ86" s="59"/>
      <c r="BJR86" s="59"/>
      <c r="BJS86" s="59"/>
      <c r="BJT86" s="59"/>
      <c r="BJU86" s="59"/>
      <c r="BJV86" s="59"/>
      <c r="BJW86" s="59"/>
      <c r="BJX86" s="59"/>
      <c r="BJY86" s="59"/>
      <c r="BJZ86" s="59"/>
      <c r="BKA86" s="59"/>
      <c r="BKB86" s="59"/>
      <c r="BKC86" s="59"/>
      <c r="BKD86" s="59"/>
      <c r="BKE86" s="59"/>
      <c r="BKF86" s="59"/>
      <c r="BKG86" s="59"/>
      <c r="BKH86" s="59"/>
      <c r="BKI86" s="59"/>
      <c r="BKJ86" s="59"/>
      <c r="BKK86" s="59"/>
      <c r="BKL86" s="59"/>
      <c r="BKM86" s="59"/>
      <c r="BKN86" s="59"/>
      <c r="BKO86" s="59"/>
      <c r="BKP86" s="59"/>
      <c r="BKQ86" s="59"/>
      <c r="BKR86" s="59"/>
      <c r="BKS86" s="59"/>
      <c r="BKT86" s="59"/>
      <c r="BKU86" s="59"/>
      <c r="BKV86" s="59"/>
      <c r="BKW86" s="59"/>
      <c r="BKX86" s="59"/>
      <c r="BKY86" s="59"/>
      <c r="BKZ86" s="59"/>
      <c r="BLA86" s="59"/>
      <c r="BLB86" s="59"/>
      <c r="BLC86" s="59"/>
      <c r="BLD86" s="59"/>
      <c r="BLE86" s="59"/>
      <c r="BLF86" s="59"/>
      <c r="BLG86" s="59"/>
      <c r="BLH86" s="59"/>
      <c r="BLI86" s="59"/>
      <c r="BLJ86" s="59"/>
      <c r="BLK86" s="59"/>
      <c r="BLL86" s="59"/>
      <c r="BLM86" s="59"/>
      <c r="BLN86" s="59"/>
      <c r="BLO86" s="59"/>
      <c r="BLP86" s="59"/>
      <c r="BLQ86" s="59"/>
      <c r="BLR86" s="59"/>
      <c r="BLS86" s="59"/>
      <c r="BLT86" s="59"/>
      <c r="BLU86" s="59"/>
      <c r="BLV86" s="59"/>
      <c r="BLW86" s="59"/>
      <c r="BLX86" s="59"/>
      <c r="BLY86" s="59"/>
      <c r="BLZ86" s="59"/>
      <c r="BMA86" s="59"/>
      <c r="BMB86" s="59"/>
      <c r="BMC86" s="59"/>
      <c r="BMD86" s="59"/>
      <c r="BME86" s="59"/>
      <c r="BMF86" s="59"/>
      <c r="BMG86" s="59"/>
      <c r="BMH86" s="59"/>
      <c r="BMI86" s="59"/>
      <c r="BMJ86" s="59"/>
      <c r="BMK86" s="59"/>
      <c r="BML86" s="59"/>
      <c r="BMM86" s="59"/>
      <c r="BMN86" s="59"/>
      <c r="BMO86" s="59"/>
      <c r="BMP86" s="59"/>
      <c r="BMQ86" s="59"/>
      <c r="BMR86" s="59"/>
      <c r="BMS86" s="59"/>
      <c r="BMT86" s="59"/>
      <c r="BMU86" s="59"/>
      <c r="BMV86" s="59"/>
      <c r="BMW86" s="59"/>
      <c r="BMX86" s="59"/>
      <c r="BMY86" s="59"/>
      <c r="BMZ86" s="59"/>
      <c r="BNA86" s="59"/>
      <c r="BNB86" s="59"/>
      <c r="BNC86" s="59"/>
      <c r="BND86" s="59"/>
      <c r="BNE86" s="59"/>
      <c r="BNF86" s="59"/>
      <c r="BNG86" s="59"/>
      <c r="BNH86" s="59"/>
      <c r="BNI86" s="59"/>
      <c r="BNJ86" s="59"/>
      <c r="BNK86" s="59"/>
      <c r="BNL86" s="59"/>
      <c r="BNM86" s="59"/>
      <c r="BNN86" s="59"/>
      <c r="BNO86" s="59"/>
      <c r="BNP86" s="59"/>
      <c r="BNQ86" s="59"/>
      <c r="BNR86" s="59"/>
      <c r="BNS86" s="59"/>
      <c r="BNT86" s="59"/>
      <c r="BNU86" s="59"/>
      <c r="BNV86" s="59"/>
      <c r="BNW86" s="59"/>
      <c r="BNX86" s="59"/>
      <c r="BNY86" s="59"/>
      <c r="BNZ86" s="59"/>
      <c r="BOA86" s="59"/>
      <c r="BOB86" s="59"/>
      <c r="BOC86" s="59"/>
      <c r="BOD86" s="59"/>
      <c r="BOE86" s="59"/>
      <c r="BOF86" s="59"/>
      <c r="BOG86" s="59"/>
      <c r="BOH86" s="59"/>
      <c r="BOI86" s="59"/>
      <c r="BOJ86" s="59"/>
      <c r="BOK86" s="59"/>
      <c r="BOL86" s="59"/>
      <c r="BOM86" s="59"/>
      <c r="BON86" s="59"/>
      <c r="BOO86" s="59"/>
      <c r="BOP86" s="59"/>
      <c r="BOQ86" s="59"/>
      <c r="BOR86" s="59"/>
      <c r="BOS86" s="59"/>
      <c r="BOT86" s="59"/>
      <c r="BOU86" s="59"/>
      <c r="BOV86" s="59"/>
      <c r="BOW86" s="59"/>
      <c r="BOX86" s="59"/>
      <c r="BOY86" s="59"/>
      <c r="BOZ86" s="59"/>
      <c r="BPA86" s="59"/>
      <c r="BPB86" s="59"/>
      <c r="BPC86" s="59"/>
      <c r="BPD86" s="59"/>
      <c r="BPE86" s="59"/>
      <c r="BPF86" s="59"/>
      <c r="BPG86" s="59"/>
      <c r="BPH86" s="59"/>
      <c r="BPI86" s="59"/>
      <c r="BPJ86" s="59"/>
      <c r="BPK86" s="59"/>
      <c r="BPL86" s="59"/>
      <c r="BPM86" s="59"/>
      <c r="BPN86" s="59"/>
      <c r="BPO86" s="59"/>
      <c r="BPP86" s="59"/>
      <c r="BPQ86" s="59"/>
      <c r="BPR86" s="59"/>
      <c r="BPS86" s="59"/>
      <c r="BPT86" s="59"/>
      <c r="BPU86" s="59"/>
      <c r="BPV86" s="59"/>
      <c r="BPW86" s="59"/>
      <c r="BPX86" s="59"/>
      <c r="BPY86" s="59"/>
      <c r="BPZ86" s="59"/>
      <c r="BQA86" s="59"/>
      <c r="BQB86" s="59"/>
      <c r="BQC86" s="59"/>
      <c r="BQD86" s="59"/>
      <c r="BQE86" s="59"/>
      <c r="BQF86" s="59"/>
      <c r="BQG86" s="59"/>
      <c r="BQH86" s="59"/>
      <c r="BQI86" s="59"/>
      <c r="BQJ86" s="59"/>
      <c r="BQK86" s="59"/>
      <c r="BQL86" s="59"/>
      <c r="BQM86" s="59"/>
      <c r="BQN86" s="59"/>
      <c r="BQO86" s="59"/>
      <c r="BQP86" s="59"/>
      <c r="BQQ86" s="59"/>
      <c r="BQR86" s="59"/>
      <c r="BQS86" s="59"/>
      <c r="BQT86" s="59"/>
      <c r="BQU86" s="59"/>
      <c r="BQV86" s="59"/>
      <c r="BQW86" s="59"/>
      <c r="BQX86" s="59"/>
      <c r="BQY86" s="59"/>
      <c r="BQZ86" s="59"/>
      <c r="BRA86" s="59"/>
      <c r="BRB86" s="59"/>
      <c r="BRC86" s="59"/>
      <c r="BRD86" s="59"/>
      <c r="BRE86" s="59"/>
      <c r="BRF86" s="59"/>
      <c r="BRG86" s="59"/>
      <c r="BRH86" s="59"/>
      <c r="BRI86" s="59"/>
      <c r="BRJ86" s="59"/>
      <c r="BRK86" s="59"/>
      <c r="BRL86" s="59"/>
      <c r="BRM86" s="59"/>
      <c r="BRN86" s="59"/>
      <c r="BRO86" s="59"/>
      <c r="BRP86" s="59"/>
      <c r="BRQ86" s="59"/>
      <c r="BRR86" s="59"/>
      <c r="BRS86" s="59"/>
      <c r="BRT86" s="59"/>
      <c r="BRU86" s="59"/>
      <c r="BRV86" s="59"/>
      <c r="BRW86" s="59"/>
      <c r="BRX86" s="59"/>
      <c r="BRY86" s="59"/>
      <c r="BRZ86" s="59"/>
      <c r="BSA86" s="59"/>
      <c r="BSB86" s="59"/>
      <c r="BSC86" s="59"/>
      <c r="BSD86" s="59"/>
      <c r="BSE86" s="59"/>
      <c r="BSF86" s="59"/>
      <c r="BSG86" s="59"/>
      <c r="BSH86" s="59"/>
      <c r="BSI86" s="59"/>
      <c r="BSJ86" s="59"/>
      <c r="BSK86" s="59"/>
      <c r="BSL86" s="59"/>
      <c r="BSM86" s="59"/>
      <c r="BSN86" s="59"/>
      <c r="BSO86" s="59"/>
      <c r="BSP86" s="59"/>
      <c r="BSQ86" s="59"/>
      <c r="BSR86" s="59"/>
      <c r="BSS86" s="59"/>
      <c r="BST86" s="59"/>
      <c r="BSU86" s="59"/>
      <c r="BSV86" s="59"/>
      <c r="BSW86" s="59"/>
      <c r="BSX86" s="59"/>
      <c r="BSY86" s="59"/>
      <c r="BSZ86" s="59"/>
      <c r="BTA86" s="59"/>
      <c r="BTB86" s="59"/>
      <c r="BTC86" s="59"/>
      <c r="BTD86" s="59"/>
      <c r="BTE86" s="59"/>
      <c r="BTF86" s="59"/>
      <c r="BTG86" s="59"/>
      <c r="BTH86" s="59"/>
      <c r="BTI86" s="59"/>
      <c r="BTJ86" s="59"/>
      <c r="BTK86" s="59"/>
      <c r="BTL86" s="59"/>
      <c r="BTM86" s="59"/>
      <c r="BTN86" s="59"/>
      <c r="BTO86" s="59"/>
      <c r="BTP86" s="59"/>
      <c r="BTQ86" s="59"/>
      <c r="BTR86" s="59"/>
      <c r="BTS86" s="59"/>
      <c r="BTT86" s="59"/>
      <c r="BTU86" s="59"/>
      <c r="BTV86" s="59"/>
      <c r="BTW86" s="59"/>
      <c r="BTX86" s="59"/>
      <c r="BTY86" s="59"/>
      <c r="BTZ86" s="59"/>
      <c r="BUA86" s="59"/>
      <c r="BUB86" s="59"/>
      <c r="BUC86" s="59"/>
      <c r="BUD86" s="59"/>
      <c r="BUE86" s="59"/>
      <c r="BUF86" s="59"/>
      <c r="BUG86" s="59"/>
      <c r="BUH86" s="59"/>
      <c r="BUI86" s="59"/>
      <c r="BUJ86" s="59"/>
      <c r="BUK86" s="59"/>
      <c r="BUL86" s="59"/>
      <c r="BUM86" s="59"/>
      <c r="BUN86" s="59"/>
      <c r="BUO86" s="59"/>
      <c r="BUP86" s="59"/>
      <c r="BUQ86" s="59"/>
      <c r="BUR86" s="59"/>
      <c r="BUS86" s="59"/>
      <c r="BUT86" s="59"/>
      <c r="BUU86" s="59"/>
      <c r="BUV86" s="59"/>
      <c r="BUW86" s="59"/>
      <c r="BUX86" s="59"/>
      <c r="BUY86" s="59"/>
      <c r="BUZ86" s="59"/>
      <c r="BVA86" s="59"/>
      <c r="BVB86" s="59"/>
      <c r="BVC86" s="59"/>
      <c r="BVD86" s="59"/>
      <c r="BVE86" s="59"/>
      <c r="BVF86" s="59"/>
      <c r="BVG86" s="59"/>
      <c r="BVH86" s="59"/>
      <c r="BVI86" s="59"/>
      <c r="BVJ86" s="59"/>
      <c r="BVK86" s="59"/>
      <c r="BVL86" s="59"/>
      <c r="BVM86" s="59"/>
      <c r="BVN86" s="59"/>
      <c r="BVO86" s="59"/>
      <c r="BVP86" s="59"/>
      <c r="BVQ86" s="59"/>
      <c r="BVR86" s="59"/>
      <c r="BVS86" s="59"/>
      <c r="BVT86" s="59"/>
      <c r="BVU86" s="59"/>
      <c r="BVV86" s="59"/>
      <c r="BVW86" s="59"/>
      <c r="BVX86" s="59"/>
      <c r="BVY86" s="59"/>
      <c r="BVZ86" s="59"/>
      <c r="BWA86" s="59"/>
      <c r="BWB86" s="59"/>
      <c r="BWC86" s="59"/>
      <c r="BWD86" s="59"/>
      <c r="BWE86" s="59"/>
      <c r="BWF86" s="59"/>
      <c r="BWG86" s="59"/>
      <c r="BWH86" s="59"/>
      <c r="BWI86" s="59"/>
      <c r="BWJ86" s="59"/>
      <c r="BWK86" s="59"/>
      <c r="BWL86" s="59"/>
      <c r="BWM86" s="59"/>
      <c r="BWN86" s="59"/>
      <c r="BWO86" s="59"/>
      <c r="BWP86" s="59"/>
      <c r="BWQ86" s="59"/>
      <c r="BWR86" s="59"/>
      <c r="BWS86" s="59"/>
      <c r="BWT86" s="59"/>
      <c r="BWU86" s="59"/>
      <c r="BWV86" s="59"/>
      <c r="BWW86" s="59"/>
      <c r="BWX86" s="59"/>
      <c r="BWY86" s="59"/>
      <c r="BWZ86" s="59"/>
      <c r="BXA86" s="59"/>
      <c r="BXB86" s="59"/>
      <c r="BXC86" s="59"/>
      <c r="BXD86" s="59"/>
      <c r="BXE86" s="59"/>
      <c r="BXF86" s="59"/>
      <c r="BXG86" s="59"/>
      <c r="BXH86" s="59"/>
      <c r="BXI86" s="59"/>
      <c r="BXJ86" s="59"/>
      <c r="BXK86" s="59"/>
      <c r="BXL86" s="59"/>
      <c r="BXM86" s="59"/>
      <c r="BXN86" s="59"/>
      <c r="BXO86" s="59"/>
      <c r="BXP86" s="59"/>
      <c r="BXQ86" s="59"/>
      <c r="BXR86" s="59"/>
      <c r="BXS86" s="59"/>
      <c r="BXT86" s="59"/>
      <c r="BXU86" s="59"/>
      <c r="BXV86" s="59"/>
      <c r="BXW86" s="59"/>
      <c r="BXX86" s="59"/>
      <c r="BXY86" s="59"/>
      <c r="BXZ86" s="59"/>
      <c r="BYA86" s="59"/>
      <c r="BYB86" s="59"/>
      <c r="BYC86" s="59"/>
      <c r="BYD86" s="59"/>
      <c r="BYE86" s="59"/>
      <c r="BYF86" s="59"/>
      <c r="BYG86" s="59"/>
      <c r="BYH86" s="59"/>
      <c r="BYI86" s="59"/>
      <c r="BYJ86" s="59"/>
      <c r="BYK86" s="59"/>
      <c r="BYL86" s="59"/>
      <c r="BYM86" s="59"/>
      <c r="BYN86" s="59"/>
      <c r="BYO86" s="59"/>
      <c r="BYP86" s="59"/>
      <c r="BYQ86" s="59"/>
      <c r="BYR86" s="59"/>
      <c r="BYS86" s="59"/>
      <c r="BYT86" s="59"/>
      <c r="BYU86" s="59"/>
      <c r="BYV86" s="59"/>
      <c r="BYW86" s="59"/>
      <c r="BYX86" s="59"/>
      <c r="BYY86" s="59"/>
      <c r="BYZ86" s="59"/>
      <c r="BZA86" s="59"/>
      <c r="BZB86" s="59"/>
      <c r="BZC86" s="59"/>
      <c r="BZD86" s="59"/>
      <c r="BZE86" s="59"/>
      <c r="BZF86" s="59"/>
      <c r="BZG86" s="59"/>
      <c r="BZH86" s="59"/>
      <c r="BZI86" s="59"/>
      <c r="BZJ86" s="59"/>
      <c r="BZK86" s="59"/>
      <c r="BZL86" s="59"/>
      <c r="BZM86" s="59"/>
      <c r="BZN86" s="59"/>
      <c r="BZO86" s="59"/>
      <c r="BZP86" s="59"/>
      <c r="BZQ86" s="59"/>
      <c r="BZR86" s="59"/>
      <c r="BZS86" s="59"/>
      <c r="BZT86" s="59"/>
      <c r="BZU86" s="59"/>
      <c r="BZV86" s="59"/>
      <c r="BZW86" s="59"/>
      <c r="BZX86" s="59"/>
      <c r="BZY86" s="59"/>
      <c r="BZZ86" s="59"/>
      <c r="CAA86" s="59"/>
      <c r="CAB86" s="59"/>
      <c r="CAC86" s="59"/>
      <c r="CAD86" s="59"/>
      <c r="CAE86" s="59"/>
      <c r="CAF86" s="59"/>
      <c r="CAG86" s="59"/>
      <c r="CAH86" s="59"/>
      <c r="CAI86" s="59"/>
      <c r="CAJ86" s="59"/>
      <c r="CAK86" s="59"/>
      <c r="CAL86" s="59"/>
      <c r="CAM86" s="59"/>
      <c r="CAN86" s="59"/>
      <c r="CAO86" s="59"/>
      <c r="CAP86" s="59"/>
      <c r="CAQ86" s="59"/>
      <c r="CAR86" s="59"/>
      <c r="CAS86" s="59"/>
      <c r="CAT86" s="59"/>
      <c r="CAU86" s="59"/>
      <c r="CAV86" s="59"/>
      <c r="CAW86" s="59"/>
      <c r="CAX86" s="59"/>
      <c r="CAY86" s="59"/>
      <c r="CAZ86" s="59"/>
      <c r="CBA86" s="59"/>
      <c r="CBB86" s="59"/>
      <c r="CBC86" s="59"/>
      <c r="CBD86" s="59"/>
      <c r="CBE86" s="59"/>
      <c r="CBF86" s="59"/>
      <c r="CBG86" s="59"/>
      <c r="CBH86" s="59"/>
      <c r="CBI86" s="59"/>
      <c r="CBJ86" s="59"/>
      <c r="CBK86" s="59"/>
      <c r="CBL86" s="59"/>
      <c r="CBM86" s="59"/>
      <c r="CBN86" s="59"/>
      <c r="CBO86" s="59"/>
      <c r="CBP86" s="59"/>
      <c r="CBQ86" s="59"/>
      <c r="CBR86" s="59"/>
      <c r="CBS86" s="59"/>
      <c r="CBT86" s="59"/>
      <c r="CBU86" s="59"/>
      <c r="CBV86" s="59"/>
      <c r="CBW86" s="59"/>
      <c r="CBX86" s="59"/>
      <c r="CBY86" s="59"/>
      <c r="CBZ86" s="59"/>
      <c r="CCA86" s="59"/>
      <c r="CCB86" s="59"/>
      <c r="CCC86" s="59"/>
      <c r="CCD86" s="59"/>
      <c r="CCE86" s="59"/>
      <c r="CCF86" s="59"/>
      <c r="CCG86" s="59"/>
      <c r="CCH86" s="59"/>
      <c r="CCI86" s="59"/>
      <c r="CCJ86" s="59"/>
      <c r="CCK86" s="59"/>
      <c r="CCL86" s="59"/>
      <c r="CCM86" s="59"/>
      <c r="CCN86" s="59"/>
      <c r="CCO86" s="59"/>
      <c r="CCP86" s="59"/>
      <c r="CCQ86" s="59"/>
      <c r="CCR86" s="59"/>
      <c r="CCS86" s="59"/>
      <c r="CCT86" s="59"/>
      <c r="CCU86" s="59"/>
      <c r="CCV86" s="59"/>
      <c r="CCW86" s="59"/>
      <c r="CCX86" s="59"/>
      <c r="CCY86" s="59"/>
      <c r="CCZ86" s="59"/>
      <c r="CDA86" s="59"/>
      <c r="CDB86" s="59"/>
      <c r="CDC86" s="59"/>
      <c r="CDD86" s="59"/>
      <c r="CDE86" s="59"/>
      <c r="CDF86" s="59"/>
      <c r="CDG86" s="59"/>
      <c r="CDH86" s="59"/>
      <c r="CDI86" s="59"/>
      <c r="CDJ86" s="59"/>
      <c r="CDK86" s="59"/>
      <c r="CDL86" s="59"/>
      <c r="CDM86" s="59"/>
      <c r="CDN86" s="59"/>
      <c r="CDO86" s="59"/>
      <c r="CDP86" s="59"/>
      <c r="CDQ86" s="59"/>
      <c r="CDR86" s="59"/>
      <c r="CDS86" s="59"/>
      <c r="CDT86" s="59"/>
      <c r="CDU86" s="59"/>
      <c r="CDV86" s="59"/>
      <c r="CDW86" s="59"/>
      <c r="CDX86" s="59"/>
      <c r="CDY86" s="59"/>
      <c r="CDZ86" s="59"/>
      <c r="CEA86" s="59"/>
      <c r="CEB86" s="59"/>
      <c r="CEC86" s="59"/>
      <c r="CED86" s="59"/>
      <c r="CEE86" s="59"/>
      <c r="CEF86" s="59"/>
      <c r="CEG86" s="59"/>
      <c r="CEH86" s="59"/>
      <c r="CEI86" s="59"/>
      <c r="CEJ86" s="59"/>
      <c r="CEK86" s="59"/>
      <c r="CEL86" s="59"/>
      <c r="CEM86" s="59"/>
      <c r="CEN86" s="59"/>
      <c r="CEO86" s="59"/>
      <c r="CEP86" s="59"/>
      <c r="CEQ86" s="59"/>
      <c r="CER86" s="59"/>
      <c r="CES86" s="59"/>
      <c r="CET86" s="59"/>
      <c r="CEU86" s="59"/>
      <c r="CEV86" s="59"/>
      <c r="CEW86" s="59"/>
      <c r="CEX86" s="59"/>
      <c r="CEY86" s="59"/>
      <c r="CEZ86" s="59"/>
      <c r="CFA86" s="59"/>
      <c r="CFB86" s="59"/>
      <c r="CFC86" s="59"/>
      <c r="CFD86" s="59"/>
      <c r="CFE86" s="59"/>
      <c r="CFF86" s="59"/>
      <c r="CFG86" s="59"/>
      <c r="CFH86" s="59"/>
      <c r="CFI86" s="59"/>
      <c r="CFJ86" s="59"/>
      <c r="CFK86" s="59"/>
      <c r="CFL86" s="59"/>
      <c r="CFM86" s="59"/>
      <c r="CFN86" s="59"/>
      <c r="CFO86" s="59"/>
      <c r="CFP86" s="59"/>
      <c r="CFQ86" s="59"/>
      <c r="CFR86" s="59"/>
      <c r="CFS86" s="59"/>
      <c r="CFT86" s="59"/>
      <c r="CFU86" s="59"/>
      <c r="CFV86" s="59"/>
      <c r="CFW86" s="59"/>
      <c r="CFX86" s="59"/>
      <c r="CFY86" s="59"/>
      <c r="CFZ86" s="59"/>
      <c r="CGA86" s="59"/>
      <c r="CGB86" s="59"/>
      <c r="CGC86" s="59"/>
      <c r="CGD86" s="59"/>
      <c r="CGE86" s="59"/>
      <c r="CGF86" s="59"/>
      <c r="CGG86" s="59"/>
      <c r="CGH86" s="59"/>
      <c r="CGI86" s="59"/>
      <c r="CGJ86" s="59"/>
      <c r="CGK86" s="59"/>
      <c r="CGL86" s="59"/>
      <c r="CGM86" s="59"/>
      <c r="CGN86" s="59"/>
      <c r="CGO86" s="59"/>
      <c r="CGP86" s="59"/>
      <c r="CGQ86" s="59"/>
      <c r="CGR86" s="59"/>
      <c r="CGS86" s="59"/>
      <c r="CGT86" s="59"/>
      <c r="CGU86" s="59"/>
      <c r="CGV86" s="59"/>
      <c r="CGW86" s="59"/>
      <c r="CGX86" s="59"/>
      <c r="CGY86" s="59"/>
      <c r="CGZ86" s="59"/>
      <c r="CHA86" s="59"/>
      <c r="CHB86" s="59"/>
      <c r="CHC86" s="59"/>
      <c r="CHD86" s="59"/>
      <c r="CHE86" s="59"/>
      <c r="CHF86" s="59"/>
      <c r="CHG86" s="59"/>
      <c r="CHH86" s="59"/>
      <c r="CHI86" s="59"/>
      <c r="CHJ86" s="59"/>
      <c r="CHK86" s="59"/>
      <c r="CHL86" s="59"/>
      <c r="CHM86" s="59"/>
      <c r="CHN86" s="59"/>
      <c r="CHO86" s="59"/>
      <c r="CHP86" s="59"/>
      <c r="CHQ86" s="59"/>
      <c r="CHR86" s="59"/>
      <c r="CHS86" s="59"/>
      <c r="CHT86" s="59"/>
      <c r="CHU86" s="59"/>
      <c r="CHV86" s="59"/>
      <c r="CHW86" s="59"/>
      <c r="CHX86" s="59"/>
      <c r="CHY86" s="59"/>
      <c r="CHZ86" s="59"/>
      <c r="CIA86" s="59"/>
      <c r="CIB86" s="59"/>
      <c r="CIC86" s="59"/>
      <c r="CID86" s="59"/>
      <c r="CIE86" s="59"/>
      <c r="CIF86" s="59"/>
      <c r="CIG86" s="59"/>
      <c r="CIH86" s="59"/>
      <c r="CII86" s="59"/>
      <c r="CIJ86" s="59"/>
      <c r="CIK86" s="59"/>
      <c r="CIL86" s="59"/>
      <c r="CIM86" s="59"/>
      <c r="CIN86" s="59"/>
      <c r="CIO86" s="59"/>
      <c r="CIP86" s="59"/>
      <c r="CIQ86" s="59"/>
      <c r="CIR86" s="59"/>
      <c r="CIS86" s="59"/>
      <c r="CIT86" s="59"/>
      <c r="CIU86" s="59"/>
      <c r="CIV86" s="59"/>
      <c r="CIW86" s="59"/>
      <c r="CIX86" s="59"/>
      <c r="CIY86" s="59"/>
      <c r="CIZ86" s="59"/>
      <c r="CJA86" s="59"/>
      <c r="CJB86" s="59"/>
      <c r="CJC86" s="59"/>
      <c r="CJD86" s="59"/>
      <c r="CJE86" s="59"/>
      <c r="CJF86" s="59"/>
      <c r="CJG86" s="59"/>
      <c r="CJH86" s="59"/>
      <c r="CJI86" s="59"/>
      <c r="CJJ86" s="59"/>
      <c r="CJK86" s="59"/>
      <c r="CJL86" s="59"/>
      <c r="CJM86" s="59"/>
      <c r="CJN86" s="59"/>
      <c r="CJO86" s="59"/>
      <c r="CJP86" s="59"/>
      <c r="CJQ86" s="59"/>
      <c r="CJR86" s="59"/>
      <c r="CJS86" s="59"/>
      <c r="CJT86" s="59"/>
      <c r="CJU86" s="59"/>
      <c r="CJV86" s="59"/>
      <c r="CJW86" s="59"/>
      <c r="CJX86" s="59"/>
      <c r="CJY86" s="59"/>
      <c r="CJZ86" s="59"/>
      <c r="CKA86" s="59"/>
      <c r="CKB86" s="59"/>
      <c r="CKC86" s="59"/>
      <c r="CKD86" s="59"/>
      <c r="CKE86" s="59"/>
      <c r="CKF86" s="59"/>
      <c r="CKG86" s="59"/>
      <c r="CKH86" s="59"/>
      <c r="CKI86" s="59"/>
      <c r="CKJ86" s="59"/>
      <c r="CKK86" s="59"/>
      <c r="CKL86" s="59"/>
      <c r="CKM86" s="59"/>
      <c r="CKN86" s="59"/>
      <c r="CKO86" s="59"/>
      <c r="CKP86" s="59"/>
      <c r="CKQ86" s="59"/>
      <c r="CKR86" s="59"/>
      <c r="CKS86" s="59"/>
      <c r="CKT86" s="59"/>
      <c r="CKU86" s="59"/>
      <c r="CKV86" s="59"/>
      <c r="CKW86" s="59"/>
      <c r="CKX86" s="59"/>
      <c r="CKY86" s="59"/>
      <c r="CKZ86" s="59"/>
      <c r="CLA86" s="59"/>
      <c r="CLB86" s="59"/>
      <c r="CLC86" s="59"/>
      <c r="CLD86" s="59"/>
      <c r="CLE86" s="59"/>
      <c r="CLF86" s="59"/>
      <c r="CLG86" s="59"/>
      <c r="CLH86" s="59"/>
      <c r="CLI86" s="59"/>
      <c r="CLJ86" s="59"/>
      <c r="CLK86" s="59"/>
      <c r="CLL86" s="59"/>
      <c r="CLM86" s="59"/>
      <c r="CLN86" s="59"/>
      <c r="CLO86" s="59"/>
      <c r="CLP86" s="59"/>
      <c r="CLQ86" s="59"/>
      <c r="CLR86" s="59"/>
      <c r="CLS86" s="59"/>
      <c r="CLT86" s="59"/>
      <c r="CLU86" s="59"/>
      <c r="CLV86" s="59"/>
      <c r="CLW86" s="59"/>
      <c r="CLX86" s="59"/>
      <c r="CLY86" s="59"/>
      <c r="CLZ86" s="59"/>
      <c r="CMA86" s="59"/>
      <c r="CMB86" s="59"/>
      <c r="CMC86" s="59"/>
      <c r="CMD86" s="59"/>
      <c r="CME86" s="59"/>
      <c r="CMF86" s="59"/>
      <c r="CMG86" s="59"/>
      <c r="CMH86" s="59"/>
      <c r="CMI86" s="59"/>
      <c r="CMJ86" s="59"/>
      <c r="CMK86" s="59"/>
      <c r="CML86" s="59"/>
      <c r="CMM86" s="59"/>
      <c r="CMN86" s="59"/>
      <c r="CMO86" s="59"/>
      <c r="CMP86" s="59"/>
      <c r="CMQ86" s="59"/>
      <c r="CMR86" s="59"/>
      <c r="CMS86" s="59"/>
      <c r="CMT86" s="59"/>
      <c r="CMU86" s="59"/>
      <c r="CMV86" s="59"/>
      <c r="CMW86" s="59"/>
      <c r="CMX86" s="59"/>
      <c r="CMY86" s="59"/>
      <c r="CMZ86" s="59"/>
      <c r="CNA86" s="59"/>
      <c r="CNB86" s="59"/>
      <c r="CNC86" s="59"/>
      <c r="CND86" s="59"/>
      <c r="CNE86" s="59"/>
      <c r="CNF86" s="59"/>
      <c r="CNG86" s="59"/>
      <c r="CNH86" s="59"/>
      <c r="CNI86" s="59"/>
      <c r="CNJ86" s="59"/>
      <c r="CNK86" s="59"/>
      <c r="CNL86" s="59"/>
      <c r="CNM86" s="59"/>
      <c r="CNN86" s="59"/>
      <c r="CNO86" s="59"/>
      <c r="CNP86" s="59"/>
      <c r="CNQ86" s="59"/>
      <c r="CNR86" s="59"/>
      <c r="CNS86" s="59"/>
      <c r="CNT86" s="59"/>
      <c r="CNU86" s="59"/>
      <c r="CNV86" s="59"/>
      <c r="CNW86" s="59"/>
      <c r="CNX86" s="59"/>
      <c r="CNY86" s="59"/>
      <c r="CNZ86" s="59"/>
      <c r="COA86" s="59"/>
      <c r="COB86" s="59"/>
      <c r="COC86" s="59"/>
      <c r="COD86" s="59"/>
      <c r="COE86" s="59"/>
      <c r="COF86" s="59"/>
      <c r="COG86" s="59"/>
      <c r="COH86" s="59"/>
      <c r="COI86" s="59"/>
      <c r="COJ86" s="59"/>
      <c r="COK86" s="59"/>
      <c r="COL86" s="59"/>
      <c r="COM86" s="59"/>
      <c r="CON86" s="59"/>
      <c r="COO86" s="59"/>
      <c r="COP86" s="59"/>
      <c r="COQ86" s="59"/>
      <c r="COR86" s="59"/>
      <c r="COS86" s="59"/>
      <c r="COT86" s="59"/>
      <c r="COU86" s="59"/>
      <c r="COV86" s="59"/>
      <c r="COW86" s="59"/>
      <c r="COX86" s="59"/>
      <c r="COY86" s="59"/>
      <c r="COZ86" s="59"/>
      <c r="CPA86" s="59"/>
      <c r="CPB86" s="59"/>
      <c r="CPC86" s="59"/>
      <c r="CPD86" s="59"/>
      <c r="CPE86" s="59"/>
      <c r="CPF86" s="59"/>
      <c r="CPG86" s="59"/>
      <c r="CPH86" s="59"/>
      <c r="CPI86" s="59"/>
      <c r="CPJ86" s="59"/>
      <c r="CPK86" s="59"/>
      <c r="CPL86" s="59"/>
      <c r="CPM86" s="59"/>
      <c r="CPN86" s="59"/>
      <c r="CPO86" s="59"/>
      <c r="CPP86" s="59"/>
      <c r="CPQ86" s="59"/>
      <c r="CPR86" s="59"/>
      <c r="CPS86" s="59"/>
      <c r="CPT86" s="59"/>
      <c r="CPU86" s="59"/>
      <c r="CPV86" s="59"/>
      <c r="CPW86" s="59"/>
      <c r="CPX86" s="59"/>
      <c r="CPY86" s="59"/>
      <c r="CPZ86" s="59"/>
      <c r="CQA86" s="59"/>
      <c r="CQB86" s="59"/>
      <c r="CQC86" s="59"/>
      <c r="CQD86" s="59"/>
      <c r="CQE86" s="59"/>
      <c r="CQF86" s="59"/>
      <c r="CQG86" s="59"/>
      <c r="CQH86" s="59"/>
      <c r="CQI86" s="59"/>
      <c r="CQJ86" s="59"/>
      <c r="CQK86" s="59"/>
      <c r="CQL86" s="59"/>
      <c r="CQM86" s="59"/>
      <c r="CQN86" s="59"/>
      <c r="CQO86" s="59"/>
      <c r="CQP86" s="59"/>
      <c r="CQQ86" s="59"/>
      <c r="CQR86" s="59"/>
      <c r="CQS86" s="59"/>
      <c r="CQT86" s="59"/>
      <c r="CQU86" s="59"/>
      <c r="CQV86" s="59"/>
      <c r="CQW86" s="59"/>
      <c r="CQX86" s="59"/>
      <c r="CQY86" s="59"/>
      <c r="CQZ86" s="59"/>
      <c r="CRA86" s="59"/>
      <c r="CRB86" s="59"/>
      <c r="CRC86" s="59"/>
      <c r="CRD86" s="59"/>
      <c r="CRE86" s="59"/>
      <c r="CRF86" s="59"/>
      <c r="CRG86" s="59"/>
      <c r="CRH86" s="59"/>
      <c r="CRI86" s="59"/>
      <c r="CRJ86" s="59"/>
      <c r="CRK86" s="59"/>
      <c r="CRL86" s="59"/>
      <c r="CRM86" s="59"/>
      <c r="CRN86" s="59"/>
      <c r="CRO86" s="59"/>
      <c r="CRP86" s="59"/>
      <c r="CRQ86" s="59"/>
      <c r="CRR86" s="59"/>
      <c r="CRS86" s="59"/>
      <c r="CRT86" s="59"/>
      <c r="CRU86" s="59"/>
      <c r="CRV86" s="59"/>
      <c r="CRW86" s="59"/>
      <c r="CRX86" s="59"/>
      <c r="CRY86" s="59"/>
      <c r="CRZ86" s="59"/>
      <c r="CSA86" s="59"/>
      <c r="CSB86" s="59"/>
      <c r="CSC86" s="59"/>
      <c r="CSD86" s="59"/>
      <c r="CSE86" s="59"/>
      <c r="CSF86" s="59"/>
      <c r="CSG86" s="59"/>
      <c r="CSH86" s="59"/>
      <c r="CSI86" s="59"/>
      <c r="CSJ86" s="59"/>
      <c r="CSK86" s="59"/>
      <c r="CSL86" s="59"/>
      <c r="CSM86" s="59"/>
      <c r="CSN86" s="59"/>
      <c r="CSO86" s="59"/>
      <c r="CSP86" s="59"/>
      <c r="CSQ86" s="59"/>
      <c r="CSR86" s="59"/>
      <c r="CSS86" s="59"/>
      <c r="CST86" s="59"/>
      <c r="CSU86" s="59"/>
      <c r="CSV86" s="59"/>
      <c r="CSW86" s="59"/>
      <c r="CSX86" s="59"/>
      <c r="CSY86" s="59"/>
      <c r="CSZ86" s="59"/>
      <c r="CTA86" s="59"/>
      <c r="CTB86" s="59"/>
      <c r="CTC86" s="59"/>
      <c r="CTD86" s="59"/>
      <c r="CTE86" s="59"/>
      <c r="CTF86" s="59"/>
      <c r="CTG86" s="59"/>
      <c r="CTH86" s="59"/>
      <c r="CTI86" s="59"/>
      <c r="CTJ86" s="59"/>
      <c r="CTK86" s="59"/>
      <c r="CTL86" s="59"/>
      <c r="CTM86" s="59"/>
      <c r="CTN86" s="59"/>
      <c r="CTO86" s="59"/>
      <c r="CTP86" s="59"/>
      <c r="CTQ86" s="59"/>
      <c r="CTR86" s="59"/>
      <c r="CTS86" s="59"/>
      <c r="CTT86" s="59"/>
      <c r="CTU86" s="59"/>
      <c r="CTV86" s="59"/>
      <c r="CTW86" s="59"/>
      <c r="CTX86" s="59"/>
      <c r="CTY86" s="59"/>
      <c r="CTZ86" s="59"/>
      <c r="CUA86" s="59"/>
      <c r="CUB86" s="59"/>
      <c r="CUC86" s="59"/>
      <c r="CUD86" s="59"/>
      <c r="CUE86" s="59"/>
      <c r="CUF86" s="59"/>
      <c r="CUG86" s="59"/>
      <c r="CUH86" s="59"/>
      <c r="CUI86" s="59"/>
      <c r="CUJ86" s="59"/>
      <c r="CUK86" s="59"/>
      <c r="CUL86" s="59"/>
      <c r="CUM86" s="59"/>
      <c r="CUN86" s="59"/>
      <c r="CUO86" s="59"/>
      <c r="CUP86" s="59"/>
      <c r="CUQ86" s="59"/>
      <c r="CUR86" s="59"/>
      <c r="CUS86" s="59"/>
      <c r="CUT86" s="59"/>
      <c r="CUU86" s="59"/>
      <c r="CUV86" s="59"/>
      <c r="CUW86" s="59"/>
      <c r="CUX86" s="59"/>
      <c r="CUY86" s="59"/>
      <c r="CUZ86" s="59"/>
      <c r="CVA86" s="59"/>
      <c r="CVB86" s="59"/>
      <c r="CVC86" s="59"/>
      <c r="CVD86" s="59"/>
      <c r="CVE86" s="59"/>
      <c r="CVF86" s="59"/>
      <c r="CVG86" s="59"/>
      <c r="CVH86" s="59"/>
      <c r="CVI86" s="59"/>
      <c r="CVJ86" s="59"/>
      <c r="CVK86" s="59"/>
      <c r="CVL86" s="59"/>
      <c r="CVM86" s="59"/>
      <c r="CVN86" s="59"/>
      <c r="CVO86" s="59"/>
      <c r="CVP86" s="59"/>
      <c r="CVQ86" s="59"/>
      <c r="CVR86" s="59"/>
      <c r="CVS86" s="59"/>
      <c r="CVT86" s="59"/>
      <c r="CVU86" s="59"/>
      <c r="CVV86" s="59"/>
      <c r="CVW86" s="59"/>
      <c r="CVX86" s="59"/>
      <c r="CVY86" s="59"/>
      <c r="CVZ86" s="59"/>
      <c r="CWA86" s="59"/>
      <c r="CWB86" s="59"/>
      <c r="CWC86" s="59"/>
      <c r="CWD86" s="59"/>
      <c r="CWE86" s="59"/>
      <c r="CWF86" s="59"/>
      <c r="CWG86" s="59"/>
      <c r="CWH86" s="59"/>
      <c r="CWI86" s="59"/>
      <c r="CWJ86" s="59"/>
      <c r="CWK86" s="59"/>
      <c r="CWL86" s="59"/>
      <c r="CWM86" s="59"/>
      <c r="CWN86" s="59"/>
      <c r="CWO86" s="59"/>
      <c r="CWP86" s="59"/>
      <c r="CWQ86" s="59"/>
      <c r="CWR86" s="59"/>
      <c r="CWS86" s="59"/>
      <c r="CWT86" s="59"/>
      <c r="CWU86" s="59"/>
      <c r="CWV86" s="59"/>
      <c r="CWW86" s="59"/>
      <c r="CWX86" s="59"/>
      <c r="CWY86" s="59"/>
      <c r="CWZ86" s="59"/>
      <c r="CXA86" s="59"/>
      <c r="CXB86" s="59"/>
      <c r="CXC86" s="59"/>
      <c r="CXD86" s="59"/>
      <c r="CXE86" s="59"/>
      <c r="CXF86" s="59"/>
      <c r="CXG86" s="59"/>
      <c r="CXH86" s="59"/>
      <c r="CXI86" s="59"/>
      <c r="CXJ86" s="59"/>
      <c r="CXK86" s="59"/>
      <c r="CXL86" s="59"/>
      <c r="CXM86" s="59"/>
      <c r="CXN86" s="59"/>
      <c r="CXO86" s="59"/>
      <c r="CXP86" s="59"/>
      <c r="CXQ86" s="59"/>
      <c r="CXR86" s="59"/>
      <c r="CXS86" s="59"/>
      <c r="CXT86" s="59"/>
      <c r="CXU86" s="59"/>
      <c r="CXV86" s="59"/>
      <c r="CXW86" s="59"/>
      <c r="CXX86" s="59"/>
      <c r="CXY86" s="59"/>
      <c r="CXZ86" s="59"/>
      <c r="CYA86" s="59"/>
      <c r="CYB86" s="59"/>
      <c r="CYC86" s="59"/>
      <c r="CYD86" s="59"/>
      <c r="CYE86" s="59"/>
      <c r="CYF86" s="59"/>
      <c r="CYG86" s="59"/>
      <c r="CYH86" s="59"/>
      <c r="CYI86" s="59"/>
      <c r="CYJ86" s="59"/>
      <c r="CYK86" s="59"/>
      <c r="CYL86" s="59"/>
      <c r="CYM86" s="59"/>
      <c r="CYN86" s="59"/>
      <c r="CYO86" s="59"/>
      <c r="CYP86" s="59"/>
      <c r="CYQ86" s="59"/>
      <c r="CYR86" s="59"/>
      <c r="CYS86" s="59"/>
      <c r="CYT86" s="59"/>
      <c r="CYU86" s="59"/>
      <c r="CYV86" s="59"/>
      <c r="CYW86" s="59"/>
      <c r="CYX86" s="59"/>
      <c r="CYY86" s="59"/>
      <c r="CYZ86" s="59"/>
      <c r="CZA86" s="59"/>
      <c r="CZB86" s="59"/>
      <c r="CZC86" s="59"/>
      <c r="CZD86" s="59"/>
      <c r="CZE86" s="59"/>
      <c r="CZF86" s="59"/>
      <c r="CZG86" s="59"/>
      <c r="CZH86" s="59"/>
      <c r="CZI86" s="59"/>
      <c r="CZJ86" s="59"/>
      <c r="CZK86" s="59"/>
      <c r="CZL86" s="59"/>
      <c r="CZM86" s="59"/>
      <c r="CZN86" s="59"/>
      <c r="CZO86" s="59"/>
      <c r="CZP86" s="59"/>
      <c r="CZQ86" s="59"/>
      <c r="CZR86" s="59"/>
      <c r="CZS86" s="59"/>
      <c r="CZT86" s="59"/>
      <c r="CZU86" s="59"/>
      <c r="CZV86" s="59"/>
      <c r="CZW86" s="59"/>
      <c r="CZX86" s="59"/>
      <c r="CZY86" s="59"/>
      <c r="CZZ86" s="59"/>
      <c r="DAA86" s="59"/>
      <c r="DAB86" s="59"/>
      <c r="DAC86" s="59"/>
      <c r="DAD86" s="59"/>
      <c r="DAE86" s="59"/>
      <c r="DAF86" s="59"/>
      <c r="DAG86" s="59"/>
      <c r="DAH86" s="59"/>
      <c r="DAI86" s="59"/>
      <c r="DAJ86" s="59"/>
      <c r="DAK86" s="59"/>
      <c r="DAL86" s="59"/>
      <c r="DAM86" s="59"/>
      <c r="DAN86" s="59"/>
      <c r="DAO86" s="59"/>
      <c r="DAP86" s="59"/>
      <c r="DAQ86" s="59"/>
      <c r="DAR86" s="59"/>
      <c r="DAS86" s="59"/>
      <c r="DAT86" s="59"/>
      <c r="DAU86" s="59"/>
      <c r="DAV86" s="59"/>
      <c r="DAW86" s="59"/>
      <c r="DAX86" s="59"/>
      <c r="DAY86" s="59"/>
      <c r="DAZ86" s="59"/>
      <c r="DBA86" s="59"/>
      <c r="DBB86" s="59"/>
      <c r="DBC86" s="59"/>
      <c r="DBD86" s="59"/>
      <c r="DBE86" s="59"/>
      <c r="DBF86" s="59"/>
      <c r="DBG86" s="59"/>
      <c r="DBH86" s="59"/>
      <c r="DBI86" s="59"/>
      <c r="DBJ86" s="59"/>
      <c r="DBK86" s="59"/>
      <c r="DBL86" s="59"/>
      <c r="DBM86" s="59"/>
      <c r="DBN86" s="59"/>
      <c r="DBO86" s="59"/>
      <c r="DBP86" s="59"/>
      <c r="DBQ86" s="59"/>
      <c r="DBR86" s="59"/>
      <c r="DBS86" s="59"/>
      <c r="DBT86" s="59"/>
      <c r="DBU86" s="59"/>
      <c r="DBV86" s="59"/>
      <c r="DBW86" s="59"/>
      <c r="DBX86" s="59"/>
      <c r="DBY86" s="59"/>
      <c r="DBZ86" s="59"/>
      <c r="DCA86" s="59"/>
      <c r="DCB86" s="59"/>
      <c r="DCC86" s="59"/>
      <c r="DCD86" s="59"/>
      <c r="DCE86" s="59"/>
      <c r="DCF86" s="59"/>
      <c r="DCG86" s="59"/>
      <c r="DCH86" s="59"/>
      <c r="DCI86" s="59"/>
      <c r="DCJ86" s="59"/>
      <c r="DCK86" s="59"/>
      <c r="DCL86" s="59"/>
      <c r="DCM86" s="59"/>
      <c r="DCN86" s="59"/>
      <c r="DCO86" s="59"/>
      <c r="DCP86" s="59"/>
      <c r="DCQ86" s="59"/>
      <c r="DCR86" s="59"/>
      <c r="DCS86" s="59"/>
      <c r="DCT86" s="59"/>
      <c r="DCU86" s="59"/>
      <c r="DCV86" s="59"/>
      <c r="DCW86" s="59"/>
      <c r="DCX86" s="59"/>
      <c r="DCY86" s="59"/>
      <c r="DCZ86" s="59"/>
      <c r="DDA86" s="59"/>
      <c r="DDB86" s="59"/>
      <c r="DDC86" s="59"/>
      <c r="DDD86" s="59"/>
      <c r="DDE86" s="59"/>
      <c r="DDF86" s="59"/>
      <c r="DDG86" s="59"/>
      <c r="DDH86" s="59"/>
      <c r="DDI86" s="59"/>
      <c r="DDJ86" s="59"/>
      <c r="DDK86" s="59"/>
      <c r="DDL86" s="59"/>
      <c r="DDM86" s="59"/>
      <c r="DDN86" s="59"/>
      <c r="DDO86" s="59"/>
      <c r="DDP86" s="59"/>
      <c r="DDQ86" s="59"/>
      <c r="DDR86" s="59"/>
      <c r="DDS86" s="59"/>
      <c r="DDT86" s="59"/>
      <c r="DDU86" s="59"/>
      <c r="DDV86" s="59"/>
      <c r="DDW86" s="59"/>
      <c r="DDX86" s="59"/>
      <c r="DDY86" s="59"/>
      <c r="DDZ86" s="59"/>
      <c r="DEA86" s="59"/>
      <c r="DEB86" s="59"/>
      <c r="DEC86" s="59"/>
      <c r="DED86" s="59"/>
      <c r="DEE86" s="59"/>
      <c r="DEF86" s="59"/>
      <c r="DEG86" s="59"/>
      <c r="DEH86" s="59"/>
      <c r="DEI86" s="59"/>
      <c r="DEJ86" s="59"/>
      <c r="DEK86" s="59"/>
      <c r="DEL86" s="59"/>
      <c r="DEM86" s="59"/>
      <c r="DEN86" s="59"/>
      <c r="DEO86" s="59"/>
      <c r="DEP86" s="59"/>
      <c r="DEQ86" s="59"/>
      <c r="DER86" s="59"/>
      <c r="DES86" s="59"/>
      <c r="DET86" s="59"/>
      <c r="DEU86" s="59"/>
      <c r="DEV86" s="59"/>
      <c r="DEW86" s="59"/>
      <c r="DEX86" s="59"/>
      <c r="DEY86" s="59"/>
      <c r="DEZ86" s="59"/>
      <c r="DFA86" s="59"/>
      <c r="DFB86" s="59"/>
      <c r="DFC86" s="59"/>
      <c r="DFD86" s="59"/>
      <c r="DFE86" s="59"/>
      <c r="DFF86" s="59"/>
      <c r="DFG86" s="59"/>
      <c r="DFH86" s="59"/>
      <c r="DFI86" s="59"/>
      <c r="DFJ86" s="59"/>
      <c r="DFK86" s="59"/>
      <c r="DFL86" s="59"/>
      <c r="DFM86" s="59"/>
      <c r="DFN86" s="59"/>
      <c r="DFO86" s="59"/>
      <c r="DFP86" s="59"/>
      <c r="DFQ86" s="59"/>
      <c r="DFR86" s="59"/>
      <c r="DFS86" s="59"/>
      <c r="DFT86" s="59"/>
      <c r="DFU86" s="59"/>
      <c r="DFV86" s="59"/>
      <c r="DFW86" s="59"/>
      <c r="DFX86" s="59"/>
      <c r="DFY86" s="59"/>
      <c r="DFZ86" s="59"/>
      <c r="DGA86" s="59"/>
      <c r="DGB86" s="59"/>
      <c r="DGC86" s="59"/>
      <c r="DGD86" s="59"/>
      <c r="DGE86" s="59"/>
      <c r="DGF86" s="59"/>
      <c r="DGG86" s="59"/>
      <c r="DGH86" s="59"/>
      <c r="DGI86" s="59"/>
      <c r="DGJ86" s="59"/>
      <c r="DGK86" s="59"/>
      <c r="DGL86" s="59"/>
      <c r="DGM86" s="59"/>
      <c r="DGN86" s="59"/>
      <c r="DGO86" s="59"/>
      <c r="DGP86" s="59"/>
      <c r="DGQ86" s="59"/>
      <c r="DGR86" s="59"/>
      <c r="DGS86" s="59"/>
      <c r="DGT86" s="59"/>
      <c r="DGU86" s="59"/>
      <c r="DGV86" s="59"/>
      <c r="DGW86" s="59"/>
      <c r="DGX86" s="59"/>
      <c r="DGY86" s="59"/>
      <c r="DGZ86" s="59"/>
      <c r="DHA86" s="59"/>
      <c r="DHB86" s="59"/>
      <c r="DHC86" s="59"/>
      <c r="DHD86" s="59"/>
      <c r="DHE86" s="59"/>
      <c r="DHF86" s="59"/>
      <c r="DHG86" s="59"/>
      <c r="DHH86" s="59"/>
      <c r="DHI86" s="59"/>
      <c r="DHJ86" s="59"/>
      <c r="DHK86" s="59"/>
      <c r="DHL86" s="59"/>
      <c r="DHM86" s="59"/>
      <c r="DHN86" s="59"/>
      <c r="DHO86" s="59"/>
      <c r="DHP86" s="59"/>
      <c r="DHQ86" s="59"/>
      <c r="DHR86" s="59"/>
      <c r="DHS86" s="59"/>
      <c r="DHT86" s="59"/>
      <c r="DHU86" s="59"/>
      <c r="DHV86" s="59"/>
      <c r="DHW86" s="59"/>
      <c r="DHX86" s="59"/>
      <c r="DHY86" s="59"/>
      <c r="DHZ86" s="59"/>
      <c r="DIA86" s="59"/>
      <c r="DIB86" s="59"/>
      <c r="DIC86" s="59"/>
      <c r="DID86" s="59"/>
      <c r="DIE86" s="59"/>
      <c r="DIF86" s="59"/>
      <c r="DIG86" s="59"/>
      <c r="DIH86" s="59"/>
      <c r="DII86" s="59"/>
      <c r="DIJ86" s="59"/>
      <c r="DIK86" s="59"/>
      <c r="DIL86" s="59"/>
      <c r="DIM86" s="59"/>
      <c r="DIN86" s="59"/>
      <c r="DIO86" s="59"/>
      <c r="DIP86" s="59"/>
      <c r="DIQ86" s="59"/>
      <c r="DIR86" s="59"/>
      <c r="DIS86" s="59"/>
      <c r="DIT86" s="59"/>
      <c r="DIU86" s="59"/>
      <c r="DIV86" s="59"/>
      <c r="DIW86" s="59"/>
      <c r="DIX86" s="59"/>
      <c r="DIY86" s="59"/>
      <c r="DIZ86" s="59"/>
      <c r="DJA86" s="59"/>
      <c r="DJB86" s="59"/>
      <c r="DJC86" s="59"/>
      <c r="DJD86" s="59"/>
      <c r="DJE86" s="59"/>
      <c r="DJF86" s="59"/>
      <c r="DJG86" s="59"/>
      <c r="DJH86" s="59"/>
      <c r="DJI86" s="59"/>
      <c r="DJJ86" s="59"/>
      <c r="DJK86" s="59"/>
      <c r="DJL86" s="59"/>
      <c r="DJM86" s="59"/>
      <c r="DJN86" s="59"/>
      <c r="DJO86" s="59"/>
      <c r="DJP86" s="59"/>
      <c r="DJQ86" s="59"/>
      <c r="DJR86" s="59"/>
      <c r="DJS86" s="59"/>
      <c r="DJT86" s="59"/>
      <c r="DJU86" s="59"/>
      <c r="DJV86" s="59"/>
      <c r="DJW86" s="59"/>
      <c r="DJX86" s="59"/>
      <c r="DJY86" s="59"/>
      <c r="DJZ86" s="59"/>
      <c r="DKA86" s="59"/>
      <c r="DKB86" s="59"/>
      <c r="DKC86" s="59"/>
      <c r="DKD86" s="59"/>
      <c r="DKE86" s="59"/>
      <c r="DKF86" s="59"/>
      <c r="DKG86" s="59"/>
      <c r="DKH86" s="59"/>
      <c r="DKI86" s="59"/>
      <c r="DKJ86" s="59"/>
      <c r="DKK86" s="59"/>
      <c r="DKL86" s="59"/>
      <c r="DKM86" s="59"/>
      <c r="DKN86" s="59"/>
      <c r="DKO86" s="59"/>
      <c r="DKP86" s="59"/>
      <c r="DKQ86" s="59"/>
      <c r="DKR86" s="59"/>
      <c r="DKS86" s="59"/>
      <c r="DKT86" s="59"/>
      <c r="DKU86" s="59"/>
      <c r="DKV86" s="59"/>
      <c r="DKW86" s="59"/>
      <c r="DKX86" s="59"/>
      <c r="DKY86" s="59"/>
      <c r="DKZ86" s="59"/>
      <c r="DLA86" s="59"/>
      <c r="DLB86" s="59"/>
      <c r="DLC86" s="59"/>
      <c r="DLD86" s="59"/>
      <c r="DLE86" s="59"/>
      <c r="DLF86" s="59"/>
      <c r="DLG86" s="59"/>
      <c r="DLH86" s="59"/>
      <c r="DLI86" s="59"/>
      <c r="DLJ86" s="59"/>
      <c r="DLK86" s="59"/>
      <c r="DLL86" s="59"/>
      <c r="DLM86" s="59"/>
      <c r="DLN86" s="59"/>
      <c r="DLO86" s="59"/>
      <c r="DLP86" s="59"/>
      <c r="DLQ86" s="59"/>
      <c r="DLR86" s="59"/>
      <c r="DLS86" s="59"/>
      <c r="DLT86" s="59"/>
      <c r="DLU86" s="59"/>
      <c r="DLV86" s="59"/>
      <c r="DLW86" s="59"/>
      <c r="DLX86" s="59"/>
      <c r="DLY86" s="59"/>
      <c r="DLZ86" s="59"/>
      <c r="DMA86" s="59"/>
      <c r="DMB86" s="59"/>
      <c r="DMC86" s="59"/>
      <c r="DMD86" s="59"/>
      <c r="DME86" s="59"/>
      <c r="DMF86" s="59"/>
      <c r="DMG86" s="59"/>
      <c r="DMH86" s="59"/>
      <c r="DMI86" s="59"/>
      <c r="DMJ86" s="59"/>
      <c r="DMK86" s="59"/>
      <c r="DML86" s="59"/>
      <c r="DMM86" s="59"/>
      <c r="DMN86" s="59"/>
      <c r="DMO86" s="59"/>
      <c r="DMP86" s="59"/>
      <c r="DMQ86" s="59"/>
      <c r="DMR86" s="59"/>
      <c r="DMS86" s="59"/>
      <c r="DMT86" s="59"/>
      <c r="DMU86" s="59"/>
      <c r="DMV86" s="59"/>
      <c r="DMW86" s="59"/>
      <c r="DMX86" s="59"/>
      <c r="DMY86" s="59"/>
      <c r="DMZ86" s="59"/>
      <c r="DNA86" s="59"/>
      <c r="DNB86" s="59"/>
      <c r="DNC86" s="59"/>
      <c r="DND86" s="59"/>
      <c r="DNE86" s="59"/>
      <c r="DNF86" s="59"/>
      <c r="DNG86" s="59"/>
      <c r="DNH86" s="59"/>
      <c r="DNI86" s="59"/>
      <c r="DNJ86" s="59"/>
      <c r="DNK86" s="59"/>
      <c r="DNL86" s="59"/>
      <c r="DNM86" s="59"/>
      <c r="DNN86" s="59"/>
      <c r="DNO86" s="59"/>
      <c r="DNP86" s="59"/>
      <c r="DNQ86" s="59"/>
      <c r="DNR86" s="59"/>
      <c r="DNS86" s="59"/>
      <c r="DNT86" s="59"/>
      <c r="DNU86" s="59"/>
      <c r="DNV86" s="59"/>
      <c r="DNW86" s="59"/>
      <c r="DNX86" s="59"/>
      <c r="DNY86" s="59"/>
      <c r="DNZ86" s="59"/>
      <c r="DOA86" s="59"/>
      <c r="DOB86" s="59"/>
      <c r="DOC86" s="59"/>
      <c r="DOD86" s="59"/>
      <c r="DOE86" s="59"/>
      <c r="DOF86" s="59"/>
      <c r="DOG86" s="59"/>
      <c r="DOH86" s="59"/>
      <c r="DOI86" s="59"/>
      <c r="DOJ86" s="59"/>
      <c r="DOK86" s="59"/>
      <c r="DOL86" s="59"/>
      <c r="DOM86" s="59"/>
      <c r="DON86" s="59"/>
      <c r="DOO86" s="59"/>
      <c r="DOP86" s="59"/>
      <c r="DOQ86" s="59"/>
      <c r="DOR86" s="59"/>
      <c r="DOS86" s="59"/>
      <c r="DOT86" s="59"/>
      <c r="DOU86" s="59"/>
      <c r="DOV86" s="59"/>
      <c r="DOW86" s="59"/>
      <c r="DOX86" s="59"/>
      <c r="DOY86" s="59"/>
      <c r="DOZ86" s="59"/>
      <c r="DPA86" s="59"/>
      <c r="DPB86" s="59"/>
      <c r="DPC86" s="59"/>
      <c r="DPD86" s="59"/>
      <c r="DPE86" s="59"/>
      <c r="DPF86" s="59"/>
      <c r="DPG86" s="59"/>
      <c r="DPH86" s="59"/>
      <c r="DPI86" s="59"/>
      <c r="DPJ86" s="59"/>
      <c r="DPK86" s="59"/>
      <c r="DPL86" s="59"/>
      <c r="DPM86" s="59"/>
      <c r="DPN86" s="59"/>
      <c r="DPO86" s="59"/>
      <c r="DPP86" s="59"/>
      <c r="DPQ86" s="59"/>
      <c r="DPR86" s="59"/>
      <c r="DPS86" s="59"/>
      <c r="DPT86" s="59"/>
      <c r="DPU86" s="59"/>
      <c r="DPV86" s="59"/>
      <c r="DPW86" s="59"/>
      <c r="DPX86" s="59"/>
      <c r="DPY86" s="59"/>
      <c r="DPZ86" s="59"/>
      <c r="DQA86" s="59"/>
      <c r="DQB86" s="59"/>
      <c r="DQC86" s="59"/>
      <c r="DQD86" s="59"/>
      <c r="DQE86" s="59"/>
      <c r="DQF86" s="59"/>
      <c r="DQG86" s="59"/>
      <c r="DQH86" s="59"/>
      <c r="DQI86" s="59"/>
      <c r="DQJ86" s="59"/>
      <c r="DQK86" s="59"/>
      <c r="DQL86" s="59"/>
      <c r="DQM86" s="59"/>
      <c r="DQN86" s="59"/>
      <c r="DQO86" s="59"/>
      <c r="DQP86" s="59"/>
      <c r="DQQ86" s="59"/>
      <c r="DQR86" s="59"/>
      <c r="DQS86" s="59"/>
      <c r="DQT86" s="59"/>
      <c r="DQU86" s="59"/>
      <c r="DQV86" s="59"/>
      <c r="DQW86" s="59"/>
      <c r="DQX86" s="59"/>
      <c r="DQY86" s="59"/>
      <c r="DQZ86" s="59"/>
      <c r="DRA86" s="59"/>
      <c r="DRB86" s="59"/>
      <c r="DRC86" s="59"/>
      <c r="DRD86" s="59"/>
      <c r="DRE86" s="59"/>
      <c r="DRF86" s="59"/>
      <c r="DRG86" s="59"/>
      <c r="DRH86" s="59"/>
      <c r="DRI86" s="59"/>
      <c r="DRJ86" s="59"/>
      <c r="DRK86" s="59"/>
      <c r="DRL86" s="59"/>
      <c r="DRM86" s="59"/>
      <c r="DRN86" s="59"/>
      <c r="DRO86" s="59"/>
      <c r="DRP86" s="59"/>
      <c r="DRQ86" s="59"/>
      <c r="DRR86" s="59"/>
      <c r="DRS86" s="59"/>
      <c r="DRT86" s="59"/>
      <c r="DRU86" s="59"/>
      <c r="DRV86" s="59"/>
      <c r="DRW86" s="59"/>
      <c r="DRX86" s="59"/>
      <c r="DRY86" s="59"/>
      <c r="DRZ86" s="59"/>
      <c r="DSA86" s="59"/>
      <c r="DSB86" s="59"/>
      <c r="DSC86" s="59"/>
      <c r="DSD86" s="59"/>
      <c r="DSE86" s="59"/>
      <c r="DSF86" s="59"/>
      <c r="DSG86" s="59"/>
      <c r="DSH86" s="59"/>
      <c r="DSI86" s="59"/>
      <c r="DSJ86" s="59"/>
      <c r="DSK86" s="59"/>
      <c r="DSL86" s="59"/>
      <c r="DSM86" s="59"/>
      <c r="DSN86" s="59"/>
      <c r="DSO86" s="59"/>
      <c r="DSP86" s="59"/>
      <c r="DSQ86" s="59"/>
      <c r="DSR86" s="59"/>
      <c r="DSS86" s="59"/>
      <c r="DST86" s="59"/>
      <c r="DSU86" s="59"/>
      <c r="DSV86" s="59"/>
      <c r="DSW86" s="59"/>
      <c r="DSX86" s="59"/>
      <c r="DSY86" s="59"/>
      <c r="DSZ86" s="59"/>
      <c r="DTA86" s="59"/>
      <c r="DTB86" s="59"/>
      <c r="DTC86" s="59"/>
      <c r="DTD86" s="59"/>
      <c r="DTE86" s="59"/>
      <c r="DTF86" s="59"/>
      <c r="DTG86" s="59"/>
      <c r="DTH86" s="59"/>
      <c r="DTI86" s="59"/>
      <c r="DTJ86" s="59"/>
      <c r="DTK86" s="59"/>
      <c r="DTL86" s="59"/>
      <c r="DTM86" s="59"/>
      <c r="DTN86" s="59"/>
      <c r="DTO86" s="59"/>
      <c r="DTP86" s="59"/>
      <c r="DTQ86" s="59"/>
      <c r="DTR86" s="59"/>
      <c r="DTS86" s="59"/>
      <c r="DTT86" s="59"/>
      <c r="DTU86" s="59"/>
      <c r="DTV86" s="59"/>
      <c r="DTW86" s="59"/>
      <c r="DTX86" s="59"/>
      <c r="DTY86" s="59"/>
      <c r="DTZ86" s="59"/>
      <c r="DUA86" s="59"/>
      <c r="DUB86" s="59"/>
      <c r="DUC86" s="59"/>
      <c r="DUD86" s="59"/>
      <c r="DUE86" s="59"/>
      <c r="DUF86" s="59"/>
      <c r="DUG86" s="59"/>
      <c r="DUH86" s="59"/>
      <c r="DUI86" s="59"/>
      <c r="DUJ86" s="59"/>
      <c r="DUK86" s="59"/>
      <c r="DUL86" s="59"/>
      <c r="DUM86" s="59"/>
      <c r="DUN86" s="59"/>
      <c r="DUO86" s="59"/>
      <c r="DUP86" s="59"/>
      <c r="DUQ86" s="59"/>
      <c r="DUR86" s="59"/>
      <c r="DUS86" s="59"/>
      <c r="DUT86" s="59"/>
      <c r="DUU86" s="59"/>
      <c r="DUV86" s="59"/>
      <c r="DUW86" s="59"/>
      <c r="DUX86" s="59"/>
      <c r="DUY86" s="59"/>
      <c r="DUZ86" s="59"/>
      <c r="DVA86" s="59"/>
      <c r="DVB86" s="59"/>
      <c r="DVC86" s="59"/>
      <c r="DVD86" s="59"/>
      <c r="DVE86" s="59"/>
      <c r="DVF86" s="59"/>
      <c r="DVG86" s="59"/>
      <c r="DVH86" s="59"/>
      <c r="DVI86" s="59"/>
      <c r="DVJ86" s="59"/>
      <c r="DVK86" s="59"/>
      <c r="DVL86" s="59"/>
      <c r="DVM86" s="59"/>
      <c r="DVN86" s="59"/>
      <c r="DVO86" s="59"/>
      <c r="DVP86" s="59"/>
      <c r="DVQ86" s="59"/>
      <c r="DVR86" s="59"/>
      <c r="DVS86" s="59"/>
      <c r="DVT86" s="59"/>
      <c r="DVU86" s="59"/>
      <c r="DVV86" s="59"/>
      <c r="DVW86" s="59"/>
      <c r="DVX86" s="59"/>
      <c r="DVY86" s="59"/>
      <c r="DVZ86" s="59"/>
      <c r="DWA86" s="59"/>
      <c r="DWB86" s="59"/>
      <c r="DWC86" s="59"/>
      <c r="DWD86" s="59"/>
      <c r="DWE86" s="59"/>
      <c r="DWF86" s="59"/>
      <c r="DWG86" s="59"/>
      <c r="DWH86" s="59"/>
      <c r="DWI86" s="59"/>
      <c r="DWJ86" s="59"/>
      <c r="DWK86" s="59"/>
      <c r="DWL86" s="59"/>
      <c r="DWM86" s="59"/>
      <c r="DWN86" s="59"/>
      <c r="DWO86" s="59"/>
      <c r="DWP86" s="59"/>
      <c r="DWQ86" s="59"/>
      <c r="DWR86" s="59"/>
      <c r="DWS86" s="59"/>
      <c r="DWT86" s="59"/>
      <c r="DWU86" s="59"/>
      <c r="DWV86" s="59"/>
      <c r="DWW86" s="59"/>
      <c r="DWX86" s="59"/>
      <c r="DWY86" s="59"/>
      <c r="DWZ86" s="59"/>
      <c r="DXA86" s="59"/>
      <c r="DXB86" s="59"/>
      <c r="DXC86" s="59"/>
      <c r="DXD86" s="59"/>
      <c r="DXE86" s="59"/>
      <c r="DXF86" s="59"/>
      <c r="DXG86" s="59"/>
      <c r="DXH86" s="59"/>
      <c r="DXI86" s="59"/>
      <c r="DXJ86" s="59"/>
      <c r="DXK86" s="59"/>
      <c r="DXL86" s="59"/>
      <c r="DXM86" s="59"/>
      <c r="DXN86" s="59"/>
      <c r="DXO86" s="59"/>
      <c r="DXP86" s="59"/>
      <c r="DXQ86" s="59"/>
      <c r="DXR86" s="59"/>
      <c r="DXS86" s="59"/>
      <c r="DXT86" s="59"/>
      <c r="DXU86" s="59"/>
      <c r="DXV86" s="59"/>
      <c r="DXW86" s="59"/>
      <c r="DXX86" s="59"/>
      <c r="DXY86" s="59"/>
      <c r="DXZ86" s="59"/>
      <c r="DYA86" s="59"/>
      <c r="DYB86" s="59"/>
      <c r="DYC86" s="59"/>
      <c r="DYD86" s="59"/>
      <c r="DYE86" s="59"/>
      <c r="DYF86" s="59"/>
      <c r="DYG86" s="59"/>
      <c r="DYH86" s="59"/>
      <c r="DYI86" s="59"/>
      <c r="DYJ86" s="59"/>
      <c r="DYK86" s="59"/>
      <c r="DYL86" s="59"/>
      <c r="DYM86" s="59"/>
      <c r="DYN86" s="59"/>
      <c r="DYO86" s="59"/>
      <c r="DYP86" s="59"/>
      <c r="DYQ86" s="59"/>
      <c r="DYR86" s="59"/>
      <c r="DYS86" s="59"/>
      <c r="DYT86" s="59"/>
      <c r="DYU86" s="59"/>
      <c r="DYV86" s="59"/>
      <c r="DYW86" s="59"/>
      <c r="DYX86" s="59"/>
      <c r="DYY86" s="59"/>
      <c r="DYZ86" s="59"/>
      <c r="DZA86" s="59"/>
      <c r="DZB86" s="59"/>
      <c r="DZC86" s="59"/>
      <c r="DZD86" s="59"/>
      <c r="DZE86" s="59"/>
      <c r="DZF86" s="59"/>
      <c r="DZG86" s="59"/>
      <c r="DZH86" s="59"/>
      <c r="DZI86" s="59"/>
      <c r="DZJ86" s="59"/>
      <c r="DZK86" s="59"/>
      <c r="DZL86" s="59"/>
      <c r="DZM86" s="59"/>
      <c r="DZN86" s="59"/>
      <c r="DZO86" s="59"/>
      <c r="DZP86" s="59"/>
      <c r="DZQ86" s="59"/>
      <c r="DZR86" s="59"/>
      <c r="DZS86" s="59"/>
      <c r="DZT86" s="59"/>
      <c r="DZU86" s="59"/>
      <c r="DZV86" s="59"/>
      <c r="DZW86" s="59"/>
      <c r="DZX86" s="59"/>
      <c r="DZY86" s="59"/>
      <c r="DZZ86" s="59"/>
      <c r="EAA86" s="59"/>
      <c r="EAB86" s="59"/>
      <c r="EAC86" s="59"/>
      <c r="EAD86" s="59"/>
      <c r="EAE86" s="59"/>
      <c r="EAF86" s="59"/>
      <c r="EAG86" s="59"/>
      <c r="EAH86" s="59"/>
      <c r="EAI86" s="59"/>
      <c r="EAJ86" s="59"/>
      <c r="EAK86" s="59"/>
      <c r="EAL86" s="59"/>
      <c r="EAM86" s="59"/>
      <c r="EAN86" s="59"/>
      <c r="EAO86" s="59"/>
      <c r="EAP86" s="59"/>
      <c r="EAQ86" s="59"/>
      <c r="EAR86" s="59"/>
      <c r="EAS86" s="59"/>
      <c r="EAT86" s="59"/>
      <c r="EAU86" s="59"/>
      <c r="EAV86" s="59"/>
      <c r="EAW86" s="59"/>
      <c r="EAX86" s="59"/>
      <c r="EAY86" s="59"/>
      <c r="EAZ86" s="59"/>
      <c r="EBA86" s="59"/>
      <c r="EBB86" s="59"/>
      <c r="EBC86" s="59"/>
      <c r="EBD86" s="59"/>
      <c r="EBE86" s="59"/>
      <c r="EBF86" s="59"/>
      <c r="EBG86" s="59"/>
      <c r="EBH86" s="59"/>
      <c r="EBI86" s="59"/>
      <c r="EBJ86" s="59"/>
      <c r="EBK86" s="59"/>
      <c r="EBL86" s="59"/>
      <c r="EBM86" s="59"/>
      <c r="EBN86" s="59"/>
      <c r="EBO86" s="59"/>
      <c r="EBP86" s="59"/>
      <c r="EBQ86" s="59"/>
      <c r="EBR86" s="59"/>
      <c r="EBS86" s="59"/>
      <c r="EBT86" s="59"/>
      <c r="EBU86" s="59"/>
      <c r="EBV86" s="59"/>
      <c r="EBW86" s="59"/>
      <c r="EBX86" s="59"/>
      <c r="EBY86" s="59"/>
      <c r="EBZ86" s="59"/>
      <c r="ECA86" s="59"/>
      <c r="ECB86" s="59"/>
      <c r="ECC86" s="59"/>
      <c r="ECD86" s="59"/>
      <c r="ECE86" s="59"/>
      <c r="ECF86" s="59"/>
      <c r="ECG86" s="59"/>
      <c r="ECH86" s="59"/>
      <c r="ECI86" s="59"/>
      <c r="ECJ86" s="59"/>
      <c r="ECK86" s="59"/>
      <c r="ECL86" s="59"/>
      <c r="ECM86" s="59"/>
      <c r="ECN86" s="59"/>
      <c r="ECO86" s="59"/>
      <c r="ECP86" s="59"/>
      <c r="ECQ86" s="59"/>
      <c r="ECR86" s="59"/>
      <c r="ECS86" s="59"/>
      <c r="ECT86" s="59"/>
      <c r="ECU86" s="59"/>
      <c r="ECV86" s="59"/>
      <c r="ECW86" s="59"/>
      <c r="ECX86" s="59"/>
      <c r="ECY86" s="59"/>
      <c r="ECZ86" s="59"/>
      <c r="EDA86" s="59"/>
      <c r="EDB86" s="59"/>
      <c r="EDC86" s="59"/>
      <c r="EDD86" s="59"/>
      <c r="EDE86" s="59"/>
      <c r="EDF86" s="59"/>
      <c r="EDG86" s="59"/>
      <c r="EDH86" s="59"/>
      <c r="EDI86" s="59"/>
      <c r="EDJ86" s="59"/>
      <c r="EDK86" s="59"/>
      <c r="EDL86" s="59"/>
      <c r="EDM86" s="59"/>
      <c r="EDN86" s="59"/>
      <c r="EDO86" s="59"/>
      <c r="EDP86" s="59"/>
      <c r="EDQ86" s="59"/>
      <c r="EDR86" s="59"/>
      <c r="EDS86" s="59"/>
      <c r="EDT86" s="59"/>
      <c r="EDU86" s="59"/>
      <c r="EDV86" s="59"/>
      <c r="EDW86" s="59"/>
      <c r="EDX86" s="59"/>
      <c r="EDY86" s="59"/>
      <c r="EDZ86" s="59"/>
      <c r="EEA86" s="59"/>
      <c r="EEB86" s="59"/>
      <c r="EEC86" s="59"/>
      <c r="EED86" s="59"/>
      <c r="EEE86" s="59"/>
      <c r="EEF86" s="59"/>
      <c r="EEG86" s="59"/>
      <c r="EEH86" s="59"/>
      <c r="EEI86" s="59"/>
      <c r="EEJ86" s="59"/>
      <c r="EEK86" s="59"/>
      <c r="EEL86" s="59"/>
      <c r="EEM86" s="59"/>
      <c r="EEN86" s="59"/>
      <c r="EEO86" s="59"/>
      <c r="EEP86" s="59"/>
      <c r="EEQ86" s="59"/>
      <c r="EER86" s="59"/>
      <c r="EES86" s="59"/>
      <c r="EET86" s="59"/>
      <c r="EEU86" s="59"/>
      <c r="EEV86" s="59"/>
      <c r="EEW86" s="59"/>
      <c r="EEX86" s="59"/>
      <c r="EEY86" s="59"/>
      <c r="EEZ86" s="59"/>
      <c r="EFA86" s="59"/>
      <c r="EFB86" s="59"/>
      <c r="EFC86" s="59"/>
      <c r="EFD86" s="59"/>
      <c r="EFE86" s="59"/>
      <c r="EFF86" s="59"/>
      <c r="EFG86" s="59"/>
      <c r="EFH86" s="59"/>
      <c r="EFI86" s="59"/>
      <c r="EFJ86" s="59"/>
      <c r="EFK86" s="59"/>
      <c r="EFL86" s="59"/>
      <c r="EFM86" s="59"/>
      <c r="EFN86" s="59"/>
      <c r="EFO86" s="59"/>
      <c r="EFP86" s="59"/>
      <c r="EFQ86" s="59"/>
      <c r="EFR86" s="59"/>
      <c r="EFS86" s="59"/>
      <c r="EFT86" s="59"/>
      <c r="EFU86" s="59"/>
      <c r="EFV86" s="59"/>
      <c r="EFW86" s="59"/>
      <c r="EFX86" s="59"/>
      <c r="EFY86" s="59"/>
      <c r="EFZ86" s="59"/>
      <c r="EGA86" s="59"/>
      <c r="EGB86" s="59"/>
      <c r="EGC86" s="59"/>
      <c r="EGD86" s="59"/>
      <c r="EGE86" s="59"/>
      <c r="EGF86" s="59"/>
      <c r="EGG86" s="59"/>
      <c r="EGH86" s="59"/>
      <c r="EGI86" s="59"/>
      <c r="EGJ86" s="59"/>
      <c r="EGK86" s="59"/>
      <c r="EGL86" s="59"/>
      <c r="EGM86" s="59"/>
      <c r="EGN86" s="59"/>
      <c r="EGO86" s="59"/>
      <c r="EGP86" s="59"/>
      <c r="EGQ86" s="59"/>
      <c r="EGR86" s="59"/>
      <c r="EGS86" s="59"/>
      <c r="EGT86" s="59"/>
      <c r="EGU86" s="59"/>
      <c r="EGV86" s="59"/>
      <c r="EGW86" s="59"/>
      <c r="EGX86" s="59"/>
      <c r="EGY86" s="59"/>
      <c r="EGZ86" s="59"/>
      <c r="EHA86" s="59"/>
      <c r="EHB86" s="59"/>
      <c r="EHC86" s="59"/>
      <c r="EHD86" s="59"/>
      <c r="EHE86" s="59"/>
      <c r="EHF86" s="59"/>
      <c r="EHG86" s="59"/>
      <c r="EHH86" s="59"/>
      <c r="EHI86" s="59"/>
      <c r="EHJ86" s="59"/>
      <c r="EHK86" s="59"/>
      <c r="EHL86" s="59"/>
      <c r="EHM86" s="59"/>
      <c r="EHN86" s="59"/>
      <c r="EHO86" s="59"/>
      <c r="EHP86" s="59"/>
      <c r="EHQ86" s="59"/>
      <c r="EHR86" s="59"/>
      <c r="EHS86" s="59"/>
      <c r="EHT86" s="59"/>
      <c r="EHU86" s="59"/>
      <c r="EHV86" s="59"/>
      <c r="EHW86" s="59"/>
      <c r="EHX86" s="59"/>
      <c r="EHY86" s="59"/>
      <c r="EHZ86" s="59"/>
      <c r="EIA86" s="59"/>
      <c r="EIB86" s="59"/>
      <c r="EIC86" s="59"/>
      <c r="EID86" s="59"/>
      <c r="EIE86" s="59"/>
      <c r="EIF86" s="59"/>
      <c r="EIG86" s="59"/>
      <c r="EIH86" s="59"/>
      <c r="EII86" s="59"/>
      <c r="EIJ86" s="59"/>
      <c r="EIK86" s="59"/>
      <c r="EIL86" s="59"/>
      <c r="EIM86" s="59"/>
      <c r="EIN86" s="59"/>
      <c r="EIO86" s="59"/>
      <c r="EIP86" s="59"/>
      <c r="EIQ86" s="59"/>
      <c r="EIR86" s="59"/>
      <c r="EIS86" s="59"/>
      <c r="EIT86" s="59"/>
      <c r="EIU86" s="59"/>
      <c r="EIV86" s="59"/>
      <c r="EIW86" s="59"/>
      <c r="EIX86" s="59"/>
      <c r="EIY86" s="59"/>
      <c r="EIZ86" s="59"/>
      <c r="EJA86" s="59"/>
      <c r="EJB86" s="59"/>
      <c r="EJC86" s="59"/>
      <c r="EJD86" s="59"/>
      <c r="EJE86" s="59"/>
      <c r="EJF86" s="59"/>
      <c r="EJG86" s="59"/>
      <c r="EJH86" s="59"/>
      <c r="EJI86" s="59"/>
      <c r="EJJ86" s="59"/>
      <c r="EJK86" s="59"/>
      <c r="EJL86" s="59"/>
      <c r="EJM86" s="59"/>
      <c r="EJN86" s="59"/>
      <c r="EJO86" s="59"/>
      <c r="EJP86" s="59"/>
      <c r="EJQ86" s="59"/>
      <c r="EJR86" s="59"/>
      <c r="EJS86" s="59"/>
      <c r="EJT86" s="59"/>
      <c r="EJU86" s="59"/>
      <c r="EJV86" s="59"/>
      <c r="EJW86" s="59"/>
      <c r="EJX86" s="59"/>
      <c r="EJY86" s="59"/>
      <c r="EJZ86" s="59"/>
      <c r="EKA86" s="59"/>
      <c r="EKB86" s="59"/>
      <c r="EKC86" s="59"/>
      <c r="EKD86" s="59"/>
      <c r="EKE86" s="59"/>
      <c r="EKF86" s="59"/>
      <c r="EKG86" s="59"/>
      <c r="EKH86" s="59"/>
      <c r="EKI86" s="59"/>
      <c r="EKJ86" s="59"/>
      <c r="EKK86" s="59"/>
      <c r="EKL86" s="59"/>
      <c r="EKM86" s="59"/>
      <c r="EKN86" s="59"/>
      <c r="EKO86" s="59"/>
      <c r="EKP86" s="59"/>
      <c r="EKQ86" s="59"/>
      <c r="EKR86" s="59"/>
      <c r="EKS86" s="59"/>
      <c r="EKT86" s="59"/>
      <c r="EKU86" s="59"/>
      <c r="EKV86" s="59"/>
      <c r="EKW86" s="59"/>
      <c r="EKX86" s="59"/>
      <c r="EKY86" s="59"/>
      <c r="EKZ86" s="59"/>
      <c r="ELA86" s="59"/>
      <c r="ELB86" s="59"/>
      <c r="ELC86" s="59"/>
      <c r="ELD86" s="59"/>
      <c r="ELE86" s="59"/>
      <c r="ELF86" s="59"/>
      <c r="ELG86" s="59"/>
      <c r="ELH86" s="59"/>
      <c r="ELI86" s="59"/>
      <c r="ELJ86" s="59"/>
      <c r="ELK86" s="59"/>
      <c r="ELL86" s="59"/>
      <c r="ELM86" s="59"/>
      <c r="ELN86" s="59"/>
      <c r="ELO86" s="59"/>
      <c r="ELP86" s="59"/>
      <c r="ELQ86" s="59"/>
      <c r="ELR86" s="59"/>
      <c r="ELS86" s="59"/>
      <c r="ELT86" s="59"/>
      <c r="ELU86" s="59"/>
      <c r="ELV86" s="59"/>
      <c r="ELW86" s="59"/>
      <c r="ELX86" s="59"/>
      <c r="ELY86" s="59"/>
      <c r="ELZ86" s="59"/>
      <c r="EMA86" s="59"/>
      <c r="EMB86" s="59"/>
      <c r="EMC86" s="59"/>
      <c r="EMD86" s="59"/>
      <c r="EME86" s="59"/>
      <c r="EMF86" s="59"/>
      <c r="EMG86" s="59"/>
      <c r="EMH86" s="59"/>
      <c r="EMI86" s="59"/>
      <c r="EMJ86" s="59"/>
      <c r="EMK86" s="59"/>
      <c r="EML86" s="59"/>
      <c r="EMM86" s="59"/>
      <c r="EMN86" s="59"/>
      <c r="EMO86" s="59"/>
      <c r="EMP86" s="59"/>
      <c r="EMQ86" s="59"/>
      <c r="EMR86" s="59"/>
      <c r="EMS86" s="59"/>
      <c r="EMT86" s="59"/>
      <c r="EMU86" s="59"/>
      <c r="EMV86" s="59"/>
      <c r="EMW86" s="59"/>
      <c r="EMX86" s="59"/>
      <c r="EMY86" s="59"/>
      <c r="EMZ86" s="59"/>
      <c r="ENA86" s="59"/>
      <c r="ENB86" s="59"/>
      <c r="ENC86" s="59"/>
      <c r="END86" s="59"/>
      <c r="ENE86" s="59"/>
      <c r="ENF86" s="59"/>
      <c r="ENG86" s="59"/>
      <c r="ENH86" s="59"/>
      <c r="ENI86" s="59"/>
      <c r="ENJ86" s="59"/>
      <c r="ENK86" s="59"/>
      <c r="ENL86" s="59"/>
      <c r="ENM86" s="59"/>
      <c r="ENN86" s="59"/>
      <c r="ENO86" s="59"/>
      <c r="ENP86" s="59"/>
      <c r="ENQ86" s="59"/>
      <c r="ENR86" s="59"/>
      <c r="ENS86" s="59"/>
      <c r="ENT86" s="59"/>
      <c r="ENU86" s="59"/>
      <c r="ENV86" s="59"/>
      <c r="ENW86" s="59"/>
      <c r="ENX86" s="59"/>
      <c r="ENY86" s="59"/>
      <c r="ENZ86" s="59"/>
      <c r="EOA86" s="59"/>
      <c r="EOB86" s="59"/>
      <c r="EOC86" s="59"/>
      <c r="EOD86" s="59"/>
      <c r="EOE86" s="59"/>
      <c r="EOF86" s="59"/>
      <c r="EOG86" s="59"/>
      <c r="EOH86" s="59"/>
      <c r="EOI86" s="59"/>
      <c r="EOJ86" s="59"/>
      <c r="EOK86" s="59"/>
      <c r="EOL86" s="59"/>
      <c r="EOM86" s="59"/>
      <c r="EON86" s="59"/>
      <c r="EOO86" s="59"/>
      <c r="EOP86" s="59"/>
      <c r="EOQ86" s="59"/>
      <c r="EOR86" s="59"/>
      <c r="EOS86" s="59"/>
      <c r="EOT86" s="59"/>
      <c r="EOU86" s="59"/>
      <c r="EOV86" s="59"/>
      <c r="EOW86" s="59"/>
      <c r="EOX86" s="59"/>
      <c r="EOY86" s="59"/>
      <c r="EOZ86" s="59"/>
      <c r="EPA86" s="59"/>
      <c r="EPB86" s="59"/>
      <c r="EPC86" s="59"/>
      <c r="EPD86" s="59"/>
      <c r="EPE86" s="59"/>
      <c r="EPF86" s="59"/>
      <c r="EPG86" s="59"/>
      <c r="EPH86" s="59"/>
      <c r="EPI86" s="59"/>
      <c r="EPJ86" s="59"/>
      <c r="EPK86" s="59"/>
      <c r="EPL86" s="59"/>
      <c r="EPM86" s="59"/>
      <c r="EPN86" s="59"/>
      <c r="EPO86" s="59"/>
      <c r="EPP86" s="59"/>
      <c r="EPQ86" s="59"/>
      <c r="EPR86" s="59"/>
      <c r="EPS86" s="59"/>
      <c r="EPT86" s="59"/>
      <c r="EPU86" s="59"/>
      <c r="EPV86" s="59"/>
      <c r="EPW86" s="59"/>
      <c r="EPX86" s="59"/>
      <c r="EPY86" s="59"/>
      <c r="EPZ86" s="59"/>
      <c r="EQA86" s="59"/>
      <c r="EQB86" s="59"/>
      <c r="EQC86" s="59"/>
      <c r="EQD86" s="59"/>
      <c r="EQE86" s="59"/>
      <c r="EQF86" s="59"/>
      <c r="EQG86" s="59"/>
      <c r="EQH86" s="59"/>
      <c r="EQI86" s="59"/>
      <c r="EQJ86" s="59"/>
      <c r="EQK86" s="59"/>
      <c r="EQL86" s="59"/>
      <c r="EQM86" s="59"/>
      <c r="EQN86" s="59"/>
      <c r="EQO86" s="59"/>
      <c r="EQP86" s="59"/>
      <c r="EQQ86" s="59"/>
      <c r="EQR86" s="59"/>
      <c r="EQS86" s="59"/>
      <c r="EQT86" s="59"/>
      <c r="EQU86" s="59"/>
      <c r="EQV86" s="59"/>
      <c r="EQW86" s="59"/>
      <c r="EQX86" s="59"/>
      <c r="EQY86" s="59"/>
      <c r="EQZ86" s="59"/>
      <c r="ERA86" s="59"/>
      <c r="ERB86" s="59"/>
      <c r="ERC86" s="59"/>
      <c r="ERD86" s="59"/>
      <c r="ERE86" s="59"/>
      <c r="ERF86" s="59"/>
      <c r="ERG86" s="59"/>
      <c r="ERH86" s="59"/>
      <c r="ERI86" s="59"/>
      <c r="ERJ86" s="59"/>
      <c r="ERK86" s="59"/>
      <c r="ERL86" s="59"/>
      <c r="ERM86" s="59"/>
      <c r="ERN86" s="59"/>
      <c r="ERO86" s="59"/>
      <c r="ERP86" s="59"/>
      <c r="ERQ86" s="59"/>
      <c r="ERR86" s="59"/>
      <c r="ERS86" s="59"/>
      <c r="ERT86" s="59"/>
      <c r="ERU86" s="59"/>
      <c r="ERV86" s="59"/>
      <c r="ERW86" s="59"/>
      <c r="ERX86" s="59"/>
      <c r="ERY86" s="59"/>
      <c r="ERZ86" s="59"/>
      <c r="ESA86" s="59"/>
      <c r="ESB86" s="59"/>
      <c r="ESC86" s="59"/>
      <c r="ESD86" s="59"/>
      <c r="ESE86" s="59"/>
      <c r="ESF86" s="59"/>
      <c r="ESG86" s="59"/>
      <c r="ESH86" s="59"/>
      <c r="ESI86" s="59"/>
      <c r="ESJ86" s="59"/>
      <c r="ESK86" s="59"/>
      <c r="ESL86" s="59"/>
      <c r="ESM86" s="59"/>
      <c r="ESN86" s="59"/>
      <c r="ESO86" s="59"/>
      <c r="ESP86" s="59"/>
      <c r="ESQ86" s="59"/>
      <c r="ESR86" s="59"/>
      <c r="ESS86" s="59"/>
      <c r="EST86" s="59"/>
      <c r="ESU86" s="59"/>
      <c r="ESV86" s="59"/>
      <c r="ESW86" s="59"/>
      <c r="ESX86" s="59"/>
      <c r="ESY86" s="59"/>
      <c r="ESZ86" s="59"/>
      <c r="ETA86" s="59"/>
      <c r="ETB86" s="59"/>
      <c r="ETC86" s="59"/>
      <c r="ETD86" s="59"/>
      <c r="ETE86" s="59"/>
      <c r="ETF86" s="59"/>
      <c r="ETG86" s="59"/>
      <c r="ETH86" s="59"/>
      <c r="ETI86" s="59"/>
      <c r="ETJ86" s="59"/>
      <c r="ETK86" s="59"/>
      <c r="ETL86" s="59"/>
      <c r="ETM86" s="59"/>
      <c r="ETN86" s="59"/>
      <c r="ETO86" s="59"/>
      <c r="ETP86" s="59"/>
      <c r="ETQ86" s="59"/>
      <c r="ETR86" s="59"/>
      <c r="ETS86" s="59"/>
      <c r="ETT86" s="59"/>
      <c r="ETU86" s="59"/>
      <c r="ETV86" s="59"/>
      <c r="ETW86" s="59"/>
      <c r="ETX86" s="59"/>
      <c r="ETY86" s="59"/>
      <c r="ETZ86" s="59"/>
      <c r="EUA86" s="59"/>
      <c r="EUB86" s="59"/>
      <c r="EUC86" s="59"/>
      <c r="EUD86" s="59"/>
      <c r="EUE86" s="59"/>
      <c r="EUF86" s="59"/>
      <c r="EUG86" s="59"/>
      <c r="EUH86" s="59"/>
      <c r="EUI86" s="59"/>
      <c r="EUJ86" s="59"/>
      <c r="EUK86" s="59"/>
      <c r="EUL86" s="59"/>
      <c r="EUM86" s="59"/>
      <c r="EUN86" s="59"/>
      <c r="EUO86" s="59"/>
      <c r="EUP86" s="59"/>
      <c r="EUQ86" s="59"/>
      <c r="EUR86" s="59"/>
      <c r="EUS86" s="59"/>
      <c r="EUT86" s="59"/>
      <c r="EUU86" s="59"/>
      <c r="EUV86" s="59"/>
      <c r="EUW86" s="59"/>
      <c r="EUX86" s="59"/>
      <c r="EUY86" s="59"/>
      <c r="EUZ86" s="59"/>
      <c r="EVA86" s="59"/>
      <c r="EVB86" s="59"/>
      <c r="EVC86" s="59"/>
      <c r="EVD86" s="59"/>
      <c r="EVE86" s="59"/>
      <c r="EVF86" s="59"/>
      <c r="EVG86" s="59"/>
      <c r="EVH86" s="59"/>
      <c r="EVI86" s="59"/>
      <c r="EVJ86" s="59"/>
      <c r="EVK86" s="59"/>
      <c r="EVL86" s="59"/>
      <c r="EVM86" s="59"/>
      <c r="EVN86" s="59"/>
      <c r="EVO86" s="59"/>
      <c r="EVP86" s="59"/>
      <c r="EVQ86" s="59"/>
      <c r="EVR86" s="59"/>
      <c r="EVS86" s="59"/>
      <c r="EVT86" s="59"/>
      <c r="EVU86" s="59"/>
      <c r="EVV86" s="59"/>
      <c r="EVW86" s="59"/>
      <c r="EVX86" s="59"/>
      <c r="EVY86" s="59"/>
      <c r="EVZ86" s="59"/>
      <c r="EWA86" s="59"/>
      <c r="EWB86" s="59"/>
      <c r="EWC86" s="59"/>
      <c r="EWD86" s="59"/>
      <c r="EWE86" s="59"/>
      <c r="EWF86" s="59"/>
      <c r="EWG86" s="59"/>
      <c r="EWH86" s="59"/>
      <c r="EWI86" s="59"/>
      <c r="EWJ86" s="59"/>
      <c r="EWK86" s="59"/>
      <c r="EWL86" s="59"/>
      <c r="EWM86" s="59"/>
      <c r="EWN86" s="59"/>
      <c r="EWO86" s="59"/>
      <c r="EWP86" s="59"/>
      <c r="EWQ86" s="59"/>
      <c r="EWR86" s="59"/>
      <c r="EWS86" s="59"/>
      <c r="EWT86" s="59"/>
      <c r="EWU86" s="59"/>
      <c r="EWV86" s="59"/>
      <c r="EWW86" s="59"/>
      <c r="EWX86" s="59"/>
      <c r="EWY86" s="59"/>
      <c r="EWZ86" s="59"/>
      <c r="EXA86" s="59"/>
      <c r="EXB86" s="59"/>
      <c r="EXC86" s="59"/>
      <c r="EXD86" s="59"/>
      <c r="EXE86" s="59"/>
      <c r="EXF86" s="59"/>
      <c r="EXG86" s="59"/>
      <c r="EXH86" s="59"/>
      <c r="EXI86" s="59"/>
      <c r="EXJ86" s="59"/>
      <c r="EXK86" s="59"/>
      <c r="EXL86" s="59"/>
      <c r="EXM86" s="59"/>
      <c r="EXN86" s="59"/>
      <c r="EXO86" s="59"/>
      <c r="EXP86" s="59"/>
      <c r="EXQ86" s="59"/>
      <c r="EXR86" s="59"/>
      <c r="EXS86" s="59"/>
      <c r="EXT86" s="59"/>
      <c r="EXU86" s="59"/>
      <c r="EXV86" s="59"/>
      <c r="EXW86" s="59"/>
      <c r="EXX86" s="59"/>
      <c r="EXY86" s="59"/>
      <c r="EXZ86" s="59"/>
      <c r="EYA86" s="59"/>
      <c r="EYB86" s="59"/>
      <c r="EYC86" s="59"/>
      <c r="EYD86" s="59"/>
      <c r="EYE86" s="59"/>
      <c r="EYF86" s="59"/>
      <c r="EYG86" s="59"/>
      <c r="EYH86" s="59"/>
      <c r="EYI86" s="59"/>
      <c r="EYJ86" s="59"/>
      <c r="EYK86" s="59"/>
      <c r="EYL86" s="59"/>
      <c r="EYM86" s="59"/>
      <c r="EYN86" s="59"/>
      <c r="EYO86" s="59"/>
      <c r="EYP86" s="59"/>
      <c r="EYQ86" s="59"/>
      <c r="EYR86" s="59"/>
      <c r="EYS86" s="59"/>
      <c r="EYT86" s="59"/>
      <c r="EYU86" s="59"/>
      <c r="EYV86" s="59"/>
      <c r="EYW86" s="59"/>
      <c r="EYX86" s="59"/>
      <c r="EYY86" s="59"/>
      <c r="EYZ86" s="59"/>
      <c r="EZA86" s="59"/>
      <c r="EZB86" s="59"/>
      <c r="EZC86" s="59"/>
      <c r="EZD86" s="59"/>
      <c r="EZE86" s="59"/>
      <c r="EZF86" s="59"/>
      <c r="EZG86" s="59"/>
      <c r="EZH86" s="59"/>
      <c r="EZI86" s="59"/>
      <c r="EZJ86" s="59"/>
      <c r="EZK86" s="59"/>
      <c r="EZL86" s="59"/>
      <c r="EZM86" s="59"/>
      <c r="EZN86" s="59"/>
      <c r="EZO86" s="59"/>
      <c r="EZP86" s="59"/>
      <c r="EZQ86" s="59"/>
      <c r="EZR86" s="59"/>
      <c r="EZS86" s="59"/>
      <c r="EZT86" s="59"/>
      <c r="EZU86" s="59"/>
      <c r="EZV86" s="59"/>
      <c r="EZW86" s="59"/>
      <c r="EZX86" s="59"/>
      <c r="EZY86" s="59"/>
      <c r="EZZ86" s="59"/>
      <c r="FAA86" s="59"/>
      <c r="FAB86" s="59"/>
      <c r="FAC86" s="59"/>
      <c r="FAD86" s="59"/>
      <c r="FAE86" s="59"/>
      <c r="FAF86" s="59"/>
      <c r="FAG86" s="59"/>
      <c r="FAH86" s="59"/>
      <c r="FAI86" s="59"/>
      <c r="FAJ86" s="59"/>
      <c r="FAK86" s="59"/>
      <c r="FAL86" s="59"/>
      <c r="FAM86" s="59"/>
      <c r="FAN86" s="59"/>
      <c r="FAO86" s="59"/>
      <c r="FAP86" s="59"/>
      <c r="FAQ86" s="59"/>
      <c r="FAR86" s="59"/>
      <c r="FAS86" s="59"/>
      <c r="FAT86" s="59"/>
      <c r="FAU86" s="59"/>
      <c r="FAV86" s="59"/>
      <c r="FAW86" s="59"/>
      <c r="FAX86" s="59"/>
      <c r="FAY86" s="59"/>
      <c r="FAZ86" s="59"/>
      <c r="FBA86" s="59"/>
      <c r="FBB86" s="59"/>
      <c r="FBC86" s="59"/>
      <c r="FBD86" s="59"/>
      <c r="FBE86" s="59"/>
      <c r="FBF86" s="59"/>
      <c r="FBG86" s="59"/>
      <c r="FBH86" s="59"/>
      <c r="FBI86" s="59"/>
      <c r="FBJ86" s="59"/>
      <c r="FBK86" s="59"/>
      <c r="FBL86" s="59"/>
      <c r="FBM86" s="59"/>
      <c r="FBN86" s="59"/>
      <c r="FBO86" s="59"/>
      <c r="FBP86" s="59"/>
      <c r="FBQ86" s="59"/>
      <c r="FBR86" s="59"/>
      <c r="FBS86" s="59"/>
      <c r="FBT86" s="59"/>
      <c r="FBU86" s="59"/>
      <c r="FBV86" s="59"/>
      <c r="FBW86" s="59"/>
      <c r="FBX86" s="59"/>
      <c r="FBY86" s="59"/>
      <c r="FBZ86" s="59"/>
      <c r="FCA86" s="59"/>
      <c r="FCB86" s="59"/>
      <c r="FCC86" s="59"/>
      <c r="FCD86" s="59"/>
      <c r="FCE86" s="59"/>
      <c r="FCF86" s="59"/>
      <c r="FCG86" s="59"/>
      <c r="FCH86" s="59"/>
      <c r="FCI86" s="59"/>
      <c r="FCJ86" s="59"/>
      <c r="FCK86" s="59"/>
      <c r="FCL86" s="59"/>
      <c r="FCM86" s="59"/>
      <c r="FCN86" s="59"/>
      <c r="FCO86" s="59"/>
      <c r="FCP86" s="59"/>
      <c r="FCQ86" s="59"/>
      <c r="FCR86" s="59"/>
      <c r="FCS86" s="59"/>
      <c r="FCT86" s="59"/>
      <c r="FCU86" s="59"/>
      <c r="FCV86" s="59"/>
      <c r="FCW86" s="59"/>
      <c r="FCX86" s="59"/>
      <c r="FCY86" s="59"/>
      <c r="FCZ86" s="59"/>
      <c r="FDA86" s="59"/>
      <c r="FDB86" s="59"/>
      <c r="FDC86" s="59"/>
      <c r="FDD86" s="59"/>
      <c r="FDE86" s="59"/>
      <c r="FDF86" s="59"/>
      <c r="FDG86" s="59"/>
      <c r="FDH86" s="59"/>
      <c r="FDI86" s="59"/>
      <c r="FDJ86" s="59"/>
      <c r="FDK86" s="59"/>
      <c r="FDL86" s="59"/>
      <c r="FDM86" s="59"/>
      <c r="FDN86" s="59"/>
      <c r="FDO86" s="59"/>
      <c r="FDP86" s="59"/>
      <c r="FDQ86" s="59"/>
      <c r="FDR86" s="59"/>
      <c r="FDS86" s="59"/>
      <c r="FDT86" s="59"/>
      <c r="FDU86" s="59"/>
      <c r="FDV86" s="59"/>
      <c r="FDW86" s="59"/>
      <c r="FDX86" s="59"/>
      <c r="FDY86" s="59"/>
      <c r="FDZ86" s="59"/>
      <c r="FEA86" s="59"/>
      <c r="FEB86" s="59"/>
      <c r="FEC86" s="59"/>
      <c r="FED86" s="59"/>
      <c r="FEE86" s="59"/>
      <c r="FEF86" s="59"/>
      <c r="FEG86" s="59"/>
      <c r="FEH86" s="59"/>
      <c r="FEI86" s="59"/>
      <c r="FEJ86" s="59"/>
      <c r="FEK86" s="59"/>
      <c r="FEL86" s="59"/>
      <c r="FEM86" s="59"/>
      <c r="FEN86" s="59"/>
      <c r="FEO86" s="59"/>
      <c r="FEP86" s="59"/>
      <c r="FEQ86" s="59"/>
      <c r="FER86" s="59"/>
      <c r="FES86" s="59"/>
      <c r="FET86" s="59"/>
      <c r="FEU86" s="59"/>
      <c r="FEV86" s="59"/>
      <c r="FEW86" s="59"/>
      <c r="FEX86" s="59"/>
      <c r="FEY86" s="59"/>
      <c r="FEZ86" s="59"/>
      <c r="FFA86" s="59"/>
      <c r="FFB86" s="59"/>
      <c r="FFC86" s="59"/>
      <c r="FFD86" s="59"/>
      <c r="FFE86" s="59"/>
      <c r="FFF86" s="59"/>
      <c r="FFG86" s="59"/>
      <c r="FFH86" s="59"/>
      <c r="FFI86" s="59"/>
      <c r="FFJ86" s="59"/>
      <c r="FFK86" s="59"/>
      <c r="FFL86" s="59"/>
      <c r="FFM86" s="59"/>
      <c r="FFN86" s="59"/>
      <c r="FFO86" s="59"/>
      <c r="FFP86" s="59"/>
      <c r="FFQ86" s="59"/>
      <c r="FFR86" s="59"/>
      <c r="FFS86" s="59"/>
      <c r="FFT86" s="59"/>
      <c r="FFU86" s="59"/>
      <c r="FFV86" s="59"/>
      <c r="FFW86" s="59"/>
      <c r="FFX86" s="59"/>
      <c r="FFY86" s="59"/>
      <c r="FFZ86" s="59"/>
      <c r="FGA86" s="59"/>
      <c r="FGB86" s="59"/>
      <c r="FGC86" s="59"/>
      <c r="FGD86" s="59"/>
      <c r="FGE86" s="59"/>
      <c r="FGF86" s="59"/>
      <c r="FGG86" s="59"/>
      <c r="FGH86" s="59"/>
      <c r="FGI86" s="59"/>
      <c r="FGJ86" s="59"/>
      <c r="FGK86" s="59"/>
      <c r="FGL86" s="59"/>
      <c r="FGM86" s="59"/>
      <c r="FGN86" s="59"/>
      <c r="FGO86" s="59"/>
      <c r="FGP86" s="59"/>
      <c r="FGQ86" s="59"/>
      <c r="FGR86" s="59"/>
      <c r="FGS86" s="59"/>
      <c r="FGT86" s="59"/>
      <c r="FGU86" s="59"/>
      <c r="FGV86" s="59"/>
      <c r="FGW86" s="59"/>
      <c r="FGX86" s="59"/>
      <c r="FGY86" s="59"/>
      <c r="FGZ86" s="59"/>
      <c r="FHA86" s="59"/>
      <c r="FHB86" s="59"/>
      <c r="FHC86" s="59"/>
      <c r="FHD86" s="59"/>
      <c r="FHE86" s="59"/>
      <c r="FHF86" s="59"/>
      <c r="FHG86" s="59"/>
      <c r="FHH86" s="59"/>
      <c r="FHI86" s="59"/>
      <c r="FHJ86" s="59"/>
      <c r="FHK86" s="59"/>
      <c r="FHL86" s="59"/>
      <c r="FHM86" s="59"/>
      <c r="FHN86" s="59"/>
      <c r="FHO86" s="59"/>
      <c r="FHP86" s="59"/>
      <c r="FHQ86" s="59"/>
      <c r="FHR86" s="59"/>
      <c r="FHS86" s="59"/>
      <c r="FHT86" s="59"/>
      <c r="FHU86" s="59"/>
      <c r="FHV86" s="59"/>
      <c r="FHW86" s="59"/>
      <c r="FHX86" s="59"/>
      <c r="FHY86" s="59"/>
      <c r="FHZ86" s="59"/>
      <c r="FIA86" s="59"/>
      <c r="FIB86" s="59"/>
      <c r="FIC86" s="59"/>
      <c r="FID86" s="59"/>
      <c r="FIE86" s="59"/>
      <c r="FIF86" s="59"/>
      <c r="FIG86" s="59"/>
      <c r="FIH86" s="59"/>
      <c r="FII86" s="59"/>
      <c r="FIJ86" s="59"/>
      <c r="FIK86" s="59"/>
      <c r="FIL86" s="59"/>
      <c r="FIM86" s="59"/>
      <c r="FIN86" s="59"/>
      <c r="FIO86" s="59"/>
      <c r="FIP86" s="59"/>
      <c r="FIQ86" s="59"/>
      <c r="FIR86" s="59"/>
      <c r="FIS86" s="59"/>
      <c r="FIT86" s="59"/>
      <c r="FIU86" s="59"/>
      <c r="FIV86" s="59"/>
      <c r="FIW86" s="59"/>
      <c r="FIX86" s="59"/>
      <c r="FIY86" s="59"/>
      <c r="FIZ86" s="59"/>
      <c r="FJA86" s="59"/>
      <c r="FJB86" s="59"/>
      <c r="FJC86" s="59"/>
      <c r="FJD86" s="59"/>
      <c r="FJE86" s="59"/>
      <c r="FJF86" s="59"/>
      <c r="FJG86" s="59"/>
      <c r="FJH86" s="59"/>
      <c r="FJI86" s="59"/>
      <c r="FJJ86" s="59"/>
      <c r="FJK86" s="59"/>
      <c r="FJL86" s="59"/>
      <c r="FJM86" s="59"/>
      <c r="FJN86" s="59"/>
      <c r="FJO86" s="59"/>
      <c r="FJP86" s="59"/>
      <c r="FJQ86" s="59"/>
      <c r="FJR86" s="59"/>
      <c r="FJS86" s="59"/>
      <c r="FJT86" s="59"/>
      <c r="FJU86" s="59"/>
      <c r="FJV86" s="59"/>
      <c r="FJW86" s="59"/>
      <c r="FJX86" s="59"/>
      <c r="FJY86" s="59"/>
      <c r="FJZ86" s="59"/>
      <c r="FKA86" s="59"/>
      <c r="FKB86" s="59"/>
      <c r="FKC86" s="59"/>
      <c r="FKD86" s="59"/>
      <c r="FKE86" s="59"/>
      <c r="FKF86" s="59"/>
      <c r="FKG86" s="59"/>
      <c r="FKH86" s="59"/>
      <c r="FKI86" s="59"/>
      <c r="FKJ86" s="59"/>
      <c r="FKK86" s="59"/>
      <c r="FKL86" s="59"/>
      <c r="FKM86" s="59"/>
      <c r="FKN86" s="59"/>
      <c r="FKO86" s="59"/>
      <c r="FKP86" s="59"/>
      <c r="FKQ86" s="59"/>
      <c r="FKR86" s="59"/>
      <c r="FKS86" s="59"/>
      <c r="FKT86" s="59"/>
      <c r="FKU86" s="59"/>
      <c r="FKV86" s="59"/>
      <c r="FKW86" s="59"/>
      <c r="FKX86" s="59"/>
      <c r="FKY86" s="59"/>
      <c r="FKZ86" s="59"/>
      <c r="FLA86" s="59"/>
      <c r="FLB86" s="59"/>
      <c r="FLC86" s="59"/>
      <c r="FLD86" s="59"/>
      <c r="FLE86" s="59"/>
      <c r="FLF86" s="59"/>
      <c r="FLG86" s="59"/>
      <c r="FLH86" s="59"/>
      <c r="FLI86" s="59"/>
      <c r="FLJ86" s="59"/>
      <c r="FLK86" s="59"/>
      <c r="FLL86" s="59"/>
      <c r="FLM86" s="59"/>
      <c r="FLN86" s="59"/>
      <c r="FLO86" s="59"/>
      <c r="FLP86" s="59"/>
      <c r="FLQ86" s="59"/>
      <c r="FLR86" s="59"/>
      <c r="FLS86" s="59"/>
      <c r="FLT86" s="59"/>
      <c r="FLU86" s="59"/>
      <c r="FLV86" s="59"/>
      <c r="FLW86" s="59"/>
      <c r="FLX86" s="59"/>
      <c r="FLY86" s="59"/>
      <c r="FLZ86" s="59"/>
      <c r="FMA86" s="59"/>
      <c r="FMB86" s="59"/>
      <c r="FMC86" s="59"/>
      <c r="FMD86" s="59"/>
      <c r="FME86" s="59"/>
      <c r="FMF86" s="59"/>
      <c r="FMG86" s="59"/>
      <c r="FMH86" s="59"/>
      <c r="FMI86" s="59"/>
      <c r="FMJ86" s="59"/>
      <c r="FMK86" s="59"/>
      <c r="FML86" s="59"/>
      <c r="FMM86" s="59"/>
      <c r="FMN86" s="59"/>
      <c r="FMO86" s="59"/>
      <c r="FMP86" s="59"/>
      <c r="FMQ86" s="59"/>
      <c r="FMR86" s="59"/>
      <c r="FMS86" s="59"/>
      <c r="FMT86" s="59"/>
      <c r="FMU86" s="59"/>
      <c r="FMV86" s="59"/>
      <c r="FMW86" s="59"/>
      <c r="FMX86" s="59"/>
      <c r="FMY86" s="59"/>
      <c r="FMZ86" s="59"/>
      <c r="FNA86" s="59"/>
      <c r="FNB86" s="59"/>
      <c r="FNC86" s="59"/>
      <c r="FND86" s="59"/>
      <c r="FNE86" s="59"/>
      <c r="FNF86" s="59"/>
      <c r="FNG86" s="59"/>
      <c r="FNH86" s="59"/>
      <c r="FNI86" s="59"/>
      <c r="FNJ86" s="59"/>
      <c r="FNK86" s="59"/>
      <c r="FNL86" s="59"/>
      <c r="FNM86" s="59"/>
      <c r="FNN86" s="59"/>
      <c r="FNO86" s="59"/>
      <c r="FNP86" s="59"/>
      <c r="FNQ86" s="59"/>
      <c r="FNR86" s="59"/>
      <c r="FNS86" s="59"/>
      <c r="FNT86" s="59"/>
      <c r="FNU86" s="59"/>
      <c r="FNV86" s="59"/>
      <c r="FNW86" s="59"/>
      <c r="FNX86" s="59"/>
      <c r="FNY86" s="59"/>
      <c r="FNZ86" s="59"/>
      <c r="FOA86" s="59"/>
      <c r="FOB86" s="59"/>
      <c r="FOC86" s="59"/>
      <c r="FOD86" s="59"/>
      <c r="FOE86" s="59"/>
      <c r="FOF86" s="59"/>
      <c r="FOG86" s="59"/>
      <c r="FOH86" s="59"/>
      <c r="FOI86" s="59"/>
      <c r="FOJ86" s="59"/>
      <c r="FOK86" s="59"/>
      <c r="FOL86" s="59"/>
      <c r="FOM86" s="59"/>
      <c r="FON86" s="59"/>
      <c r="FOO86" s="59"/>
      <c r="FOP86" s="59"/>
      <c r="FOQ86" s="59"/>
      <c r="FOR86" s="59"/>
      <c r="FOS86" s="59"/>
      <c r="FOT86" s="59"/>
      <c r="FOU86" s="59"/>
      <c r="FOV86" s="59"/>
      <c r="FOW86" s="59"/>
      <c r="FOX86" s="59"/>
      <c r="FOY86" s="59"/>
      <c r="FOZ86" s="59"/>
      <c r="FPA86" s="59"/>
      <c r="FPB86" s="59"/>
      <c r="FPC86" s="59"/>
      <c r="FPD86" s="59"/>
      <c r="FPE86" s="59"/>
      <c r="FPF86" s="59"/>
      <c r="FPG86" s="59"/>
      <c r="FPH86" s="59"/>
      <c r="FPI86" s="59"/>
      <c r="FPJ86" s="59"/>
      <c r="FPK86" s="59"/>
      <c r="FPL86" s="59"/>
      <c r="FPM86" s="59"/>
      <c r="FPN86" s="59"/>
      <c r="FPO86" s="59"/>
      <c r="FPP86" s="59"/>
      <c r="FPQ86" s="59"/>
      <c r="FPR86" s="59"/>
      <c r="FPS86" s="59"/>
      <c r="FPT86" s="59"/>
      <c r="FPU86" s="59"/>
      <c r="FPV86" s="59"/>
      <c r="FPW86" s="59"/>
      <c r="FPX86" s="59"/>
      <c r="FPY86" s="59"/>
      <c r="FPZ86" s="59"/>
      <c r="FQA86" s="59"/>
      <c r="FQB86" s="59"/>
      <c r="FQC86" s="59"/>
      <c r="FQD86" s="59"/>
      <c r="FQE86" s="59"/>
      <c r="FQF86" s="59"/>
      <c r="FQG86" s="59"/>
      <c r="FQH86" s="59"/>
      <c r="FQI86" s="59"/>
      <c r="FQJ86" s="59"/>
      <c r="FQK86" s="59"/>
      <c r="FQL86" s="59"/>
      <c r="FQM86" s="59"/>
      <c r="FQN86" s="59"/>
      <c r="FQO86" s="59"/>
      <c r="FQP86" s="59"/>
      <c r="FQQ86" s="59"/>
      <c r="FQR86" s="59"/>
      <c r="FQS86" s="59"/>
      <c r="FQT86" s="59"/>
      <c r="FQU86" s="59"/>
      <c r="FQV86" s="59"/>
      <c r="FQW86" s="59"/>
      <c r="FQX86" s="59"/>
      <c r="FQY86" s="59"/>
      <c r="FQZ86" s="59"/>
      <c r="FRA86" s="59"/>
      <c r="FRB86" s="59"/>
      <c r="FRC86" s="59"/>
      <c r="FRD86" s="59"/>
      <c r="FRE86" s="59"/>
      <c r="FRF86" s="59"/>
      <c r="FRG86" s="59"/>
      <c r="FRH86" s="59"/>
      <c r="FRI86" s="59"/>
      <c r="FRJ86" s="59"/>
      <c r="FRK86" s="59"/>
      <c r="FRL86" s="59"/>
      <c r="FRM86" s="59"/>
      <c r="FRN86" s="59"/>
      <c r="FRO86" s="59"/>
      <c r="FRP86" s="59"/>
      <c r="FRQ86" s="59"/>
      <c r="FRR86" s="59"/>
      <c r="FRS86" s="59"/>
      <c r="FRT86" s="59"/>
      <c r="FRU86" s="59"/>
      <c r="FRV86" s="59"/>
      <c r="FRW86" s="59"/>
      <c r="FRX86" s="59"/>
      <c r="FRY86" s="59"/>
      <c r="FRZ86" s="59"/>
      <c r="FSA86" s="59"/>
      <c r="FSB86" s="59"/>
      <c r="FSC86" s="59"/>
      <c r="FSD86" s="59"/>
      <c r="FSE86" s="59"/>
      <c r="FSF86" s="59"/>
      <c r="FSG86" s="59"/>
      <c r="FSH86" s="59"/>
      <c r="FSI86" s="59"/>
      <c r="FSJ86" s="59"/>
      <c r="FSK86" s="59"/>
      <c r="FSL86" s="59"/>
      <c r="FSM86" s="59"/>
      <c r="FSN86" s="59"/>
      <c r="FSO86" s="59"/>
      <c r="FSP86" s="59"/>
      <c r="FSQ86" s="59"/>
      <c r="FSR86" s="59"/>
      <c r="FSS86" s="59"/>
      <c r="FST86" s="59"/>
      <c r="FSU86" s="59"/>
      <c r="FSV86" s="59"/>
      <c r="FSW86" s="59"/>
      <c r="FSX86" s="59"/>
      <c r="FSY86" s="59"/>
      <c r="FSZ86" s="59"/>
      <c r="FTA86" s="59"/>
      <c r="FTB86" s="59"/>
      <c r="FTC86" s="59"/>
      <c r="FTD86" s="59"/>
      <c r="FTE86" s="59"/>
      <c r="FTF86" s="59"/>
      <c r="FTG86" s="59"/>
      <c r="FTH86" s="59"/>
      <c r="FTI86" s="59"/>
      <c r="FTJ86" s="59"/>
      <c r="FTK86" s="59"/>
      <c r="FTL86" s="59"/>
      <c r="FTM86" s="59"/>
      <c r="FTN86" s="59"/>
      <c r="FTO86" s="59"/>
      <c r="FTP86" s="59"/>
      <c r="FTQ86" s="59"/>
      <c r="FTR86" s="59"/>
      <c r="FTS86" s="59"/>
      <c r="FTT86" s="59"/>
      <c r="FTU86" s="59"/>
      <c r="FTV86" s="59"/>
      <c r="FTW86" s="59"/>
      <c r="FTX86" s="59"/>
      <c r="FTY86" s="59"/>
      <c r="FTZ86" s="59"/>
      <c r="FUA86" s="59"/>
      <c r="FUB86" s="59"/>
      <c r="FUC86" s="59"/>
      <c r="FUD86" s="59"/>
      <c r="FUE86" s="59"/>
      <c r="FUF86" s="59"/>
      <c r="FUG86" s="59"/>
      <c r="FUH86" s="59"/>
      <c r="FUI86" s="59"/>
      <c r="FUJ86" s="59"/>
      <c r="FUK86" s="59"/>
      <c r="FUL86" s="59"/>
      <c r="FUM86" s="59"/>
      <c r="FUN86" s="59"/>
      <c r="FUO86" s="59"/>
      <c r="FUP86" s="59"/>
      <c r="FUQ86" s="59"/>
      <c r="FUR86" s="59"/>
      <c r="FUS86" s="59"/>
      <c r="FUT86" s="59"/>
      <c r="FUU86" s="59"/>
      <c r="FUV86" s="59"/>
      <c r="FUW86" s="59"/>
      <c r="FUX86" s="59"/>
      <c r="FUY86" s="59"/>
      <c r="FUZ86" s="59"/>
      <c r="FVA86" s="59"/>
      <c r="FVB86" s="59"/>
      <c r="FVC86" s="59"/>
      <c r="FVD86" s="59"/>
      <c r="FVE86" s="59"/>
      <c r="FVF86" s="59"/>
      <c r="FVG86" s="59"/>
      <c r="FVH86" s="59"/>
      <c r="FVI86" s="59"/>
      <c r="FVJ86" s="59"/>
      <c r="FVK86" s="59"/>
      <c r="FVL86" s="59"/>
      <c r="FVM86" s="59"/>
      <c r="FVN86" s="59"/>
      <c r="FVO86" s="59"/>
      <c r="FVP86" s="59"/>
      <c r="FVQ86" s="59"/>
      <c r="FVR86" s="59"/>
      <c r="FVS86" s="59"/>
      <c r="FVT86" s="59"/>
      <c r="FVU86" s="59"/>
      <c r="FVV86" s="59"/>
      <c r="FVW86" s="59"/>
      <c r="FVX86" s="59"/>
      <c r="FVY86" s="59"/>
      <c r="FVZ86" s="59"/>
      <c r="FWA86" s="59"/>
      <c r="FWB86" s="59"/>
      <c r="FWC86" s="59"/>
      <c r="FWD86" s="59"/>
      <c r="FWE86" s="59"/>
      <c r="FWF86" s="59"/>
      <c r="FWG86" s="59"/>
      <c r="FWH86" s="59"/>
      <c r="FWI86" s="59"/>
      <c r="FWJ86" s="59"/>
      <c r="FWK86" s="59"/>
      <c r="FWL86" s="59"/>
      <c r="FWM86" s="59"/>
      <c r="FWN86" s="59"/>
      <c r="FWO86" s="59"/>
      <c r="FWP86" s="59"/>
      <c r="FWQ86" s="59"/>
      <c r="FWR86" s="59"/>
      <c r="FWS86" s="59"/>
      <c r="FWT86" s="59"/>
      <c r="FWU86" s="59"/>
      <c r="FWV86" s="59"/>
      <c r="FWW86" s="59"/>
      <c r="FWX86" s="59"/>
      <c r="FWY86" s="59"/>
      <c r="FWZ86" s="59"/>
      <c r="FXA86" s="59"/>
      <c r="FXB86" s="59"/>
      <c r="FXC86" s="59"/>
      <c r="FXD86" s="59"/>
      <c r="FXE86" s="59"/>
      <c r="FXF86" s="59"/>
      <c r="FXG86" s="59"/>
      <c r="FXH86" s="59"/>
      <c r="FXI86" s="59"/>
      <c r="FXJ86" s="59"/>
      <c r="FXK86" s="59"/>
      <c r="FXL86" s="59"/>
      <c r="FXM86" s="59"/>
      <c r="FXN86" s="59"/>
      <c r="FXO86" s="59"/>
      <c r="FXP86" s="59"/>
      <c r="FXQ86" s="59"/>
      <c r="FXR86" s="59"/>
      <c r="FXS86" s="59"/>
      <c r="FXT86" s="59"/>
      <c r="FXU86" s="59"/>
      <c r="FXV86" s="59"/>
      <c r="FXW86" s="59"/>
      <c r="FXX86" s="59"/>
      <c r="FXY86" s="59"/>
      <c r="FXZ86" s="59"/>
      <c r="FYA86" s="59"/>
      <c r="FYB86" s="59"/>
      <c r="FYC86" s="59"/>
      <c r="FYD86" s="59"/>
      <c r="FYE86" s="59"/>
      <c r="FYF86" s="59"/>
      <c r="FYG86" s="59"/>
      <c r="FYH86" s="59"/>
      <c r="FYI86" s="59"/>
      <c r="FYJ86" s="59"/>
      <c r="FYK86" s="59"/>
      <c r="FYL86" s="59"/>
      <c r="FYM86" s="59"/>
      <c r="FYN86" s="59"/>
      <c r="FYO86" s="59"/>
      <c r="FYP86" s="59"/>
      <c r="FYQ86" s="59"/>
      <c r="FYR86" s="59"/>
      <c r="FYS86" s="59"/>
      <c r="FYT86" s="59"/>
      <c r="FYU86" s="59"/>
      <c r="FYV86" s="59"/>
      <c r="FYW86" s="59"/>
      <c r="FYX86" s="59"/>
      <c r="FYY86" s="59"/>
      <c r="FYZ86" s="59"/>
      <c r="FZA86" s="59"/>
      <c r="FZB86" s="59"/>
      <c r="FZC86" s="59"/>
      <c r="FZD86" s="59"/>
      <c r="FZE86" s="59"/>
      <c r="FZF86" s="59"/>
      <c r="FZG86" s="59"/>
      <c r="FZH86" s="59"/>
      <c r="FZI86" s="59"/>
      <c r="FZJ86" s="59"/>
      <c r="FZK86" s="59"/>
      <c r="FZL86" s="59"/>
      <c r="FZM86" s="59"/>
      <c r="FZN86" s="59"/>
      <c r="FZO86" s="59"/>
      <c r="FZP86" s="59"/>
      <c r="FZQ86" s="59"/>
      <c r="FZR86" s="59"/>
      <c r="FZS86" s="59"/>
      <c r="FZT86" s="59"/>
      <c r="FZU86" s="59"/>
      <c r="FZV86" s="59"/>
      <c r="FZW86" s="59"/>
      <c r="FZX86" s="59"/>
      <c r="FZY86" s="59"/>
      <c r="FZZ86" s="59"/>
      <c r="GAA86" s="59"/>
      <c r="GAB86" s="59"/>
      <c r="GAC86" s="59"/>
      <c r="GAD86" s="59"/>
      <c r="GAE86" s="59"/>
      <c r="GAF86" s="59"/>
      <c r="GAG86" s="59"/>
      <c r="GAH86" s="59"/>
      <c r="GAI86" s="59"/>
      <c r="GAJ86" s="59"/>
      <c r="GAK86" s="59"/>
      <c r="GAL86" s="59"/>
      <c r="GAM86" s="59"/>
      <c r="GAN86" s="59"/>
      <c r="GAO86" s="59"/>
      <c r="GAP86" s="59"/>
      <c r="GAQ86" s="59"/>
      <c r="GAR86" s="59"/>
      <c r="GAS86" s="59"/>
      <c r="GAT86" s="59"/>
      <c r="GAU86" s="59"/>
      <c r="GAV86" s="59"/>
      <c r="GAW86" s="59"/>
      <c r="GAX86" s="59"/>
      <c r="GAY86" s="59"/>
      <c r="GAZ86" s="59"/>
      <c r="GBA86" s="59"/>
      <c r="GBB86" s="59"/>
      <c r="GBC86" s="59"/>
      <c r="GBD86" s="59"/>
      <c r="GBE86" s="59"/>
      <c r="GBF86" s="59"/>
      <c r="GBG86" s="59"/>
      <c r="GBH86" s="59"/>
      <c r="GBI86" s="59"/>
      <c r="GBJ86" s="59"/>
      <c r="GBK86" s="59"/>
      <c r="GBL86" s="59"/>
      <c r="GBM86" s="59"/>
      <c r="GBN86" s="59"/>
      <c r="GBO86" s="59"/>
      <c r="GBP86" s="59"/>
      <c r="GBQ86" s="59"/>
      <c r="GBR86" s="59"/>
      <c r="GBS86" s="59"/>
      <c r="GBT86" s="59"/>
      <c r="GBU86" s="59"/>
      <c r="GBV86" s="59"/>
      <c r="GBW86" s="59"/>
      <c r="GBX86" s="59"/>
      <c r="GBY86" s="59"/>
      <c r="GBZ86" s="59"/>
      <c r="GCA86" s="59"/>
      <c r="GCB86" s="59"/>
      <c r="GCC86" s="59"/>
      <c r="GCD86" s="59"/>
      <c r="GCE86" s="59"/>
      <c r="GCF86" s="59"/>
      <c r="GCG86" s="59"/>
      <c r="GCH86" s="59"/>
      <c r="GCI86" s="59"/>
      <c r="GCJ86" s="59"/>
      <c r="GCK86" s="59"/>
      <c r="GCL86" s="59"/>
      <c r="GCM86" s="59"/>
      <c r="GCN86" s="59"/>
      <c r="GCO86" s="59"/>
      <c r="GCP86" s="59"/>
      <c r="GCQ86" s="59"/>
      <c r="GCR86" s="59"/>
      <c r="GCS86" s="59"/>
      <c r="GCT86" s="59"/>
      <c r="GCU86" s="59"/>
      <c r="GCV86" s="59"/>
      <c r="GCW86" s="59"/>
      <c r="GCX86" s="59"/>
      <c r="GCY86" s="59"/>
      <c r="GCZ86" s="59"/>
      <c r="GDA86" s="59"/>
      <c r="GDB86" s="59"/>
      <c r="GDC86" s="59"/>
      <c r="GDD86" s="59"/>
      <c r="GDE86" s="59"/>
      <c r="GDF86" s="59"/>
      <c r="GDG86" s="59"/>
      <c r="GDH86" s="59"/>
      <c r="GDI86" s="59"/>
      <c r="GDJ86" s="59"/>
      <c r="GDK86" s="59"/>
      <c r="GDL86" s="59"/>
      <c r="GDM86" s="59"/>
      <c r="GDN86" s="59"/>
      <c r="GDO86" s="59"/>
      <c r="GDP86" s="59"/>
      <c r="GDQ86" s="59"/>
      <c r="GDR86" s="59"/>
      <c r="GDS86" s="59"/>
      <c r="GDT86" s="59"/>
      <c r="GDU86" s="59"/>
      <c r="GDV86" s="59"/>
      <c r="GDW86" s="59"/>
      <c r="GDX86" s="59"/>
      <c r="GDY86" s="59"/>
      <c r="GDZ86" s="59"/>
      <c r="GEA86" s="59"/>
      <c r="GEB86" s="59"/>
      <c r="GEC86" s="59"/>
      <c r="GED86" s="59"/>
      <c r="GEE86" s="59"/>
      <c r="GEF86" s="59"/>
      <c r="GEG86" s="59"/>
      <c r="GEH86" s="59"/>
      <c r="GEI86" s="59"/>
      <c r="GEJ86" s="59"/>
      <c r="GEK86" s="59"/>
      <c r="GEL86" s="59"/>
      <c r="GEM86" s="59"/>
      <c r="GEN86" s="59"/>
      <c r="GEO86" s="59"/>
      <c r="GEP86" s="59"/>
      <c r="GEQ86" s="59"/>
      <c r="GER86" s="59"/>
      <c r="GES86" s="59"/>
      <c r="GET86" s="59"/>
      <c r="GEU86" s="59"/>
      <c r="GEV86" s="59"/>
      <c r="GEW86" s="59"/>
      <c r="GEX86" s="59"/>
      <c r="GEY86" s="59"/>
      <c r="GEZ86" s="59"/>
      <c r="GFA86" s="59"/>
      <c r="GFB86" s="59"/>
      <c r="GFC86" s="59"/>
      <c r="GFD86" s="59"/>
      <c r="GFE86" s="59"/>
      <c r="GFF86" s="59"/>
      <c r="GFG86" s="59"/>
      <c r="GFH86" s="59"/>
      <c r="GFI86" s="59"/>
      <c r="GFJ86" s="59"/>
      <c r="GFK86" s="59"/>
      <c r="GFL86" s="59"/>
      <c r="GFM86" s="59"/>
      <c r="GFN86" s="59"/>
      <c r="GFO86" s="59"/>
      <c r="GFP86" s="59"/>
      <c r="GFQ86" s="59"/>
      <c r="GFR86" s="59"/>
      <c r="GFS86" s="59"/>
      <c r="GFT86" s="59"/>
      <c r="GFU86" s="59"/>
      <c r="GFV86" s="59"/>
      <c r="GFW86" s="59"/>
      <c r="GFX86" s="59"/>
      <c r="GFY86" s="59"/>
      <c r="GFZ86" s="59"/>
      <c r="GGA86" s="59"/>
      <c r="GGB86" s="59"/>
      <c r="GGC86" s="59"/>
      <c r="GGD86" s="59"/>
      <c r="GGE86" s="59"/>
      <c r="GGF86" s="59"/>
      <c r="GGG86" s="59"/>
      <c r="GGH86" s="59"/>
      <c r="GGI86" s="59"/>
      <c r="GGJ86" s="59"/>
      <c r="GGK86" s="59"/>
      <c r="GGL86" s="59"/>
      <c r="GGM86" s="59"/>
      <c r="GGN86" s="59"/>
      <c r="GGO86" s="59"/>
      <c r="GGP86" s="59"/>
      <c r="GGQ86" s="59"/>
      <c r="GGR86" s="59"/>
      <c r="GGS86" s="59"/>
      <c r="GGT86" s="59"/>
      <c r="GGU86" s="59"/>
      <c r="GGV86" s="59"/>
      <c r="GGW86" s="59"/>
      <c r="GGX86" s="59"/>
      <c r="GGY86" s="59"/>
      <c r="GGZ86" s="59"/>
      <c r="GHA86" s="59"/>
      <c r="GHB86" s="59"/>
      <c r="GHC86" s="59"/>
      <c r="GHD86" s="59"/>
      <c r="GHE86" s="59"/>
      <c r="GHF86" s="59"/>
      <c r="GHG86" s="59"/>
      <c r="GHH86" s="59"/>
      <c r="GHI86" s="59"/>
      <c r="GHJ86" s="59"/>
      <c r="GHK86" s="59"/>
      <c r="GHL86" s="59"/>
      <c r="GHM86" s="59"/>
      <c r="GHN86" s="59"/>
      <c r="GHO86" s="59"/>
      <c r="GHP86" s="59"/>
      <c r="GHQ86" s="59"/>
      <c r="GHR86" s="59"/>
      <c r="GHS86" s="59"/>
      <c r="GHT86" s="59"/>
      <c r="GHU86" s="59"/>
      <c r="GHV86" s="59"/>
      <c r="GHW86" s="59"/>
      <c r="GHX86" s="59"/>
      <c r="GHY86" s="59"/>
      <c r="GHZ86" s="59"/>
      <c r="GIA86" s="59"/>
      <c r="GIB86" s="59"/>
      <c r="GIC86" s="59"/>
      <c r="GID86" s="59"/>
      <c r="GIE86" s="59"/>
      <c r="GIF86" s="59"/>
      <c r="GIG86" s="59"/>
      <c r="GIH86" s="59"/>
      <c r="GII86" s="59"/>
      <c r="GIJ86" s="59"/>
      <c r="GIK86" s="59"/>
      <c r="GIL86" s="59"/>
      <c r="GIM86" s="59"/>
      <c r="GIN86" s="59"/>
      <c r="GIO86" s="59"/>
      <c r="GIP86" s="59"/>
      <c r="GIQ86" s="59"/>
      <c r="GIR86" s="59"/>
      <c r="GIS86" s="59"/>
      <c r="GIT86" s="59"/>
      <c r="GIU86" s="59"/>
      <c r="GIV86" s="59"/>
      <c r="GIW86" s="59"/>
      <c r="GIX86" s="59"/>
      <c r="GIY86" s="59"/>
      <c r="GIZ86" s="59"/>
      <c r="GJA86" s="59"/>
      <c r="GJB86" s="59"/>
      <c r="GJC86" s="59"/>
      <c r="GJD86" s="59"/>
      <c r="GJE86" s="59"/>
      <c r="GJF86" s="59"/>
      <c r="GJG86" s="59"/>
      <c r="GJH86" s="59"/>
      <c r="GJI86" s="59"/>
      <c r="GJJ86" s="59"/>
      <c r="GJK86" s="59"/>
      <c r="GJL86" s="59"/>
      <c r="GJM86" s="59"/>
      <c r="GJN86" s="59"/>
      <c r="GJO86" s="59"/>
      <c r="GJP86" s="59"/>
      <c r="GJQ86" s="59"/>
      <c r="GJR86" s="59"/>
      <c r="GJS86" s="59"/>
      <c r="GJT86" s="59"/>
      <c r="GJU86" s="59"/>
      <c r="GJV86" s="59"/>
      <c r="GJW86" s="59"/>
      <c r="GJX86" s="59"/>
      <c r="GJY86" s="59"/>
      <c r="GJZ86" s="59"/>
      <c r="GKA86" s="59"/>
      <c r="GKB86" s="59"/>
      <c r="GKC86" s="59"/>
      <c r="GKD86" s="59"/>
      <c r="GKE86" s="59"/>
      <c r="GKF86" s="59"/>
      <c r="GKG86" s="59"/>
      <c r="GKH86" s="59"/>
      <c r="GKI86" s="59"/>
      <c r="GKJ86" s="59"/>
      <c r="GKK86" s="59"/>
      <c r="GKL86" s="59"/>
      <c r="GKM86" s="59"/>
      <c r="GKN86" s="59"/>
      <c r="GKO86" s="59"/>
      <c r="GKP86" s="59"/>
      <c r="GKQ86" s="59"/>
      <c r="GKR86" s="59"/>
      <c r="GKS86" s="59"/>
      <c r="GKT86" s="59"/>
      <c r="GKU86" s="59"/>
      <c r="GKV86" s="59"/>
      <c r="GKW86" s="59"/>
      <c r="GKX86" s="59"/>
      <c r="GKY86" s="59"/>
      <c r="GKZ86" s="59"/>
      <c r="GLA86" s="59"/>
      <c r="GLB86" s="59"/>
      <c r="GLC86" s="59"/>
      <c r="GLD86" s="59"/>
      <c r="GLE86" s="59"/>
      <c r="GLF86" s="59"/>
      <c r="GLG86" s="59"/>
      <c r="GLH86" s="59"/>
      <c r="GLI86" s="59"/>
      <c r="GLJ86" s="59"/>
      <c r="GLK86" s="59"/>
      <c r="GLL86" s="59"/>
      <c r="GLM86" s="59"/>
      <c r="GLN86" s="59"/>
      <c r="GLO86" s="59"/>
      <c r="GLP86" s="59"/>
      <c r="GLQ86" s="59"/>
      <c r="GLR86" s="59"/>
      <c r="GLS86" s="59"/>
      <c r="GLT86" s="59"/>
      <c r="GLU86" s="59"/>
      <c r="GLV86" s="59"/>
      <c r="GLW86" s="59"/>
      <c r="GLX86" s="59"/>
      <c r="GLY86" s="59"/>
      <c r="GLZ86" s="59"/>
      <c r="GMA86" s="59"/>
      <c r="GMB86" s="59"/>
      <c r="GMC86" s="59"/>
      <c r="GMD86" s="59"/>
      <c r="GME86" s="59"/>
      <c r="GMF86" s="59"/>
      <c r="GMG86" s="59"/>
      <c r="GMH86" s="59"/>
      <c r="GMI86" s="59"/>
      <c r="GMJ86" s="59"/>
      <c r="GMK86" s="59"/>
      <c r="GML86" s="59"/>
      <c r="GMM86" s="59"/>
      <c r="GMN86" s="59"/>
      <c r="GMO86" s="59"/>
      <c r="GMP86" s="59"/>
      <c r="GMQ86" s="59"/>
      <c r="GMR86" s="59"/>
      <c r="GMS86" s="59"/>
      <c r="GMT86" s="59"/>
      <c r="GMU86" s="59"/>
      <c r="GMV86" s="59"/>
      <c r="GMW86" s="59"/>
      <c r="GMX86" s="59"/>
      <c r="GMY86" s="59"/>
      <c r="GMZ86" s="59"/>
      <c r="GNA86" s="59"/>
      <c r="GNB86" s="59"/>
      <c r="GNC86" s="59"/>
      <c r="GND86" s="59"/>
      <c r="GNE86" s="59"/>
      <c r="GNF86" s="59"/>
      <c r="GNG86" s="59"/>
      <c r="GNH86" s="59"/>
      <c r="GNI86" s="59"/>
      <c r="GNJ86" s="59"/>
      <c r="GNK86" s="59"/>
      <c r="GNL86" s="59"/>
      <c r="GNM86" s="59"/>
      <c r="GNN86" s="59"/>
      <c r="GNO86" s="59"/>
      <c r="GNP86" s="59"/>
      <c r="GNQ86" s="59"/>
      <c r="GNR86" s="59"/>
      <c r="GNS86" s="59"/>
      <c r="GNT86" s="59"/>
      <c r="GNU86" s="59"/>
      <c r="GNV86" s="59"/>
      <c r="GNW86" s="59"/>
      <c r="GNX86" s="59"/>
      <c r="GNY86" s="59"/>
      <c r="GNZ86" s="59"/>
      <c r="GOA86" s="59"/>
      <c r="GOB86" s="59"/>
      <c r="GOC86" s="59"/>
      <c r="GOD86" s="59"/>
      <c r="GOE86" s="59"/>
      <c r="GOF86" s="59"/>
      <c r="GOG86" s="59"/>
      <c r="GOH86" s="59"/>
      <c r="GOI86" s="59"/>
      <c r="GOJ86" s="59"/>
      <c r="GOK86" s="59"/>
      <c r="GOL86" s="59"/>
      <c r="GOM86" s="59"/>
      <c r="GON86" s="59"/>
      <c r="GOO86" s="59"/>
      <c r="GOP86" s="59"/>
      <c r="GOQ86" s="59"/>
      <c r="GOR86" s="59"/>
      <c r="GOS86" s="59"/>
      <c r="GOT86" s="59"/>
      <c r="GOU86" s="59"/>
      <c r="GOV86" s="59"/>
      <c r="GOW86" s="59"/>
      <c r="GOX86" s="59"/>
      <c r="GOY86" s="59"/>
      <c r="GOZ86" s="59"/>
      <c r="GPA86" s="59"/>
      <c r="GPB86" s="59"/>
      <c r="GPC86" s="59"/>
      <c r="GPD86" s="59"/>
      <c r="GPE86" s="59"/>
      <c r="GPF86" s="59"/>
      <c r="GPG86" s="59"/>
      <c r="GPH86" s="59"/>
      <c r="GPI86" s="59"/>
      <c r="GPJ86" s="59"/>
      <c r="GPK86" s="59"/>
      <c r="GPL86" s="59"/>
      <c r="GPM86" s="59"/>
      <c r="GPN86" s="59"/>
      <c r="GPO86" s="59"/>
      <c r="GPP86" s="59"/>
      <c r="GPQ86" s="59"/>
      <c r="GPR86" s="59"/>
      <c r="GPS86" s="59"/>
      <c r="GPT86" s="59"/>
      <c r="GPU86" s="59"/>
      <c r="GPV86" s="59"/>
      <c r="GPW86" s="59"/>
      <c r="GPX86" s="59"/>
      <c r="GPY86" s="59"/>
      <c r="GPZ86" s="59"/>
      <c r="GQA86" s="59"/>
      <c r="GQB86" s="59"/>
      <c r="GQC86" s="59"/>
      <c r="GQD86" s="59"/>
      <c r="GQE86" s="59"/>
      <c r="GQF86" s="59"/>
      <c r="GQG86" s="59"/>
      <c r="GQH86" s="59"/>
      <c r="GQI86" s="59"/>
      <c r="GQJ86" s="59"/>
      <c r="GQK86" s="59"/>
      <c r="GQL86" s="59"/>
      <c r="GQM86" s="59"/>
      <c r="GQN86" s="59"/>
      <c r="GQO86" s="59"/>
      <c r="GQP86" s="59"/>
      <c r="GQQ86" s="59"/>
      <c r="GQR86" s="59"/>
      <c r="GQS86" s="59"/>
      <c r="GQT86" s="59"/>
      <c r="GQU86" s="59"/>
      <c r="GQV86" s="59"/>
      <c r="GQW86" s="59"/>
      <c r="GQX86" s="59"/>
      <c r="GQY86" s="59"/>
      <c r="GQZ86" s="59"/>
      <c r="GRA86" s="59"/>
      <c r="GRB86" s="59"/>
      <c r="GRC86" s="59"/>
      <c r="GRD86" s="59"/>
      <c r="GRE86" s="59"/>
      <c r="GRF86" s="59"/>
      <c r="GRG86" s="59"/>
      <c r="GRH86" s="59"/>
      <c r="GRI86" s="59"/>
      <c r="GRJ86" s="59"/>
      <c r="GRK86" s="59"/>
      <c r="GRL86" s="59"/>
      <c r="GRM86" s="59"/>
      <c r="GRN86" s="59"/>
      <c r="GRO86" s="59"/>
      <c r="GRP86" s="59"/>
      <c r="GRQ86" s="59"/>
      <c r="GRR86" s="59"/>
      <c r="GRS86" s="59"/>
      <c r="GRT86" s="59"/>
      <c r="GRU86" s="59"/>
      <c r="GRV86" s="59"/>
      <c r="GRW86" s="59"/>
      <c r="GRX86" s="59"/>
      <c r="GRY86" s="59"/>
      <c r="GRZ86" s="59"/>
      <c r="GSA86" s="59"/>
      <c r="GSB86" s="59"/>
      <c r="GSC86" s="59"/>
      <c r="GSD86" s="59"/>
      <c r="GSE86" s="59"/>
      <c r="GSF86" s="59"/>
      <c r="GSG86" s="59"/>
      <c r="GSH86" s="59"/>
      <c r="GSI86" s="59"/>
      <c r="GSJ86" s="59"/>
      <c r="GSK86" s="59"/>
      <c r="GSL86" s="59"/>
      <c r="GSM86" s="59"/>
      <c r="GSN86" s="59"/>
      <c r="GSO86" s="59"/>
      <c r="GSP86" s="59"/>
      <c r="GSQ86" s="59"/>
      <c r="GSR86" s="59"/>
      <c r="GSS86" s="59"/>
      <c r="GST86" s="59"/>
      <c r="GSU86" s="59"/>
      <c r="GSV86" s="59"/>
      <c r="GSW86" s="59"/>
      <c r="GSX86" s="59"/>
      <c r="GSY86" s="59"/>
      <c r="GSZ86" s="59"/>
      <c r="GTA86" s="59"/>
      <c r="GTB86" s="59"/>
      <c r="GTC86" s="59"/>
      <c r="GTD86" s="59"/>
      <c r="GTE86" s="59"/>
      <c r="GTF86" s="59"/>
      <c r="GTG86" s="59"/>
      <c r="GTH86" s="59"/>
      <c r="GTI86" s="59"/>
      <c r="GTJ86" s="59"/>
      <c r="GTK86" s="59"/>
      <c r="GTL86" s="59"/>
      <c r="GTM86" s="59"/>
      <c r="GTN86" s="59"/>
      <c r="GTO86" s="59"/>
      <c r="GTP86" s="59"/>
      <c r="GTQ86" s="59"/>
      <c r="GTR86" s="59"/>
      <c r="GTS86" s="59"/>
      <c r="GTT86" s="59"/>
      <c r="GTU86" s="59"/>
      <c r="GTV86" s="59"/>
      <c r="GTW86" s="59"/>
      <c r="GTX86" s="59"/>
      <c r="GTY86" s="59"/>
      <c r="GTZ86" s="59"/>
      <c r="GUA86" s="59"/>
      <c r="GUB86" s="59"/>
      <c r="GUC86" s="59"/>
      <c r="GUD86" s="59"/>
      <c r="GUE86" s="59"/>
      <c r="GUF86" s="59"/>
      <c r="GUG86" s="59"/>
      <c r="GUH86" s="59"/>
      <c r="GUI86" s="59"/>
      <c r="GUJ86" s="59"/>
      <c r="GUK86" s="59"/>
      <c r="GUL86" s="59"/>
      <c r="GUM86" s="59"/>
      <c r="GUN86" s="59"/>
      <c r="GUO86" s="59"/>
      <c r="GUP86" s="59"/>
      <c r="GUQ86" s="59"/>
      <c r="GUR86" s="59"/>
      <c r="GUS86" s="59"/>
      <c r="GUT86" s="59"/>
      <c r="GUU86" s="59"/>
      <c r="GUV86" s="59"/>
      <c r="GUW86" s="59"/>
      <c r="GUX86" s="59"/>
      <c r="GUY86" s="59"/>
      <c r="GUZ86" s="59"/>
      <c r="GVA86" s="59"/>
      <c r="GVB86" s="59"/>
      <c r="GVC86" s="59"/>
      <c r="GVD86" s="59"/>
      <c r="GVE86" s="59"/>
      <c r="GVF86" s="59"/>
      <c r="GVG86" s="59"/>
      <c r="GVH86" s="59"/>
      <c r="GVI86" s="59"/>
      <c r="GVJ86" s="59"/>
      <c r="GVK86" s="59"/>
      <c r="GVL86" s="59"/>
      <c r="GVM86" s="59"/>
      <c r="GVN86" s="59"/>
      <c r="GVO86" s="59"/>
      <c r="GVP86" s="59"/>
      <c r="GVQ86" s="59"/>
      <c r="GVR86" s="59"/>
      <c r="GVS86" s="59"/>
      <c r="GVT86" s="59"/>
      <c r="GVU86" s="59"/>
      <c r="GVV86" s="59"/>
      <c r="GVW86" s="59"/>
      <c r="GVX86" s="59"/>
      <c r="GVY86" s="59"/>
      <c r="GVZ86" s="59"/>
      <c r="GWA86" s="59"/>
      <c r="GWB86" s="59"/>
      <c r="GWC86" s="59"/>
      <c r="GWD86" s="59"/>
      <c r="GWE86" s="59"/>
      <c r="GWF86" s="59"/>
      <c r="GWG86" s="59"/>
      <c r="GWH86" s="59"/>
      <c r="GWI86" s="59"/>
      <c r="GWJ86" s="59"/>
      <c r="GWK86" s="59"/>
      <c r="GWL86" s="59"/>
      <c r="GWM86" s="59"/>
      <c r="GWN86" s="59"/>
      <c r="GWO86" s="59"/>
      <c r="GWP86" s="59"/>
      <c r="GWQ86" s="59"/>
      <c r="GWR86" s="59"/>
      <c r="GWS86" s="59"/>
      <c r="GWT86" s="59"/>
      <c r="GWU86" s="59"/>
      <c r="GWV86" s="59"/>
      <c r="GWW86" s="59"/>
      <c r="GWX86" s="59"/>
      <c r="GWY86" s="59"/>
      <c r="GWZ86" s="59"/>
      <c r="GXA86" s="59"/>
      <c r="GXB86" s="59"/>
      <c r="GXC86" s="59"/>
      <c r="GXD86" s="59"/>
      <c r="GXE86" s="59"/>
      <c r="GXF86" s="59"/>
      <c r="GXG86" s="59"/>
      <c r="GXH86" s="59"/>
      <c r="GXI86" s="59"/>
      <c r="GXJ86" s="59"/>
      <c r="GXK86" s="59"/>
      <c r="GXL86" s="59"/>
      <c r="GXM86" s="59"/>
      <c r="GXN86" s="59"/>
      <c r="GXO86" s="59"/>
      <c r="GXP86" s="59"/>
      <c r="GXQ86" s="59"/>
      <c r="GXR86" s="59"/>
      <c r="GXS86" s="59"/>
      <c r="GXT86" s="59"/>
      <c r="GXU86" s="59"/>
      <c r="GXV86" s="59"/>
      <c r="GXW86" s="59"/>
      <c r="GXX86" s="59"/>
      <c r="GXY86" s="59"/>
      <c r="GXZ86" s="59"/>
      <c r="GYA86" s="59"/>
      <c r="GYB86" s="59"/>
      <c r="GYC86" s="59"/>
      <c r="GYD86" s="59"/>
      <c r="GYE86" s="59"/>
      <c r="GYF86" s="59"/>
      <c r="GYG86" s="59"/>
      <c r="GYH86" s="59"/>
      <c r="GYI86" s="59"/>
      <c r="GYJ86" s="59"/>
      <c r="GYK86" s="59"/>
      <c r="GYL86" s="59"/>
      <c r="GYM86" s="59"/>
      <c r="GYN86" s="59"/>
      <c r="GYO86" s="59"/>
      <c r="GYP86" s="59"/>
      <c r="GYQ86" s="59"/>
      <c r="GYR86" s="59"/>
      <c r="GYS86" s="59"/>
      <c r="GYT86" s="59"/>
      <c r="GYU86" s="59"/>
      <c r="GYV86" s="59"/>
      <c r="GYW86" s="59"/>
      <c r="GYX86" s="59"/>
      <c r="GYY86" s="59"/>
      <c r="GYZ86" s="59"/>
      <c r="GZA86" s="59"/>
      <c r="GZB86" s="59"/>
      <c r="GZC86" s="59"/>
      <c r="GZD86" s="59"/>
      <c r="GZE86" s="59"/>
      <c r="GZF86" s="59"/>
      <c r="GZG86" s="59"/>
      <c r="GZH86" s="59"/>
      <c r="GZI86" s="59"/>
      <c r="GZJ86" s="59"/>
      <c r="GZK86" s="59"/>
      <c r="GZL86" s="59"/>
      <c r="GZM86" s="59"/>
      <c r="GZN86" s="59"/>
      <c r="GZO86" s="59"/>
      <c r="GZP86" s="59"/>
      <c r="GZQ86" s="59"/>
      <c r="GZR86" s="59"/>
      <c r="GZS86" s="59"/>
      <c r="GZT86" s="59"/>
      <c r="GZU86" s="59"/>
      <c r="GZV86" s="59"/>
      <c r="GZW86" s="59"/>
      <c r="GZX86" s="59"/>
      <c r="GZY86" s="59"/>
      <c r="GZZ86" s="59"/>
      <c r="HAA86" s="59"/>
      <c r="HAB86" s="59"/>
      <c r="HAC86" s="59"/>
      <c r="HAD86" s="59"/>
      <c r="HAE86" s="59"/>
      <c r="HAF86" s="59"/>
      <c r="HAG86" s="59"/>
      <c r="HAH86" s="59"/>
      <c r="HAI86" s="59"/>
      <c r="HAJ86" s="59"/>
      <c r="HAK86" s="59"/>
      <c r="HAL86" s="59"/>
      <c r="HAM86" s="59"/>
      <c r="HAN86" s="59"/>
      <c r="HAO86" s="59"/>
      <c r="HAP86" s="59"/>
      <c r="HAQ86" s="59"/>
      <c r="HAR86" s="59"/>
      <c r="HAS86" s="59"/>
      <c r="HAT86" s="59"/>
      <c r="HAU86" s="59"/>
      <c r="HAV86" s="59"/>
      <c r="HAW86" s="59"/>
      <c r="HAX86" s="59"/>
      <c r="HAY86" s="59"/>
      <c r="HAZ86" s="59"/>
      <c r="HBA86" s="59"/>
      <c r="HBB86" s="59"/>
      <c r="HBC86" s="59"/>
      <c r="HBD86" s="59"/>
      <c r="HBE86" s="59"/>
      <c r="HBF86" s="59"/>
      <c r="HBG86" s="59"/>
      <c r="HBH86" s="59"/>
      <c r="HBI86" s="59"/>
      <c r="HBJ86" s="59"/>
      <c r="HBK86" s="59"/>
      <c r="HBL86" s="59"/>
      <c r="HBM86" s="59"/>
      <c r="HBN86" s="59"/>
      <c r="HBO86" s="59"/>
      <c r="HBP86" s="59"/>
      <c r="HBQ86" s="59"/>
      <c r="HBR86" s="59"/>
      <c r="HBS86" s="59"/>
      <c r="HBT86" s="59"/>
      <c r="HBU86" s="59"/>
      <c r="HBV86" s="59"/>
      <c r="HBW86" s="59"/>
      <c r="HBX86" s="59"/>
      <c r="HBY86" s="59"/>
      <c r="HBZ86" s="59"/>
      <c r="HCA86" s="59"/>
      <c r="HCB86" s="59"/>
      <c r="HCC86" s="59"/>
      <c r="HCD86" s="59"/>
      <c r="HCE86" s="59"/>
      <c r="HCF86" s="59"/>
      <c r="HCG86" s="59"/>
      <c r="HCH86" s="59"/>
      <c r="HCI86" s="59"/>
      <c r="HCJ86" s="59"/>
      <c r="HCK86" s="59"/>
      <c r="HCL86" s="59"/>
      <c r="HCM86" s="59"/>
      <c r="HCN86" s="59"/>
      <c r="HCO86" s="59"/>
      <c r="HCP86" s="59"/>
      <c r="HCQ86" s="59"/>
      <c r="HCR86" s="59"/>
      <c r="HCS86" s="59"/>
      <c r="HCT86" s="59"/>
      <c r="HCU86" s="59"/>
      <c r="HCV86" s="59"/>
      <c r="HCW86" s="59"/>
      <c r="HCX86" s="59"/>
      <c r="HCY86" s="59"/>
      <c r="HCZ86" s="59"/>
      <c r="HDA86" s="59"/>
      <c r="HDB86" s="59"/>
      <c r="HDC86" s="59"/>
      <c r="HDD86" s="59"/>
      <c r="HDE86" s="59"/>
      <c r="HDF86" s="59"/>
      <c r="HDG86" s="59"/>
      <c r="HDH86" s="59"/>
      <c r="HDI86" s="59"/>
      <c r="HDJ86" s="59"/>
      <c r="HDK86" s="59"/>
      <c r="HDL86" s="59"/>
      <c r="HDM86" s="59"/>
      <c r="HDN86" s="59"/>
      <c r="HDO86" s="59"/>
      <c r="HDP86" s="59"/>
      <c r="HDQ86" s="59"/>
      <c r="HDR86" s="59"/>
      <c r="HDS86" s="59"/>
      <c r="HDT86" s="59"/>
      <c r="HDU86" s="59"/>
      <c r="HDV86" s="59"/>
      <c r="HDW86" s="59"/>
      <c r="HDX86" s="59"/>
      <c r="HDY86" s="59"/>
      <c r="HDZ86" s="59"/>
      <c r="HEA86" s="59"/>
      <c r="HEB86" s="59"/>
      <c r="HEC86" s="59"/>
      <c r="HED86" s="59"/>
      <c r="HEE86" s="59"/>
      <c r="HEF86" s="59"/>
      <c r="HEG86" s="59"/>
      <c r="HEH86" s="59"/>
      <c r="HEI86" s="59"/>
      <c r="HEJ86" s="59"/>
      <c r="HEK86" s="59"/>
      <c r="HEL86" s="59"/>
      <c r="HEM86" s="59"/>
      <c r="HEN86" s="59"/>
      <c r="HEO86" s="59"/>
      <c r="HEP86" s="59"/>
      <c r="HEQ86" s="59"/>
      <c r="HER86" s="59"/>
      <c r="HES86" s="59"/>
      <c r="HET86" s="59"/>
      <c r="HEU86" s="59"/>
      <c r="HEV86" s="59"/>
      <c r="HEW86" s="59"/>
      <c r="HEX86" s="59"/>
      <c r="HEY86" s="59"/>
      <c r="HEZ86" s="59"/>
      <c r="HFA86" s="59"/>
      <c r="HFB86" s="59"/>
      <c r="HFC86" s="59"/>
      <c r="HFD86" s="59"/>
      <c r="HFE86" s="59"/>
      <c r="HFF86" s="59"/>
      <c r="HFG86" s="59"/>
      <c r="HFH86" s="59"/>
      <c r="HFI86" s="59"/>
      <c r="HFJ86" s="59"/>
      <c r="HFK86" s="59"/>
      <c r="HFL86" s="59"/>
      <c r="HFM86" s="59"/>
      <c r="HFN86" s="59"/>
      <c r="HFO86" s="59"/>
      <c r="HFP86" s="59"/>
      <c r="HFQ86" s="59"/>
      <c r="HFR86" s="59"/>
      <c r="HFS86" s="59"/>
      <c r="HFT86" s="59"/>
      <c r="HFU86" s="59"/>
      <c r="HFV86" s="59"/>
      <c r="HFW86" s="59"/>
      <c r="HFX86" s="59"/>
      <c r="HFY86" s="59"/>
      <c r="HFZ86" s="59"/>
      <c r="HGA86" s="59"/>
      <c r="HGB86" s="59"/>
      <c r="HGC86" s="59"/>
      <c r="HGD86" s="59"/>
      <c r="HGE86" s="59"/>
      <c r="HGF86" s="59"/>
      <c r="HGG86" s="59"/>
      <c r="HGH86" s="59"/>
      <c r="HGI86" s="59"/>
      <c r="HGJ86" s="59"/>
      <c r="HGK86" s="59"/>
      <c r="HGL86" s="59"/>
      <c r="HGM86" s="59"/>
      <c r="HGN86" s="59"/>
      <c r="HGO86" s="59"/>
      <c r="HGP86" s="59"/>
      <c r="HGQ86" s="59"/>
      <c r="HGR86" s="59"/>
      <c r="HGS86" s="59"/>
      <c r="HGT86" s="59"/>
      <c r="HGU86" s="59"/>
      <c r="HGV86" s="59"/>
      <c r="HGW86" s="59"/>
      <c r="HGX86" s="59"/>
      <c r="HGY86" s="59"/>
      <c r="HGZ86" s="59"/>
      <c r="HHA86" s="59"/>
      <c r="HHB86" s="59"/>
      <c r="HHC86" s="59"/>
      <c r="HHD86" s="59"/>
      <c r="HHE86" s="59"/>
      <c r="HHF86" s="59"/>
      <c r="HHG86" s="59"/>
      <c r="HHH86" s="59"/>
      <c r="HHI86" s="59"/>
      <c r="HHJ86" s="59"/>
      <c r="HHK86" s="59"/>
      <c r="HHL86" s="59"/>
      <c r="HHM86" s="59"/>
      <c r="HHN86" s="59"/>
      <c r="HHO86" s="59"/>
      <c r="HHP86" s="59"/>
      <c r="HHQ86" s="59"/>
      <c r="HHR86" s="59"/>
      <c r="HHS86" s="59"/>
      <c r="HHT86" s="59"/>
      <c r="HHU86" s="59"/>
      <c r="HHV86" s="59"/>
      <c r="HHW86" s="59"/>
      <c r="HHX86" s="59"/>
      <c r="HHY86" s="59"/>
      <c r="HHZ86" s="59"/>
      <c r="HIA86" s="59"/>
      <c r="HIB86" s="59"/>
      <c r="HIC86" s="59"/>
      <c r="HID86" s="59"/>
      <c r="HIE86" s="59"/>
      <c r="HIF86" s="59"/>
      <c r="HIG86" s="59"/>
      <c r="HIH86" s="59"/>
      <c r="HII86" s="59"/>
      <c r="HIJ86" s="59"/>
      <c r="HIK86" s="59"/>
      <c r="HIL86" s="59"/>
      <c r="HIM86" s="59"/>
      <c r="HIN86" s="59"/>
      <c r="HIO86" s="59"/>
      <c r="HIP86" s="59"/>
      <c r="HIQ86" s="59"/>
      <c r="HIR86" s="59"/>
      <c r="HIS86" s="59"/>
      <c r="HIT86" s="59"/>
      <c r="HIU86" s="59"/>
      <c r="HIV86" s="59"/>
      <c r="HIW86" s="59"/>
      <c r="HIX86" s="59"/>
      <c r="HIY86" s="59"/>
      <c r="HIZ86" s="59"/>
      <c r="HJA86" s="59"/>
      <c r="HJB86" s="59"/>
      <c r="HJC86" s="59"/>
      <c r="HJD86" s="59"/>
      <c r="HJE86" s="59"/>
      <c r="HJF86" s="59"/>
      <c r="HJG86" s="59"/>
      <c r="HJH86" s="59"/>
      <c r="HJI86" s="59"/>
      <c r="HJJ86" s="59"/>
      <c r="HJK86" s="59"/>
      <c r="HJL86" s="59"/>
      <c r="HJM86" s="59"/>
      <c r="HJN86" s="59"/>
      <c r="HJO86" s="59"/>
      <c r="HJP86" s="59"/>
      <c r="HJQ86" s="59"/>
      <c r="HJR86" s="59"/>
      <c r="HJS86" s="59"/>
      <c r="HJT86" s="59"/>
      <c r="HJU86" s="59"/>
      <c r="HJV86" s="59"/>
      <c r="HJW86" s="59"/>
      <c r="HJX86" s="59"/>
      <c r="HJY86" s="59"/>
      <c r="HJZ86" s="59"/>
      <c r="HKA86" s="59"/>
      <c r="HKB86" s="59"/>
      <c r="HKC86" s="59"/>
      <c r="HKD86" s="59"/>
      <c r="HKE86" s="59"/>
      <c r="HKF86" s="59"/>
      <c r="HKG86" s="59"/>
      <c r="HKH86" s="59"/>
      <c r="HKI86" s="59"/>
      <c r="HKJ86" s="59"/>
      <c r="HKK86" s="59"/>
      <c r="HKL86" s="59"/>
      <c r="HKM86" s="59"/>
      <c r="HKN86" s="59"/>
      <c r="HKO86" s="59"/>
      <c r="HKP86" s="59"/>
      <c r="HKQ86" s="59"/>
      <c r="HKR86" s="59"/>
      <c r="HKS86" s="59"/>
      <c r="HKT86" s="59"/>
      <c r="HKU86" s="59"/>
      <c r="HKV86" s="59"/>
      <c r="HKW86" s="59"/>
      <c r="HKX86" s="59"/>
      <c r="HKY86" s="59"/>
      <c r="HKZ86" s="59"/>
      <c r="HLA86" s="59"/>
      <c r="HLB86" s="59"/>
      <c r="HLC86" s="59"/>
      <c r="HLD86" s="59"/>
      <c r="HLE86" s="59"/>
      <c r="HLF86" s="59"/>
      <c r="HLG86" s="59"/>
      <c r="HLH86" s="59"/>
      <c r="HLI86" s="59"/>
      <c r="HLJ86" s="59"/>
      <c r="HLK86" s="59"/>
      <c r="HLL86" s="59"/>
      <c r="HLM86" s="59"/>
      <c r="HLN86" s="59"/>
      <c r="HLO86" s="59"/>
      <c r="HLP86" s="59"/>
      <c r="HLQ86" s="59"/>
      <c r="HLR86" s="59"/>
      <c r="HLS86" s="59"/>
      <c r="HLT86" s="59"/>
      <c r="HLU86" s="59"/>
      <c r="HLV86" s="59"/>
      <c r="HLW86" s="59"/>
      <c r="HLX86" s="59"/>
      <c r="HLY86" s="59"/>
      <c r="HLZ86" s="59"/>
      <c r="HMA86" s="59"/>
      <c r="HMB86" s="59"/>
      <c r="HMC86" s="59"/>
      <c r="HMD86" s="59"/>
      <c r="HME86" s="59"/>
      <c r="HMF86" s="59"/>
      <c r="HMG86" s="59"/>
      <c r="HMH86" s="59"/>
      <c r="HMI86" s="59"/>
      <c r="HMJ86" s="59"/>
      <c r="HMK86" s="59"/>
      <c r="HML86" s="59"/>
      <c r="HMM86" s="59"/>
      <c r="HMN86" s="59"/>
      <c r="HMO86" s="59"/>
      <c r="HMP86" s="59"/>
      <c r="HMQ86" s="59"/>
      <c r="HMR86" s="59"/>
      <c r="HMS86" s="59"/>
      <c r="HMT86" s="59"/>
      <c r="HMU86" s="59"/>
      <c r="HMV86" s="59"/>
      <c r="HMW86" s="59"/>
      <c r="HMX86" s="59"/>
      <c r="HMY86" s="59"/>
      <c r="HMZ86" s="59"/>
      <c r="HNA86" s="59"/>
      <c r="HNB86" s="59"/>
      <c r="HNC86" s="59"/>
      <c r="HND86" s="59"/>
      <c r="HNE86" s="59"/>
      <c r="HNF86" s="59"/>
      <c r="HNG86" s="59"/>
      <c r="HNH86" s="59"/>
      <c r="HNI86" s="59"/>
      <c r="HNJ86" s="59"/>
      <c r="HNK86" s="59"/>
      <c r="HNL86" s="59"/>
      <c r="HNM86" s="59"/>
      <c r="HNN86" s="59"/>
      <c r="HNO86" s="59"/>
      <c r="HNP86" s="59"/>
      <c r="HNQ86" s="59"/>
      <c r="HNR86" s="59"/>
      <c r="HNS86" s="59"/>
      <c r="HNT86" s="59"/>
      <c r="HNU86" s="59"/>
      <c r="HNV86" s="59"/>
      <c r="HNW86" s="59"/>
      <c r="HNX86" s="59"/>
      <c r="HNY86" s="59"/>
      <c r="HNZ86" s="59"/>
      <c r="HOA86" s="59"/>
      <c r="HOB86" s="59"/>
      <c r="HOC86" s="59"/>
      <c r="HOD86" s="59"/>
      <c r="HOE86" s="59"/>
      <c r="HOF86" s="59"/>
      <c r="HOG86" s="59"/>
      <c r="HOH86" s="59"/>
      <c r="HOI86" s="59"/>
      <c r="HOJ86" s="59"/>
      <c r="HOK86" s="59"/>
      <c r="HOL86" s="59"/>
      <c r="HOM86" s="59"/>
      <c r="HON86" s="59"/>
      <c r="HOO86" s="59"/>
      <c r="HOP86" s="59"/>
      <c r="HOQ86" s="59"/>
      <c r="HOR86" s="59"/>
      <c r="HOS86" s="59"/>
      <c r="HOT86" s="59"/>
      <c r="HOU86" s="59"/>
      <c r="HOV86" s="59"/>
      <c r="HOW86" s="59"/>
      <c r="HOX86" s="59"/>
      <c r="HOY86" s="59"/>
      <c r="HOZ86" s="59"/>
      <c r="HPA86" s="59"/>
      <c r="HPB86" s="59"/>
      <c r="HPC86" s="59"/>
      <c r="HPD86" s="59"/>
      <c r="HPE86" s="59"/>
      <c r="HPF86" s="59"/>
      <c r="HPG86" s="59"/>
      <c r="HPH86" s="59"/>
      <c r="HPI86" s="59"/>
      <c r="HPJ86" s="59"/>
      <c r="HPK86" s="59"/>
      <c r="HPL86" s="59"/>
      <c r="HPM86" s="59"/>
      <c r="HPN86" s="59"/>
      <c r="HPO86" s="59"/>
      <c r="HPP86" s="59"/>
      <c r="HPQ86" s="59"/>
      <c r="HPR86" s="59"/>
      <c r="HPS86" s="59"/>
      <c r="HPT86" s="59"/>
      <c r="HPU86" s="59"/>
      <c r="HPV86" s="59"/>
      <c r="HPW86" s="59"/>
      <c r="HPX86" s="59"/>
      <c r="HPY86" s="59"/>
      <c r="HPZ86" s="59"/>
      <c r="HQA86" s="59"/>
      <c r="HQB86" s="59"/>
      <c r="HQC86" s="59"/>
      <c r="HQD86" s="59"/>
      <c r="HQE86" s="59"/>
      <c r="HQF86" s="59"/>
      <c r="HQG86" s="59"/>
      <c r="HQH86" s="59"/>
      <c r="HQI86" s="59"/>
      <c r="HQJ86" s="59"/>
      <c r="HQK86" s="59"/>
      <c r="HQL86" s="59"/>
      <c r="HQM86" s="59"/>
      <c r="HQN86" s="59"/>
      <c r="HQO86" s="59"/>
      <c r="HQP86" s="59"/>
      <c r="HQQ86" s="59"/>
      <c r="HQR86" s="59"/>
      <c r="HQS86" s="59"/>
      <c r="HQT86" s="59"/>
      <c r="HQU86" s="59"/>
      <c r="HQV86" s="59"/>
      <c r="HQW86" s="59"/>
      <c r="HQX86" s="59"/>
      <c r="HQY86" s="59"/>
      <c r="HQZ86" s="59"/>
      <c r="HRA86" s="59"/>
      <c r="HRB86" s="59"/>
      <c r="HRC86" s="59"/>
      <c r="HRD86" s="59"/>
      <c r="HRE86" s="59"/>
      <c r="HRF86" s="59"/>
      <c r="HRG86" s="59"/>
      <c r="HRH86" s="59"/>
      <c r="HRI86" s="59"/>
      <c r="HRJ86" s="59"/>
      <c r="HRK86" s="59"/>
      <c r="HRL86" s="59"/>
      <c r="HRM86" s="59"/>
      <c r="HRN86" s="59"/>
      <c r="HRO86" s="59"/>
      <c r="HRP86" s="59"/>
      <c r="HRQ86" s="59"/>
      <c r="HRR86" s="59"/>
      <c r="HRS86" s="59"/>
      <c r="HRT86" s="59"/>
      <c r="HRU86" s="59"/>
      <c r="HRV86" s="59"/>
      <c r="HRW86" s="59"/>
      <c r="HRX86" s="59"/>
      <c r="HRY86" s="59"/>
      <c r="HRZ86" s="59"/>
      <c r="HSA86" s="59"/>
      <c r="HSB86" s="59"/>
      <c r="HSC86" s="59"/>
      <c r="HSD86" s="59"/>
      <c r="HSE86" s="59"/>
      <c r="HSF86" s="59"/>
      <c r="HSG86" s="59"/>
      <c r="HSH86" s="59"/>
      <c r="HSI86" s="59"/>
      <c r="HSJ86" s="59"/>
      <c r="HSK86" s="59"/>
      <c r="HSL86" s="59"/>
      <c r="HSM86" s="59"/>
      <c r="HSN86" s="59"/>
      <c r="HSO86" s="59"/>
      <c r="HSP86" s="59"/>
      <c r="HSQ86" s="59"/>
      <c r="HSR86" s="59"/>
      <c r="HSS86" s="59"/>
      <c r="HST86" s="59"/>
      <c r="HSU86" s="59"/>
      <c r="HSV86" s="59"/>
      <c r="HSW86" s="59"/>
      <c r="HSX86" s="59"/>
      <c r="HSY86" s="59"/>
      <c r="HSZ86" s="59"/>
      <c r="HTA86" s="59"/>
      <c r="HTB86" s="59"/>
      <c r="HTC86" s="59"/>
      <c r="HTD86" s="59"/>
      <c r="HTE86" s="59"/>
      <c r="HTF86" s="59"/>
      <c r="HTG86" s="59"/>
      <c r="HTH86" s="59"/>
      <c r="HTI86" s="59"/>
      <c r="HTJ86" s="59"/>
      <c r="HTK86" s="59"/>
      <c r="HTL86" s="59"/>
      <c r="HTM86" s="59"/>
      <c r="HTN86" s="59"/>
      <c r="HTO86" s="59"/>
      <c r="HTP86" s="59"/>
      <c r="HTQ86" s="59"/>
      <c r="HTR86" s="59"/>
      <c r="HTS86" s="59"/>
      <c r="HTT86" s="59"/>
      <c r="HTU86" s="59"/>
      <c r="HTV86" s="59"/>
      <c r="HTW86" s="59"/>
      <c r="HTX86" s="59"/>
      <c r="HTY86" s="59"/>
      <c r="HTZ86" s="59"/>
      <c r="HUA86" s="59"/>
      <c r="HUB86" s="59"/>
      <c r="HUC86" s="59"/>
      <c r="HUD86" s="59"/>
      <c r="HUE86" s="59"/>
      <c r="HUF86" s="59"/>
      <c r="HUG86" s="59"/>
      <c r="HUH86" s="59"/>
      <c r="HUI86" s="59"/>
      <c r="HUJ86" s="59"/>
      <c r="HUK86" s="59"/>
      <c r="HUL86" s="59"/>
      <c r="HUM86" s="59"/>
      <c r="HUN86" s="59"/>
      <c r="HUO86" s="59"/>
      <c r="HUP86" s="59"/>
      <c r="HUQ86" s="59"/>
      <c r="HUR86" s="59"/>
      <c r="HUS86" s="59"/>
      <c r="HUT86" s="59"/>
      <c r="HUU86" s="59"/>
      <c r="HUV86" s="59"/>
      <c r="HUW86" s="59"/>
      <c r="HUX86" s="59"/>
      <c r="HUY86" s="59"/>
      <c r="HUZ86" s="59"/>
      <c r="HVA86" s="59"/>
      <c r="HVB86" s="59"/>
      <c r="HVC86" s="59"/>
      <c r="HVD86" s="59"/>
      <c r="HVE86" s="59"/>
      <c r="HVF86" s="59"/>
      <c r="HVG86" s="59"/>
      <c r="HVH86" s="59"/>
      <c r="HVI86" s="59"/>
      <c r="HVJ86" s="59"/>
      <c r="HVK86" s="59"/>
      <c r="HVL86" s="59"/>
      <c r="HVM86" s="59"/>
      <c r="HVN86" s="59"/>
      <c r="HVO86" s="59"/>
      <c r="HVP86" s="59"/>
      <c r="HVQ86" s="59"/>
      <c r="HVR86" s="59"/>
      <c r="HVS86" s="59"/>
      <c r="HVT86" s="59"/>
      <c r="HVU86" s="59"/>
      <c r="HVV86" s="59"/>
      <c r="HVW86" s="59"/>
      <c r="HVX86" s="59"/>
      <c r="HVY86" s="59"/>
      <c r="HVZ86" s="59"/>
      <c r="HWA86" s="59"/>
      <c r="HWB86" s="59"/>
      <c r="HWC86" s="59"/>
      <c r="HWD86" s="59"/>
      <c r="HWE86" s="59"/>
      <c r="HWF86" s="59"/>
      <c r="HWG86" s="59"/>
      <c r="HWH86" s="59"/>
      <c r="HWI86" s="59"/>
      <c r="HWJ86" s="59"/>
      <c r="HWK86" s="59"/>
      <c r="HWL86" s="59"/>
      <c r="HWM86" s="59"/>
      <c r="HWN86" s="59"/>
      <c r="HWO86" s="59"/>
      <c r="HWP86" s="59"/>
      <c r="HWQ86" s="59"/>
      <c r="HWR86" s="59"/>
      <c r="HWS86" s="59"/>
      <c r="HWT86" s="59"/>
      <c r="HWU86" s="59"/>
      <c r="HWV86" s="59"/>
      <c r="HWW86" s="59"/>
      <c r="HWX86" s="59"/>
      <c r="HWY86" s="59"/>
      <c r="HWZ86" s="59"/>
      <c r="HXA86" s="59"/>
      <c r="HXB86" s="59"/>
      <c r="HXC86" s="59"/>
      <c r="HXD86" s="59"/>
      <c r="HXE86" s="59"/>
      <c r="HXF86" s="59"/>
      <c r="HXG86" s="59"/>
      <c r="HXH86" s="59"/>
      <c r="HXI86" s="59"/>
      <c r="HXJ86" s="59"/>
      <c r="HXK86" s="59"/>
      <c r="HXL86" s="59"/>
      <c r="HXM86" s="59"/>
      <c r="HXN86" s="59"/>
      <c r="HXO86" s="59"/>
      <c r="HXP86" s="59"/>
      <c r="HXQ86" s="59"/>
      <c r="HXR86" s="59"/>
      <c r="HXS86" s="59"/>
      <c r="HXT86" s="59"/>
      <c r="HXU86" s="59"/>
      <c r="HXV86" s="59"/>
      <c r="HXW86" s="59"/>
      <c r="HXX86" s="59"/>
      <c r="HXY86" s="59"/>
      <c r="HXZ86" s="59"/>
      <c r="HYA86" s="59"/>
      <c r="HYB86" s="59"/>
      <c r="HYC86" s="59"/>
      <c r="HYD86" s="59"/>
      <c r="HYE86" s="59"/>
      <c r="HYF86" s="59"/>
      <c r="HYG86" s="59"/>
      <c r="HYH86" s="59"/>
      <c r="HYI86" s="59"/>
      <c r="HYJ86" s="59"/>
      <c r="HYK86" s="59"/>
      <c r="HYL86" s="59"/>
      <c r="HYM86" s="59"/>
      <c r="HYN86" s="59"/>
      <c r="HYO86" s="59"/>
      <c r="HYP86" s="59"/>
      <c r="HYQ86" s="59"/>
      <c r="HYR86" s="59"/>
      <c r="HYS86" s="59"/>
      <c r="HYT86" s="59"/>
      <c r="HYU86" s="59"/>
      <c r="HYV86" s="59"/>
      <c r="HYW86" s="59"/>
      <c r="HYX86" s="59"/>
      <c r="HYY86" s="59"/>
      <c r="HYZ86" s="59"/>
      <c r="HZA86" s="59"/>
      <c r="HZB86" s="59"/>
      <c r="HZC86" s="59"/>
      <c r="HZD86" s="59"/>
      <c r="HZE86" s="59"/>
      <c r="HZF86" s="59"/>
      <c r="HZG86" s="59"/>
      <c r="HZH86" s="59"/>
      <c r="HZI86" s="59"/>
      <c r="HZJ86" s="59"/>
      <c r="HZK86" s="59"/>
      <c r="HZL86" s="59"/>
      <c r="HZM86" s="59"/>
      <c r="HZN86" s="59"/>
      <c r="HZO86" s="59"/>
      <c r="HZP86" s="59"/>
      <c r="HZQ86" s="59"/>
      <c r="HZR86" s="59"/>
      <c r="HZS86" s="59"/>
      <c r="HZT86" s="59"/>
      <c r="HZU86" s="59"/>
      <c r="HZV86" s="59"/>
      <c r="HZW86" s="59"/>
      <c r="HZX86" s="59"/>
      <c r="HZY86" s="59"/>
      <c r="HZZ86" s="59"/>
      <c r="IAA86" s="59"/>
      <c r="IAB86" s="59"/>
      <c r="IAC86" s="59"/>
      <c r="IAD86" s="59"/>
      <c r="IAE86" s="59"/>
      <c r="IAF86" s="59"/>
      <c r="IAG86" s="59"/>
      <c r="IAH86" s="59"/>
      <c r="IAI86" s="59"/>
      <c r="IAJ86" s="59"/>
      <c r="IAK86" s="59"/>
      <c r="IAL86" s="59"/>
      <c r="IAM86" s="59"/>
      <c r="IAN86" s="59"/>
      <c r="IAO86" s="59"/>
      <c r="IAP86" s="59"/>
      <c r="IAQ86" s="59"/>
      <c r="IAR86" s="59"/>
      <c r="IAS86" s="59"/>
      <c r="IAT86" s="59"/>
      <c r="IAU86" s="59"/>
      <c r="IAV86" s="59"/>
      <c r="IAW86" s="59"/>
      <c r="IAX86" s="59"/>
      <c r="IAY86" s="59"/>
      <c r="IAZ86" s="59"/>
      <c r="IBA86" s="59"/>
      <c r="IBB86" s="59"/>
      <c r="IBC86" s="59"/>
      <c r="IBD86" s="59"/>
      <c r="IBE86" s="59"/>
      <c r="IBF86" s="59"/>
      <c r="IBG86" s="59"/>
      <c r="IBH86" s="59"/>
      <c r="IBI86" s="59"/>
      <c r="IBJ86" s="59"/>
      <c r="IBK86" s="59"/>
      <c r="IBL86" s="59"/>
      <c r="IBM86" s="59"/>
      <c r="IBN86" s="59"/>
      <c r="IBO86" s="59"/>
      <c r="IBP86" s="59"/>
      <c r="IBQ86" s="59"/>
      <c r="IBR86" s="59"/>
      <c r="IBS86" s="59"/>
      <c r="IBT86" s="59"/>
      <c r="IBU86" s="59"/>
      <c r="IBV86" s="59"/>
      <c r="IBW86" s="59"/>
      <c r="IBX86" s="59"/>
      <c r="IBY86" s="59"/>
      <c r="IBZ86" s="59"/>
      <c r="ICA86" s="59"/>
      <c r="ICB86" s="59"/>
      <c r="ICC86" s="59"/>
      <c r="ICD86" s="59"/>
      <c r="ICE86" s="59"/>
      <c r="ICF86" s="59"/>
      <c r="ICG86" s="59"/>
      <c r="ICH86" s="59"/>
      <c r="ICI86" s="59"/>
      <c r="ICJ86" s="59"/>
      <c r="ICK86" s="59"/>
      <c r="ICL86" s="59"/>
      <c r="ICM86" s="59"/>
      <c r="ICN86" s="59"/>
      <c r="ICO86" s="59"/>
      <c r="ICP86" s="59"/>
      <c r="ICQ86" s="59"/>
      <c r="ICR86" s="59"/>
      <c r="ICS86" s="59"/>
      <c r="ICT86" s="59"/>
      <c r="ICU86" s="59"/>
      <c r="ICV86" s="59"/>
      <c r="ICW86" s="59"/>
      <c r="ICX86" s="59"/>
      <c r="ICY86" s="59"/>
      <c r="ICZ86" s="59"/>
      <c r="IDA86" s="59"/>
      <c r="IDB86" s="59"/>
      <c r="IDC86" s="59"/>
      <c r="IDD86" s="59"/>
      <c r="IDE86" s="59"/>
      <c r="IDF86" s="59"/>
      <c r="IDG86" s="59"/>
      <c r="IDH86" s="59"/>
      <c r="IDI86" s="59"/>
      <c r="IDJ86" s="59"/>
      <c r="IDK86" s="59"/>
      <c r="IDL86" s="59"/>
      <c r="IDM86" s="59"/>
      <c r="IDN86" s="59"/>
      <c r="IDO86" s="59"/>
      <c r="IDP86" s="59"/>
      <c r="IDQ86" s="59"/>
      <c r="IDR86" s="59"/>
      <c r="IDS86" s="59"/>
      <c r="IDT86" s="59"/>
      <c r="IDU86" s="59"/>
      <c r="IDV86" s="59"/>
      <c r="IDW86" s="59"/>
      <c r="IDX86" s="59"/>
      <c r="IDY86" s="59"/>
      <c r="IDZ86" s="59"/>
      <c r="IEA86" s="59"/>
      <c r="IEB86" s="59"/>
      <c r="IEC86" s="59"/>
      <c r="IED86" s="59"/>
      <c r="IEE86" s="59"/>
      <c r="IEF86" s="59"/>
      <c r="IEG86" s="59"/>
      <c r="IEH86" s="59"/>
      <c r="IEI86" s="59"/>
      <c r="IEJ86" s="59"/>
      <c r="IEK86" s="59"/>
      <c r="IEL86" s="59"/>
      <c r="IEM86" s="59"/>
      <c r="IEN86" s="59"/>
      <c r="IEO86" s="59"/>
      <c r="IEP86" s="59"/>
      <c r="IEQ86" s="59"/>
      <c r="IER86" s="59"/>
      <c r="IES86" s="59"/>
      <c r="IET86" s="59"/>
      <c r="IEU86" s="59"/>
      <c r="IEV86" s="59"/>
      <c r="IEW86" s="59"/>
      <c r="IEX86" s="59"/>
      <c r="IEY86" s="59"/>
      <c r="IEZ86" s="59"/>
      <c r="IFA86" s="59"/>
      <c r="IFB86" s="59"/>
      <c r="IFC86" s="59"/>
      <c r="IFD86" s="59"/>
      <c r="IFE86" s="59"/>
      <c r="IFF86" s="59"/>
      <c r="IFG86" s="59"/>
      <c r="IFH86" s="59"/>
      <c r="IFI86" s="59"/>
      <c r="IFJ86" s="59"/>
      <c r="IFK86" s="59"/>
      <c r="IFL86" s="59"/>
      <c r="IFM86" s="59"/>
      <c r="IFN86" s="59"/>
      <c r="IFO86" s="59"/>
      <c r="IFP86" s="59"/>
      <c r="IFQ86" s="59"/>
      <c r="IFR86" s="59"/>
      <c r="IFS86" s="59"/>
      <c r="IFT86" s="59"/>
      <c r="IFU86" s="59"/>
      <c r="IFV86" s="59"/>
      <c r="IFW86" s="59"/>
      <c r="IFX86" s="59"/>
      <c r="IFY86" s="59"/>
      <c r="IFZ86" s="59"/>
      <c r="IGA86" s="59"/>
      <c r="IGB86" s="59"/>
      <c r="IGC86" s="59"/>
      <c r="IGD86" s="59"/>
      <c r="IGE86" s="59"/>
      <c r="IGF86" s="59"/>
      <c r="IGG86" s="59"/>
      <c r="IGH86" s="59"/>
      <c r="IGI86" s="59"/>
      <c r="IGJ86" s="59"/>
      <c r="IGK86" s="59"/>
      <c r="IGL86" s="59"/>
      <c r="IGM86" s="59"/>
      <c r="IGN86" s="59"/>
      <c r="IGO86" s="59"/>
      <c r="IGP86" s="59"/>
      <c r="IGQ86" s="59"/>
      <c r="IGR86" s="59"/>
      <c r="IGS86" s="59"/>
      <c r="IGT86" s="59"/>
      <c r="IGU86" s="59"/>
      <c r="IGV86" s="59"/>
      <c r="IGW86" s="59"/>
      <c r="IGX86" s="59"/>
      <c r="IGY86" s="59"/>
      <c r="IGZ86" s="59"/>
      <c r="IHA86" s="59"/>
      <c r="IHB86" s="59"/>
      <c r="IHC86" s="59"/>
      <c r="IHD86" s="59"/>
      <c r="IHE86" s="59"/>
      <c r="IHF86" s="59"/>
      <c r="IHG86" s="59"/>
      <c r="IHH86" s="59"/>
      <c r="IHI86" s="59"/>
      <c r="IHJ86" s="59"/>
      <c r="IHK86" s="59"/>
      <c r="IHL86" s="59"/>
      <c r="IHM86" s="59"/>
      <c r="IHN86" s="59"/>
      <c r="IHO86" s="59"/>
      <c r="IHP86" s="59"/>
      <c r="IHQ86" s="59"/>
      <c r="IHR86" s="59"/>
      <c r="IHS86" s="59"/>
      <c r="IHT86" s="59"/>
      <c r="IHU86" s="59"/>
      <c r="IHV86" s="59"/>
      <c r="IHW86" s="59"/>
      <c r="IHX86" s="59"/>
      <c r="IHY86" s="59"/>
      <c r="IHZ86" s="59"/>
      <c r="IIA86" s="59"/>
      <c r="IIB86" s="59"/>
      <c r="IIC86" s="59"/>
      <c r="IID86" s="59"/>
      <c r="IIE86" s="59"/>
      <c r="IIF86" s="59"/>
      <c r="IIG86" s="59"/>
      <c r="IIH86" s="59"/>
      <c r="III86" s="59"/>
      <c r="IIJ86" s="59"/>
      <c r="IIK86" s="59"/>
      <c r="IIL86" s="59"/>
      <c r="IIM86" s="59"/>
      <c r="IIN86" s="59"/>
      <c r="IIO86" s="59"/>
      <c r="IIP86" s="59"/>
      <c r="IIQ86" s="59"/>
      <c r="IIR86" s="59"/>
      <c r="IIS86" s="59"/>
      <c r="IIT86" s="59"/>
      <c r="IIU86" s="59"/>
      <c r="IIV86" s="59"/>
      <c r="IIW86" s="59"/>
      <c r="IIX86" s="59"/>
      <c r="IIY86" s="59"/>
      <c r="IIZ86" s="59"/>
      <c r="IJA86" s="59"/>
      <c r="IJB86" s="59"/>
      <c r="IJC86" s="59"/>
      <c r="IJD86" s="59"/>
      <c r="IJE86" s="59"/>
      <c r="IJF86" s="59"/>
      <c r="IJG86" s="59"/>
      <c r="IJH86" s="59"/>
      <c r="IJI86" s="59"/>
      <c r="IJJ86" s="59"/>
      <c r="IJK86" s="59"/>
      <c r="IJL86" s="59"/>
      <c r="IJM86" s="59"/>
      <c r="IJN86" s="59"/>
      <c r="IJO86" s="59"/>
      <c r="IJP86" s="59"/>
      <c r="IJQ86" s="59"/>
      <c r="IJR86" s="59"/>
      <c r="IJS86" s="59"/>
      <c r="IJT86" s="59"/>
      <c r="IJU86" s="59"/>
      <c r="IJV86" s="59"/>
      <c r="IJW86" s="59"/>
      <c r="IJX86" s="59"/>
      <c r="IJY86" s="59"/>
      <c r="IJZ86" s="59"/>
      <c r="IKA86" s="59"/>
      <c r="IKB86" s="59"/>
      <c r="IKC86" s="59"/>
      <c r="IKD86" s="59"/>
      <c r="IKE86" s="59"/>
      <c r="IKF86" s="59"/>
      <c r="IKG86" s="59"/>
      <c r="IKH86" s="59"/>
      <c r="IKI86" s="59"/>
      <c r="IKJ86" s="59"/>
      <c r="IKK86" s="59"/>
      <c r="IKL86" s="59"/>
      <c r="IKM86" s="59"/>
      <c r="IKN86" s="59"/>
      <c r="IKO86" s="59"/>
      <c r="IKP86" s="59"/>
      <c r="IKQ86" s="59"/>
      <c r="IKR86" s="59"/>
      <c r="IKS86" s="59"/>
      <c r="IKT86" s="59"/>
      <c r="IKU86" s="59"/>
      <c r="IKV86" s="59"/>
      <c r="IKW86" s="59"/>
      <c r="IKX86" s="59"/>
      <c r="IKY86" s="59"/>
      <c r="IKZ86" s="59"/>
      <c r="ILA86" s="59"/>
      <c r="ILB86" s="59"/>
      <c r="ILC86" s="59"/>
      <c r="ILD86" s="59"/>
      <c r="ILE86" s="59"/>
      <c r="ILF86" s="59"/>
      <c r="ILG86" s="59"/>
      <c r="ILH86" s="59"/>
      <c r="ILI86" s="59"/>
      <c r="ILJ86" s="59"/>
      <c r="ILK86" s="59"/>
      <c r="ILL86" s="59"/>
      <c r="ILM86" s="59"/>
      <c r="ILN86" s="59"/>
      <c r="ILO86" s="59"/>
      <c r="ILP86" s="59"/>
      <c r="ILQ86" s="59"/>
      <c r="ILR86" s="59"/>
      <c r="ILS86" s="59"/>
      <c r="ILT86" s="59"/>
      <c r="ILU86" s="59"/>
      <c r="ILV86" s="59"/>
      <c r="ILW86" s="59"/>
      <c r="ILX86" s="59"/>
      <c r="ILY86" s="59"/>
      <c r="ILZ86" s="59"/>
      <c r="IMA86" s="59"/>
      <c r="IMB86" s="59"/>
      <c r="IMC86" s="59"/>
      <c r="IMD86" s="59"/>
      <c r="IME86" s="59"/>
      <c r="IMF86" s="59"/>
      <c r="IMG86" s="59"/>
      <c r="IMH86" s="59"/>
      <c r="IMI86" s="59"/>
      <c r="IMJ86" s="59"/>
      <c r="IMK86" s="59"/>
      <c r="IML86" s="59"/>
      <c r="IMM86" s="59"/>
      <c r="IMN86" s="59"/>
      <c r="IMO86" s="59"/>
      <c r="IMP86" s="59"/>
      <c r="IMQ86" s="59"/>
      <c r="IMR86" s="59"/>
      <c r="IMS86" s="59"/>
      <c r="IMT86" s="59"/>
      <c r="IMU86" s="59"/>
      <c r="IMV86" s="59"/>
      <c r="IMW86" s="59"/>
      <c r="IMX86" s="59"/>
      <c r="IMY86" s="59"/>
      <c r="IMZ86" s="59"/>
      <c r="INA86" s="59"/>
      <c r="INB86" s="59"/>
      <c r="INC86" s="59"/>
      <c r="IND86" s="59"/>
      <c r="INE86" s="59"/>
      <c r="INF86" s="59"/>
      <c r="ING86" s="59"/>
      <c r="INH86" s="59"/>
      <c r="INI86" s="59"/>
      <c r="INJ86" s="59"/>
      <c r="INK86" s="59"/>
      <c r="INL86" s="59"/>
      <c r="INM86" s="59"/>
      <c r="INN86" s="59"/>
      <c r="INO86" s="59"/>
      <c r="INP86" s="59"/>
      <c r="INQ86" s="59"/>
      <c r="INR86" s="59"/>
      <c r="INS86" s="59"/>
      <c r="INT86" s="59"/>
      <c r="INU86" s="59"/>
      <c r="INV86" s="59"/>
      <c r="INW86" s="59"/>
      <c r="INX86" s="59"/>
      <c r="INY86" s="59"/>
      <c r="INZ86" s="59"/>
      <c r="IOA86" s="59"/>
      <c r="IOB86" s="59"/>
      <c r="IOC86" s="59"/>
      <c r="IOD86" s="59"/>
      <c r="IOE86" s="59"/>
      <c r="IOF86" s="59"/>
      <c r="IOG86" s="59"/>
      <c r="IOH86" s="59"/>
      <c r="IOI86" s="59"/>
      <c r="IOJ86" s="59"/>
      <c r="IOK86" s="59"/>
      <c r="IOL86" s="59"/>
      <c r="IOM86" s="59"/>
      <c r="ION86" s="59"/>
      <c r="IOO86" s="59"/>
      <c r="IOP86" s="59"/>
      <c r="IOQ86" s="59"/>
      <c r="IOR86" s="59"/>
      <c r="IOS86" s="59"/>
      <c r="IOT86" s="59"/>
      <c r="IOU86" s="59"/>
      <c r="IOV86" s="59"/>
      <c r="IOW86" s="59"/>
      <c r="IOX86" s="59"/>
      <c r="IOY86" s="59"/>
      <c r="IOZ86" s="59"/>
      <c r="IPA86" s="59"/>
      <c r="IPB86" s="59"/>
      <c r="IPC86" s="59"/>
      <c r="IPD86" s="59"/>
      <c r="IPE86" s="59"/>
      <c r="IPF86" s="59"/>
      <c r="IPG86" s="59"/>
      <c r="IPH86" s="59"/>
      <c r="IPI86" s="59"/>
      <c r="IPJ86" s="59"/>
      <c r="IPK86" s="59"/>
      <c r="IPL86" s="59"/>
      <c r="IPM86" s="59"/>
      <c r="IPN86" s="59"/>
      <c r="IPO86" s="59"/>
      <c r="IPP86" s="59"/>
      <c r="IPQ86" s="59"/>
      <c r="IPR86" s="59"/>
      <c r="IPS86" s="59"/>
      <c r="IPT86" s="59"/>
      <c r="IPU86" s="59"/>
      <c r="IPV86" s="59"/>
      <c r="IPW86" s="59"/>
      <c r="IPX86" s="59"/>
      <c r="IPY86" s="59"/>
      <c r="IPZ86" s="59"/>
      <c r="IQA86" s="59"/>
      <c r="IQB86" s="59"/>
      <c r="IQC86" s="59"/>
      <c r="IQD86" s="59"/>
      <c r="IQE86" s="59"/>
      <c r="IQF86" s="59"/>
      <c r="IQG86" s="59"/>
      <c r="IQH86" s="59"/>
      <c r="IQI86" s="59"/>
      <c r="IQJ86" s="59"/>
      <c r="IQK86" s="59"/>
      <c r="IQL86" s="59"/>
      <c r="IQM86" s="59"/>
      <c r="IQN86" s="59"/>
      <c r="IQO86" s="59"/>
      <c r="IQP86" s="59"/>
      <c r="IQQ86" s="59"/>
      <c r="IQR86" s="59"/>
      <c r="IQS86" s="59"/>
      <c r="IQT86" s="59"/>
      <c r="IQU86" s="59"/>
      <c r="IQV86" s="59"/>
      <c r="IQW86" s="59"/>
      <c r="IQX86" s="59"/>
      <c r="IQY86" s="59"/>
      <c r="IQZ86" s="59"/>
      <c r="IRA86" s="59"/>
      <c r="IRB86" s="59"/>
      <c r="IRC86" s="59"/>
      <c r="IRD86" s="59"/>
      <c r="IRE86" s="59"/>
      <c r="IRF86" s="59"/>
      <c r="IRG86" s="59"/>
      <c r="IRH86" s="59"/>
      <c r="IRI86" s="59"/>
      <c r="IRJ86" s="59"/>
      <c r="IRK86" s="59"/>
      <c r="IRL86" s="59"/>
      <c r="IRM86" s="59"/>
      <c r="IRN86" s="59"/>
      <c r="IRO86" s="59"/>
      <c r="IRP86" s="59"/>
      <c r="IRQ86" s="59"/>
      <c r="IRR86" s="59"/>
      <c r="IRS86" s="59"/>
      <c r="IRT86" s="59"/>
      <c r="IRU86" s="59"/>
      <c r="IRV86" s="59"/>
      <c r="IRW86" s="59"/>
      <c r="IRX86" s="59"/>
      <c r="IRY86" s="59"/>
      <c r="IRZ86" s="59"/>
      <c r="ISA86" s="59"/>
      <c r="ISB86" s="59"/>
      <c r="ISC86" s="59"/>
      <c r="ISD86" s="59"/>
      <c r="ISE86" s="59"/>
      <c r="ISF86" s="59"/>
      <c r="ISG86" s="59"/>
      <c r="ISH86" s="59"/>
      <c r="ISI86" s="59"/>
      <c r="ISJ86" s="59"/>
      <c r="ISK86" s="59"/>
      <c r="ISL86" s="59"/>
      <c r="ISM86" s="59"/>
      <c r="ISN86" s="59"/>
      <c r="ISO86" s="59"/>
      <c r="ISP86" s="59"/>
      <c r="ISQ86" s="59"/>
      <c r="ISR86" s="59"/>
      <c r="ISS86" s="59"/>
      <c r="IST86" s="59"/>
      <c r="ISU86" s="59"/>
      <c r="ISV86" s="59"/>
      <c r="ISW86" s="59"/>
      <c r="ISX86" s="59"/>
      <c r="ISY86" s="59"/>
      <c r="ISZ86" s="59"/>
      <c r="ITA86" s="59"/>
      <c r="ITB86" s="59"/>
      <c r="ITC86" s="59"/>
      <c r="ITD86" s="59"/>
      <c r="ITE86" s="59"/>
      <c r="ITF86" s="59"/>
      <c r="ITG86" s="59"/>
      <c r="ITH86" s="59"/>
      <c r="ITI86" s="59"/>
      <c r="ITJ86" s="59"/>
      <c r="ITK86" s="59"/>
      <c r="ITL86" s="59"/>
      <c r="ITM86" s="59"/>
      <c r="ITN86" s="59"/>
      <c r="ITO86" s="59"/>
      <c r="ITP86" s="59"/>
      <c r="ITQ86" s="59"/>
      <c r="ITR86" s="59"/>
      <c r="ITS86" s="59"/>
      <c r="ITT86" s="59"/>
      <c r="ITU86" s="59"/>
      <c r="ITV86" s="59"/>
      <c r="ITW86" s="59"/>
      <c r="ITX86" s="59"/>
      <c r="ITY86" s="59"/>
      <c r="ITZ86" s="59"/>
      <c r="IUA86" s="59"/>
      <c r="IUB86" s="59"/>
      <c r="IUC86" s="59"/>
      <c r="IUD86" s="59"/>
      <c r="IUE86" s="59"/>
      <c r="IUF86" s="59"/>
      <c r="IUG86" s="59"/>
      <c r="IUH86" s="59"/>
      <c r="IUI86" s="59"/>
      <c r="IUJ86" s="59"/>
      <c r="IUK86" s="59"/>
      <c r="IUL86" s="59"/>
      <c r="IUM86" s="59"/>
      <c r="IUN86" s="59"/>
      <c r="IUO86" s="59"/>
      <c r="IUP86" s="59"/>
      <c r="IUQ86" s="59"/>
      <c r="IUR86" s="59"/>
      <c r="IUS86" s="59"/>
      <c r="IUT86" s="59"/>
      <c r="IUU86" s="59"/>
      <c r="IUV86" s="59"/>
      <c r="IUW86" s="59"/>
      <c r="IUX86" s="59"/>
      <c r="IUY86" s="59"/>
      <c r="IUZ86" s="59"/>
      <c r="IVA86" s="59"/>
      <c r="IVB86" s="59"/>
      <c r="IVC86" s="59"/>
      <c r="IVD86" s="59"/>
      <c r="IVE86" s="59"/>
      <c r="IVF86" s="59"/>
      <c r="IVG86" s="59"/>
      <c r="IVH86" s="59"/>
      <c r="IVI86" s="59"/>
      <c r="IVJ86" s="59"/>
      <c r="IVK86" s="59"/>
      <c r="IVL86" s="59"/>
      <c r="IVM86" s="59"/>
      <c r="IVN86" s="59"/>
      <c r="IVO86" s="59"/>
      <c r="IVP86" s="59"/>
      <c r="IVQ86" s="59"/>
      <c r="IVR86" s="59"/>
      <c r="IVS86" s="59"/>
      <c r="IVT86" s="59"/>
      <c r="IVU86" s="59"/>
      <c r="IVV86" s="59"/>
      <c r="IVW86" s="59"/>
      <c r="IVX86" s="59"/>
      <c r="IVY86" s="59"/>
      <c r="IVZ86" s="59"/>
      <c r="IWA86" s="59"/>
      <c r="IWB86" s="59"/>
      <c r="IWC86" s="59"/>
      <c r="IWD86" s="59"/>
      <c r="IWE86" s="59"/>
      <c r="IWF86" s="59"/>
      <c r="IWG86" s="59"/>
      <c r="IWH86" s="59"/>
      <c r="IWI86" s="59"/>
      <c r="IWJ86" s="59"/>
      <c r="IWK86" s="59"/>
      <c r="IWL86" s="59"/>
      <c r="IWM86" s="59"/>
      <c r="IWN86" s="59"/>
      <c r="IWO86" s="59"/>
      <c r="IWP86" s="59"/>
      <c r="IWQ86" s="59"/>
      <c r="IWR86" s="59"/>
      <c r="IWS86" s="59"/>
      <c r="IWT86" s="59"/>
      <c r="IWU86" s="59"/>
      <c r="IWV86" s="59"/>
      <c r="IWW86" s="59"/>
      <c r="IWX86" s="59"/>
      <c r="IWY86" s="59"/>
      <c r="IWZ86" s="59"/>
      <c r="IXA86" s="59"/>
      <c r="IXB86" s="59"/>
      <c r="IXC86" s="59"/>
      <c r="IXD86" s="59"/>
      <c r="IXE86" s="59"/>
      <c r="IXF86" s="59"/>
      <c r="IXG86" s="59"/>
      <c r="IXH86" s="59"/>
      <c r="IXI86" s="59"/>
      <c r="IXJ86" s="59"/>
      <c r="IXK86" s="59"/>
      <c r="IXL86" s="59"/>
      <c r="IXM86" s="59"/>
      <c r="IXN86" s="59"/>
      <c r="IXO86" s="59"/>
      <c r="IXP86" s="59"/>
      <c r="IXQ86" s="59"/>
      <c r="IXR86" s="59"/>
      <c r="IXS86" s="59"/>
      <c r="IXT86" s="59"/>
      <c r="IXU86" s="59"/>
      <c r="IXV86" s="59"/>
      <c r="IXW86" s="59"/>
      <c r="IXX86" s="59"/>
      <c r="IXY86" s="59"/>
      <c r="IXZ86" s="59"/>
      <c r="IYA86" s="59"/>
      <c r="IYB86" s="59"/>
      <c r="IYC86" s="59"/>
      <c r="IYD86" s="59"/>
      <c r="IYE86" s="59"/>
      <c r="IYF86" s="59"/>
      <c r="IYG86" s="59"/>
      <c r="IYH86" s="59"/>
      <c r="IYI86" s="59"/>
      <c r="IYJ86" s="59"/>
      <c r="IYK86" s="59"/>
      <c r="IYL86" s="59"/>
      <c r="IYM86" s="59"/>
      <c r="IYN86" s="59"/>
      <c r="IYO86" s="59"/>
      <c r="IYP86" s="59"/>
      <c r="IYQ86" s="59"/>
      <c r="IYR86" s="59"/>
      <c r="IYS86" s="59"/>
      <c r="IYT86" s="59"/>
      <c r="IYU86" s="59"/>
      <c r="IYV86" s="59"/>
      <c r="IYW86" s="59"/>
      <c r="IYX86" s="59"/>
      <c r="IYY86" s="59"/>
      <c r="IYZ86" s="59"/>
      <c r="IZA86" s="59"/>
      <c r="IZB86" s="59"/>
      <c r="IZC86" s="59"/>
      <c r="IZD86" s="59"/>
      <c r="IZE86" s="59"/>
      <c r="IZF86" s="59"/>
      <c r="IZG86" s="59"/>
      <c r="IZH86" s="59"/>
      <c r="IZI86" s="59"/>
      <c r="IZJ86" s="59"/>
      <c r="IZK86" s="59"/>
      <c r="IZL86" s="59"/>
      <c r="IZM86" s="59"/>
      <c r="IZN86" s="59"/>
      <c r="IZO86" s="59"/>
      <c r="IZP86" s="59"/>
      <c r="IZQ86" s="59"/>
      <c r="IZR86" s="59"/>
      <c r="IZS86" s="59"/>
      <c r="IZT86" s="59"/>
      <c r="IZU86" s="59"/>
      <c r="IZV86" s="59"/>
      <c r="IZW86" s="59"/>
      <c r="IZX86" s="59"/>
      <c r="IZY86" s="59"/>
      <c r="IZZ86" s="59"/>
      <c r="JAA86" s="59"/>
      <c r="JAB86" s="59"/>
      <c r="JAC86" s="59"/>
      <c r="JAD86" s="59"/>
      <c r="JAE86" s="59"/>
      <c r="JAF86" s="59"/>
      <c r="JAG86" s="59"/>
      <c r="JAH86" s="59"/>
      <c r="JAI86" s="59"/>
      <c r="JAJ86" s="59"/>
      <c r="JAK86" s="59"/>
      <c r="JAL86" s="59"/>
      <c r="JAM86" s="59"/>
      <c r="JAN86" s="59"/>
      <c r="JAO86" s="59"/>
      <c r="JAP86" s="59"/>
      <c r="JAQ86" s="59"/>
      <c r="JAR86" s="59"/>
      <c r="JAS86" s="59"/>
      <c r="JAT86" s="59"/>
      <c r="JAU86" s="59"/>
      <c r="JAV86" s="59"/>
      <c r="JAW86" s="59"/>
      <c r="JAX86" s="59"/>
      <c r="JAY86" s="59"/>
      <c r="JAZ86" s="59"/>
      <c r="JBA86" s="59"/>
      <c r="JBB86" s="59"/>
      <c r="JBC86" s="59"/>
      <c r="JBD86" s="59"/>
      <c r="JBE86" s="59"/>
      <c r="JBF86" s="59"/>
      <c r="JBG86" s="59"/>
      <c r="JBH86" s="59"/>
      <c r="JBI86" s="59"/>
      <c r="JBJ86" s="59"/>
      <c r="JBK86" s="59"/>
      <c r="JBL86" s="59"/>
      <c r="JBM86" s="59"/>
      <c r="JBN86" s="59"/>
      <c r="JBO86" s="59"/>
      <c r="JBP86" s="59"/>
      <c r="JBQ86" s="59"/>
      <c r="JBR86" s="59"/>
      <c r="JBS86" s="59"/>
      <c r="JBT86" s="59"/>
      <c r="JBU86" s="59"/>
      <c r="JBV86" s="59"/>
      <c r="JBW86" s="59"/>
      <c r="JBX86" s="59"/>
      <c r="JBY86" s="59"/>
      <c r="JBZ86" s="59"/>
      <c r="JCA86" s="59"/>
      <c r="JCB86" s="59"/>
      <c r="JCC86" s="59"/>
      <c r="JCD86" s="59"/>
      <c r="JCE86" s="59"/>
      <c r="JCF86" s="59"/>
      <c r="JCG86" s="59"/>
      <c r="JCH86" s="59"/>
      <c r="JCI86" s="59"/>
      <c r="JCJ86" s="59"/>
      <c r="JCK86" s="59"/>
      <c r="JCL86" s="59"/>
      <c r="JCM86" s="59"/>
      <c r="JCN86" s="59"/>
      <c r="JCO86" s="59"/>
      <c r="JCP86" s="59"/>
      <c r="JCQ86" s="59"/>
      <c r="JCR86" s="59"/>
      <c r="JCS86" s="59"/>
      <c r="JCT86" s="59"/>
      <c r="JCU86" s="59"/>
      <c r="JCV86" s="59"/>
      <c r="JCW86" s="59"/>
      <c r="JCX86" s="59"/>
      <c r="JCY86" s="59"/>
      <c r="JCZ86" s="59"/>
      <c r="JDA86" s="59"/>
      <c r="JDB86" s="59"/>
      <c r="JDC86" s="59"/>
      <c r="JDD86" s="59"/>
      <c r="JDE86" s="59"/>
      <c r="JDF86" s="59"/>
      <c r="JDG86" s="59"/>
      <c r="JDH86" s="59"/>
      <c r="JDI86" s="59"/>
      <c r="JDJ86" s="59"/>
      <c r="JDK86" s="59"/>
      <c r="JDL86" s="59"/>
      <c r="JDM86" s="59"/>
      <c r="JDN86" s="59"/>
      <c r="JDO86" s="59"/>
      <c r="JDP86" s="59"/>
      <c r="JDQ86" s="59"/>
      <c r="JDR86" s="59"/>
      <c r="JDS86" s="59"/>
      <c r="JDT86" s="59"/>
      <c r="JDU86" s="59"/>
      <c r="JDV86" s="59"/>
      <c r="JDW86" s="59"/>
      <c r="JDX86" s="59"/>
      <c r="JDY86" s="59"/>
      <c r="JDZ86" s="59"/>
      <c r="JEA86" s="59"/>
      <c r="JEB86" s="59"/>
      <c r="JEC86" s="59"/>
      <c r="JED86" s="59"/>
      <c r="JEE86" s="59"/>
      <c r="JEF86" s="59"/>
      <c r="JEG86" s="59"/>
      <c r="JEH86" s="59"/>
      <c r="JEI86" s="59"/>
      <c r="JEJ86" s="59"/>
      <c r="JEK86" s="59"/>
      <c r="JEL86" s="59"/>
      <c r="JEM86" s="59"/>
      <c r="JEN86" s="59"/>
      <c r="JEO86" s="59"/>
      <c r="JEP86" s="59"/>
      <c r="JEQ86" s="59"/>
      <c r="JER86" s="59"/>
      <c r="JES86" s="59"/>
      <c r="JET86" s="59"/>
      <c r="JEU86" s="59"/>
      <c r="JEV86" s="59"/>
      <c r="JEW86" s="59"/>
      <c r="JEX86" s="59"/>
      <c r="JEY86" s="59"/>
      <c r="JEZ86" s="59"/>
      <c r="JFA86" s="59"/>
      <c r="JFB86" s="59"/>
      <c r="JFC86" s="59"/>
      <c r="JFD86" s="59"/>
      <c r="JFE86" s="59"/>
      <c r="JFF86" s="59"/>
      <c r="JFG86" s="59"/>
      <c r="JFH86" s="59"/>
      <c r="JFI86" s="59"/>
      <c r="JFJ86" s="59"/>
      <c r="JFK86" s="59"/>
      <c r="JFL86" s="59"/>
      <c r="JFM86" s="59"/>
      <c r="JFN86" s="59"/>
      <c r="JFO86" s="59"/>
      <c r="JFP86" s="59"/>
      <c r="JFQ86" s="59"/>
      <c r="JFR86" s="59"/>
      <c r="JFS86" s="59"/>
      <c r="JFT86" s="59"/>
      <c r="JFU86" s="59"/>
      <c r="JFV86" s="59"/>
      <c r="JFW86" s="59"/>
      <c r="JFX86" s="59"/>
      <c r="JFY86" s="59"/>
      <c r="JFZ86" s="59"/>
      <c r="JGA86" s="59"/>
      <c r="JGB86" s="59"/>
      <c r="JGC86" s="59"/>
      <c r="JGD86" s="59"/>
      <c r="JGE86" s="59"/>
      <c r="JGF86" s="59"/>
      <c r="JGG86" s="59"/>
      <c r="JGH86" s="59"/>
      <c r="JGI86" s="59"/>
      <c r="JGJ86" s="59"/>
      <c r="JGK86" s="59"/>
      <c r="JGL86" s="59"/>
      <c r="JGM86" s="59"/>
      <c r="JGN86" s="59"/>
      <c r="JGO86" s="59"/>
      <c r="JGP86" s="59"/>
      <c r="JGQ86" s="59"/>
      <c r="JGR86" s="59"/>
      <c r="JGS86" s="59"/>
      <c r="JGT86" s="59"/>
      <c r="JGU86" s="59"/>
      <c r="JGV86" s="59"/>
      <c r="JGW86" s="59"/>
      <c r="JGX86" s="59"/>
      <c r="JGY86" s="59"/>
      <c r="JGZ86" s="59"/>
      <c r="JHA86" s="59"/>
      <c r="JHB86" s="59"/>
      <c r="JHC86" s="59"/>
      <c r="JHD86" s="59"/>
      <c r="JHE86" s="59"/>
      <c r="JHF86" s="59"/>
      <c r="JHG86" s="59"/>
      <c r="JHH86" s="59"/>
      <c r="JHI86" s="59"/>
      <c r="JHJ86" s="59"/>
      <c r="JHK86" s="59"/>
      <c r="JHL86" s="59"/>
      <c r="JHM86" s="59"/>
      <c r="JHN86" s="59"/>
      <c r="JHO86" s="59"/>
      <c r="JHP86" s="59"/>
      <c r="JHQ86" s="59"/>
      <c r="JHR86" s="59"/>
      <c r="JHS86" s="59"/>
      <c r="JHT86" s="59"/>
      <c r="JHU86" s="59"/>
      <c r="JHV86" s="59"/>
      <c r="JHW86" s="59"/>
      <c r="JHX86" s="59"/>
      <c r="JHY86" s="59"/>
      <c r="JHZ86" s="59"/>
      <c r="JIA86" s="59"/>
      <c r="JIB86" s="59"/>
      <c r="JIC86" s="59"/>
      <c r="JID86" s="59"/>
      <c r="JIE86" s="59"/>
      <c r="JIF86" s="59"/>
      <c r="JIG86" s="59"/>
      <c r="JIH86" s="59"/>
      <c r="JII86" s="59"/>
      <c r="JIJ86" s="59"/>
      <c r="JIK86" s="59"/>
      <c r="JIL86" s="59"/>
      <c r="JIM86" s="59"/>
      <c r="JIN86" s="59"/>
      <c r="JIO86" s="59"/>
      <c r="JIP86" s="59"/>
      <c r="JIQ86" s="59"/>
      <c r="JIR86" s="59"/>
      <c r="JIS86" s="59"/>
      <c r="JIT86" s="59"/>
      <c r="JIU86" s="59"/>
      <c r="JIV86" s="59"/>
      <c r="JIW86" s="59"/>
      <c r="JIX86" s="59"/>
      <c r="JIY86" s="59"/>
      <c r="JIZ86" s="59"/>
      <c r="JJA86" s="59"/>
      <c r="JJB86" s="59"/>
      <c r="JJC86" s="59"/>
      <c r="JJD86" s="59"/>
      <c r="JJE86" s="59"/>
      <c r="JJF86" s="59"/>
      <c r="JJG86" s="59"/>
      <c r="JJH86" s="59"/>
      <c r="JJI86" s="59"/>
      <c r="JJJ86" s="59"/>
      <c r="JJK86" s="59"/>
      <c r="JJL86" s="59"/>
      <c r="JJM86" s="59"/>
      <c r="JJN86" s="59"/>
      <c r="JJO86" s="59"/>
      <c r="JJP86" s="59"/>
      <c r="JJQ86" s="59"/>
      <c r="JJR86" s="59"/>
      <c r="JJS86" s="59"/>
      <c r="JJT86" s="59"/>
      <c r="JJU86" s="59"/>
      <c r="JJV86" s="59"/>
      <c r="JJW86" s="59"/>
      <c r="JJX86" s="59"/>
      <c r="JJY86" s="59"/>
      <c r="JJZ86" s="59"/>
      <c r="JKA86" s="59"/>
      <c r="JKB86" s="59"/>
      <c r="JKC86" s="59"/>
      <c r="JKD86" s="59"/>
      <c r="JKE86" s="59"/>
      <c r="JKF86" s="59"/>
      <c r="JKG86" s="59"/>
      <c r="JKH86" s="59"/>
      <c r="JKI86" s="59"/>
      <c r="JKJ86" s="59"/>
      <c r="JKK86" s="59"/>
      <c r="JKL86" s="59"/>
      <c r="JKM86" s="59"/>
      <c r="JKN86" s="59"/>
      <c r="JKO86" s="59"/>
      <c r="JKP86" s="59"/>
      <c r="JKQ86" s="59"/>
      <c r="JKR86" s="59"/>
      <c r="JKS86" s="59"/>
      <c r="JKT86" s="59"/>
      <c r="JKU86" s="59"/>
      <c r="JKV86" s="59"/>
      <c r="JKW86" s="59"/>
      <c r="JKX86" s="59"/>
      <c r="JKY86" s="59"/>
      <c r="JKZ86" s="59"/>
      <c r="JLA86" s="59"/>
      <c r="JLB86" s="59"/>
      <c r="JLC86" s="59"/>
      <c r="JLD86" s="59"/>
      <c r="JLE86" s="59"/>
      <c r="JLF86" s="59"/>
      <c r="JLG86" s="59"/>
      <c r="JLH86" s="59"/>
      <c r="JLI86" s="59"/>
      <c r="JLJ86" s="59"/>
      <c r="JLK86" s="59"/>
      <c r="JLL86" s="59"/>
      <c r="JLM86" s="59"/>
      <c r="JLN86" s="59"/>
      <c r="JLO86" s="59"/>
      <c r="JLP86" s="59"/>
      <c r="JLQ86" s="59"/>
      <c r="JLR86" s="59"/>
      <c r="JLS86" s="59"/>
      <c r="JLT86" s="59"/>
      <c r="JLU86" s="59"/>
      <c r="JLV86" s="59"/>
      <c r="JLW86" s="59"/>
      <c r="JLX86" s="59"/>
      <c r="JLY86" s="59"/>
      <c r="JLZ86" s="59"/>
      <c r="JMA86" s="59"/>
      <c r="JMB86" s="59"/>
      <c r="JMC86" s="59"/>
      <c r="JMD86" s="59"/>
      <c r="JME86" s="59"/>
      <c r="JMF86" s="59"/>
      <c r="JMG86" s="59"/>
      <c r="JMH86" s="59"/>
      <c r="JMI86" s="59"/>
      <c r="JMJ86" s="59"/>
      <c r="JMK86" s="59"/>
      <c r="JML86" s="59"/>
      <c r="JMM86" s="59"/>
      <c r="JMN86" s="59"/>
      <c r="JMO86" s="59"/>
      <c r="JMP86" s="59"/>
      <c r="JMQ86" s="59"/>
      <c r="JMR86" s="59"/>
      <c r="JMS86" s="59"/>
      <c r="JMT86" s="59"/>
      <c r="JMU86" s="59"/>
      <c r="JMV86" s="59"/>
      <c r="JMW86" s="59"/>
      <c r="JMX86" s="59"/>
      <c r="JMY86" s="59"/>
      <c r="JMZ86" s="59"/>
      <c r="JNA86" s="59"/>
      <c r="JNB86" s="59"/>
      <c r="JNC86" s="59"/>
      <c r="JND86" s="59"/>
      <c r="JNE86" s="59"/>
      <c r="JNF86" s="59"/>
      <c r="JNG86" s="59"/>
      <c r="JNH86" s="59"/>
      <c r="JNI86" s="59"/>
      <c r="JNJ86" s="59"/>
      <c r="JNK86" s="59"/>
      <c r="JNL86" s="59"/>
      <c r="JNM86" s="59"/>
      <c r="JNN86" s="59"/>
      <c r="JNO86" s="59"/>
      <c r="JNP86" s="59"/>
      <c r="JNQ86" s="59"/>
      <c r="JNR86" s="59"/>
      <c r="JNS86" s="59"/>
      <c r="JNT86" s="59"/>
      <c r="JNU86" s="59"/>
      <c r="JNV86" s="59"/>
      <c r="JNW86" s="59"/>
      <c r="JNX86" s="59"/>
      <c r="JNY86" s="59"/>
      <c r="JNZ86" s="59"/>
      <c r="JOA86" s="59"/>
      <c r="JOB86" s="59"/>
      <c r="JOC86" s="59"/>
      <c r="JOD86" s="59"/>
      <c r="JOE86" s="59"/>
      <c r="JOF86" s="59"/>
      <c r="JOG86" s="59"/>
      <c r="JOH86" s="59"/>
      <c r="JOI86" s="59"/>
      <c r="JOJ86" s="59"/>
      <c r="JOK86" s="59"/>
      <c r="JOL86" s="59"/>
      <c r="JOM86" s="59"/>
      <c r="JON86" s="59"/>
      <c r="JOO86" s="59"/>
      <c r="JOP86" s="59"/>
      <c r="JOQ86" s="59"/>
      <c r="JOR86" s="59"/>
      <c r="JOS86" s="59"/>
      <c r="JOT86" s="59"/>
      <c r="JOU86" s="59"/>
      <c r="JOV86" s="59"/>
      <c r="JOW86" s="59"/>
      <c r="JOX86" s="59"/>
      <c r="JOY86" s="59"/>
      <c r="JOZ86" s="59"/>
      <c r="JPA86" s="59"/>
      <c r="JPB86" s="59"/>
      <c r="JPC86" s="59"/>
      <c r="JPD86" s="59"/>
      <c r="JPE86" s="59"/>
      <c r="JPF86" s="59"/>
      <c r="JPG86" s="59"/>
      <c r="JPH86" s="59"/>
      <c r="JPI86" s="59"/>
      <c r="JPJ86" s="59"/>
      <c r="JPK86" s="59"/>
      <c r="JPL86" s="59"/>
      <c r="JPM86" s="59"/>
      <c r="JPN86" s="59"/>
      <c r="JPO86" s="59"/>
      <c r="JPP86" s="59"/>
      <c r="JPQ86" s="59"/>
      <c r="JPR86" s="59"/>
      <c r="JPS86" s="59"/>
      <c r="JPT86" s="59"/>
      <c r="JPU86" s="59"/>
      <c r="JPV86" s="59"/>
      <c r="JPW86" s="59"/>
      <c r="JPX86" s="59"/>
      <c r="JPY86" s="59"/>
      <c r="JPZ86" s="59"/>
      <c r="JQA86" s="59"/>
      <c r="JQB86" s="59"/>
      <c r="JQC86" s="59"/>
      <c r="JQD86" s="59"/>
      <c r="JQE86" s="59"/>
      <c r="JQF86" s="59"/>
      <c r="JQG86" s="59"/>
      <c r="JQH86" s="59"/>
      <c r="JQI86" s="59"/>
      <c r="JQJ86" s="59"/>
      <c r="JQK86" s="59"/>
      <c r="JQL86" s="59"/>
      <c r="JQM86" s="59"/>
      <c r="JQN86" s="59"/>
      <c r="JQO86" s="59"/>
      <c r="JQP86" s="59"/>
      <c r="JQQ86" s="59"/>
      <c r="JQR86" s="59"/>
      <c r="JQS86" s="59"/>
      <c r="JQT86" s="59"/>
      <c r="JQU86" s="59"/>
      <c r="JQV86" s="59"/>
      <c r="JQW86" s="59"/>
      <c r="JQX86" s="59"/>
      <c r="JQY86" s="59"/>
      <c r="JQZ86" s="59"/>
      <c r="JRA86" s="59"/>
      <c r="JRB86" s="59"/>
      <c r="JRC86" s="59"/>
      <c r="JRD86" s="59"/>
      <c r="JRE86" s="59"/>
      <c r="JRF86" s="59"/>
      <c r="JRG86" s="59"/>
      <c r="JRH86" s="59"/>
      <c r="JRI86" s="59"/>
      <c r="JRJ86" s="59"/>
      <c r="JRK86" s="59"/>
      <c r="JRL86" s="59"/>
      <c r="JRM86" s="59"/>
      <c r="JRN86" s="59"/>
      <c r="JRO86" s="59"/>
      <c r="JRP86" s="59"/>
      <c r="JRQ86" s="59"/>
      <c r="JRR86" s="59"/>
      <c r="JRS86" s="59"/>
      <c r="JRT86" s="59"/>
      <c r="JRU86" s="59"/>
      <c r="JRV86" s="59"/>
      <c r="JRW86" s="59"/>
      <c r="JRX86" s="59"/>
      <c r="JRY86" s="59"/>
      <c r="JRZ86" s="59"/>
      <c r="JSA86" s="59"/>
      <c r="JSB86" s="59"/>
      <c r="JSC86" s="59"/>
      <c r="JSD86" s="59"/>
      <c r="JSE86" s="59"/>
      <c r="JSF86" s="59"/>
      <c r="JSG86" s="59"/>
      <c r="JSH86" s="59"/>
      <c r="JSI86" s="59"/>
      <c r="JSJ86" s="59"/>
      <c r="JSK86" s="59"/>
      <c r="JSL86" s="59"/>
      <c r="JSM86" s="59"/>
      <c r="JSN86" s="59"/>
      <c r="JSO86" s="59"/>
      <c r="JSP86" s="59"/>
      <c r="JSQ86" s="59"/>
      <c r="JSR86" s="59"/>
      <c r="JSS86" s="59"/>
      <c r="JST86" s="59"/>
      <c r="JSU86" s="59"/>
      <c r="JSV86" s="59"/>
      <c r="JSW86" s="59"/>
      <c r="JSX86" s="59"/>
      <c r="JSY86" s="59"/>
      <c r="JSZ86" s="59"/>
      <c r="JTA86" s="59"/>
      <c r="JTB86" s="59"/>
      <c r="JTC86" s="59"/>
      <c r="JTD86" s="59"/>
      <c r="JTE86" s="59"/>
      <c r="JTF86" s="59"/>
      <c r="JTG86" s="59"/>
      <c r="JTH86" s="59"/>
      <c r="JTI86" s="59"/>
      <c r="JTJ86" s="59"/>
      <c r="JTK86" s="59"/>
      <c r="JTL86" s="59"/>
      <c r="JTM86" s="59"/>
      <c r="JTN86" s="59"/>
      <c r="JTO86" s="59"/>
      <c r="JTP86" s="59"/>
      <c r="JTQ86" s="59"/>
      <c r="JTR86" s="59"/>
      <c r="JTS86" s="59"/>
      <c r="JTT86" s="59"/>
      <c r="JTU86" s="59"/>
      <c r="JTV86" s="59"/>
      <c r="JTW86" s="59"/>
      <c r="JTX86" s="59"/>
      <c r="JTY86" s="59"/>
      <c r="JTZ86" s="59"/>
      <c r="JUA86" s="59"/>
      <c r="JUB86" s="59"/>
      <c r="JUC86" s="59"/>
      <c r="JUD86" s="59"/>
      <c r="JUE86" s="59"/>
      <c r="JUF86" s="59"/>
      <c r="JUG86" s="59"/>
      <c r="JUH86" s="59"/>
      <c r="JUI86" s="59"/>
      <c r="JUJ86" s="59"/>
      <c r="JUK86" s="59"/>
      <c r="JUL86" s="59"/>
      <c r="JUM86" s="59"/>
      <c r="JUN86" s="59"/>
      <c r="JUO86" s="59"/>
      <c r="JUP86" s="59"/>
      <c r="JUQ86" s="59"/>
      <c r="JUR86" s="59"/>
      <c r="JUS86" s="59"/>
      <c r="JUT86" s="59"/>
      <c r="JUU86" s="59"/>
      <c r="JUV86" s="59"/>
      <c r="JUW86" s="59"/>
      <c r="JUX86" s="59"/>
      <c r="JUY86" s="59"/>
      <c r="JUZ86" s="59"/>
      <c r="JVA86" s="59"/>
      <c r="JVB86" s="59"/>
      <c r="JVC86" s="59"/>
      <c r="JVD86" s="59"/>
      <c r="JVE86" s="59"/>
      <c r="JVF86" s="59"/>
      <c r="JVG86" s="59"/>
      <c r="JVH86" s="59"/>
      <c r="JVI86" s="59"/>
      <c r="JVJ86" s="59"/>
      <c r="JVK86" s="59"/>
      <c r="JVL86" s="59"/>
      <c r="JVM86" s="59"/>
      <c r="JVN86" s="59"/>
      <c r="JVO86" s="59"/>
      <c r="JVP86" s="59"/>
      <c r="JVQ86" s="59"/>
      <c r="JVR86" s="59"/>
      <c r="JVS86" s="59"/>
      <c r="JVT86" s="59"/>
      <c r="JVU86" s="59"/>
      <c r="JVV86" s="59"/>
      <c r="JVW86" s="59"/>
      <c r="JVX86" s="59"/>
      <c r="JVY86" s="59"/>
      <c r="JVZ86" s="59"/>
      <c r="JWA86" s="59"/>
      <c r="JWB86" s="59"/>
      <c r="JWC86" s="59"/>
      <c r="JWD86" s="59"/>
      <c r="JWE86" s="59"/>
      <c r="JWF86" s="59"/>
      <c r="JWG86" s="59"/>
      <c r="JWH86" s="59"/>
      <c r="JWI86" s="59"/>
      <c r="JWJ86" s="59"/>
      <c r="JWK86" s="59"/>
      <c r="JWL86" s="59"/>
      <c r="JWM86" s="59"/>
      <c r="JWN86" s="59"/>
      <c r="JWO86" s="59"/>
      <c r="JWP86" s="59"/>
      <c r="JWQ86" s="59"/>
      <c r="JWR86" s="59"/>
      <c r="JWS86" s="59"/>
      <c r="JWT86" s="59"/>
      <c r="JWU86" s="59"/>
      <c r="JWV86" s="59"/>
      <c r="JWW86" s="59"/>
      <c r="JWX86" s="59"/>
      <c r="JWY86" s="59"/>
      <c r="JWZ86" s="59"/>
      <c r="JXA86" s="59"/>
      <c r="JXB86" s="59"/>
      <c r="JXC86" s="59"/>
      <c r="JXD86" s="59"/>
      <c r="JXE86" s="59"/>
      <c r="JXF86" s="59"/>
      <c r="JXG86" s="59"/>
      <c r="JXH86" s="59"/>
      <c r="JXI86" s="59"/>
      <c r="JXJ86" s="59"/>
      <c r="JXK86" s="59"/>
      <c r="JXL86" s="59"/>
      <c r="JXM86" s="59"/>
      <c r="JXN86" s="59"/>
      <c r="JXO86" s="59"/>
      <c r="JXP86" s="59"/>
      <c r="JXQ86" s="59"/>
      <c r="JXR86" s="59"/>
      <c r="JXS86" s="59"/>
      <c r="JXT86" s="59"/>
      <c r="JXU86" s="59"/>
      <c r="JXV86" s="59"/>
      <c r="JXW86" s="59"/>
      <c r="JXX86" s="59"/>
      <c r="JXY86" s="59"/>
      <c r="JXZ86" s="59"/>
      <c r="JYA86" s="59"/>
      <c r="JYB86" s="59"/>
      <c r="JYC86" s="59"/>
      <c r="JYD86" s="59"/>
      <c r="JYE86" s="59"/>
      <c r="JYF86" s="59"/>
      <c r="JYG86" s="59"/>
      <c r="JYH86" s="59"/>
      <c r="JYI86" s="59"/>
      <c r="JYJ86" s="59"/>
      <c r="JYK86" s="59"/>
      <c r="JYL86" s="59"/>
      <c r="JYM86" s="59"/>
      <c r="JYN86" s="59"/>
      <c r="JYO86" s="59"/>
      <c r="JYP86" s="59"/>
      <c r="JYQ86" s="59"/>
      <c r="JYR86" s="59"/>
      <c r="JYS86" s="59"/>
      <c r="JYT86" s="59"/>
      <c r="JYU86" s="59"/>
      <c r="JYV86" s="59"/>
      <c r="JYW86" s="59"/>
      <c r="JYX86" s="59"/>
      <c r="JYY86" s="59"/>
      <c r="JYZ86" s="59"/>
      <c r="JZA86" s="59"/>
      <c r="JZB86" s="59"/>
      <c r="JZC86" s="59"/>
      <c r="JZD86" s="59"/>
      <c r="JZE86" s="59"/>
      <c r="JZF86" s="59"/>
      <c r="JZG86" s="59"/>
      <c r="JZH86" s="59"/>
      <c r="JZI86" s="59"/>
      <c r="JZJ86" s="59"/>
      <c r="JZK86" s="59"/>
      <c r="JZL86" s="59"/>
      <c r="JZM86" s="59"/>
      <c r="JZN86" s="59"/>
      <c r="JZO86" s="59"/>
      <c r="JZP86" s="59"/>
      <c r="JZQ86" s="59"/>
      <c r="JZR86" s="59"/>
      <c r="JZS86" s="59"/>
      <c r="JZT86" s="59"/>
      <c r="JZU86" s="59"/>
      <c r="JZV86" s="59"/>
      <c r="JZW86" s="59"/>
      <c r="JZX86" s="59"/>
      <c r="JZY86" s="59"/>
      <c r="JZZ86" s="59"/>
      <c r="KAA86" s="59"/>
      <c r="KAB86" s="59"/>
      <c r="KAC86" s="59"/>
      <c r="KAD86" s="59"/>
      <c r="KAE86" s="59"/>
      <c r="KAF86" s="59"/>
      <c r="KAG86" s="59"/>
      <c r="KAH86" s="59"/>
      <c r="KAI86" s="59"/>
      <c r="KAJ86" s="59"/>
      <c r="KAK86" s="59"/>
      <c r="KAL86" s="59"/>
      <c r="KAM86" s="59"/>
      <c r="KAN86" s="59"/>
      <c r="KAO86" s="59"/>
      <c r="KAP86" s="59"/>
      <c r="KAQ86" s="59"/>
      <c r="KAR86" s="59"/>
      <c r="KAS86" s="59"/>
      <c r="KAT86" s="59"/>
      <c r="KAU86" s="59"/>
      <c r="KAV86" s="59"/>
      <c r="KAW86" s="59"/>
      <c r="KAX86" s="59"/>
      <c r="KAY86" s="59"/>
      <c r="KAZ86" s="59"/>
      <c r="KBA86" s="59"/>
      <c r="KBB86" s="59"/>
      <c r="KBC86" s="59"/>
      <c r="KBD86" s="59"/>
      <c r="KBE86" s="59"/>
      <c r="KBF86" s="59"/>
      <c r="KBG86" s="59"/>
      <c r="KBH86" s="59"/>
      <c r="KBI86" s="59"/>
      <c r="KBJ86" s="59"/>
      <c r="KBK86" s="59"/>
      <c r="KBL86" s="59"/>
      <c r="KBM86" s="59"/>
      <c r="KBN86" s="59"/>
      <c r="KBO86" s="59"/>
      <c r="KBP86" s="59"/>
      <c r="KBQ86" s="59"/>
      <c r="KBR86" s="59"/>
      <c r="KBS86" s="59"/>
      <c r="KBT86" s="59"/>
      <c r="KBU86" s="59"/>
      <c r="KBV86" s="59"/>
      <c r="KBW86" s="59"/>
      <c r="KBX86" s="59"/>
      <c r="KBY86" s="59"/>
      <c r="KBZ86" s="59"/>
      <c r="KCA86" s="59"/>
      <c r="KCB86" s="59"/>
      <c r="KCC86" s="59"/>
      <c r="KCD86" s="59"/>
      <c r="KCE86" s="59"/>
      <c r="KCF86" s="59"/>
      <c r="KCG86" s="59"/>
      <c r="KCH86" s="59"/>
      <c r="KCI86" s="59"/>
      <c r="KCJ86" s="59"/>
      <c r="KCK86" s="59"/>
      <c r="KCL86" s="59"/>
      <c r="KCM86" s="59"/>
      <c r="KCN86" s="59"/>
      <c r="KCO86" s="59"/>
      <c r="KCP86" s="59"/>
      <c r="KCQ86" s="59"/>
      <c r="KCR86" s="59"/>
      <c r="KCS86" s="59"/>
      <c r="KCT86" s="59"/>
      <c r="KCU86" s="59"/>
      <c r="KCV86" s="59"/>
      <c r="KCW86" s="59"/>
      <c r="KCX86" s="59"/>
      <c r="KCY86" s="59"/>
      <c r="KCZ86" s="59"/>
      <c r="KDA86" s="59"/>
      <c r="KDB86" s="59"/>
      <c r="KDC86" s="59"/>
      <c r="KDD86" s="59"/>
      <c r="KDE86" s="59"/>
      <c r="KDF86" s="59"/>
      <c r="KDG86" s="59"/>
      <c r="KDH86" s="59"/>
      <c r="KDI86" s="59"/>
      <c r="KDJ86" s="59"/>
      <c r="KDK86" s="59"/>
      <c r="KDL86" s="59"/>
      <c r="KDM86" s="59"/>
      <c r="KDN86" s="59"/>
      <c r="KDO86" s="59"/>
      <c r="KDP86" s="59"/>
      <c r="KDQ86" s="59"/>
      <c r="KDR86" s="59"/>
      <c r="KDS86" s="59"/>
      <c r="KDT86" s="59"/>
      <c r="KDU86" s="59"/>
      <c r="KDV86" s="59"/>
      <c r="KDW86" s="59"/>
      <c r="KDX86" s="59"/>
      <c r="KDY86" s="59"/>
      <c r="KDZ86" s="59"/>
      <c r="KEA86" s="59"/>
      <c r="KEB86" s="59"/>
      <c r="KEC86" s="59"/>
      <c r="KED86" s="59"/>
      <c r="KEE86" s="59"/>
      <c r="KEF86" s="59"/>
      <c r="KEG86" s="59"/>
      <c r="KEH86" s="59"/>
      <c r="KEI86" s="59"/>
      <c r="KEJ86" s="59"/>
      <c r="KEK86" s="59"/>
      <c r="KEL86" s="59"/>
      <c r="KEM86" s="59"/>
      <c r="KEN86" s="59"/>
      <c r="KEO86" s="59"/>
      <c r="KEP86" s="59"/>
      <c r="KEQ86" s="59"/>
      <c r="KER86" s="59"/>
      <c r="KES86" s="59"/>
      <c r="KET86" s="59"/>
      <c r="KEU86" s="59"/>
      <c r="KEV86" s="59"/>
      <c r="KEW86" s="59"/>
      <c r="KEX86" s="59"/>
      <c r="KEY86" s="59"/>
      <c r="KEZ86" s="59"/>
      <c r="KFA86" s="59"/>
      <c r="KFB86" s="59"/>
      <c r="KFC86" s="59"/>
      <c r="KFD86" s="59"/>
      <c r="KFE86" s="59"/>
      <c r="KFF86" s="59"/>
      <c r="KFG86" s="59"/>
      <c r="KFH86" s="59"/>
      <c r="KFI86" s="59"/>
      <c r="KFJ86" s="59"/>
      <c r="KFK86" s="59"/>
      <c r="KFL86" s="59"/>
      <c r="KFM86" s="59"/>
      <c r="KFN86" s="59"/>
      <c r="KFO86" s="59"/>
      <c r="KFP86" s="59"/>
      <c r="KFQ86" s="59"/>
      <c r="KFR86" s="59"/>
      <c r="KFS86" s="59"/>
      <c r="KFT86" s="59"/>
      <c r="KFU86" s="59"/>
      <c r="KFV86" s="59"/>
      <c r="KFW86" s="59"/>
      <c r="KFX86" s="59"/>
      <c r="KFY86" s="59"/>
      <c r="KFZ86" s="59"/>
      <c r="KGA86" s="59"/>
      <c r="KGB86" s="59"/>
      <c r="KGC86" s="59"/>
      <c r="KGD86" s="59"/>
      <c r="KGE86" s="59"/>
      <c r="KGF86" s="59"/>
      <c r="KGG86" s="59"/>
      <c r="KGH86" s="59"/>
      <c r="KGI86" s="59"/>
      <c r="KGJ86" s="59"/>
      <c r="KGK86" s="59"/>
      <c r="KGL86" s="59"/>
      <c r="KGM86" s="59"/>
      <c r="KGN86" s="59"/>
      <c r="KGO86" s="59"/>
      <c r="KGP86" s="59"/>
      <c r="KGQ86" s="59"/>
      <c r="KGR86" s="59"/>
      <c r="KGS86" s="59"/>
      <c r="KGT86" s="59"/>
      <c r="KGU86" s="59"/>
      <c r="KGV86" s="59"/>
      <c r="KGW86" s="59"/>
      <c r="KGX86" s="59"/>
      <c r="KGY86" s="59"/>
      <c r="KGZ86" s="59"/>
      <c r="KHA86" s="59"/>
      <c r="KHB86" s="59"/>
      <c r="KHC86" s="59"/>
      <c r="KHD86" s="59"/>
      <c r="KHE86" s="59"/>
      <c r="KHF86" s="59"/>
      <c r="KHG86" s="59"/>
      <c r="KHH86" s="59"/>
      <c r="KHI86" s="59"/>
      <c r="KHJ86" s="59"/>
      <c r="KHK86" s="59"/>
      <c r="KHL86" s="59"/>
      <c r="KHM86" s="59"/>
      <c r="KHN86" s="59"/>
      <c r="KHO86" s="59"/>
      <c r="KHP86" s="59"/>
      <c r="KHQ86" s="59"/>
      <c r="KHR86" s="59"/>
      <c r="KHS86" s="59"/>
      <c r="KHT86" s="59"/>
      <c r="KHU86" s="59"/>
      <c r="KHV86" s="59"/>
      <c r="KHW86" s="59"/>
      <c r="KHX86" s="59"/>
      <c r="KHY86" s="59"/>
      <c r="KHZ86" s="59"/>
      <c r="KIA86" s="59"/>
      <c r="KIB86" s="59"/>
      <c r="KIC86" s="59"/>
      <c r="KID86" s="59"/>
      <c r="KIE86" s="59"/>
      <c r="KIF86" s="59"/>
      <c r="KIG86" s="59"/>
      <c r="KIH86" s="59"/>
      <c r="KII86" s="59"/>
      <c r="KIJ86" s="59"/>
      <c r="KIK86" s="59"/>
      <c r="KIL86" s="59"/>
      <c r="KIM86" s="59"/>
      <c r="KIN86" s="59"/>
      <c r="KIO86" s="59"/>
      <c r="KIP86" s="59"/>
      <c r="KIQ86" s="59"/>
      <c r="KIR86" s="59"/>
      <c r="KIS86" s="59"/>
      <c r="KIT86" s="59"/>
      <c r="KIU86" s="59"/>
      <c r="KIV86" s="59"/>
      <c r="KIW86" s="59"/>
      <c r="KIX86" s="59"/>
      <c r="KIY86" s="59"/>
      <c r="KIZ86" s="59"/>
      <c r="KJA86" s="59"/>
      <c r="KJB86" s="59"/>
      <c r="KJC86" s="59"/>
      <c r="KJD86" s="59"/>
      <c r="KJE86" s="59"/>
      <c r="KJF86" s="59"/>
      <c r="KJG86" s="59"/>
      <c r="KJH86" s="59"/>
      <c r="KJI86" s="59"/>
      <c r="KJJ86" s="59"/>
      <c r="KJK86" s="59"/>
      <c r="KJL86" s="59"/>
      <c r="KJM86" s="59"/>
      <c r="KJN86" s="59"/>
      <c r="KJO86" s="59"/>
      <c r="KJP86" s="59"/>
      <c r="KJQ86" s="59"/>
      <c r="KJR86" s="59"/>
      <c r="KJS86" s="59"/>
      <c r="KJT86" s="59"/>
      <c r="KJU86" s="59"/>
      <c r="KJV86" s="59"/>
      <c r="KJW86" s="59"/>
      <c r="KJX86" s="59"/>
      <c r="KJY86" s="59"/>
      <c r="KJZ86" s="59"/>
      <c r="KKA86" s="59"/>
      <c r="KKB86" s="59"/>
      <c r="KKC86" s="59"/>
      <c r="KKD86" s="59"/>
      <c r="KKE86" s="59"/>
      <c r="KKF86" s="59"/>
      <c r="KKG86" s="59"/>
      <c r="KKH86" s="59"/>
      <c r="KKI86" s="59"/>
      <c r="KKJ86" s="59"/>
      <c r="KKK86" s="59"/>
      <c r="KKL86" s="59"/>
      <c r="KKM86" s="59"/>
      <c r="KKN86" s="59"/>
      <c r="KKO86" s="59"/>
      <c r="KKP86" s="59"/>
      <c r="KKQ86" s="59"/>
      <c r="KKR86" s="59"/>
      <c r="KKS86" s="59"/>
      <c r="KKT86" s="59"/>
      <c r="KKU86" s="59"/>
      <c r="KKV86" s="59"/>
      <c r="KKW86" s="59"/>
      <c r="KKX86" s="59"/>
      <c r="KKY86" s="59"/>
      <c r="KKZ86" s="59"/>
      <c r="KLA86" s="59"/>
      <c r="KLB86" s="59"/>
      <c r="KLC86" s="59"/>
      <c r="KLD86" s="59"/>
      <c r="KLE86" s="59"/>
      <c r="KLF86" s="59"/>
      <c r="KLG86" s="59"/>
      <c r="KLH86" s="59"/>
      <c r="KLI86" s="59"/>
      <c r="KLJ86" s="59"/>
      <c r="KLK86" s="59"/>
      <c r="KLL86" s="59"/>
      <c r="KLM86" s="59"/>
      <c r="KLN86" s="59"/>
      <c r="KLO86" s="59"/>
      <c r="KLP86" s="59"/>
      <c r="KLQ86" s="59"/>
      <c r="KLR86" s="59"/>
      <c r="KLS86" s="59"/>
      <c r="KLT86" s="59"/>
      <c r="KLU86" s="59"/>
      <c r="KLV86" s="59"/>
      <c r="KLW86" s="59"/>
      <c r="KLX86" s="59"/>
      <c r="KLY86" s="59"/>
      <c r="KLZ86" s="59"/>
      <c r="KMA86" s="59"/>
      <c r="KMB86" s="59"/>
      <c r="KMC86" s="59"/>
      <c r="KMD86" s="59"/>
      <c r="KME86" s="59"/>
      <c r="KMF86" s="59"/>
      <c r="KMG86" s="59"/>
      <c r="KMH86" s="59"/>
      <c r="KMI86" s="59"/>
      <c r="KMJ86" s="59"/>
      <c r="KMK86" s="59"/>
      <c r="KML86" s="59"/>
      <c r="KMM86" s="59"/>
      <c r="KMN86" s="59"/>
      <c r="KMO86" s="59"/>
      <c r="KMP86" s="59"/>
      <c r="KMQ86" s="59"/>
      <c r="KMR86" s="59"/>
      <c r="KMS86" s="59"/>
      <c r="KMT86" s="59"/>
      <c r="KMU86" s="59"/>
      <c r="KMV86" s="59"/>
      <c r="KMW86" s="59"/>
      <c r="KMX86" s="59"/>
      <c r="KMY86" s="59"/>
      <c r="KMZ86" s="59"/>
      <c r="KNA86" s="59"/>
      <c r="KNB86" s="59"/>
      <c r="KNC86" s="59"/>
      <c r="KND86" s="59"/>
      <c r="KNE86" s="59"/>
      <c r="KNF86" s="59"/>
      <c r="KNG86" s="59"/>
      <c r="KNH86" s="59"/>
      <c r="KNI86" s="59"/>
      <c r="KNJ86" s="59"/>
      <c r="KNK86" s="59"/>
      <c r="KNL86" s="59"/>
      <c r="KNM86" s="59"/>
      <c r="KNN86" s="59"/>
      <c r="KNO86" s="59"/>
      <c r="KNP86" s="59"/>
      <c r="KNQ86" s="59"/>
      <c r="KNR86" s="59"/>
      <c r="KNS86" s="59"/>
      <c r="KNT86" s="59"/>
      <c r="KNU86" s="59"/>
      <c r="KNV86" s="59"/>
      <c r="KNW86" s="59"/>
      <c r="KNX86" s="59"/>
      <c r="KNY86" s="59"/>
      <c r="KNZ86" s="59"/>
      <c r="KOA86" s="59"/>
      <c r="KOB86" s="59"/>
      <c r="KOC86" s="59"/>
      <c r="KOD86" s="59"/>
      <c r="KOE86" s="59"/>
      <c r="KOF86" s="59"/>
      <c r="KOG86" s="59"/>
      <c r="KOH86" s="59"/>
      <c r="KOI86" s="59"/>
      <c r="KOJ86" s="59"/>
      <c r="KOK86" s="59"/>
      <c r="KOL86" s="59"/>
      <c r="KOM86" s="59"/>
      <c r="KON86" s="59"/>
      <c r="KOO86" s="59"/>
      <c r="KOP86" s="59"/>
      <c r="KOQ86" s="59"/>
      <c r="KOR86" s="59"/>
      <c r="KOS86" s="59"/>
      <c r="KOT86" s="59"/>
      <c r="KOU86" s="59"/>
      <c r="KOV86" s="59"/>
      <c r="KOW86" s="59"/>
      <c r="KOX86" s="59"/>
      <c r="KOY86" s="59"/>
      <c r="KOZ86" s="59"/>
      <c r="KPA86" s="59"/>
      <c r="KPB86" s="59"/>
      <c r="KPC86" s="59"/>
      <c r="KPD86" s="59"/>
      <c r="KPE86" s="59"/>
      <c r="KPF86" s="59"/>
      <c r="KPG86" s="59"/>
      <c r="KPH86" s="59"/>
      <c r="KPI86" s="59"/>
      <c r="KPJ86" s="59"/>
      <c r="KPK86" s="59"/>
      <c r="KPL86" s="59"/>
      <c r="KPM86" s="59"/>
      <c r="KPN86" s="59"/>
      <c r="KPO86" s="59"/>
      <c r="KPP86" s="59"/>
      <c r="KPQ86" s="59"/>
      <c r="KPR86" s="59"/>
      <c r="KPS86" s="59"/>
      <c r="KPT86" s="59"/>
      <c r="KPU86" s="59"/>
      <c r="KPV86" s="59"/>
      <c r="KPW86" s="59"/>
      <c r="KPX86" s="59"/>
      <c r="KPY86" s="59"/>
      <c r="KPZ86" s="59"/>
      <c r="KQA86" s="59"/>
      <c r="KQB86" s="59"/>
      <c r="KQC86" s="59"/>
      <c r="KQD86" s="59"/>
      <c r="KQE86" s="59"/>
      <c r="KQF86" s="59"/>
      <c r="KQG86" s="59"/>
      <c r="KQH86" s="59"/>
      <c r="KQI86" s="59"/>
      <c r="KQJ86" s="59"/>
      <c r="KQK86" s="59"/>
      <c r="KQL86" s="59"/>
      <c r="KQM86" s="59"/>
      <c r="KQN86" s="59"/>
      <c r="KQO86" s="59"/>
      <c r="KQP86" s="59"/>
      <c r="KQQ86" s="59"/>
      <c r="KQR86" s="59"/>
      <c r="KQS86" s="59"/>
      <c r="KQT86" s="59"/>
      <c r="KQU86" s="59"/>
      <c r="KQV86" s="59"/>
      <c r="KQW86" s="59"/>
      <c r="KQX86" s="59"/>
      <c r="KQY86" s="59"/>
      <c r="KQZ86" s="59"/>
      <c r="KRA86" s="59"/>
      <c r="KRB86" s="59"/>
      <c r="KRC86" s="59"/>
      <c r="KRD86" s="59"/>
      <c r="KRE86" s="59"/>
      <c r="KRF86" s="59"/>
      <c r="KRG86" s="59"/>
      <c r="KRH86" s="59"/>
      <c r="KRI86" s="59"/>
      <c r="KRJ86" s="59"/>
      <c r="KRK86" s="59"/>
      <c r="KRL86" s="59"/>
      <c r="KRM86" s="59"/>
      <c r="KRN86" s="59"/>
      <c r="KRO86" s="59"/>
      <c r="KRP86" s="59"/>
      <c r="KRQ86" s="59"/>
      <c r="KRR86" s="59"/>
      <c r="KRS86" s="59"/>
      <c r="KRT86" s="59"/>
      <c r="KRU86" s="59"/>
      <c r="KRV86" s="59"/>
      <c r="KRW86" s="59"/>
      <c r="KRX86" s="59"/>
      <c r="KRY86" s="59"/>
      <c r="KRZ86" s="59"/>
      <c r="KSA86" s="59"/>
      <c r="KSB86" s="59"/>
      <c r="KSC86" s="59"/>
      <c r="KSD86" s="59"/>
      <c r="KSE86" s="59"/>
      <c r="KSF86" s="59"/>
      <c r="KSG86" s="59"/>
      <c r="KSH86" s="59"/>
      <c r="KSI86" s="59"/>
      <c r="KSJ86" s="59"/>
      <c r="KSK86" s="59"/>
      <c r="KSL86" s="59"/>
      <c r="KSM86" s="59"/>
      <c r="KSN86" s="59"/>
      <c r="KSO86" s="59"/>
      <c r="KSP86" s="59"/>
      <c r="KSQ86" s="59"/>
      <c r="KSR86" s="59"/>
      <c r="KSS86" s="59"/>
      <c r="KST86" s="59"/>
      <c r="KSU86" s="59"/>
      <c r="KSV86" s="59"/>
      <c r="KSW86" s="59"/>
      <c r="KSX86" s="59"/>
      <c r="KSY86" s="59"/>
      <c r="KSZ86" s="59"/>
      <c r="KTA86" s="59"/>
      <c r="KTB86" s="59"/>
      <c r="KTC86" s="59"/>
      <c r="KTD86" s="59"/>
      <c r="KTE86" s="59"/>
      <c r="KTF86" s="59"/>
      <c r="KTG86" s="59"/>
      <c r="KTH86" s="59"/>
      <c r="KTI86" s="59"/>
      <c r="KTJ86" s="59"/>
      <c r="KTK86" s="59"/>
      <c r="KTL86" s="59"/>
      <c r="KTM86" s="59"/>
      <c r="KTN86" s="59"/>
      <c r="KTO86" s="59"/>
      <c r="KTP86" s="59"/>
      <c r="KTQ86" s="59"/>
      <c r="KTR86" s="59"/>
      <c r="KTS86" s="59"/>
      <c r="KTT86" s="59"/>
      <c r="KTU86" s="59"/>
      <c r="KTV86" s="59"/>
      <c r="KTW86" s="59"/>
      <c r="KTX86" s="59"/>
      <c r="KTY86" s="59"/>
      <c r="KTZ86" s="59"/>
      <c r="KUA86" s="59"/>
      <c r="KUB86" s="59"/>
      <c r="KUC86" s="59"/>
      <c r="KUD86" s="59"/>
      <c r="KUE86" s="59"/>
      <c r="KUF86" s="59"/>
      <c r="KUG86" s="59"/>
      <c r="KUH86" s="59"/>
      <c r="KUI86" s="59"/>
      <c r="KUJ86" s="59"/>
      <c r="KUK86" s="59"/>
      <c r="KUL86" s="59"/>
      <c r="KUM86" s="59"/>
      <c r="KUN86" s="59"/>
      <c r="KUO86" s="59"/>
      <c r="KUP86" s="59"/>
      <c r="KUQ86" s="59"/>
      <c r="KUR86" s="59"/>
      <c r="KUS86" s="59"/>
      <c r="KUT86" s="59"/>
      <c r="KUU86" s="59"/>
      <c r="KUV86" s="59"/>
      <c r="KUW86" s="59"/>
      <c r="KUX86" s="59"/>
      <c r="KUY86" s="59"/>
      <c r="KUZ86" s="59"/>
      <c r="KVA86" s="59"/>
      <c r="KVB86" s="59"/>
      <c r="KVC86" s="59"/>
      <c r="KVD86" s="59"/>
      <c r="KVE86" s="59"/>
      <c r="KVF86" s="59"/>
      <c r="KVG86" s="59"/>
      <c r="KVH86" s="59"/>
      <c r="KVI86" s="59"/>
      <c r="KVJ86" s="59"/>
      <c r="KVK86" s="59"/>
      <c r="KVL86" s="59"/>
      <c r="KVM86" s="59"/>
      <c r="KVN86" s="59"/>
      <c r="KVO86" s="59"/>
      <c r="KVP86" s="59"/>
      <c r="KVQ86" s="59"/>
      <c r="KVR86" s="59"/>
      <c r="KVS86" s="59"/>
      <c r="KVT86" s="59"/>
      <c r="KVU86" s="59"/>
      <c r="KVV86" s="59"/>
      <c r="KVW86" s="59"/>
      <c r="KVX86" s="59"/>
      <c r="KVY86" s="59"/>
      <c r="KVZ86" s="59"/>
      <c r="KWA86" s="59"/>
      <c r="KWB86" s="59"/>
      <c r="KWC86" s="59"/>
      <c r="KWD86" s="59"/>
      <c r="KWE86" s="59"/>
      <c r="KWF86" s="59"/>
      <c r="KWG86" s="59"/>
      <c r="KWH86" s="59"/>
      <c r="KWI86" s="59"/>
      <c r="KWJ86" s="59"/>
      <c r="KWK86" s="59"/>
      <c r="KWL86" s="59"/>
      <c r="KWM86" s="59"/>
      <c r="KWN86" s="59"/>
      <c r="KWO86" s="59"/>
      <c r="KWP86" s="59"/>
      <c r="KWQ86" s="59"/>
      <c r="KWR86" s="59"/>
      <c r="KWS86" s="59"/>
      <c r="KWT86" s="59"/>
      <c r="KWU86" s="59"/>
      <c r="KWV86" s="59"/>
      <c r="KWW86" s="59"/>
      <c r="KWX86" s="59"/>
      <c r="KWY86" s="59"/>
      <c r="KWZ86" s="59"/>
      <c r="KXA86" s="59"/>
      <c r="KXB86" s="59"/>
      <c r="KXC86" s="59"/>
      <c r="KXD86" s="59"/>
      <c r="KXE86" s="59"/>
      <c r="KXF86" s="59"/>
      <c r="KXG86" s="59"/>
      <c r="KXH86" s="59"/>
      <c r="KXI86" s="59"/>
      <c r="KXJ86" s="59"/>
      <c r="KXK86" s="59"/>
      <c r="KXL86" s="59"/>
      <c r="KXM86" s="59"/>
      <c r="KXN86" s="59"/>
      <c r="KXO86" s="59"/>
      <c r="KXP86" s="59"/>
      <c r="KXQ86" s="59"/>
      <c r="KXR86" s="59"/>
      <c r="KXS86" s="59"/>
      <c r="KXT86" s="59"/>
      <c r="KXU86" s="59"/>
      <c r="KXV86" s="59"/>
      <c r="KXW86" s="59"/>
      <c r="KXX86" s="59"/>
      <c r="KXY86" s="59"/>
      <c r="KXZ86" s="59"/>
      <c r="KYA86" s="59"/>
      <c r="KYB86" s="59"/>
      <c r="KYC86" s="59"/>
      <c r="KYD86" s="59"/>
      <c r="KYE86" s="59"/>
      <c r="KYF86" s="59"/>
      <c r="KYG86" s="59"/>
      <c r="KYH86" s="59"/>
      <c r="KYI86" s="59"/>
      <c r="KYJ86" s="59"/>
      <c r="KYK86" s="59"/>
      <c r="KYL86" s="59"/>
      <c r="KYM86" s="59"/>
      <c r="KYN86" s="59"/>
      <c r="KYO86" s="59"/>
      <c r="KYP86" s="59"/>
      <c r="KYQ86" s="59"/>
      <c r="KYR86" s="59"/>
      <c r="KYS86" s="59"/>
      <c r="KYT86" s="59"/>
      <c r="KYU86" s="59"/>
      <c r="KYV86" s="59"/>
      <c r="KYW86" s="59"/>
      <c r="KYX86" s="59"/>
      <c r="KYY86" s="59"/>
      <c r="KYZ86" s="59"/>
      <c r="KZA86" s="59"/>
      <c r="KZB86" s="59"/>
      <c r="KZC86" s="59"/>
      <c r="KZD86" s="59"/>
      <c r="KZE86" s="59"/>
      <c r="KZF86" s="59"/>
      <c r="KZG86" s="59"/>
      <c r="KZH86" s="59"/>
      <c r="KZI86" s="59"/>
      <c r="KZJ86" s="59"/>
      <c r="KZK86" s="59"/>
      <c r="KZL86" s="59"/>
      <c r="KZM86" s="59"/>
      <c r="KZN86" s="59"/>
      <c r="KZO86" s="59"/>
      <c r="KZP86" s="59"/>
      <c r="KZQ86" s="59"/>
      <c r="KZR86" s="59"/>
      <c r="KZS86" s="59"/>
      <c r="KZT86" s="59"/>
      <c r="KZU86" s="59"/>
      <c r="KZV86" s="59"/>
      <c r="KZW86" s="59"/>
      <c r="KZX86" s="59"/>
      <c r="KZY86" s="59"/>
      <c r="KZZ86" s="59"/>
      <c r="LAA86" s="59"/>
      <c r="LAB86" s="59"/>
      <c r="LAC86" s="59"/>
      <c r="LAD86" s="59"/>
      <c r="LAE86" s="59"/>
      <c r="LAF86" s="59"/>
      <c r="LAG86" s="59"/>
      <c r="LAH86" s="59"/>
      <c r="LAI86" s="59"/>
      <c r="LAJ86" s="59"/>
      <c r="LAK86" s="59"/>
      <c r="LAL86" s="59"/>
      <c r="LAM86" s="59"/>
      <c r="LAN86" s="59"/>
      <c r="LAO86" s="59"/>
      <c r="LAP86" s="59"/>
      <c r="LAQ86" s="59"/>
      <c r="LAR86" s="59"/>
      <c r="LAS86" s="59"/>
      <c r="LAT86" s="59"/>
      <c r="LAU86" s="59"/>
      <c r="LAV86" s="59"/>
      <c r="LAW86" s="59"/>
      <c r="LAX86" s="59"/>
      <c r="LAY86" s="59"/>
      <c r="LAZ86" s="59"/>
      <c r="LBA86" s="59"/>
      <c r="LBB86" s="59"/>
      <c r="LBC86" s="59"/>
      <c r="LBD86" s="59"/>
      <c r="LBE86" s="59"/>
      <c r="LBF86" s="59"/>
      <c r="LBG86" s="59"/>
      <c r="LBH86" s="59"/>
      <c r="LBI86" s="59"/>
      <c r="LBJ86" s="59"/>
      <c r="LBK86" s="59"/>
      <c r="LBL86" s="59"/>
      <c r="LBM86" s="59"/>
      <c r="LBN86" s="59"/>
      <c r="LBO86" s="59"/>
      <c r="LBP86" s="59"/>
      <c r="LBQ86" s="59"/>
      <c r="LBR86" s="59"/>
      <c r="LBS86" s="59"/>
      <c r="LBT86" s="59"/>
      <c r="LBU86" s="59"/>
      <c r="LBV86" s="59"/>
      <c r="LBW86" s="59"/>
      <c r="LBX86" s="59"/>
      <c r="LBY86" s="59"/>
      <c r="LBZ86" s="59"/>
      <c r="LCA86" s="59"/>
      <c r="LCB86" s="59"/>
      <c r="LCC86" s="59"/>
      <c r="LCD86" s="59"/>
      <c r="LCE86" s="59"/>
      <c r="LCF86" s="59"/>
      <c r="LCG86" s="59"/>
      <c r="LCH86" s="59"/>
      <c r="LCI86" s="59"/>
      <c r="LCJ86" s="59"/>
      <c r="LCK86" s="59"/>
      <c r="LCL86" s="59"/>
      <c r="LCM86" s="59"/>
      <c r="LCN86" s="59"/>
      <c r="LCO86" s="59"/>
      <c r="LCP86" s="59"/>
      <c r="LCQ86" s="59"/>
      <c r="LCR86" s="59"/>
      <c r="LCS86" s="59"/>
      <c r="LCT86" s="59"/>
      <c r="LCU86" s="59"/>
      <c r="LCV86" s="59"/>
      <c r="LCW86" s="59"/>
      <c r="LCX86" s="59"/>
      <c r="LCY86" s="59"/>
      <c r="LCZ86" s="59"/>
      <c r="LDA86" s="59"/>
      <c r="LDB86" s="59"/>
      <c r="LDC86" s="59"/>
      <c r="LDD86" s="59"/>
      <c r="LDE86" s="59"/>
      <c r="LDF86" s="59"/>
      <c r="LDG86" s="59"/>
      <c r="LDH86" s="59"/>
      <c r="LDI86" s="59"/>
      <c r="LDJ86" s="59"/>
      <c r="LDK86" s="59"/>
      <c r="LDL86" s="59"/>
      <c r="LDM86" s="59"/>
      <c r="LDN86" s="59"/>
      <c r="LDO86" s="59"/>
      <c r="LDP86" s="59"/>
      <c r="LDQ86" s="59"/>
      <c r="LDR86" s="59"/>
      <c r="LDS86" s="59"/>
      <c r="LDT86" s="59"/>
      <c r="LDU86" s="59"/>
      <c r="LDV86" s="59"/>
      <c r="LDW86" s="59"/>
      <c r="LDX86" s="59"/>
      <c r="LDY86" s="59"/>
      <c r="LDZ86" s="59"/>
      <c r="LEA86" s="59"/>
      <c r="LEB86" s="59"/>
      <c r="LEC86" s="59"/>
      <c r="LED86" s="59"/>
      <c r="LEE86" s="59"/>
      <c r="LEF86" s="59"/>
      <c r="LEG86" s="59"/>
      <c r="LEH86" s="59"/>
      <c r="LEI86" s="59"/>
      <c r="LEJ86" s="59"/>
      <c r="LEK86" s="59"/>
      <c r="LEL86" s="59"/>
      <c r="LEM86" s="59"/>
      <c r="LEN86" s="59"/>
      <c r="LEO86" s="59"/>
      <c r="LEP86" s="59"/>
      <c r="LEQ86" s="59"/>
      <c r="LER86" s="59"/>
      <c r="LES86" s="59"/>
      <c r="LET86" s="59"/>
      <c r="LEU86" s="59"/>
      <c r="LEV86" s="59"/>
      <c r="LEW86" s="59"/>
      <c r="LEX86" s="59"/>
      <c r="LEY86" s="59"/>
      <c r="LEZ86" s="59"/>
      <c r="LFA86" s="59"/>
      <c r="LFB86" s="59"/>
      <c r="LFC86" s="59"/>
      <c r="LFD86" s="59"/>
      <c r="LFE86" s="59"/>
      <c r="LFF86" s="59"/>
      <c r="LFG86" s="59"/>
      <c r="LFH86" s="59"/>
      <c r="LFI86" s="59"/>
      <c r="LFJ86" s="59"/>
      <c r="LFK86" s="59"/>
      <c r="LFL86" s="59"/>
      <c r="LFM86" s="59"/>
      <c r="LFN86" s="59"/>
      <c r="LFO86" s="59"/>
      <c r="LFP86" s="59"/>
      <c r="LFQ86" s="59"/>
      <c r="LFR86" s="59"/>
      <c r="LFS86" s="59"/>
      <c r="LFT86" s="59"/>
      <c r="LFU86" s="59"/>
      <c r="LFV86" s="59"/>
      <c r="LFW86" s="59"/>
      <c r="LFX86" s="59"/>
      <c r="LFY86" s="59"/>
      <c r="LFZ86" s="59"/>
      <c r="LGA86" s="59"/>
      <c r="LGB86" s="59"/>
      <c r="LGC86" s="59"/>
      <c r="LGD86" s="59"/>
      <c r="LGE86" s="59"/>
      <c r="LGF86" s="59"/>
      <c r="LGG86" s="59"/>
      <c r="LGH86" s="59"/>
      <c r="LGI86" s="59"/>
      <c r="LGJ86" s="59"/>
      <c r="LGK86" s="59"/>
      <c r="LGL86" s="59"/>
      <c r="LGM86" s="59"/>
      <c r="LGN86" s="59"/>
      <c r="LGO86" s="59"/>
      <c r="LGP86" s="59"/>
      <c r="LGQ86" s="59"/>
      <c r="LGR86" s="59"/>
      <c r="LGS86" s="59"/>
      <c r="LGT86" s="59"/>
      <c r="LGU86" s="59"/>
      <c r="LGV86" s="59"/>
      <c r="LGW86" s="59"/>
      <c r="LGX86" s="59"/>
      <c r="LGY86" s="59"/>
      <c r="LGZ86" s="59"/>
      <c r="LHA86" s="59"/>
      <c r="LHB86" s="59"/>
      <c r="LHC86" s="59"/>
      <c r="LHD86" s="59"/>
      <c r="LHE86" s="59"/>
      <c r="LHF86" s="59"/>
      <c r="LHG86" s="59"/>
      <c r="LHH86" s="59"/>
      <c r="LHI86" s="59"/>
      <c r="LHJ86" s="59"/>
      <c r="LHK86" s="59"/>
      <c r="LHL86" s="59"/>
      <c r="LHM86" s="59"/>
      <c r="LHN86" s="59"/>
      <c r="LHO86" s="59"/>
      <c r="LHP86" s="59"/>
      <c r="LHQ86" s="59"/>
      <c r="LHR86" s="59"/>
      <c r="LHS86" s="59"/>
      <c r="LHT86" s="59"/>
      <c r="LHU86" s="59"/>
      <c r="LHV86" s="59"/>
      <c r="LHW86" s="59"/>
      <c r="LHX86" s="59"/>
      <c r="LHY86" s="59"/>
      <c r="LHZ86" s="59"/>
      <c r="LIA86" s="59"/>
      <c r="LIB86" s="59"/>
      <c r="LIC86" s="59"/>
      <c r="LID86" s="59"/>
      <c r="LIE86" s="59"/>
      <c r="LIF86" s="59"/>
      <c r="LIG86" s="59"/>
      <c r="LIH86" s="59"/>
      <c r="LII86" s="59"/>
      <c r="LIJ86" s="59"/>
      <c r="LIK86" s="59"/>
      <c r="LIL86" s="59"/>
      <c r="LIM86" s="59"/>
      <c r="LIN86" s="59"/>
      <c r="LIO86" s="59"/>
      <c r="LIP86" s="59"/>
      <c r="LIQ86" s="59"/>
      <c r="LIR86" s="59"/>
      <c r="LIS86" s="59"/>
      <c r="LIT86" s="59"/>
      <c r="LIU86" s="59"/>
      <c r="LIV86" s="59"/>
      <c r="LIW86" s="59"/>
      <c r="LIX86" s="59"/>
      <c r="LIY86" s="59"/>
      <c r="LIZ86" s="59"/>
      <c r="LJA86" s="59"/>
      <c r="LJB86" s="59"/>
      <c r="LJC86" s="59"/>
      <c r="LJD86" s="59"/>
      <c r="LJE86" s="59"/>
      <c r="LJF86" s="59"/>
      <c r="LJG86" s="59"/>
      <c r="LJH86" s="59"/>
      <c r="LJI86" s="59"/>
      <c r="LJJ86" s="59"/>
      <c r="LJK86" s="59"/>
      <c r="LJL86" s="59"/>
      <c r="LJM86" s="59"/>
      <c r="LJN86" s="59"/>
      <c r="LJO86" s="59"/>
      <c r="LJP86" s="59"/>
      <c r="LJQ86" s="59"/>
      <c r="LJR86" s="59"/>
      <c r="LJS86" s="59"/>
      <c r="LJT86" s="59"/>
      <c r="LJU86" s="59"/>
      <c r="LJV86" s="59"/>
      <c r="LJW86" s="59"/>
      <c r="LJX86" s="59"/>
      <c r="LJY86" s="59"/>
      <c r="LJZ86" s="59"/>
      <c r="LKA86" s="59"/>
      <c r="LKB86" s="59"/>
      <c r="LKC86" s="59"/>
      <c r="LKD86" s="59"/>
      <c r="LKE86" s="59"/>
      <c r="LKF86" s="59"/>
      <c r="LKG86" s="59"/>
      <c r="LKH86" s="59"/>
      <c r="LKI86" s="59"/>
      <c r="LKJ86" s="59"/>
      <c r="LKK86" s="59"/>
      <c r="LKL86" s="59"/>
      <c r="LKM86" s="59"/>
      <c r="LKN86" s="59"/>
      <c r="LKO86" s="59"/>
      <c r="LKP86" s="59"/>
      <c r="LKQ86" s="59"/>
      <c r="LKR86" s="59"/>
      <c r="LKS86" s="59"/>
      <c r="LKT86" s="59"/>
      <c r="LKU86" s="59"/>
      <c r="LKV86" s="59"/>
      <c r="LKW86" s="59"/>
      <c r="LKX86" s="59"/>
      <c r="LKY86" s="59"/>
      <c r="LKZ86" s="59"/>
      <c r="LLA86" s="59"/>
      <c r="LLB86" s="59"/>
      <c r="LLC86" s="59"/>
      <c r="LLD86" s="59"/>
      <c r="LLE86" s="59"/>
      <c r="LLF86" s="59"/>
      <c r="LLG86" s="59"/>
      <c r="LLH86" s="59"/>
      <c r="LLI86" s="59"/>
      <c r="LLJ86" s="59"/>
      <c r="LLK86" s="59"/>
      <c r="LLL86" s="59"/>
      <c r="LLM86" s="59"/>
      <c r="LLN86" s="59"/>
      <c r="LLO86" s="59"/>
      <c r="LLP86" s="59"/>
      <c r="LLQ86" s="59"/>
      <c r="LLR86" s="59"/>
      <c r="LLS86" s="59"/>
      <c r="LLT86" s="59"/>
      <c r="LLU86" s="59"/>
      <c r="LLV86" s="59"/>
      <c r="LLW86" s="59"/>
      <c r="LLX86" s="59"/>
      <c r="LLY86" s="59"/>
      <c r="LLZ86" s="59"/>
      <c r="LMA86" s="59"/>
      <c r="LMB86" s="59"/>
      <c r="LMC86" s="59"/>
      <c r="LMD86" s="59"/>
      <c r="LME86" s="59"/>
      <c r="LMF86" s="59"/>
      <c r="LMG86" s="59"/>
      <c r="LMH86" s="59"/>
      <c r="LMI86" s="59"/>
      <c r="LMJ86" s="59"/>
      <c r="LMK86" s="59"/>
      <c r="LML86" s="59"/>
      <c r="LMM86" s="59"/>
      <c r="LMN86" s="59"/>
      <c r="LMO86" s="59"/>
      <c r="LMP86" s="59"/>
      <c r="LMQ86" s="59"/>
      <c r="LMR86" s="59"/>
      <c r="LMS86" s="59"/>
      <c r="LMT86" s="59"/>
      <c r="LMU86" s="59"/>
      <c r="LMV86" s="59"/>
      <c r="LMW86" s="59"/>
      <c r="LMX86" s="59"/>
      <c r="LMY86" s="59"/>
      <c r="LMZ86" s="59"/>
      <c r="LNA86" s="59"/>
      <c r="LNB86" s="59"/>
      <c r="LNC86" s="59"/>
      <c r="LND86" s="59"/>
      <c r="LNE86" s="59"/>
      <c r="LNF86" s="59"/>
      <c r="LNG86" s="59"/>
      <c r="LNH86" s="59"/>
      <c r="LNI86" s="59"/>
      <c r="LNJ86" s="59"/>
      <c r="LNK86" s="59"/>
      <c r="LNL86" s="59"/>
      <c r="LNM86" s="59"/>
      <c r="LNN86" s="59"/>
      <c r="LNO86" s="59"/>
      <c r="LNP86" s="59"/>
      <c r="LNQ86" s="59"/>
      <c r="LNR86" s="59"/>
      <c r="LNS86" s="59"/>
      <c r="LNT86" s="59"/>
      <c r="LNU86" s="59"/>
      <c r="LNV86" s="59"/>
      <c r="LNW86" s="59"/>
      <c r="LNX86" s="59"/>
      <c r="LNY86" s="59"/>
      <c r="LNZ86" s="59"/>
      <c r="LOA86" s="59"/>
      <c r="LOB86" s="59"/>
      <c r="LOC86" s="59"/>
      <c r="LOD86" s="59"/>
      <c r="LOE86" s="59"/>
      <c r="LOF86" s="59"/>
      <c r="LOG86" s="59"/>
      <c r="LOH86" s="59"/>
      <c r="LOI86" s="59"/>
      <c r="LOJ86" s="59"/>
      <c r="LOK86" s="59"/>
      <c r="LOL86" s="59"/>
      <c r="LOM86" s="59"/>
      <c r="LON86" s="59"/>
      <c r="LOO86" s="59"/>
      <c r="LOP86" s="59"/>
      <c r="LOQ86" s="59"/>
      <c r="LOR86" s="59"/>
      <c r="LOS86" s="59"/>
      <c r="LOT86" s="59"/>
      <c r="LOU86" s="59"/>
      <c r="LOV86" s="59"/>
      <c r="LOW86" s="59"/>
      <c r="LOX86" s="59"/>
      <c r="LOY86" s="59"/>
      <c r="LOZ86" s="59"/>
      <c r="LPA86" s="59"/>
      <c r="LPB86" s="59"/>
      <c r="LPC86" s="59"/>
      <c r="LPD86" s="59"/>
      <c r="LPE86" s="59"/>
      <c r="LPF86" s="59"/>
      <c r="LPG86" s="59"/>
      <c r="LPH86" s="59"/>
      <c r="LPI86" s="59"/>
      <c r="LPJ86" s="59"/>
      <c r="LPK86" s="59"/>
      <c r="LPL86" s="59"/>
      <c r="LPM86" s="59"/>
      <c r="LPN86" s="59"/>
      <c r="LPO86" s="59"/>
      <c r="LPP86" s="59"/>
      <c r="LPQ86" s="59"/>
      <c r="LPR86" s="59"/>
      <c r="LPS86" s="59"/>
      <c r="LPT86" s="59"/>
      <c r="LPU86" s="59"/>
      <c r="LPV86" s="59"/>
      <c r="LPW86" s="59"/>
      <c r="LPX86" s="59"/>
      <c r="LPY86" s="59"/>
      <c r="LPZ86" s="59"/>
      <c r="LQA86" s="59"/>
      <c r="LQB86" s="59"/>
      <c r="LQC86" s="59"/>
      <c r="LQD86" s="59"/>
      <c r="LQE86" s="59"/>
      <c r="LQF86" s="59"/>
      <c r="LQG86" s="59"/>
      <c r="LQH86" s="59"/>
      <c r="LQI86" s="59"/>
      <c r="LQJ86" s="59"/>
      <c r="LQK86" s="59"/>
      <c r="LQL86" s="59"/>
      <c r="LQM86" s="59"/>
      <c r="LQN86" s="59"/>
      <c r="LQO86" s="59"/>
      <c r="LQP86" s="59"/>
      <c r="LQQ86" s="59"/>
      <c r="LQR86" s="59"/>
      <c r="LQS86" s="59"/>
      <c r="LQT86" s="59"/>
      <c r="LQU86" s="59"/>
      <c r="LQV86" s="59"/>
      <c r="LQW86" s="59"/>
      <c r="LQX86" s="59"/>
      <c r="LQY86" s="59"/>
      <c r="LQZ86" s="59"/>
      <c r="LRA86" s="59"/>
      <c r="LRB86" s="59"/>
      <c r="LRC86" s="59"/>
      <c r="LRD86" s="59"/>
      <c r="LRE86" s="59"/>
      <c r="LRF86" s="59"/>
      <c r="LRG86" s="59"/>
      <c r="LRH86" s="59"/>
      <c r="LRI86" s="59"/>
      <c r="LRJ86" s="59"/>
      <c r="LRK86" s="59"/>
      <c r="LRL86" s="59"/>
      <c r="LRM86" s="59"/>
      <c r="LRN86" s="59"/>
      <c r="LRO86" s="59"/>
      <c r="LRP86" s="59"/>
      <c r="LRQ86" s="59"/>
      <c r="LRR86" s="59"/>
      <c r="LRS86" s="59"/>
      <c r="LRT86" s="59"/>
      <c r="LRU86" s="59"/>
      <c r="LRV86" s="59"/>
      <c r="LRW86" s="59"/>
      <c r="LRX86" s="59"/>
      <c r="LRY86" s="59"/>
      <c r="LRZ86" s="59"/>
      <c r="LSA86" s="59"/>
      <c r="LSB86" s="59"/>
      <c r="LSC86" s="59"/>
      <c r="LSD86" s="59"/>
      <c r="LSE86" s="59"/>
      <c r="LSF86" s="59"/>
      <c r="LSG86" s="59"/>
      <c r="LSH86" s="59"/>
      <c r="LSI86" s="59"/>
      <c r="LSJ86" s="59"/>
      <c r="LSK86" s="59"/>
      <c r="LSL86" s="59"/>
      <c r="LSM86" s="59"/>
      <c r="LSN86" s="59"/>
      <c r="LSO86" s="59"/>
      <c r="LSP86" s="59"/>
      <c r="LSQ86" s="59"/>
      <c r="LSR86" s="59"/>
      <c r="LSS86" s="59"/>
      <c r="LST86" s="59"/>
      <c r="LSU86" s="59"/>
      <c r="LSV86" s="59"/>
      <c r="LSW86" s="59"/>
      <c r="LSX86" s="59"/>
      <c r="LSY86" s="59"/>
      <c r="LSZ86" s="59"/>
      <c r="LTA86" s="59"/>
      <c r="LTB86" s="59"/>
      <c r="LTC86" s="59"/>
      <c r="LTD86" s="59"/>
      <c r="LTE86" s="59"/>
      <c r="LTF86" s="59"/>
      <c r="LTG86" s="59"/>
      <c r="LTH86" s="59"/>
      <c r="LTI86" s="59"/>
      <c r="LTJ86" s="59"/>
      <c r="LTK86" s="59"/>
      <c r="LTL86" s="59"/>
      <c r="LTM86" s="59"/>
      <c r="LTN86" s="59"/>
      <c r="LTO86" s="59"/>
      <c r="LTP86" s="59"/>
      <c r="LTQ86" s="59"/>
      <c r="LTR86" s="59"/>
      <c r="LTS86" s="59"/>
      <c r="LTT86" s="59"/>
      <c r="LTU86" s="59"/>
      <c r="LTV86" s="59"/>
      <c r="LTW86" s="59"/>
      <c r="LTX86" s="59"/>
      <c r="LTY86" s="59"/>
      <c r="LTZ86" s="59"/>
      <c r="LUA86" s="59"/>
      <c r="LUB86" s="59"/>
      <c r="LUC86" s="59"/>
      <c r="LUD86" s="59"/>
      <c r="LUE86" s="59"/>
      <c r="LUF86" s="59"/>
      <c r="LUG86" s="59"/>
      <c r="LUH86" s="59"/>
      <c r="LUI86" s="59"/>
      <c r="LUJ86" s="59"/>
      <c r="LUK86" s="59"/>
      <c r="LUL86" s="59"/>
      <c r="LUM86" s="59"/>
      <c r="LUN86" s="59"/>
      <c r="LUO86" s="59"/>
      <c r="LUP86" s="59"/>
      <c r="LUQ86" s="59"/>
      <c r="LUR86" s="59"/>
      <c r="LUS86" s="59"/>
      <c r="LUT86" s="59"/>
      <c r="LUU86" s="59"/>
      <c r="LUV86" s="59"/>
      <c r="LUW86" s="59"/>
      <c r="LUX86" s="59"/>
      <c r="LUY86" s="59"/>
      <c r="LUZ86" s="59"/>
      <c r="LVA86" s="59"/>
      <c r="LVB86" s="59"/>
      <c r="LVC86" s="59"/>
      <c r="LVD86" s="59"/>
      <c r="LVE86" s="59"/>
      <c r="LVF86" s="59"/>
      <c r="LVG86" s="59"/>
      <c r="LVH86" s="59"/>
      <c r="LVI86" s="59"/>
      <c r="LVJ86" s="59"/>
      <c r="LVK86" s="59"/>
      <c r="LVL86" s="59"/>
      <c r="LVM86" s="59"/>
      <c r="LVN86" s="59"/>
      <c r="LVO86" s="59"/>
      <c r="LVP86" s="59"/>
      <c r="LVQ86" s="59"/>
      <c r="LVR86" s="59"/>
      <c r="LVS86" s="59"/>
      <c r="LVT86" s="59"/>
      <c r="LVU86" s="59"/>
      <c r="LVV86" s="59"/>
      <c r="LVW86" s="59"/>
      <c r="LVX86" s="59"/>
      <c r="LVY86" s="59"/>
      <c r="LVZ86" s="59"/>
      <c r="LWA86" s="59"/>
      <c r="LWB86" s="59"/>
      <c r="LWC86" s="59"/>
      <c r="LWD86" s="59"/>
      <c r="LWE86" s="59"/>
      <c r="LWF86" s="59"/>
      <c r="LWG86" s="59"/>
      <c r="LWH86" s="59"/>
      <c r="LWI86" s="59"/>
      <c r="LWJ86" s="59"/>
      <c r="LWK86" s="59"/>
      <c r="LWL86" s="59"/>
      <c r="LWM86" s="59"/>
      <c r="LWN86" s="59"/>
      <c r="LWO86" s="59"/>
      <c r="LWP86" s="59"/>
      <c r="LWQ86" s="59"/>
      <c r="LWR86" s="59"/>
      <c r="LWS86" s="59"/>
      <c r="LWT86" s="59"/>
      <c r="LWU86" s="59"/>
      <c r="LWV86" s="59"/>
      <c r="LWW86" s="59"/>
      <c r="LWX86" s="59"/>
      <c r="LWY86" s="59"/>
      <c r="LWZ86" s="59"/>
      <c r="LXA86" s="59"/>
      <c r="LXB86" s="59"/>
      <c r="LXC86" s="59"/>
      <c r="LXD86" s="59"/>
      <c r="LXE86" s="59"/>
      <c r="LXF86" s="59"/>
      <c r="LXG86" s="59"/>
      <c r="LXH86" s="59"/>
      <c r="LXI86" s="59"/>
      <c r="LXJ86" s="59"/>
      <c r="LXK86" s="59"/>
      <c r="LXL86" s="59"/>
      <c r="LXM86" s="59"/>
      <c r="LXN86" s="59"/>
      <c r="LXO86" s="59"/>
      <c r="LXP86" s="59"/>
      <c r="LXQ86" s="59"/>
      <c r="LXR86" s="59"/>
      <c r="LXS86" s="59"/>
      <c r="LXT86" s="59"/>
      <c r="LXU86" s="59"/>
      <c r="LXV86" s="59"/>
      <c r="LXW86" s="59"/>
      <c r="LXX86" s="59"/>
      <c r="LXY86" s="59"/>
      <c r="LXZ86" s="59"/>
      <c r="LYA86" s="59"/>
      <c r="LYB86" s="59"/>
      <c r="LYC86" s="59"/>
      <c r="LYD86" s="59"/>
      <c r="LYE86" s="59"/>
      <c r="LYF86" s="59"/>
      <c r="LYG86" s="59"/>
      <c r="LYH86" s="59"/>
      <c r="LYI86" s="59"/>
      <c r="LYJ86" s="59"/>
      <c r="LYK86" s="59"/>
      <c r="LYL86" s="59"/>
      <c r="LYM86" s="59"/>
      <c r="LYN86" s="59"/>
      <c r="LYO86" s="59"/>
      <c r="LYP86" s="59"/>
      <c r="LYQ86" s="59"/>
      <c r="LYR86" s="59"/>
      <c r="LYS86" s="59"/>
      <c r="LYT86" s="59"/>
      <c r="LYU86" s="59"/>
      <c r="LYV86" s="59"/>
      <c r="LYW86" s="59"/>
      <c r="LYX86" s="59"/>
      <c r="LYY86" s="59"/>
      <c r="LYZ86" s="59"/>
      <c r="LZA86" s="59"/>
      <c r="LZB86" s="59"/>
      <c r="LZC86" s="59"/>
      <c r="LZD86" s="59"/>
      <c r="LZE86" s="59"/>
      <c r="LZF86" s="59"/>
      <c r="LZG86" s="59"/>
      <c r="LZH86" s="59"/>
      <c r="LZI86" s="59"/>
      <c r="LZJ86" s="59"/>
      <c r="LZK86" s="59"/>
      <c r="LZL86" s="59"/>
      <c r="LZM86" s="59"/>
      <c r="LZN86" s="59"/>
      <c r="LZO86" s="59"/>
      <c r="LZP86" s="59"/>
      <c r="LZQ86" s="59"/>
      <c r="LZR86" s="59"/>
      <c r="LZS86" s="59"/>
      <c r="LZT86" s="59"/>
      <c r="LZU86" s="59"/>
      <c r="LZV86" s="59"/>
      <c r="LZW86" s="59"/>
      <c r="LZX86" s="59"/>
      <c r="LZY86" s="59"/>
      <c r="LZZ86" s="59"/>
      <c r="MAA86" s="59"/>
      <c r="MAB86" s="59"/>
      <c r="MAC86" s="59"/>
      <c r="MAD86" s="59"/>
      <c r="MAE86" s="59"/>
      <c r="MAF86" s="59"/>
      <c r="MAG86" s="59"/>
      <c r="MAH86" s="59"/>
      <c r="MAI86" s="59"/>
      <c r="MAJ86" s="59"/>
      <c r="MAK86" s="59"/>
      <c r="MAL86" s="59"/>
      <c r="MAM86" s="59"/>
      <c r="MAN86" s="59"/>
      <c r="MAO86" s="59"/>
      <c r="MAP86" s="59"/>
      <c r="MAQ86" s="59"/>
      <c r="MAR86" s="59"/>
      <c r="MAS86" s="59"/>
      <c r="MAT86" s="59"/>
      <c r="MAU86" s="59"/>
      <c r="MAV86" s="59"/>
      <c r="MAW86" s="59"/>
      <c r="MAX86" s="59"/>
      <c r="MAY86" s="59"/>
      <c r="MAZ86" s="59"/>
      <c r="MBA86" s="59"/>
      <c r="MBB86" s="59"/>
      <c r="MBC86" s="59"/>
      <c r="MBD86" s="59"/>
      <c r="MBE86" s="59"/>
      <c r="MBF86" s="59"/>
      <c r="MBG86" s="59"/>
      <c r="MBH86" s="59"/>
      <c r="MBI86" s="59"/>
      <c r="MBJ86" s="59"/>
      <c r="MBK86" s="59"/>
      <c r="MBL86" s="59"/>
      <c r="MBM86" s="59"/>
      <c r="MBN86" s="59"/>
      <c r="MBO86" s="59"/>
      <c r="MBP86" s="59"/>
      <c r="MBQ86" s="59"/>
      <c r="MBR86" s="59"/>
      <c r="MBS86" s="59"/>
      <c r="MBT86" s="59"/>
      <c r="MBU86" s="59"/>
      <c r="MBV86" s="59"/>
      <c r="MBW86" s="59"/>
      <c r="MBX86" s="59"/>
      <c r="MBY86" s="59"/>
      <c r="MBZ86" s="59"/>
      <c r="MCA86" s="59"/>
      <c r="MCB86" s="59"/>
      <c r="MCC86" s="59"/>
      <c r="MCD86" s="59"/>
      <c r="MCE86" s="59"/>
      <c r="MCF86" s="59"/>
      <c r="MCG86" s="59"/>
      <c r="MCH86" s="59"/>
      <c r="MCI86" s="59"/>
      <c r="MCJ86" s="59"/>
      <c r="MCK86" s="59"/>
      <c r="MCL86" s="59"/>
      <c r="MCM86" s="59"/>
      <c r="MCN86" s="59"/>
      <c r="MCO86" s="59"/>
      <c r="MCP86" s="59"/>
      <c r="MCQ86" s="59"/>
      <c r="MCR86" s="59"/>
      <c r="MCS86" s="59"/>
      <c r="MCT86" s="59"/>
      <c r="MCU86" s="59"/>
      <c r="MCV86" s="59"/>
      <c r="MCW86" s="59"/>
      <c r="MCX86" s="59"/>
      <c r="MCY86" s="59"/>
      <c r="MCZ86" s="59"/>
      <c r="MDA86" s="59"/>
      <c r="MDB86" s="59"/>
      <c r="MDC86" s="59"/>
      <c r="MDD86" s="59"/>
      <c r="MDE86" s="59"/>
      <c r="MDF86" s="59"/>
      <c r="MDG86" s="59"/>
      <c r="MDH86" s="59"/>
      <c r="MDI86" s="59"/>
      <c r="MDJ86" s="59"/>
      <c r="MDK86" s="59"/>
      <c r="MDL86" s="59"/>
      <c r="MDM86" s="59"/>
      <c r="MDN86" s="59"/>
      <c r="MDO86" s="59"/>
      <c r="MDP86" s="59"/>
      <c r="MDQ86" s="59"/>
      <c r="MDR86" s="59"/>
      <c r="MDS86" s="59"/>
      <c r="MDT86" s="59"/>
      <c r="MDU86" s="59"/>
      <c r="MDV86" s="59"/>
      <c r="MDW86" s="59"/>
      <c r="MDX86" s="59"/>
      <c r="MDY86" s="59"/>
      <c r="MDZ86" s="59"/>
      <c r="MEA86" s="59"/>
      <c r="MEB86" s="59"/>
      <c r="MEC86" s="59"/>
      <c r="MED86" s="59"/>
      <c r="MEE86" s="59"/>
      <c r="MEF86" s="59"/>
      <c r="MEG86" s="59"/>
      <c r="MEH86" s="59"/>
      <c r="MEI86" s="59"/>
      <c r="MEJ86" s="59"/>
      <c r="MEK86" s="59"/>
      <c r="MEL86" s="59"/>
      <c r="MEM86" s="59"/>
      <c r="MEN86" s="59"/>
      <c r="MEO86" s="59"/>
      <c r="MEP86" s="59"/>
      <c r="MEQ86" s="59"/>
      <c r="MER86" s="59"/>
      <c r="MES86" s="59"/>
      <c r="MET86" s="59"/>
      <c r="MEU86" s="59"/>
      <c r="MEV86" s="59"/>
      <c r="MEW86" s="59"/>
      <c r="MEX86" s="59"/>
      <c r="MEY86" s="59"/>
      <c r="MEZ86" s="59"/>
      <c r="MFA86" s="59"/>
      <c r="MFB86" s="59"/>
      <c r="MFC86" s="59"/>
      <c r="MFD86" s="59"/>
      <c r="MFE86" s="59"/>
      <c r="MFF86" s="59"/>
      <c r="MFG86" s="59"/>
      <c r="MFH86" s="59"/>
      <c r="MFI86" s="59"/>
      <c r="MFJ86" s="59"/>
      <c r="MFK86" s="59"/>
      <c r="MFL86" s="59"/>
      <c r="MFM86" s="59"/>
      <c r="MFN86" s="59"/>
      <c r="MFO86" s="59"/>
      <c r="MFP86" s="59"/>
      <c r="MFQ86" s="59"/>
      <c r="MFR86" s="59"/>
      <c r="MFS86" s="59"/>
      <c r="MFT86" s="59"/>
      <c r="MFU86" s="59"/>
      <c r="MFV86" s="59"/>
      <c r="MFW86" s="59"/>
      <c r="MFX86" s="59"/>
      <c r="MFY86" s="59"/>
      <c r="MFZ86" s="59"/>
      <c r="MGA86" s="59"/>
      <c r="MGB86" s="59"/>
      <c r="MGC86" s="59"/>
      <c r="MGD86" s="59"/>
      <c r="MGE86" s="59"/>
      <c r="MGF86" s="59"/>
      <c r="MGG86" s="59"/>
      <c r="MGH86" s="59"/>
      <c r="MGI86" s="59"/>
      <c r="MGJ86" s="59"/>
      <c r="MGK86" s="59"/>
      <c r="MGL86" s="59"/>
      <c r="MGM86" s="59"/>
      <c r="MGN86" s="59"/>
      <c r="MGO86" s="59"/>
      <c r="MGP86" s="59"/>
      <c r="MGQ86" s="59"/>
      <c r="MGR86" s="59"/>
      <c r="MGS86" s="59"/>
      <c r="MGT86" s="59"/>
      <c r="MGU86" s="59"/>
      <c r="MGV86" s="59"/>
      <c r="MGW86" s="59"/>
      <c r="MGX86" s="59"/>
      <c r="MGY86" s="59"/>
      <c r="MGZ86" s="59"/>
      <c r="MHA86" s="59"/>
      <c r="MHB86" s="59"/>
      <c r="MHC86" s="59"/>
      <c r="MHD86" s="59"/>
      <c r="MHE86" s="59"/>
      <c r="MHF86" s="59"/>
      <c r="MHG86" s="59"/>
      <c r="MHH86" s="59"/>
      <c r="MHI86" s="59"/>
      <c r="MHJ86" s="59"/>
      <c r="MHK86" s="59"/>
      <c r="MHL86" s="59"/>
      <c r="MHM86" s="59"/>
      <c r="MHN86" s="59"/>
      <c r="MHO86" s="59"/>
      <c r="MHP86" s="59"/>
      <c r="MHQ86" s="59"/>
      <c r="MHR86" s="59"/>
      <c r="MHS86" s="59"/>
      <c r="MHT86" s="59"/>
      <c r="MHU86" s="59"/>
      <c r="MHV86" s="59"/>
      <c r="MHW86" s="59"/>
      <c r="MHX86" s="59"/>
      <c r="MHY86" s="59"/>
      <c r="MHZ86" s="59"/>
      <c r="MIA86" s="59"/>
      <c r="MIB86" s="59"/>
      <c r="MIC86" s="59"/>
      <c r="MID86" s="59"/>
      <c r="MIE86" s="59"/>
      <c r="MIF86" s="59"/>
      <c r="MIG86" s="59"/>
      <c r="MIH86" s="59"/>
      <c r="MII86" s="59"/>
      <c r="MIJ86" s="59"/>
      <c r="MIK86" s="59"/>
      <c r="MIL86" s="59"/>
      <c r="MIM86" s="59"/>
      <c r="MIN86" s="59"/>
      <c r="MIO86" s="59"/>
      <c r="MIP86" s="59"/>
      <c r="MIQ86" s="59"/>
      <c r="MIR86" s="59"/>
      <c r="MIS86" s="59"/>
      <c r="MIT86" s="59"/>
      <c r="MIU86" s="59"/>
      <c r="MIV86" s="59"/>
      <c r="MIW86" s="59"/>
      <c r="MIX86" s="59"/>
      <c r="MIY86" s="59"/>
      <c r="MIZ86" s="59"/>
      <c r="MJA86" s="59"/>
      <c r="MJB86" s="59"/>
      <c r="MJC86" s="59"/>
      <c r="MJD86" s="59"/>
      <c r="MJE86" s="59"/>
      <c r="MJF86" s="59"/>
      <c r="MJG86" s="59"/>
      <c r="MJH86" s="59"/>
      <c r="MJI86" s="59"/>
      <c r="MJJ86" s="59"/>
      <c r="MJK86" s="59"/>
      <c r="MJL86" s="59"/>
      <c r="MJM86" s="59"/>
      <c r="MJN86" s="59"/>
      <c r="MJO86" s="59"/>
      <c r="MJP86" s="59"/>
      <c r="MJQ86" s="59"/>
      <c r="MJR86" s="59"/>
      <c r="MJS86" s="59"/>
      <c r="MJT86" s="59"/>
      <c r="MJU86" s="59"/>
      <c r="MJV86" s="59"/>
      <c r="MJW86" s="59"/>
      <c r="MJX86" s="59"/>
      <c r="MJY86" s="59"/>
      <c r="MJZ86" s="59"/>
      <c r="MKA86" s="59"/>
      <c r="MKB86" s="59"/>
      <c r="MKC86" s="59"/>
      <c r="MKD86" s="59"/>
      <c r="MKE86" s="59"/>
      <c r="MKF86" s="59"/>
      <c r="MKG86" s="59"/>
      <c r="MKH86" s="59"/>
      <c r="MKI86" s="59"/>
      <c r="MKJ86" s="59"/>
      <c r="MKK86" s="59"/>
      <c r="MKL86" s="59"/>
      <c r="MKM86" s="59"/>
      <c r="MKN86" s="59"/>
      <c r="MKO86" s="59"/>
      <c r="MKP86" s="59"/>
      <c r="MKQ86" s="59"/>
      <c r="MKR86" s="59"/>
      <c r="MKS86" s="59"/>
      <c r="MKT86" s="59"/>
      <c r="MKU86" s="59"/>
      <c r="MKV86" s="59"/>
      <c r="MKW86" s="59"/>
      <c r="MKX86" s="59"/>
      <c r="MKY86" s="59"/>
      <c r="MKZ86" s="59"/>
      <c r="MLA86" s="59"/>
      <c r="MLB86" s="59"/>
      <c r="MLC86" s="59"/>
      <c r="MLD86" s="59"/>
      <c r="MLE86" s="59"/>
      <c r="MLF86" s="59"/>
      <c r="MLG86" s="59"/>
      <c r="MLH86" s="59"/>
      <c r="MLI86" s="59"/>
      <c r="MLJ86" s="59"/>
      <c r="MLK86" s="59"/>
      <c r="MLL86" s="59"/>
      <c r="MLM86" s="59"/>
      <c r="MLN86" s="59"/>
      <c r="MLO86" s="59"/>
      <c r="MLP86" s="59"/>
      <c r="MLQ86" s="59"/>
      <c r="MLR86" s="59"/>
      <c r="MLS86" s="59"/>
      <c r="MLT86" s="59"/>
      <c r="MLU86" s="59"/>
      <c r="MLV86" s="59"/>
      <c r="MLW86" s="59"/>
      <c r="MLX86" s="59"/>
      <c r="MLY86" s="59"/>
      <c r="MLZ86" s="59"/>
      <c r="MMA86" s="59"/>
      <c r="MMB86" s="59"/>
      <c r="MMC86" s="59"/>
      <c r="MMD86" s="59"/>
      <c r="MME86" s="59"/>
      <c r="MMF86" s="59"/>
      <c r="MMG86" s="59"/>
      <c r="MMH86" s="59"/>
      <c r="MMI86" s="59"/>
      <c r="MMJ86" s="59"/>
      <c r="MMK86" s="59"/>
      <c r="MML86" s="59"/>
      <c r="MMM86" s="59"/>
      <c r="MMN86" s="59"/>
      <c r="MMO86" s="59"/>
      <c r="MMP86" s="59"/>
      <c r="MMQ86" s="59"/>
      <c r="MMR86" s="59"/>
      <c r="MMS86" s="59"/>
      <c r="MMT86" s="59"/>
      <c r="MMU86" s="59"/>
      <c r="MMV86" s="59"/>
      <c r="MMW86" s="59"/>
      <c r="MMX86" s="59"/>
      <c r="MMY86" s="59"/>
      <c r="MMZ86" s="59"/>
      <c r="MNA86" s="59"/>
      <c r="MNB86" s="59"/>
      <c r="MNC86" s="59"/>
      <c r="MND86" s="59"/>
      <c r="MNE86" s="59"/>
      <c r="MNF86" s="59"/>
      <c r="MNG86" s="59"/>
      <c r="MNH86" s="59"/>
      <c r="MNI86" s="59"/>
      <c r="MNJ86" s="59"/>
      <c r="MNK86" s="59"/>
      <c r="MNL86" s="59"/>
      <c r="MNM86" s="59"/>
      <c r="MNN86" s="59"/>
      <c r="MNO86" s="59"/>
      <c r="MNP86" s="59"/>
      <c r="MNQ86" s="59"/>
      <c r="MNR86" s="59"/>
      <c r="MNS86" s="59"/>
      <c r="MNT86" s="59"/>
      <c r="MNU86" s="59"/>
      <c r="MNV86" s="59"/>
      <c r="MNW86" s="59"/>
      <c r="MNX86" s="59"/>
      <c r="MNY86" s="59"/>
      <c r="MNZ86" s="59"/>
      <c r="MOA86" s="59"/>
      <c r="MOB86" s="59"/>
      <c r="MOC86" s="59"/>
      <c r="MOD86" s="59"/>
      <c r="MOE86" s="59"/>
      <c r="MOF86" s="59"/>
      <c r="MOG86" s="59"/>
      <c r="MOH86" s="59"/>
      <c r="MOI86" s="59"/>
      <c r="MOJ86" s="59"/>
      <c r="MOK86" s="59"/>
      <c r="MOL86" s="59"/>
      <c r="MOM86" s="59"/>
      <c r="MON86" s="59"/>
      <c r="MOO86" s="59"/>
      <c r="MOP86" s="59"/>
      <c r="MOQ86" s="59"/>
      <c r="MOR86" s="59"/>
      <c r="MOS86" s="59"/>
      <c r="MOT86" s="59"/>
      <c r="MOU86" s="59"/>
      <c r="MOV86" s="59"/>
      <c r="MOW86" s="59"/>
      <c r="MOX86" s="59"/>
      <c r="MOY86" s="59"/>
      <c r="MOZ86" s="59"/>
      <c r="MPA86" s="59"/>
      <c r="MPB86" s="59"/>
      <c r="MPC86" s="59"/>
      <c r="MPD86" s="59"/>
      <c r="MPE86" s="59"/>
      <c r="MPF86" s="59"/>
      <c r="MPG86" s="59"/>
      <c r="MPH86" s="59"/>
      <c r="MPI86" s="59"/>
      <c r="MPJ86" s="59"/>
      <c r="MPK86" s="59"/>
      <c r="MPL86" s="59"/>
      <c r="MPM86" s="59"/>
      <c r="MPN86" s="59"/>
      <c r="MPO86" s="59"/>
      <c r="MPP86" s="59"/>
      <c r="MPQ86" s="59"/>
      <c r="MPR86" s="59"/>
      <c r="MPS86" s="59"/>
      <c r="MPT86" s="59"/>
      <c r="MPU86" s="59"/>
      <c r="MPV86" s="59"/>
      <c r="MPW86" s="59"/>
      <c r="MPX86" s="59"/>
      <c r="MPY86" s="59"/>
      <c r="MPZ86" s="59"/>
      <c r="MQA86" s="59"/>
      <c r="MQB86" s="59"/>
      <c r="MQC86" s="59"/>
      <c r="MQD86" s="59"/>
      <c r="MQE86" s="59"/>
      <c r="MQF86" s="59"/>
      <c r="MQG86" s="59"/>
      <c r="MQH86" s="59"/>
      <c r="MQI86" s="59"/>
      <c r="MQJ86" s="59"/>
      <c r="MQK86" s="59"/>
      <c r="MQL86" s="59"/>
      <c r="MQM86" s="59"/>
      <c r="MQN86" s="59"/>
      <c r="MQO86" s="59"/>
      <c r="MQP86" s="59"/>
      <c r="MQQ86" s="59"/>
      <c r="MQR86" s="59"/>
      <c r="MQS86" s="59"/>
      <c r="MQT86" s="59"/>
      <c r="MQU86" s="59"/>
      <c r="MQV86" s="59"/>
      <c r="MQW86" s="59"/>
      <c r="MQX86" s="59"/>
      <c r="MQY86" s="59"/>
      <c r="MQZ86" s="59"/>
      <c r="MRA86" s="59"/>
      <c r="MRB86" s="59"/>
      <c r="MRC86" s="59"/>
      <c r="MRD86" s="59"/>
      <c r="MRE86" s="59"/>
      <c r="MRF86" s="59"/>
      <c r="MRG86" s="59"/>
      <c r="MRH86" s="59"/>
      <c r="MRI86" s="59"/>
      <c r="MRJ86" s="59"/>
      <c r="MRK86" s="59"/>
      <c r="MRL86" s="59"/>
      <c r="MRM86" s="59"/>
      <c r="MRN86" s="59"/>
      <c r="MRO86" s="59"/>
      <c r="MRP86" s="59"/>
      <c r="MRQ86" s="59"/>
      <c r="MRR86" s="59"/>
      <c r="MRS86" s="59"/>
      <c r="MRT86" s="59"/>
      <c r="MRU86" s="59"/>
      <c r="MRV86" s="59"/>
      <c r="MRW86" s="59"/>
      <c r="MRX86" s="59"/>
      <c r="MRY86" s="59"/>
      <c r="MRZ86" s="59"/>
      <c r="MSA86" s="59"/>
      <c r="MSB86" s="59"/>
      <c r="MSC86" s="59"/>
      <c r="MSD86" s="59"/>
      <c r="MSE86" s="59"/>
      <c r="MSF86" s="59"/>
      <c r="MSG86" s="59"/>
      <c r="MSH86" s="59"/>
      <c r="MSI86" s="59"/>
      <c r="MSJ86" s="59"/>
      <c r="MSK86" s="59"/>
      <c r="MSL86" s="59"/>
      <c r="MSM86" s="59"/>
      <c r="MSN86" s="59"/>
      <c r="MSO86" s="59"/>
      <c r="MSP86" s="59"/>
      <c r="MSQ86" s="59"/>
      <c r="MSR86" s="59"/>
      <c r="MSS86" s="59"/>
      <c r="MST86" s="59"/>
      <c r="MSU86" s="59"/>
      <c r="MSV86" s="59"/>
      <c r="MSW86" s="59"/>
      <c r="MSX86" s="59"/>
      <c r="MSY86" s="59"/>
      <c r="MSZ86" s="59"/>
      <c r="MTA86" s="59"/>
      <c r="MTB86" s="59"/>
      <c r="MTC86" s="59"/>
      <c r="MTD86" s="59"/>
      <c r="MTE86" s="59"/>
      <c r="MTF86" s="59"/>
      <c r="MTG86" s="59"/>
      <c r="MTH86" s="59"/>
      <c r="MTI86" s="59"/>
      <c r="MTJ86" s="59"/>
      <c r="MTK86" s="59"/>
      <c r="MTL86" s="59"/>
      <c r="MTM86" s="59"/>
      <c r="MTN86" s="59"/>
      <c r="MTO86" s="59"/>
      <c r="MTP86" s="59"/>
      <c r="MTQ86" s="59"/>
      <c r="MTR86" s="59"/>
      <c r="MTS86" s="59"/>
      <c r="MTT86" s="59"/>
      <c r="MTU86" s="59"/>
      <c r="MTV86" s="59"/>
      <c r="MTW86" s="59"/>
      <c r="MTX86" s="59"/>
      <c r="MTY86" s="59"/>
      <c r="MTZ86" s="59"/>
      <c r="MUA86" s="59"/>
      <c r="MUB86" s="59"/>
      <c r="MUC86" s="59"/>
      <c r="MUD86" s="59"/>
      <c r="MUE86" s="59"/>
      <c r="MUF86" s="59"/>
      <c r="MUG86" s="59"/>
      <c r="MUH86" s="59"/>
      <c r="MUI86" s="59"/>
      <c r="MUJ86" s="59"/>
      <c r="MUK86" s="59"/>
      <c r="MUL86" s="59"/>
      <c r="MUM86" s="59"/>
      <c r="MUN86" s="59"/>
      <c r="MUO86" s="59"/>
      <c r="MUP86" s="59"/>
      <c r="MUQ86" s="59"/>
      <c r="MUR86" s="59"/>
      <c r="MUS86" s="59"/>
      <c r="MUT86" s="59"/>
      <c r="MUU86" s="59"/>
      <c r="MUV86" s="59"/>
      <c r="MUW86" s="59"/>
      <c r="MUX86" s="59"/>
      <c r="MUY86" s="59"/>
      <c r="MUZ86" s="59"/>
      <c r="MVA86" s="59"/>
      <c r="MVB86" s="59"/>
      <c r="MVC86" s="59"/>
      <c r="MVD86" s="59"/>
      <c r="MVE86" s="59"/>
      <c r="MVF86" s="59"/>
      <c r="MVG86" s="59"/>
      <c r="MVH86" s="59"/>
      <c r="MVI86" s="59"/>
      <c r="MVJ86" s="59"/>
      <c r="MVK86" s="59"/>
      <c r="MVL86" s="59"/>
      <c r="MVM86" s="59"/>
      <c r="MVN86" s="59"/>
      <c r="MVO86" s="59"/>
      <c r="MVP86" s="59"/>
      <c r="MVQ86" s="59"/>
      <c r="MVR86" s="59"/>
      <c r="MVS86" s="59"/>
      <c r="MVT86" s="59"/>
      <c r="MVU86" s="59"/>
      <c r="MVV86" s="59"/>
      <c r="MVW86" s="59"/>
      <c r="MVX86" s="59"/>
      <c r="MVY86" s="59"/>
      <c r="MVZ86" s="59"/>
      <c r="MWA86" s="59"/>
      <c r="MWB86" s="59"/>
      <c r="MWC86" s="59"/>
      <c r="MWD86" s="59"/>
      <c r="MWE86" s="59"/>
      <c r="MWF86" s="59"/>
      <c r="MWG86" s="59"/>
      <c r="MWH86" s="59"/>
      <c r="MWI86" s="59"/>
      <c r="MWJ86" s="59"/>
      <c r="MWK86" s="59"/>
      <c r="MWL86" s="59"/>
      <c r="MWM86" s="59"/>
      <c r="MWN86" s="59"/>
      <c r="MWO86" s="59"/>
      <c r="MWP86" s="59"/>
      <c r="MWQ86" s="59"/>
      <c r="MWR86" s="59"/>
      <c r="MWS86" s="59"/>
      <c r="MWT86" s="59"/>
      <c r="MWU86" s="59"/>
      <c r="MWV86" s="59"/>
      <c r="MWW86" s="59"/>
      <c r="MWX86" s="59"/>
      <c r="MWY86" s="59"/>
      <c r="MWZ86" s="59"/>
      <c r="MXA86" s="59"/>
      <c r="MXB86" s="59"/>
      <c r="MXC86" s="59"/>
      <c r="MXD86" s="59"/>
      <c r="MXE86" s="59"/>
      <c r="MXF86" s="59"/>
      <c r="MXG86" s="59"/>
      <c r="MXH86" s="59"/>
      <c r="MXI86" s="59"/>
      <c r="MXJ86" s="59"/>
      <c r="MXK86" s="59"/>
      <c r="MXL86" s="59"/>
      <c r="MXM86" s="59"/>
      <c r="MXN86" s="59"/>
      <c r="MXO86" s="59"/>
      <c r="MXP86" s="59"/>
      <c r="MXQ86" s="59"/>
      <c r="MXR86" s="59"/>
      <c r="MXS86" s="59"/>
      <c r="MXT86" s="59"/>
      <c r="MXU86" s="59"/>
      <c r="MXV86" s="59"/>
      <c r="MXW86" s="59"/>
      <c r="MXX86" s="59"/>
      <c r="MXY86" s="59"/>
      <c r="MXZ86" s="59"/>
      <c r="MYA86" s="59"/>
      <c r="MYB86" s="59"/>
      <c r="MYC86" s="59"/>
      <c r="MYD86" s="59"/>
      <c r="MYE86" s="59"/>
      <c r="MYF86" s="59"/>
      <c r="MYG86" s="59"/>
      <c r="MYH86" s="59"/>
      <c r="MYI86" s="59"/>
      <c r="MYJ86" s="59"/>
      <c r="MYK86" s="59"/>
      <c r="MYL86" s="59"/>
      <c r="MYM86" s="59"/>
      <c r="MYN86" s="59"/>
      <c r="MYO86" s="59"/>
      <c r="MYP86" s="59"/>
      <c r="MYQ86" s="59"/>
      <c r="MYR86" s="59"/>
      <c r="MYS86" s="59"/>
      <c r="MYT86" s="59"/>
      <c r="MYU86" s="59"/>
      <c r="MYV86" s="59"/>
      <c r="MYW86" s="59"/>
      <c r="MYX86" s="59"/>
      <c r="MYY86" s="59"/>
      <c r="MYZ86" s="59"/>
      <c r="MZA86" s="59"/>
      <c r="MZB86" s="59"/>
      <c r="MZC86" s="59"/>
      <c r="MZD86" s="59"/>
      <c r="MZE86" s="59"/>
      <c r="MZF86" s="59"/>
      <c r="MZG86" s="59"/>
      <c r="MZH86" s="59"/>
      <c r="MZI86" s="59"/>
      <c r="MZJ86" s="59"/>
      <c r="MZK86" s="59"/>
      <c r="MZL86" s="59"/>
      <c r="MZM86" s="59"/>
      <c r="MZN86" s="59"/>
      <c r="MZO86" s="59"/>
      <c r="MZP86" s="59"/>
      <c r="MZQ86" s="59"/>
      <c r="MZR86" s="59"/>
      <c r="MZS86" s="59"/>
      <c r="MZT86" s="59"/>
      <c r="MZU86" s="59"/>
      <c r="MZV86" s="59"/>
      <c r="MZW86" s="59"/>
      <c r="MZX86" s="59"/>
      <c r="MZY86" s="59"/>
      <c r="MZZ86" s="59"/>
      <c r="NAA86" s="59"/>
      <c r="NAB86" s="59"/>
      <c r="NAC86" s="59"/>
      <c r="NAD86" s="59"/>
      <c r="NAE86" s="59"/>
      <c r="NAF86" s="59"/>
      <c r="NAG86" s="59"/>
      <c r="NAH86" s="59"/>
      <c r="NAI86" s="59"/>
      <c r="NAJ86" s="59"/>
      <c r="NAK86" s="59"/>
      <c r="NAL86" s="59"/>
      <c r="NAM86" s="59"/>
      <c r="NAN86" s="59"/>
      <c r="NAO86" s="59"/>
      <c r="NAP86" s="59"/>
      <c r="NAQ86" s="59"/>
      <c r="NAR86" s="59"/>
      <c r="NAS86" s="59"/>
      <c r="NAT86" s="59"/>
      <c r="NAU86" s="59"/>
      <c r="NAV86" s="59"/>
      <c r="NAW86" s="59"/>
      <c r="NAX86" s="59"/>
      <c r="NAY86" s="59"/>
      <c r="NAZ86" s="59"/>
      <c r="NBA86" s="59"/>
      <c r="NBB86" s="59"/>
      <c r="NBC86" s="59"/>
      <c r="NBD86" s="59"/>
      <c r="NBE86" s="59"/>
      <c r="NBF86" s="59"/>
      <c r="NBG86" s="59"/>
      <c r="NBH86" s="59"/>
      <c r="NBI86" s="59"/>
      <c r="NBJ86" s="59"/>
      <c r="NBK86" s="59"/>
      <c r="NBL86" s="59"/>
      <c r="NBM86" s="59"/>
      <c r="NBN86" s="59"/>
      <c r="NBO86" s="59"/>
      <c r="NBP86" s="59"/>
      <c r="NBQ86" s="59"/>
      <c r="NBR86" s="59"/>
      <c r="NBS86" s="59"/>
      <c r="NBT86" s="59"/>
      <c r="NBU86" s="59"/>
      <c r="NBV86" s="59"/>
      <c r="NBW86" s="59"/>
      <c r="NBX86" s="59"/>
      <c r="NBY86" s="59"/>
      <c r="NBZ86" s="59"/>
      <c r="NCA86" s="59"/>
      <c r="NCB86" s="59"/>
      <c r="NCC86" s="59"/>
      <c r="NCD86" s="59"/>
      <c r="NCE86" s="59"/>
      <c r="NCF86" s="59"/>
      <c r="NCG86" s="59"/>
      <c r="NCH86" s="59"/>
      <c r="NCI86" s="59"/>
      <c r="NCJ86" s="59"/>
      <c r="NCK86" s="59"/>
      <c r="NCL86" s="59"/>
      <c r="NCM86" s="59"/>
      <c r="NCN86" s="59"/>
      <c r="NCO86" s="59"/>
      <c r="NCP86" s="59"/>
      <c r="NCQ86" s="59"/>
      <c r="NCR86" s="59"/>
      <c r="NCS86" s="59"/>
      <c r="NCT86" s="59"/>
      <c r="NCU86" s="59"/>
      <c r="NCV86" s="59"/>
      <c r="NCW86" s="59"/>
      <c r="NCX86" s="59"/>
      <c r="NCY86" s="59"/>
      <c r="NCZ86" s="59"/>
      <c r="NDA86" s="59"/>
      <c r="NDB86" s="59"/>
      <c r="NDC86" s="59"/>
      <c r="NDD86" s="59"/>
      <c r="NDE86" s="59"/>
      <c r="NDF86" s="59"/>
      <c r="NDG86" s="59"/>
      <c r="NDH86" s="59"/>
      <c r="NDI86" s="59"/>
      <c r="NDJ86" s="59"/>
      <c r="NDK86" s="59"/>
      <c r="NDL86" s="59"/>
      <c r="NDM86" s="59"/>
      <c r="NDN86" s="59"/>
      <c r="NDO86" s="59"/>
      <c r="NDP86" s="59"/>
      <c r="NDQ86" s="59"/>
      <c r="NDR86" s="59"/>
      <c r="NDS86" s="59"/>
      <c r="NDT86" s="59"/>
      <c r="NDU86" s="59"/>
      <c r="NDV86" s="59"/>
      <c r="NDW86" s="59"/>
      <c r="NDX86" s="59"/>
      <c r="NDY86" s="59"/>
      <c r="NDZ86" s="59"/>
      <c r="NEA86" s="59"/>
      <c r="NEB86" s="59"/>
      <c r="NEC86" s="59"/>
      <c r="NED86" s="59"/>
      <c r="NEE86" s="59"/>
      <c r="NEF86" s="59"/>
      <c r="NEG86" s="59"/>
      <c r="NEH86" s="59"/>
      <c r="NEI86" s="59"/>
      <c r="NEJ86" s="59"/>
      <c r="NEK86" s="59"/>
      <c r="NEL86" s="59"/>
      <c r="NEM86" s="59"/>
      <c r="NEN86" s="59"/>
      <c r="NEO86" s="59"/>
      <c r="NEP86" s="59"/>
      <c r="NEQ86" s="59"/>
      <c r="NER86" s="59"/>
      <c r="NES86" s="59"/>
      <c r="NET86" s="59"/>
      <c r="NEU86" s="59"/>
      <c r="NEV86" s="59"/>
      <c r="NEW86" s="59"/>
      <c r="NEX86" s="59"/>
      <c r="NEY86" s="59"/>
      <c r="NEZ86" s="59"/>
      <c r="NFA86" s="59"/>
      <c r="NFB86" s="59"/>
      <c r="NFC86" s="59"/>
      <c r="NFD86" s="59"/>
      <c r="NFE86" s="59"/>
      <c r="NFF86" s="59"/>
      <c r="NFG86" s="59"/>
      <c r="NFH86" s="59"/>
      <c r="NFI86" s="59"/>
      <c r="NFJ86" s="59"/>
      <c r="NFK86" s="59"/>
      <c r="NFL86" s="59"/>
      <c r="NFM86" s="59"/>
      <c r="NFN86" s="59"/>
      <c r="NFO86" s="59"/>
      <c r="NFP86" s="59"/>
      <c r="NFQ86" s="59"/>
      <c r="NFR86" s="59"/>
      <c r="NFS86" s="59"/>
      <c r="NFT86" s="59"/>
      <c r="NFU86" s="59"/>
      <c r="NFV86" s="59"/>
      <c r="NFW86" s="59"/>
      <c r="NFX86" s="59"/>
      <c r="NFY86" s="59"/>
      <c r="NFZ86" s="59"/>
      <c r="NGA86" s="59"/>
      <c r="NGB86" s="59"/>
      <c r="NGC86" s="59"/>
      <c r="NGD86" s="59"/>
      <c r="NGE86" s="59"/>
      <c r="NGF86" s="59"/>
      <c r="NGG86" s="59"/>
      <c r="NGH86" s="59"/>
      <c r="NGI86" s="59"/>
      <c r="NGJ86" s="59"/>
      <c r="NGK86" s="59"/>
      <c r="NGL86" s="59"/>
      <c r="NGM86" s="59"/>
      <c r="NGN86" s="59"/>
      <c r="NGO86" s="59"/>
      <c r="NGP86" s="59"/>
      <c r="NGQ86" s="59"/>
      <c r="NGR86" s="59"/>
      <c r="NGS86" s="59"/>
      <c r="NGT86" s="59"/>
      <c r="NGU86" s="59"/>
      <c r="NGV86" s="59"/>
      <c r="NGW86" s="59"/>
      <c r="NGX86" s="59"/>
      <c r="NGY86" s="59"/>
      <c r="NGZ86" s="59"/>
      <c r="NHA86" s="59"/>
      <c r="NHB86" s="59"/>
      <c r="NHC86" s="59"/>
      <c r="NHD86" s="59"/>
      <c r="NHE86" s="59"/>
      <c r="NHF86" s="59"/>
      <c r="NHG86" s="59"/>
      <c r="NHH86" s="59"/>
      <c r="NHI86" s="59"/>
      <c r="NHJ86" s="59"/>
      <c r="NHK86" s="59"/>
      <c r="NHL86" s="59"/>
      <c r="NHM86" s="59"/>
      <c r="NHN86" s="59"/>
      <c r="NHO86" s="59"/>
      <c r="NHP86" s="59"/>
      <c r="NHQ86" s="59"/>
      <c r="NHR86" s="59"/>
      <c r="NHS86" s="59"/>
      <c r="NHT86" s="59"/>
      <c r="NHU86" s="59"/>
      <c r="NHV86" s="59"/>
      <c r="NHW86" s="59"/>
      <c r="NHX86" s="59"/>
      <c r="NHY86" s="59"/>
      <c r="NHZ86" s="59"/>
      <c r="NIA86" s="59"/>
      <c r="NIB86" s="59"/>
      <c r="NIC86" s="59"/>
      <c r="NID86" s="59"/>
      <c r="NIE86" s="59"/>
      <c r="NIF86" s="59"/>
      <c r="NIG86" s="59"/>
      <c r="NIH86" s="59"/>
      <c r="NII86" s="59"/>
      <c r="NIJ86" s="59"/>
      <c r="NIK86" s="59"/>
      <c r="NIL86" s="59"/>
      <c r="NIM86" s="59"/>
      <c r="NIN86" s="59"/>
      <c r="NIO86" s="59"/>
      <c r="NIP86" s="59"/>
      <c r="NIQ86" s="59"/>
      <c r="NIR86" s="59"/>
      <c r="NIS86" s="59"/>
      <c r="NIT86" s="59"/>
      <c r="NIU86" s="59"/>
      <c r="NIV86" s="59"/>
      <c r="NIW86" s="59"/>
      <c r="NIX86" s="59"/>
      <c r="NIY86" s="59"/>
      <c r="NIZ86" s="59"/>
      <c r="NJA86" s="59"/>
      <c r="NJB86" s="59"/>
      <c r="NJC86" s="59"/>
      <c r="NJD86" s="59"/>
      <c r="NJE86" s="59"/>
      <c r="NJF86" s="59"/>
      <c r="NJG86" s="59"/>
      <c r="NJH86" s="59"/>
      <c r="NJI86" s="59"/>
      <c r="NJJ86" s="59"/>
      <c r="NJK86" s="59"/>
      <c r="NJL86" s="59"/>
      <c r="NJM86" s="59"/>
      <c r="NJN86" s="59"/>
      <c r="NJO86" s="59"/>
      <c r="NJP86" s="59"/>
      <c r="NJQ86" s="59"/>
      <c r="NJR86" s="59"/>
      <c r="NJS86" s="59"/>
      <c r="NJT86" s="59"/>
      <c r="NJU86" s="59"/>
      <c r="NJV86" s="59"/>
      <c r="NJW86" s="59"/>
      <c r="NJX86" s="59"/>
      <c r="NJY86" s="59"/>
      <c r="NJZ86" s="59"/>
      <c r="NKA86" s="59"/>
      <c r="NKB86" s="59"/>
      <c r="NKC86" s="59"/>
      <c r="NKD86" s="59"/>
      <c r="NKE86" s="59"/>
      <c r="NKF86" s="59"/>
      <c r="NKG86" s="59"/>
      <c r="NKH86" s="59"/>
      <c r="NKI86" s="59"/>
      <c r="NKJ86" s="59"/>
      <c r="NKK86" s="59"/>
      <c r="NKL86" s="59"/>
      <c r="NKM86" s="59"/>
      <c r="NKN86" s="59"/>
      <c r="NKO86" s="59"/>
      <c r="NKP86" s="59"/>
      <c r="NKQ86" s="59"/>
      <c r="NKR86" s="59"/>
      <c r="NKS86" s="59"/>
      <c r="NKT86" s="59"/>
      <c r="NKU86" s="59"/>
      <c r="NKV86" s="59"/>
      <c r="NKW86" s="59"/>
      <c r="NKX86" s="59"/>
      <c r="NKY86" s="59"/>
      <c r="NKZ86" s="59"/>
      <c r="NLA86" s="59"/>
      <c r="NLB86" s="59"/>
      <c r="NLC86" s="59"/>
      <c r="NLD86" s="59"/>
      <c r="NLE86" s="59"/>
      <c r="NLF86" s="59"/>
      <c r="NLG86" s="59"/>
      <c r="NLH86" s="59"/>
      <c r="NLI86" s="59"/>
      <c r="NLJ86" s="59"/>
      <c r="NLK86" s="59"/>
      <c r="NLL86" s="59"/>
      <c r="NLM86" s="59"/>
      <c r="NLN86" s="59"/>
      <c r="NLO86" s="59"/>
      <c r="NLP86" s="59"/>
      <c r="NLQ86" s="59"/>
      <c r="NLR86" s="59"/>
      <c r="NLS86" s="59"/>
      <c r="NLT86" s="59"/>
      <c r="NLU86" s="59"/>
      <c r="NLV86" s="59"/>
      <c r="NLW86" s="59"/>
      <c r="NLX86" s="59"/>
      <c r="NLY86" s="59"/>
      <c r="NLZ86" s="59"/>
      <c r="NMA86" s="59"/>
      <c r="NMB86" s="59"/>
      <c r="NMC86" s="59"/>
      <c r="NMD86" s="59"/>
      <c r="NME86" s="59"/>
      <c r="NMF86" s="59"/>
      <c r="NMG86" s="59"/>
      <c r="NMH86" s="59"/>
      <c r="NMI86" s="59"/>
      <c r="NMJ86" s="59"/>
      <c r="NMK86" s="59"/>
      <c r="NML86" s="59"/>
      <c r="NMM86" s="59"/>
      <c r="NMN86" s="59"/>
      <c r="NMO86" s="59"/>
      <c r="NMP86" s="59"/>
      <c r="NMQ86" s="59"/>
      <c r="NMR86" s="59"/>
      <c r="NMS86" s="59"/>
      <c r="NMT86" s="59"/>
      <c r="NMU86" s="59"/>
      <c r="NMV86" s="59"/>
      <c r="NMW86" s="59"/>
      <c r="NMX86" s="59"/>
      <c r="NMY86" s="59"/>
      <c r="NMZ86" s="59"/>
      <c r="NNA86" s="59"/>
      <c r="NNB86" s="59"/>
      <c r="NNC86" s="59"/>
      <c r="NND86" s="59"/>
      <c r="NNE86" s="59"/>
      <c r="NNF86" s="59"/>
      <c r="NNG86" s="59"/>
      <c r="NNH86" s="59"/>
      <c r="NNI86" s="59"/>
      <c r="NNJ86" s="59"/>
      <c r="NNK86" s="59"/>
      <c r="NNL86" s="59"/>
      <c r="NNM86" s="59"/>
      <c r="NNN86" s="59"/>
      <c r="NNO86" s="59"/>
      <c r="NNP86" s="59"/>
      <c r="NNQ86" s="59"/>
      <c r="NNR86" s="59"/>
      <c r="NNS86" s="59"/>
      <c r="NNT86" s="59"/>
      <c r="NNU86" s="59"/>
      <c r="NNV86" s="59"/>
      <c r="NNW86" s="59"/>
      <c r="NNX86" s="59"/>
      <c r="NNY86" s="59"/>
      <c r="NNZ86" s="59"/>
      <c r="NOA86" s="59"/>
      <c r="NOB86" s="59"/>
      <c r="NOC86" s="59"/>
      <c r="NOD86" s="59"/>
      <c r="NOE86" s="59"/>
      <c r="NOF86" s="59"/>
      <c r="NOG86" s="59"/>
      <c r="NOH86" s="59"/>
      <c r="NOI86" s="59"/>
      <c r="NOJ86" s="59"/>
      <c r="NOK86" s="59"/>
      <c r="NOL86" s="59"/>
      <c r="NOM86" s="59"/>
      <c r="NON86" s="59"/>
      <c r="NOO86" s="59"/>
      <c r="NOP86" s="59"/>
      <c r="NOQ86" s="59"/>
      <c r="NOR86" s="59"/>
      <c r="NOS86" s="59"/>
      <c r="NOT86" s="59"/>
      <c r="NOU86" s="59"/>
      <c r="NOV86" s="59"/>
      <c r="NOW86" s="59"/>
      <c r="NOX86" s="59"/>
      <c r="NOY86" s="59"/>
      <c r="NOZ86" s="59"/>
      <c r="NPA86" s="59"/>
      <c r="NPB86" s="59"/>
      <c r="NPC86" s="59"/>
      <c r="NPD86" s="59"/>
      <c r="NPE86" s="59"/>
      <c r="NPF86" s="59"/>
      <c r="NPG86" s="59"/>
      <c r="NPH86" s="59"/>
      <c r="NPI86" s="59"/>
      <c r="NPJ86" s="59"/>
      <c r="NPK86" s="59"/>
      <c r="NPL86" s="59"/>
      <c r="NPM86" s="59"/>
      <c r="NPN86" s="59"/>
      <c r="NPO86" s="59"/>
      <c r="NPP86" s="59"/>
      <c r="NPQ86" s="59"/>
      <c r="NPR86" s="59"/>
      <c r="NPS86" s="59"/>
      <c r="NPT86" s="59"/>
      <c r="NPU86" s="59"/>
      <c r="NPV86" s="59"/>
      <c r="NPW86" s="59"/>
      <c r="NPX86" s="59"/>
      <c r="NPY86" s="59"/>
      <c r="NPZ86" s="59"/>
      <c r="NQA86" s="59"/>
      <c r="NQB86" s="59"/>
      <c r="NQC86" s="59"/>
      <c r="NQD86" s="59"/>
      <c r="NQE86" s="59"/>
      <c r="NQF86" s="59"/>
      <c r="NQG86" s="59"/>
      <c r="NQH86" s="59"/>
      <c r="NQI86" s="59"/>
      <c r="NQJ86" s="59"/>
      <c r="NQK86" s="59"/>
      <c r="NQL86" s="59"/>
      <c r="NQM86" s="59"/>
      <c r="NQN86" s="59"/>
      <c r="NQO86" s="59"/>
      <c r="NQP86" s="59"/>
      <c r="NQQ86" s="59"/>
      <c r="NQR86" s="59"/>
      <c r="NQS86" s="59"/>
      <c r="NQT86" s="59"/>
      <c r="NQU86" s="59"/>
      <c r="NQV86" s="59"/>
      <c r="NQW86" s="59"/>
      <c r="NQX86" s="59"/>
      <c r="NQY86" s="59"/>
      <c r="NQZ86" s="59"/>
      <c r="NRA86" s="59"/>
      <c r="NRB86" s="59"/>
      <c r="NRC86" s="59"/>
      <c r="NRD86" s="59"/>
      <c r="NRE86" s="59"/>
      <c r="NRF86" s="59"/>
      <c r="NRG86" s="59"/>
      <c r="NRH86" s="59"/>
      <c r="NRI86" s="59"/>
      <c r="NRJ86" s="59"/>
      <c r="NRK86" s="59"/>
      <c r="NRL86" s="59"/>
      <c r="NRM86" s="59"/>
      <c r="NRN86" s="59"/>
      <c r="NRO86" s="59"/>
      <c r="NRP86" s="59"/>
      <c r="NRQ86" s="59"/>
      <c r="NRR86" s="59"/>
      <c r="NRS86" s="59"/>
      <c r="NRT86" s="59"/>
      <c r="NRU86" s="59"/>
      <c r="NRV86" s="59"/>
      <c r="NRW86" s="59"/>
      <c r="NRX86" s="59"/>
      <c r="NRY86" s="59"/>
      <c r="NRZ86" s="59"/>
      <c r="NSA86" s="59"/>
      <c r="NSB86" s="59"/>
      <c r="NSC86" s="59"/>
      <c r="NSD86" s="59"/>
      <c r="NSE86" s="59"/>
      <c r="NSF86" s="59"/>
      <c r="NSG86" s="59"/>
      <c r="NSH86" s="59"/>
      <c r="NSI86" s="59"/>
      <c r="NSJ86" s="59"/>
      <c r="NSK86" s="59"/>
      <c r="NSL86" s="59"/>
      <c r="NSM86" s="59"/>
      <c r="NSN86" s="59"/>
      <c r="NSO86" s="59"/>
      <c r="NSP86" s="59"/>
      <c r="NSQ86" s="59"/>
      <c r="NSR86" s="59"/>
      <c r="NSS86" s="59"/>
      <c r="NST86" s="59"/>
      <c r="NSU86" s="59"/>
      <c r="NSV86" s="59"/>
      <c r="NSW86" s="59"/>
      <c r="NSX86" s="59"/>
      <c r="NSY86" s="59"/>
      <c r="NSZ86" s="59"/>
      <c r="NTA86" s="59"/>
      <c r="NTB86" s="59"/>
      <c r="NTC86" s="59"/>
      <c r="NTD86" s="59"/>
      <c r="NTE86" s="59"/>
      <c r="NTF86" s="59"/>
      <c r="NTG86" s="59"/>
      <c r="NTH86" s="59"/>
      <c r="NTI86" s="59"/>
      <c r="NTJ86" s="59"/>
      <c r="NTK86" s="59"/>
      <c r="NTL86" s="59"/>
      <c r="NTM86" s="59"/>
      <c r="NTN86" s="59"/>
      <c r="NTO86" s="59"/>
      <c r="NTP86" s="59"/>
      <c r="NTQ86" s="59"/>
      <c r="NTR86" s="59"/>
      <c r="NTS86" s="59"/>
      <c r="NTT86" s="59"/>
      <c r="NTU86" s="59"/>
      <c r="NTV86" s="59"/>
      <c r="NTW86" s="59"/>
      <c r="NTX86" s="59"/>
      <c r="NTY86" s="59"/>
      <c r="NTZ86" s="59"/>
      <c r="NUA86" s="59"/>
      <c r="NUB86" s="59"/>
      <c r="NUC86" s="59"/>
      <c r="NUD86" s="59"/>
      <c r="NUE86" s="59"/>
      <c r="NUF86" s="59"/>
      <c r="NUG86" s="59"/>
      <c r="NUH86" s="59"/>
      <c r="NUI86" s="59"/>
      <c r="NUJ86" s="59"/>
      <c r="NUK86" s="59"/>
      <c r="NUL86" s="59"/>
      <c r="NUM86" s="59"/>
      <c r="NUN86" s="59"/>
      <c r="NUO86" s="59"/>
      <c r="NUP86" s="59"/>
      <c r="NUQ86" s="59"/>
      <c r="NUR86" s="59"/>
      <c r="NUS86" s="59"/>
      <c r="NUT86" s="59"/>
      <c r="NUU86" s="59"/>
      <c r="NUV86" s="59"/>
      <c r="NUW86" s="59"/>
      <c r="NUX86" s="59"/>
      <c r="NUY86" s="59"/>
      <c r="NUZ86" s="59"/>
      <c r="NVA86" s="59"/>
      <c r="NVB86" s="59"/>
      <c r="NVC86" s="59"/>
      <c r="NVD86" s="59"/>
      <c r="NVE86" s="59"/>
      <c r="NVF86" s="59"/>
      <c r="NVG86" s="59"/>
      <c r="NVH86" s="59"/>
      <c r="NVI86" s="59"/>
      <c r="NVJ86" s="59"/>
      <c r="NVK86" s="59"/>
      <c r="NVL86" s="59"/>
      <c r="NVM86" s="59"/>
      <c r="NVN86" s="59"/>
      <c r="NVO86" s="59"/>
      <c r="NVP86" s="59"/>
      <c r="NVQ86" s="59"/>
      <c r="NVR86" s="59"/>
      <c r="NVS86" s="59"/>
      <c r="NVT86" s="59"/>
      <c r="NVU86" s="59"/>
      <c r="NVV86" s="59"/>
      <c r="NVW86" s="59"/>
      <c r="NVX86" s="59"/>
      <c r="NVY86" s="59"/>
      <c r="NVZ86" s="59"/>
      <c r="NWA86" s="59"/>
      <c r="NWB86" s="59"/>
      <c r="NWC86" s="59"/>
      <c r="NWD86" s="59"/>
      <c r="NWE86" s="59"/>
      <c r="NWF86" s="59"/>
      <c r="NWG86" s="59"/>
      <c r="NWH86" s="59"/>
      <c r="NWI86" s="59"/>
      <c r="NWJ86" s="59"/>
      <c r="NWK86" s="59"/>
      <c r="NWL86" s="59"/>
      <c r="NWM86" s="59"/>
      <c r="NWN86" s="59"/>
      <c r="NWO86" s="59"/>
      <c r="NWP86" s="59"/>
      <c r="NWQ86" s="59"/>
      <c r="NWR86" s="59"/>
      <c r="NWS86" s="59"/>
      <c r="NWT86" s="59"/>
      <c r="NWU86" s="59"/>
      <c r="NWV86" s="59"/>
      <c r="NWW86" s="59"/>
      <c r="NWX86" s="59"/>
      <c r="NWY86" s="59"/>
      <c r="NWZ86" s="59"/>
      <c r="NXA86" s="59"/>
      <c r="NXB86" s="59"/>
      <c r="NXC86" s="59"/>
      <c r="NXD86" s="59"/>
      <c r="NXE86" s="59"/>
      <c r="NXF86" s="59"/>
      <c r="NXG86" s="59"/>
      <c r="NXH86" s="59"/>
      <c r="NXI86" s="59"/>
      <c r="NXJ86" s="59"/>
      <c r="NXK86" s="59"/>
      <c r="NXL86" s="59"/>
      <c r="NXM86" s="59"/>
      <c r="NXN86" s="59"/>
      <c r="NXO86" s="59"/>
      <c r="NXP86" s="59"/>
      <c r="NXQ86" s="59"/>
      <c r="NXR86" s="59"/>
      <c r="NXS86" s="59"/>
      <c r="NXT86" s="59"/>
      <c r="NXU86" s="59"/>
      <c r="NXV86" s="59"/>
      <c r="NXW86" s="59"/>
      <c r="NXX86" s="59"/>
      <c r="NXY86" s="59"/>
      <c r="NXZ86" s="59"/>
      <c r="NYA86" s="59"/>
      <c r="NYB86" s="59"/>
      <c r="NYC86" s="59"/>
      <c r="NYD86" s="59"/>
      <c r="NYE86" s="59"/>
      <c r="NYF86" s="59"/>
      <c r="NYG86" s="59"/>
      <c r="NYH86" s="59"/>
      <c r="NYI86" s="59"/>
      <c r="NYJ86" s="59"/>
      <c r="NYK86" s="59"/>
      <c r="NYL86" s="59"/>
      <c r="NYM86" s="59"/>
      <c r="NYN86" s="59"/>
      <c r="NYO86" s="59"/>
      <c r="NYP86" s="59"/>
      <c r="NYQ86" s="59"/>
      <c r="NYR86" s="59"/>
      <c r="NYS86" s="59"/>
      <c r="NYT86" s="59"/>
      <c r="NYU86" s="59"/>
      <c r="NYV86" s="59"/>
      <c r="NYW86" s="59"/>
      <c r="NYX86" s="59"/>
      <c r="NYY86" s="59"/>
      <c r="NYZ86" s="59"/>
      <c r="NZA86" s="59"/>
      <c r="NZB86" s="59"/>
      <c r="NZC86" s="59"/>
      <c r="NZD86" s="59"/>
      <c r="NZE86" s="59"/>
      <c r="NZF86" s="59"/>
      <c r="NZG86" s="59"/>
      <c r="NZH86" s="59"/>
      <c r="NZI86" s="59"/>
      <c r="NZJ86" s="59"/>
      <c r="NZK86" s="59"/>
      <c r="NZL86" s="59"/>
      <c r="NZM86" s="59"/>
      <c r="NZN86" s="59"/>
      <c r="NZO86" s="59"/>
      <c r="NZP86" s="59"/>
      <c r="NZQ86" s="59"/>
      <c r="NZR86" s="59"/>
      <c r="NZS86" s="59"/>
      <c r="NZT86" s="59"/>
      <c r="NZU86" s="59"/>
      <c r="NZV86" s="59"/>
      <c r="NZW86" s="59"/>
      <c r="NZX86" s="59"/>
      <c r="NZY86" s="59"/>
      <c r="NZZ86" s="59"/>
      <c r="OAA86" s="59"/>
      <c r="OAB86" s="59"/>
      <c r="OAC86" s="59"/>
      <c r="OAD86" s="59"/>
      <c r="OAE86" s="59"/>
      <c r="OAF86" s="59"/>
      <c r="OAG86" s="59"/>
      <c r="OAH86" s="59"/>
      <c r="OAI86" s="59"/>
      <c r="OAJ86" s="59"/>
      <c r="OAK86" s="59"/>
      <c r="OAL86" s="59"/>
      <c r="OAM86" s="59"/>
      <c r="OAN86" s="59"/>
      <c r="OAO86" s="59"/>
      <c r="OAP86" s="59"/>
      <c r="OAQ86" s="59"/>
      <c r="OAR86" s="59"/>
      <c r="OAS86" s="59"/>
      <c r="OAT86" s="59"/>
      <c r="OAU86" s="59"/>
      <c r="OAV86" s="59"/>
      <c r="OAW86" s="59"/>
      <c r="OAX86" s="59"/>
      <c r="OAY86" s="59"/>
      <c r="OAZ86" s="59"/>
      <c r="OBA86" s="59"/>
      <c r="OBB86" s="59"/>
      <c r="OBC86" s="59"/>
      <c r="OBD86" s="59"/>
      <c r="OBE86" s="59"/>
      <c r="OBF86" s="59"/>
      <c r="OBG86" s="59"/>
      <c r="OBH86" s="59"/>
      <c r="OBI86" s="59"/>
      <c r="OBJ86" s="59"/>
      <c r="OBK86" s="59"/>
      <c r="OBL86" s="59"/>
      <c r="OBM86" s="59"/>
      <c r="OBN86" s="59"/>
      <c r="OBO86" s="59"/>
      <c r="OBP86" s="59"/>
      <c r="OBQ86" s="59"/>
      <c r="OBR86" s="59"/>
      <c r="OBS86" s="59"/>
      <c r="OBT86" s="59"/>
      <c r="OBU86" s="59"/>
      <c r="OBV86" s="59"/>
      <c r="OBW86" s="59"/>
      <c r="OBX86" s="59"/>
      <c r="OBY86" s="59"/>
      <c r="OBZ86" s="59"/>
      <c r="OCA86" s="59"/>
      <c r="OCB86" s="59"/>
      <c r="OCC86" s="59"/>
      <c r="OCD86" s="59"/>
      <c r="OCE86" s="59"/>
      <c r="OCF86" s="59"/>
      <c r="OCG86" s="59"/>
      <c r="OCH86" s="59"/>
      <c r="OCI86" s="59"/>
      <c r="OCJ86" s="59"/>
      <c r="OCK86" s="59"/>
      <c r="OCL86" s="59"/>
      <c r="OCM86" s="59"/>
      <c r="OCN86" s="59"/>
      <c r="OCO86" s="59"/>
      <c r="OCP86" s="59"/>
      <c r="OCQ86" s="59"/>
      <c r="OCR86" s="59"/>
      <c r="OCS86" s="59"/>
      <c r="OCT86" s="59"/>
      <c r="OCU86" s="59"/>
      <c r="OCV86" s="59"/>
      <c r="OCW86" s="59"/>
      <c r="OCX86" s="59"/>
      <c r="OCY86" s="59"/>
      <c r="OCZ86" s="59"/>
      <c r="ODA86" s="59"/>
      <c r="ODB86" s="59"/>
      <c r="ODC86" s="59"/>
      <c r="ODD86" s="59"/>
      <c r="ODE86" s="59"/>
      <c r="ODF86" s="59"/>
      <c r="ODG86" s="59"/>
      <c r="ODH86" s="59"/>
      <c r="ODI86" s="59"/>
      <c r="ODJ86" s="59"/>
      <c r="ODK86" s="59"/>
      <c r="ODL86" s="59"/>
      <c r="ODM86" s="59"/>
      <c r="ODN86" s="59"/>
      <c r="ODO86" s="59"/>
      <c r="ODP86" s="59"/>
      <c r="ODQ86" s="59"/>
      <c r="ODR86" s="59"/>
      <c r="ODS86" s="59"/>
      <c r="ODT86" s="59"/>
      <c r="ODU86" s="59"/>
      <c r="ODV86" s="59"/>
      <c r="ODW86" s="59"/>
      <c r="ODX86" s="59"/>
      <c r="ODY86" s="59"/>
      <c r="ODZ86" s="59"/>
      <c r="OEA86" s="59"/>
      <c r="OEB86" s="59"/>
      <c r="OEC86" s="59"/>
      <c r="OED86" s="59"/>
      <c r="OEE86" s="59"/>
      <c r="OEF86" s="59"/>
      <c r="OEG86" s="59"/>
      <c r="OEH86" s="59"/>
      <c r="OEI86" s="59"/>
      <c r="OEJ86" s="59"/>
      <c r="OEK86" s="59"/>
      <c r="OEL86" s="59"/>
      <c r="OEM86" s="59"/>
      <c r="OEN86" s="59"/>
      <c r="OEO86" s="59"/>
      <c r="OEP86" s="59"/>
      <c r="OEQ86" s="59"/>
      <c r="OER86" s="59"/>
      <c r="OES86" s="59"/>
      <c r="OET86" s="59"/>
      <c r="OEU86" s="59"/>
      <c r="OEV86" s="59"/>
      <c r="OEW86" s="59"/>
      <c r="OEX86" s="59"/>
      <c r="OEY86" s="59"/>
      <c r="OEZ86" s="59"/>
      <c r="OFA86" s="59"/>
      <c r="OFB86" s="59"/>
      <c r="OFC86" s="59"/>
      <c r="OFD86" s="59"/>
      <c r="OFE86" s="59"/>
      <c r="OFF86" s="59"/>
      <c r="OFG86" s="59"/>
      <c r="OFH86" s="59"/>
      <c r="OFI86" s="59"/>
      <c r="OFJ86" s="59"/>
      <c r="OFK86" s="59"/>
      <c r="OFL86" s="59"/>
      <c r="OFM86" s="59"/>
      <c r="OFN86" s="59"/>
      <c r="OFO86" s="59"/>
      <c r="OFP86" s="59"/>
      <c r="OFQ86" s="59"/>
      <c r="OFR86" s="59"/>
      <c r="OFS86" s="59"/>
      <c r="OFT86" s="59"/>
      <c r="OFU86" s="59"/>
      <c r="OFV86" s="59"/>
      <c r="OFW86" s="59"/>
      <c r="OFX86" s="59"/>
      <c r="OFY86" s="59"/>
      <c r="OFZ86" s="59"/>
      <c r="OGA86" s="59"/>
      <c r="OGB86" s="59"/>
      <c r="OGC86" s="59"/>
      <c r="OGD86" s="59"/>
      <c r="OGE86" s="59"/>
      <c r="OGF86" s="59"/>
      <c r="OGG86" s="59"/>
      <c r="OGH86" s="59"/>
      <c r="OGI86" s="59"/>
      <c r="OGJ86" s="59"/>
      <c r="OGK86" s="59"/>
      <c r="OGL86" s="59"/>
      <c r="OGM86" s="59"/>
      <c r="OGN86" s="59"/>
      <c r="OGO86" s="59"/>
      <c r="OGP86" s="59"/>
      <c r="OGQ86" s="59"/>
      <c r="OGR86" s="59"/>
      <c r="OGS86" s="59"/>
      <c r="OGT86" s="59"/>
      <c r="OGU86" s="59"/>
      <c r="OGV86" s="59"/>
      <c r="OGW86" s="59"/>
      <c r="OGX86" s="59"/>
      <c r="OGY86" s="59"/>
      <c r="OGZ86" s="59"/>
      <c r="OHA86" s="59"/>
      <c r="OHB86" s="59"/>
      <c r="OHC86" s="59"/>
      <c r="OHD86" s="59"/>
      <c r="OHE86" s="59"/>
      <c r="OHF86" s="59"/>
      <c r="OHG86" s="59"/>
      <c r="OHH86" s="59"/>
      <c r="OHI86" s="59"/>
      <c r="OHJ86" s="59"/>
      <c r="OHK86" s="59"/>
      <c r="OHL86" s="59"/>
      <c r="OHM86" s="59"/>
      <c r="OHN86" s="59"/>
      <c r="OHO86" s="59"/>
      <c r="OHP86" s="59"/>
      <c r="OHQ86" s="59"/>
      <c r="OHR86" s="59"/>
      <c r="OHS86" s="59"/>
      <c r="OHT86" s="59"/>
      <c r="OHU86" s="59"/>
      <c r="OHV86" s="59"/>
      <c r="OHW86" s="59"/>
      <c r="OHX86" s="59"/>
      <c r="OHY86" s="59"/>
      <c r="OHZ86" s="59"/>
      <c r="OIA86" s="59"/>
      <c r="OIB86" s="59"/>
      <c r="OIC86" s="59"/>
      <c r="OID86" s="59"/>
      <c r="OIE86" s="59"/>
      <c r="OIF86" s="59"/>
      <c r="OIG86" s="59"/>
      <c r="OIH86" s="59"/>
      <c r="OII86" s="59"/>
      <c r="OIJ86" s="59"/>
      <c r="OIK86" s="59"/>
      <c r="OIL86" s="59"/>
      <c r="OIM86" s="59"/>
      <c r="OIN86" s="59"/>
      <c r="OIO86" s="59"/>
      <c r="OIP86" s="59"/>
      <c r="OIQ86" s="59"/>
      <c r="OIR86" s="59"/>
      <c r="OIS86" s="59"/>
      <c r="OIT86" s="59"/>
      <c r="OIU86" s="59"/>
      <c r="OIV86" s="59"/>
      <c r="OIW86" s="59"/>
      <c r="OIX86" s="59"/>
      <c r="OIY86" s="59"/>
      <c r="OIZ86" s="59"/>
      <c r="OJA86" s="59"/>
      <c r="OJB86" s="59"/>
      <c r="OJC86" s="59"/>
      <c r="OJD86" s="59"/>
      <c r="OJE86" s="59"/>
      <c r="OJF86" s="59"/>
      <c r="OJG86" s="59"/>
      <c r="OJH86" s="59"/>
      <c r="OJI86" s="59"/>
      <c r="OJJ86" s="59"/>
      <c r="OJK86" s="59"/>
      <c r="OJL86" s="59"/>
      <c r="OJM86" s="59"/>
      <c r="OJN86" s="59"/>
      <c r="OJO86" s="59"/>
      <c r="OJP86" s="59"/>
      <c r="OJQ86" s="59"/>
      <c r="OJR86" s="59"/>
      <c r="OJS86" s="59"/>
      <c r="OJT86" s="59"/>
      <c r="OJU86" s="59"/>
      <c r="OJV86" s="59"/>
      <c r="OJW86" s="59"/>
      <c r="OJX86" s="59"/>
      <c r="OJY86" s="59"/>
      <c r="OJZ86" s="59"/>
      <c r="OKA86" s="59"/>
      <c r="OKB86" s="59"/>
      <c r="OKC86" s="59"/>
      <c r="OKD86" s="59"/>
      <c r="OKE86" s="59"/>
      <c r="OKF86" s="59"/>
      <c r="OKG86" s="59"/>
      <c r="OKH86" s="59"/>
      <c r="OKI86" s="59"/>
      <c r="OKJ86" s="59"/>
      <c r="OKK86" s="59"/>
      <c r="OKL86" s="59"/>
      <c r="OKM86" s="59"/>
      <c r="OKN86" s="59"/>
      <c r="OKO86" s="59"/>
      <c r="OKP86" s="59"/>
      <c r="OKQ86" s="59"/>
      <c r="OKR86" s="59"/>
      <c r="OKS86" s="59"/>
      <c r="OKT86" s="59"/>
      <c r="OKU86" s="59"/>
      <c r="OKV86" s="59"/>
      <c r="OKW86" s="59"/>
      <c r="OKX86" s="59"/>
      <c r="OKY86" s="59"/>
      <c r="OKZ86" s="59"/>
      <c r="OLA86" s="59"/>
      <c r="OLB86" s="59"/>
      <c r="OLC86" s="59"/>
      <c r="OLD86" s="59"/>
      <c r="OLE86" s="59"/>
      <c r="OLF86" s="59"/>
      <c r="OLG86" s="59"/>
      <c r="OLH86" s="59"/>
      <c r="OLI86" s="59"/>
      <c r="OLJ86" s="59"/>
      <c r="OLK86" s="59"/>
      <c r="OLL86" s="59"/>
      <c r="OLM86" s="59"/>
      <c r="OLN86" s="59"/>
      <c r="OLO86" s="59"/>
      <c r="OLP86" s="59"/>
      <c r="OLQ86" s="59"/>
      <c r="OLR86" s="59"/>
      <c r="OLS86" s="59"/>
      <c r="OLT86" s="59"/>
      <c r="OLU86" s="59"/>
      <c r="OLV86" s="59"/>
      <c r="OLW86" s="59"/>
      <c r="OLX86" s="59"/>
      <c r="OLY86" s="59"/>
      <c r="OLZ86" s="59"/>
      <c r="OMA86" s="59"/>
      <c r="OMB86" s="59"/>
      <c r="OMC86" s="59"/>
      <c r="OMD86" s="59"/>
      <c r="OME86" s="59"/>
      <c r="OMF86" s="59"/>
      <c r="OMG86" s="59"/>
      <c r="OMH86" s="59"/>
      <c r="OMI86" s="59"/>
      <c r="OMJ86" s="59"/>
      <c r="OMK86" s="59"/>
      <c r="OML86" s="59"/>
      <c r="OMM86" s="59"/>
      <c r="OMN86" s="59"/>
      <c r="OMO86" s="59"/>
      <c r="OMP86" s="59"/>
      <c r="OMQ86" s="59"/>
      <c r="OMR86" s="59"/>
      <c r="OMS86" s="59"/>
      <c r="OMT86" s="59"/>
      <c r="OMU86" s="59"/>
      <c r="OMV86" s="59"/>
      <c r="OMW86" s="59"/>
      <c r="OMX86" s="59"/>
      <c r="OMY86" s="59"/>
      <c r="OMZ86" s="59"/>
      <c r="ONA86" s="59"/>
      <c r="ONB86" s="59"/>
      <c r="ONC86" s="59"/>
      <c r="OND86" s="59"/>
      <c r="ONE86" s="59"/>
      <c r="ONF86" s="59"/>
      <c r="ONG86" s="59"/>
      <c r="ONH86" s="59"/>
      <c r="ONI86" s="59"/>
      <c r="ONJ86" s="59"/>
      <c r="ONK86" s="59"/>
      <c r="ONL86" s="59"/>
      <c r="ONM86" s="59"/>
      <c r="ONN86" s="59"/>
      <c r="ONO86" s="59"/>
      <c r="ONP86" s="59"/>
      <c r="ONQ86" s="59"/>
      <c r="ONR86" s="59"/>
      <c r="ONS86" s="59"/>
      <c r="ONT86" s="59"/>
      <c r="ONU86" s="59"/>
      <c r="ONV86" s="59"/>
      <c r="ONW86" s="59"/>
      <c r="ONX86" s="59"/>
      <c r="ONY86" s="59"/>
      <c r="ONZ86" s="59"/>
      <c r="OOA86" s="59"/>
      <c r="OOB86" s="59"/>
      <c r="OOC86" s="59"/>
      <c r="OOD86" s="59"/>
      <c r="OOE86" s="59"/>
      <c r="OOF86" s="59"/>
      <c r="OOG86" s="59"/>
      <c r="OOH86" s="59"/>
      <c r="OOI86" s="59"/>
      <c r="OOJ86" s="59"/>
      <c r="OOK86" s="59"/>
      <c r="OOL86" s="59"/>
      <c r="OOM86" s="59"/>
      <c r="OON86" s="59"/>
      <c r="OOO86" s="59"/>
      <c r="OOP86" s="59"/>
      <c r="OOQ86" s="59"/>
      <c r="OOR86" s="59"/>
      <c r="OOS86" s="59"/>
      <c r="OOT86" s="59"/>
      <c r="OOU86" s="59"/>
      <c r="OOV86" s="59"/>
      <c r="OOW86" s="59"/>
      <c r="OOX86" s="59"/>
      <c r="OOY86" s="59"/>
      <c r="OOZ86" s="59"/>
      <c r="OPA86" s="59"/>
      <c r="OPB86" s="59"/>
      <c r="OPC86" s="59"/>
      <c r="OPD86" s="59"/>
      <c r="OPE86" s="59"/>
      <c r="OPF86" s="59"/>
      <c r="OPG86" s="59"/>
      <c r="OPH86" s="59"/>
      <c r="OPI86" s="59"/>
      <c r="OPJ86" s="59"/>
      <c r="OPK86" s="59"/>
      <c r="OPL86" s="59"/>
      <c r="OPM86" s="59"/>
      <c r="OPN86" s="59"/>
      <c r="OPO86" s="59"/>
      <c r="OPP86" s="59"/>
      <c r="OPQ86" s="59"/>
      <c r="OPR86" s="59"/>
      <c r="OPS86" s="59"/>
      <c r="OPT86" s="59"/>
      <c r="OPU86" s="59"/>
      <c r="OPV86" s="59"/>
      <c r="OPW86" s="59"/>
      <c r="OPX86" s="59"/>
      <c r="OPY86" s="59"/>
      <c r="OPZ86" s="59"/>
      <c r="OQA86" s="59"/>
      <c r="OQB86" s="59"/>
      <c r="OQC86" s="59"/>
      <c r="OQD86" s="59"/>
      <c r="OQE86" s="59"/>
      <c r="OQF86" s="59"/>
      <c r="OQG86" s="59"/>
      <c r="OQH86" s="59"/>
      <c r="OQI86" s="59"/>
      <c r="OQJ86" s="59"/>
      <c r="OQK86" s="59"/>
      <c r="OQL86" s="59"/>
      <c r="OQM86" s="59"/>
      <c r="OQN86" s="59"/>
      <c r="OQO86" s="59"/>
      <c r="OQP86" s="59"/>
      <c r="OQQ86" s="59"/>
      <c r="OQR86" s="59"/>
      <c r="OQS86" s="59"/>
      <c r="OQT86" s="59"/>
      <c r="OQU86" s="59"/>
      <c r="OQV86" s="59"/>
      <c r="OQW86" s="59"/>
      <c r="OQX86" s="59"/>
      <c r="OQY86" s="59"/>
      <c r="OQZ86" s="59"/>
      <c r="ORA86" s="59"/>
      <c r="ORB86" s="59"/>
      <c r="ORC86" s="59"/>
      <c r="ORD86" s="59"/>
      <c r="ORE86" s="59"/>
      <c r="ORF86" s="59"/>
      <c r="ORG86" s="59"/>
      <c r="ORH86" s="59"/>
      <c r="ORI86" s="59"/>
      <c r="ORJ86" s="59"/>
      <c r="ORK86" s="59"/>
      <c r="ORL86" s="59"/>
      <c r="ORM86" s="59"/>
      <c r="ORN86" s="59"/>
      <c r="ORO86" s="59"/>
      <c r="ORP86" s="59"/>
      <c r="ORQ86" s="59"/>
      <c r="ORR86" s="59"/>
      <c r="ORS86" s="59"/>
      <c r="ORT86" s="59"/>
      <c r="ORU86" s="59"/>
      <c r="ORV86" s="59"/>
      <c r="ORW86" s="59"/>
      <c r="ORX86" s="59"/>
      <c r="ORY86" s="59"/>
      <c r="ORZ86" s="59"/>
      <c r="OSA86" s="59"/>
      <c r="OSB86" s="59"/>
      <c r="OSC86" s="59"/>
      <c r="OSD86" s="59"/>
      <c r="OSE86" s="59"/>
      <c r="OSF86" s="59"/>
      <c r="OSG86" s="59"/>
      <c r="OSH86" s="59"/>
      <c r="OSI86" s="59"/>
      <c r="OSJ86" s="59"/>
      <c r="OSK86" s="59"/>
      <c r="OSL86" s="59"/>
      <c r="OSM86" s="59"/>
      <c r="OSN86" s="59"/>
      <c r="OSO86" s="59"/>
      <c r="OSP86" s="59"/>
      <c r="OSQ86" s="59"/>
      <c r="OSR86" s="59"/>
      <c r="OSS86" s="59"/>
      <c r="OST86" s="59"/>
      <c r="OSU86" s="59"/>
      <c r="OSV86" s="59"/>
      <c r="OSW86" s="59"/>
      <c r="OSX86" s="59"/>
      <c r="OSY86" s="59"/>
      <c r="OSZ86" s="59"/>
      <c r="OTA86" s="59"/>
      <c r="OTB86" s="59"/>
      <c r="OTC86" s="59"/>
      <c r="OTD86" s="59"/>
      <c r="OTE86" s="59"/>
      <c r="OTF86" s="59"/>
      <c r="OTG86" s="59"/>
      <c r="OTH86" s="59"/>
      <c r="OTI86" s="59"/>
      <c r="OTJ86" s="59"/>
      <c r="OTK86" s="59"/>
      <c r="OTL86" s="59"/>
      <c r="OTM86" s="59"/>
      <c r="OTN86" s="59"/>
      <c r="OTO86" s="59"/>
      <c r="OTP86" s="59"/>
      <c r="OTQ86" s="59"/>
      <c r="OTR86" s="59"/>
      <c r="OTS86" s="59"/>
      <c r="OTT86" s="59"/>
      <c r="OTU86" s="59"/>
      <c r="OTV86" s="59"/>
      <c r="OTW86" s="59"/>
      <c r="OTX86" s="59"/>
      <c r="OTY86" s="59"/>
      <c r="OTZ86" s="59"/>
      <c r="OUA86" s="59"/>
      <c r="OUB86" s="59"/>
      <c r="OUC86" s="59"/>
      <c r="OUD86" s="59"/>
      <c r="OUE86" s="59"/>
      <c r="OUF86" s="59"/>
      <c r="OUG86" s="59"/>
      <c r="OUH86" s="59"/>
      <c r="OUI86" s="59"/>
      <c r="OUJ86" s="59"/>
      <c r="OUK86" s="59"/>
      <c r="OUL86" s="59"/>
      <c r="OUM86" s="59"/>
      <c r="OUN86" s="59"/>
      <c r="OUO86" s="59"/>
      <c r="OUP86" s="59"/>
      <c r="OUQ86" s="59"/>
      <c r="OUR86" s="59"/>
      <c r="OUS86" s="59"/>
      <c r="OUT86" s="59"/>
      <c r="OUU86" s="59"/>
      <c r="OUV86" s="59"/>
      <c r="OUW86" s="59"/>
      <c r="OUX86" s="59"/>
      <c r="OUY86" s="59"/>
      <c r="OUZ86" s="59"/>
      <c r="OVA86" s="59"/>
      <c r="OVB86" s="59"/>
      <c r="OVC86" s="59"/>
      <c r="OVD86" s="59"/>
      <c r="OVE86" s="59"/>
      <c r="OVF86" s="59"/>
      <c r="OVG86" s="59"/>
      <c r="OVH86" s="59"/>
      <c r="OVI86" s="59"/>
      <c r="OVJ86" s="59"/>
      <c r="OVK86" s="59"/>
      <c r="OVL86" s="59"/>
      <c r="OVM86" s="59"/>
      <c r="OVN86" s="59"/>
      <c r="OVO86" s="59"/>
      <c r="OVP86" s="59"/>
      <c r="OVQ86" s="59"/>
      <c r="OVR86" s="59"/>
      <c r="OVS86" s="59"/>
      <c r="OVT86" s="59"/>
      <c r="OVU86" s="59"/>
      <c r="OVV86" s="59"/>
      <c r="OVW86" s="59"/>
      <c r="OVX86" s="59"/>
      <c r="OVY86" s="59"/>
      <c r="OVZ86" s="59"/>
      <c r="OWA86" s="59"/>
      <c r="OWB86" s="59"/>
      <c r="OWC86" s="59"/>
      <c r="OWD86" s="59"/>
      <c r="OWE86" s="59"/>
      <c r="OWF86" s="59"/>
      <c r="OWG86" s="59"/>
      <c r="OWH86" s="59"/>
      <c r="OWI86" s="59"/>
      <c r="OWJ86" s="59"/>
      <c r="OWK86" s="59"/>
      <c r="OWL86" s="59"/>
      <c r="OWM86" s="59"/>
      <c r="OWN86" s="59"/>
      <c r="OWO86" s="59"/>
      <c r="OWP86" s="59"/>
      <c r="OWQ86" s="59"/>
      <c r="OWR86" s="59"/>
      <c r="OWS86" s="59"/>
      <c r="OWT86" s="59"/>
      <c r="OWU86" s="59"/>
      <c r="OWV86" s="59"/>
      <c r="OWW86" s="59"/>
      <c r="OWX86" s="59"/>
      <c r="OWY86" s="59"/>
      <c r="OWZ86" s="59"/>
      <c r="OXA86" s="59"/>
      <c r="OXB86" s="59"/>
      <c r="OXC86" s="59"/>
      <c r="OXD86" s="59"/>
      <c r="OXE86" s="59"/>
      <c r="OXF86" s="59"/>
      <c r="OXG86" s="59"/>
      <c r="OXH86" s="59"/>
      <c r="OXI86" s="59"/>
      <c r="OXJ86" s="59"/>
      <c r="OXK86" s="59"/>
      <c r="OXL86" s="59"/>
      <c r="OXM86" s="59"/>
      <c r="OXN86" s="59"/>
      <c r="OXO86" s="59"/>
      <c r="OXP86" s="59"/>
      <c r="OXQ86" s="59"/>
      <c r="OXR86" s="59"/>
      <c r="OXS86" s="59"/>
      <c r="OXT86" s="59"/>
      <c r="OXU86" s="59"/>
      <c r="OXV86" s="59"/>
      <c r="OXW86" s="59"/>
      <c r="OXX86" s="59"/>
      <c r="OXY86" s="59"/>
      <c r="OXZ86" s="59"/>
      <c r="OYA86" s="59"/>
      <c r="OYB86" s="59"/>
      <c r="OYC86" s="59"/>
      <c r="OYD86" s="59"/>
      <c r="OYE86" s="59"/>
      <c r="OYF86" s="59"/>
      <c r="OYG86" s="59"/>
      <c r="OYH86" s="59"/>
      <c r="OYI86" s="59"/>
      <c r="OYJ86" s="59"/>
      <c r="OYK86" s="59"/>
      <c r="OYL86" s="59"/>
      <c r="OYM86" s="59"/>
      <c r="OYN86" s="59"/>
      <c r="OYO86" s="59"/>
      <c r="OYP86" s="59"/>
      <c r="OYQ86" s="59"/>
      <c r="OYR86" s="59"/>
      <c r="OYS86" s="59"/>
      <c r="OYT86" s="59"/>
      <c r="OYU86" s="59"/>
      <c r="OYV86" s="59"/>
      <c r="OYW86" s="59"/>
      <c r="OYX86" s="59"/>
      <c r="OYY86" s="59"/>
      <c r="OYZ86" s="59"/>
      <c r="OZA86" s="59"/>
      <c r="OZB86" s="59"/>
      <c r="OZC86" s="59"/>
      <c r="OZD86" s="59"/>
      <c r="OZE86" s="59"/>
      <c r="OZF86" s="59"/>
      <c r="OZG86" s="59"/>
      <c r="OZH86" s="59"/>
      <c r="OZI86" s="59"/>
      <c r="OZJ86" s="59"/>
      <c r="OZK86" s="59"/>
      <c r="OZL86" s="59"/>
      <c r="OZM86" s="59"/>
      <c r="OZN86" s="59"/>
      <c r="OZO86" s="59"/>
      <c r="OZP86" s="59"/>
      <c r="OZQ86" s="59"/>
      <c r="OZR86" s="59"/>
      <c r="OZS86" s="59"/>
      <c r="OZT86" s="59"/>
      <c r="OZU86" s="59"/>
      <c r="OZV86" s="59"/>
      <c r="OZW86" s="59"/>
      <c r="OZX86" s="59"/>
      <c r="OZY86" s="59"/>
      <c r="OZZ86" s="59"/>
      <c r="PAA86" s="59"/>
      <c r="PAB86" s="59"/>
      <c r="PAC86" s="59"/>
      <c r="PAD86" s="59"/>
      <c r="PAE86" s="59"/>
      <c r="PAF86" s="59"/>
      <c r="PAG86" s="59"/>
      <c r="PAH86" s="59"/>
      <c r="PAI86" s="59"/>
      <c r="PAJ86" s="59"/>
      <c r="PAK86" s="59"/>
      <c r="PAL86" s="59"/>
      <c r="PAM86" s="59"/>
      <c r="PAN86" s="59"/>
      <c r="PAO86" s="59"/>
      <c r="PAP86" s="59"/>
      <c r="PAQ86" s="59"/>
      <c r="PAR86" s="59"/>
      <c r="PAS86" s="59"/>
      <c r="PAT86" s="59"/>
      <c r="PAU86" s="59"/>
      <c r="PAV86" s="59"/>
      <c r="PAW86" s="59"/>
      <c r="PAX86" s="59"/>
      <c r="PAY86" s="59"/>
      <c r="PAZ86" s="59"/>
      <c r="PBA86" s="59"/>
      <c r="PBB86" s="59"/>
      <c r="PBC86" s="59"/>
      <c r="PBD86" s="59"/>
      <c r="PBE86" s="59"/>
      <c r="PBF86" s="59"/>
      <c r="PBG86" s="59"/>
      <c r="PBH86" s="59"/>
      <c r="PBI86" s="59"/>
      <c r="PBJ86" s="59"/>
      <c r="PBK86" s="59"/>
      <c r="PBL86" s="59"/>
      <c r="PBM86" s="59"/>
      <c r="PBN86" s="59"/>
      <c r="PBO86" s="59"/>
      <c r="PBP86" s="59"/>
      <c r="PBQ86" s="59"/>
      <c r="PBR86" s="59"/>
      <c r="PBS86" s="59"/>
      <c r="PBT86" s="59"/>
      <c r="PBU86" s="59"/>
      <c r="PBV86" s="59"/>
      <c r="PBW86" s="59"/>
      <c r="PBX86" s="59"/>
      <c r="PBY86" s="59"/>
      <c r="PBZ86" s="59"/>
      <c r="PCA86" s="59"/>
      <c r="PCB86" s="59"/>
      <c r="PCC86" s="59"/>
      <c r="PCD86" s="59"/>
      <c r="PCE86" s="59"/>
      <c r="PCF86" s="59"/>
      <c r="PCG86" s="59"/>
      <c r="PCH86" s="59"/>
      <c r="PCI86" s="59"/>
      <c r="PCJ86" s="59"/>
      <c r="PCK86" s="59"/>
      <c r="PCL86" s="59"/>
      <c r="PCM86" s="59"/>
      <c r="PCN86" s="59"/>
      <c r="PCO86" s="59"/>
      <c r="PCP86" s="59"/>
      <c r="PCQ86" s="59"/>
      <c r="PCR86" s="59"/>
      <c r="PCS86" s="59"/>
      <c r="PCT86" s="59"/>
      <c r="PCU86" s="59"/>
      <c r="PCV86" s="59"/>
      <c r="PCW86" s="59"/>
      <c r="PCX86" s="59"/>
      <c r="PCY86" s="59"/>
      <c r="PCZ86" s="59"/>
      <c r="PDA86" s="59"/>
      <c r="PDB86" s="59"/>
      <c r="PDC86" s="59"/>
      <c r="PDD86" s="59"/>
      <c r="PDE86" s="59"/>
      <c r="PDF86" s="59"/>
      <c r="PDG86" s="59"/>
      <c r="PDH86" s="59"/>
      <c r="PDI86" s="59"/>
      <c r="PDJ86" s="59"/>
      <c r="PDK86" s="59"/>
      <c r="PDL86" s="59"/>
      <c r="PDM86" s="59"/>
      <c r="PDN86" s="59"/>
      <c r="PDO86" s="59"/>
      <c r="PDP86" s="59"/>
      <c r="PDQ86" s="59"/>
      <c r="PDR86" s="59"/>
      <c r="PDS86" s="59"/>
      <c r="PDT86" s="59"/>
      <c r="PDU86" s="59"/>
      <c r="PDV86" s="59"/>
      <c r="PDW86" s="59"/>
      <c r="PDX86" s="59"/>
      <c r="PDY86" s="59"/>
      <c r="PDZ86" s="59"/>
      <c r="PEA86" s="59"/>
      <c r="PEB86" s="59"/>
      <c r="PEC86" s="59"/>
      <c r="PED86" s="59"/>
      <c r="PEE86" s="59"/>
      <c r="PEF86" s="59"/>
      <c r="PEG86" s="59"/>
      <c r="PEH86" s="59"/>
      <c r="PEI86" s="59"/>
      <c r="PEJ86" s="59"/>
      <c r="PEK86" s="59"/>
      <c r="PEL86" s="59"/>
      <c r="PEM86" s="59"/>
      <c r="PEN86" s="59"/>
      <c r="PEO86" s="59"/>
      <c r="PEP86" s="59"/>
      <c r="PEQ86" s="59"/>
      <c r="PER86" s="59"/>
      <c r="PES86" s="59"/>
      <c r="PET86" s="59"/>
      <c r="PEU86" s="59"/>
      <c r="PEV86" s="59"/>
      <c r="PEW86" s="59"/>
      <c r="PEX86" s="59"/>
      <c r="PEY86" s="59"/>
      <c r="PEZ86" s="59"/>
      <c r="PFA86" s="59"/>
      <c r="PFB86" s="59"/>
      <c r="PFC86" s="59"/>
      <c r="PFD86" s="59"/>
      <c r="PFE86" s="59"/>
      <c r="PFF86" s="59"/>
      <c r="PFG86" s="59"/>
      <c r="PFH86" s="59"/>
      <c r="PFI86" s="59"/>
      <c r="PFJ86" s="59"/>
      <c r="PFK86" s="59"/>
      <c r="PFL86" s="59"/>
      <c r="PFM86" s="59"/>
      <c r="PFN86" s="59"/>
      <c r="PFO86" s="59"/>
      <c r="PFP86" s="59"/>
      <c r="PFQ86" s="59"/>
      <c r="PFR86" s="59"/>
      <c r="PFS86" s="59"/>
      <c r="PFT86" s="59"/>
      <c r="PFU86" s="59"/>
      <c r="PFV86" s="59"/>
      <c r="PFW86" s="59"/>
      <c r="PFX86" s="59"/>
      <c r="PFY86" s="59"/>
      <c r="PFZ86" s="59"/>
      <c r="PGA86" s="59"/>
      <c r="PGB86" s="59"/>
      <c r="PGC86" s="59"/>
      <c r="PGD86" s="59"/>
      <c r="PGE86" s="59"/>
      <c r="PGF86" s="59"/>
      <c r="PGG86" s="59"/>
      <c r="PGH86" s="59"/>
      <c r="PGI86" s="59"/>
      <c r="PGJ86" s="59"/>
      <c r="PGK86" s="59"/>
      <c r="PGL86" s="59"/>
      <c r="PGM86" s="59"/>
      <c r="PGN86" s="59"/>
      <c r="PGO86" s="59"/>
      <c r="PGP86" s="59"/>
      <c r="PGQ86" s="59"/>
      <c r="PGR86" s="59"/>
      <c r="PGS86" s="59"/>
      <c r="PGT86" s="59"/>
      <c r="PGU86" s="59"/>
      <c r="PGV86" s="59"/>
      <c r="PGW86" s="59"/>
      <c r="PGX86" s="59"/>
      <c r="PGY86" s="59"/>
      <c r="PGZ86" s="59"/>
      <c r="PHA86" s="59"/>
      <c r="PHB86" s="59"/>
      <c r="PHC86" s="59"/>
      <c r="PHD86" s="59"/>
      <c r="PHE86" s="59"/>
      <c r="PHF86" s="59"/>
      <c r="PHG86" s="59"/>
      <c r="PHH86" s="59"/>
      <c r="PHI86" s="59"/>
      <c r="PHJ86" s="59"/>
      <c r="PHK86" s="59"/>
      <c r="PHL86" s="59"/>
      <c r="PHM86" s="59"/>
      <c r="PHN86" s="59"/>
      <c r="PHO86" s="59"/>
      <c r="PHP86" s="59"/>
      <c r="PHQ86" s="59"/>
      <c r="PHR86" s="59"/>
      <c r="PHS86" s="59"/>
      <c r="PHT86" s="59"/>
      <c r="PHU86" s="59"/>
      <c r="PHV86" s="59"/>
      <c r="PHW86" s="59"/>
      <c r="PHX86" s="59"/>
      <c r="PHY86" s="59"/>
      <c r="PHZ86" s="59"/>
      <c r="PIA86" s="59"/>
      <c r="PIB86" s="59"/>
      <c r="PIC86" s="59"/>
      <c r="PID86" s="59"/>
      <c r="PIE86" s="59"/>
      <c r="PIF86" s="59"/>
      <c r="PIG86" s="59"/>
      <c r="PIH86" s="59"/>
      <c r="PII86" s="59"/>
      <c r="PIJ86" s="59"/>
      <c r="PIK86" s="59"/>
      <c r="PIL86" s="59"/>
      <c r="PIM86" s="59"/>
      <c r="PIN86" s="59"/>
      <c r="PIO86" s="59"/>
      <c r="PIP86" s="59"/>
      <c r="PIQ86" s="59"/>
      <c r="PIR86" s="59"/>
      <c r="PIS86" s="59"/>
      <c r="PIT86" s="59"/>
      <c r="PIU86" s="59"/>
      <c r="PIV86" s="59"/>
      <c r="PIW86" s="59"/>
      <c r="PIX86" s="59"/>
      <c r="PIY86" s="59"/>
      <c r="PIZ86" s="59"/>
      <c r="PJA86" s="59"/>
      <c r="PJB86" s="59"/>
      <c r="PJC86" s="59"/>
      <c r="PJD86" s="59"/>
      <c r="PJE86" s="59"/>
      <c r="PJF86" s="59"/>
      <c r="PJG86" s="59"/>
      <c r="PJH86" s="59"/>
      <c r="PJI86" s="59"/>
      <c r="PJJ86" s="59"/>
      <c r="PJK86" s="59"/>
      <c r="PJL86" s="59"/>
      <c r="PJM86" s="59"/>
      <c r="PJN86" s="59"/>
      <c r="PJO86" s="59"/>
      <c r="PJP86" s="59"/>
      <c r="PJQ86" s="59"/>
      <c r="PJR86" s="59"/>
      <c r="PJS86" s="59"/>
      <c r="PJT86" s="59"/>
      <c r="PJU86" s="59"/>
      <c r="PJV86" s="59"/>
      <c r="PJW86" s="59"/>
      <c r="PJX86" s="59"/>
      <c r="PJY86" s="59"/>
      <c r="PJZ86" s="59"/>
      <c r="PKA86" s="59"/>
      <c r="PKB86" s="59"/>
      <c r="PKC86" s="59"/>
      <c r="PKD86" s="59"/>
      <c r="PKE86" s="59"/>
      <c r="PKF86" s="59"/>
      <c r="PKG86" s="59"/>
      <c r="PKH86" s="59"/>
      <c r="PKI86" s="59"/>
      <c r="PKJ86" s="59"/>
      <c r="PKK86" s="59"/>
      <c r="PKL86" s="59"/>
      <c r="PKM86" s="59"/>
      <c r="PKN86" s="59"/>
      <c r="PKO86" s="59"/>
      <c r="PKP86" s="59"/>
      <c r="PKQ86" s="59"/>
      <c r="PKR86" s="59"/>
      <c r="PKS86" s="59"/>
      <c r="PKT86" s="59"/>
      <c r="PKU86" s="59"/>
      <c r="PKV86" s="59"/>
      <c r="PKW86" s="59"/>
      <c r="PKX86" s="59"/>
      <c r="PKY86" s="59"/>
      <c r="PKZ86" s="59"/>
      <c r="PLA86" s="59"/>
      <c r="PLB86" s="59"/>
      <c r="PLC86" s="59"/>
      <c r="PLD86" s="59"/>
      <c r="PLE86" s="59"/>
      <c r="PLF86" s="59"/>
      <c r="PLG86" s="59"/>
      <c r="PLH86" s="59"/>
      <c r="PLI86" s="59"/>
      <c r="PLJ86" s="59"/>
      <c r="PLK86" s="59"/>
      <c r="PLL86" s="59"/>
      <c r="PLM86" s="59"/>
      <c r="PLN86" s="59"/>
      <c r="PLO86" s="59"/>
      <c r="PLP86" s="59"/>
      <c r="PLQ86" s="59"/>
      <c r="PLR86" s="59"/>
      <c r="PLS86" s="59"/>
      <c r="PLT86" s="59"/>
      <c r="PLU86" s="59"/>
      <c r="PLV86" s="59"/>
      <c r="PLW86" s="59"/>
      <c r="PLX86" s="59"/>
      <c r="PLY86" s="59"/>
      <c r="PLZ86" s="59"/>
      <c r="PMA86" s="59"/>
      <c r="PMB86" s="59"/>
      <c r="PMC86" s="59"/>
      <c r="PMD86" s="59"/>
      <c r="PME86" s="59"/>
      <c r="PMF86" s="59"/>
      <c r="PMG86" s="59"/>
      <c r="PMH86" s="59"/>
      <c r="PMI86" s="59"/>
      <c r="PMJ86" s="59"/>
      <c r="PMK86" s="59"/>
      <c r="PML86" s="59"/>
      <c r="PMM86" s="59"/>
      <c r="PMN86" s="59"/>
      <c r="PMO86" s="59"/>
      <c r="PMP86" s="59"/>
      <c r="PMQ86" s="59"/>
      <c r="PMR86" s="59"/>
      <c r="PMS86" s="59"/>
      <c r="PMT86" s="59"/>
      <c r="PMU86" s="59"/>
      <c r="PMV86" s="59"/>
      <c r="PMW86" s="59"/>
      <c r="PMX86" s="59"/>
      <c r="PMY86" s="59"/>
      <c r="PMZ86" s="59"/>
      <c r="PNA86" s="59"/>
      <c r="PNB86" s="59"/>
      <c r="PNC86" s="59"/>
      <c r="PND86" s="59"/>
      <c r="PNE86" s="59"/>
      <c r="PNF86" s="59"/>
      <c r="PNG86" s="59"/>
      <c r="PNH86" s="59"/>
      <c r="PNI86" s="59"/>
      <c r="PNJ86" s="59"/>
      <c r="PNK86" s="59"/>
      <c r="PNL86" s="59"/>
      <c r="PNM86" s="59"/>
      <c r="PNN86" s="59"/>
      <c r="PNO86" s="59"/>
      <c r="PNP86" s="59"/>
      <c r="PNQ86" s="59"/>
      <c r="PNR86" s="59"/>
      <c r="PNS86" s="59"/>
      <c r="PNT86" s="59"/>
      <c r="PNU86" s="59"/>
      <c r="PNV86" s="59"/>
      <c r="PNW86" s="59"/>
      <c r="PNX86" s="59"/>
      <c r="PNY86" s="59"/>
      <c r="PNZ86" s="59"/>
      <c r="POA86" s="59"/>
      <c r="POB86" s="59"/>
      <c r="POC86" s="59"/>
      <c r="POD86" s="59"/>
      <c r="POE86" s="59"/>
      <c r="POF86" s="59"/>
      <c r="POG86" s="59"/>
      <c r="POH86" s="59"/>
      <c r="POI86" s="59"/>
      <c r="POJ86" s="59"/>
      <c r="POK86" s="59"/>
      <c r="POL86" s="59"/>
      <c r="POM86" s="59"/>
      <c r="PON86" s="59"/>
      <c r="POO86" s="59"/>
      <c r="POP86" s="59"/>
      <c r="POQ86" s="59"/>
      <c r="POR86" s="59"/>
      <c r="POS86" s="59"/>
      <c r="POT86" s="59"/>
      <c r="POU86" s="59"/>
      <c r="POV86" s="59"/>
      <c r="POW86" s="59"/>
      <c r="POX86" s="59"/>
      <c r="POY86" s="59"/>
      <c r="POZ86" s="59"/>
      <c r="PPA86" s="59"/>
      <c r="PPB86" s="59"/>
      <c r="PPC86" s="59"/>
      <c r="PPD86" s="59"/>
      <c r="PPE86" s="59"/>
      <c r="PPF86" s="59"/>
      <c r="PPG86" s="59"/>
      <c r="PPH86" s="59"/>
      <c r="PPI86" s="59"/>
      <c r="PPJ86" s="59"/>
      <c r="PPK86" s="59"/>
      <c r="PPL86" s="59"/>
      <c r="PPM86" s="59"/>
      <c r="PPN86" s="59"/>
      <c r="PPO86" s="59"/>
      <c r="PPP86" s="59"/>
      <c r="PPQ86" s="59"/>
      <c r="PPR86" s="59"/>
      <c r="PPS86" s="59"/>
      <c r="PPT86" s="59"/>
      <c r="PPU86" s="59"/>
      <c r="PPV86" s="59"/>
      <c r="PPW86" s="59"/>
      <c r="PPX86" s="59"/>
      <c r="PPY86" s="59"/>
      <c r="PPZ86" s="59"/>
      <c r="PQA86" s="59"/>
      <c r="PQB86" s="59"/>
      <c r="PQC86" s="59"/>
      <c r="PQD86" s="59"/>
      <c r="PQE86" s="59"/>
      <c r="PQF86" s="59"/>
      <c r="PQG86" s="59"/>
      <c r="PQH86" s="59"/>
      <c r="PQI86" s="59"/>
      <c r="PQJ86" s="59"/>
      <c r="PQK86" s="59"/>
      <c r="PQL86" s="59"/>
      <c r="PQM86" s="59"/>
      <c r="PQN86" s="59"/>
      <c r="PQO86" s="59"/>
      <c r="PQP86" s="59"/>
      <c r="PQQ86" s="59"/>
      <c r="PQR86" s="59"/>
      <c r="PQS86" s="59"/>
      <c r="PQT86" s="59"/>
      <c r="PQU86" s="59"/>
      <c r="PQV86" s="59"/>
      <c r="PQW86" s="59"/>
      <c r="PQX86" s="59"/>
      <c r="PQY86" s="59"/>
      <c r="PQZ86" s="59"/>
      <c r="PRA86" s="59"/>
      <c r="PRB86" s="59"/>
      <c r="PRC86" s="59"/>
      <c r="PRD86" s="59"/>
      <c r="PRE86" s="59"/>
      <c r="PRF86" s="59"/>
      <c r="PRG86" s="59"/>
      <c r="PRH86" s="59"/>
      <c r="PRI86" s="59"/>
      <c r="PRJ86" s="59"/>
      <c r="PRK86" s="59"/>
      <c r="PRL86" s="59"/>
      <c r="PRM86" s="59"/>
      <c r="PRN86" s="59"/>
      <c r="PRO86" s="59"/>
      <c r="PRP86" s="59"/>
      <c r="PRQ86" s="59"/>
      <c r="PRR86" s="59"/>
      <c r="PRS86" s="59"/>
      <c r="PRT86" s="59"/>
      <c r="PRU86" s="59"/>
      <c r="PRV86" s="59"/>
      <c r="PRW86" s="59"/>
      <c r="PRX86" s="59"/>
      <c r="PRY86" s="59"/>
      <c r="PRZ86" s="59"/>
      <c r="PSA86" s="59"/>
      <c r="PSB86" s="59"/>
      <c r="PSC86" s="59"/>
      <c r="PSD86" s="59"/>
      <c r="PSE86" s="59"/>
      <c r="PSF86" s="59"/>
      <c r="PSG86" s="59"/>
      <c r="PSH86" s="59"/>
      <c r="PSI86" s="59"/>
      <c r="PSJ86" s="59"/>
      <c r="PSK86" s="59"/>
      <c r="PSL86" s="59"/>
      <c r="PSM86" s="59"/>
      <c r="PSN86" s="59"/>
      <c r="PSO86" s="59"/>
      <c r="PSP86" s="59"/>
      <c r="PSQ86" s="59"/>
      <c r="PSR86" s="59"/>
      <c r="PSS86" s="59"/>
      <c r="PST86" s="59"/>
      <c r="PSU86" s="59"/>
      <c r="PSV86" s="59"/>
      <c r="PSW86" s="59"/>
      <c r="PSX86" s="59"/>
      <c r="PSY86" s="59"/>
      <c r="PSZ86" s="59"/>
      <c r="PTA86" s="59"/>
      <c r="PTB86" s="59"/>
      <c r="PTC86" s="59"/>
      <c r="PTD86" s="59"/>
      <c r="PTE86" s="59"/>
      <c r="PTF86" s="59"/>
      <c r="PTG86" s="59"/>
      <c r="PTH86" s="59"/>
      <c r="PTI86" s="59"/>
      <c r="PTJ86" s="59"/>
      <c r="PTK86" s="59"/>
      <c r="PTL86" s="59"/>
      <c r="PTM86" s="59"/>
      <c r="PTN86" s="59"/>
      <c r="PTO86" s="59"/>
      <c r="PTP86" s="59"/>
      <c r="PTQ86" s="59"/>
      <c r="PTR86" s="59"/>
      <c r="PTS86" s="59"/>
      <c r="PTT86" s="59"/>
      <c r="PTU86" s="59"/>
      <c r="PTV86" s="59"/>
      <c r="PTW86" s="59"/>
      <c r="PTX86" s="59"/>
      <c r="PTY86" s="59"/>
      <c r="PTZ86" s="59"/>
      <c r="PUA86" s="59"/>
      <c r="PUB86" s="59"/>
      <c r="PUC86" s="59"/>
      <c r="PUD86" s="59"/>
      <c r="PUE86" s="59"/>
      <c r="PUF86" s="59"/>
      <c r="PUG86" s="59"/>
      <c r="PUH86" s="59"/>
      <c r="PUI86" s="59"/>
      <c r="PUJ86" s="59"/>
      <c r="PUK86" s="59"/>
      <c r="PUL86" s="59"/>
      <c r="PUM86" s="59"/>
      <c r="PUN86" s="59"/>
      <c r="PUO86" s="59"/>
      <c r="PUP86" s="59"/>
      <c r="PUQ86" s="59"/>
      <c r="PUR86" s="59"/>
      <c r="PUS86" s="59"/>
      <c r="PUT86" s="59"/>
      <c r="PUU86" s="59"/>
      <c r="PUV86" s="59"/>
      <c r="PUW86" s="59"/>
      <c r="PUX86" s="59"/>
      <c r="PUY86" s="59"/>
      <c r="PUZ86" s="59"/>
      <c r="PVA86" s="59"/>
      <c r="PVB86" s="59"/>
      <c r="PVC86" s="59"/>
      <c r="PVD86" s="59"/>
      <c r="PVE86" s="59"/>
      <c r="PVF86" s="59"/>
      <c r="PVG86" s="59"/>
      <c r="PVH86" s="59"/>
      <c r="PVI86" s="59"/>
      <c r="PVJ86" s="59"/>
      <c r="PVK86" s="59"/>
      <c r="PVL86" s="59"/>
      <c r="PVM86" s="59"/>
      <c r="PVN86" s="59"/>
      <c r="PVO86" s="59"/>
      <c r="PVP86" s="59"/>
      <c r="PVQ86" s="59"/>
      <c r="PVR86" s="59"/>
      <c r="PVS86" s="59"/>
      <c r="PVT86" s="59"/>
      <c r="PVU86" s="59"/>
      <c r="PVV86" s="59"/>
      <c r="PVW86" s="59"/>
      <c r="PVX86" s="59"/>
      <c r="PVY86" s="59"/>
      <c r="PVZ86" s="59"/>
      <c r="PWA86" s="59"/>
      <c r="PWB86" s="59"/>
      <c r="PWC86" s="59"/>
      <c r="PWD86" s="59"/>
      <c r="PWE86" s="59"/>
      <c r="PWF86" s="59"/>
      <c r="PWG86" s="59"/>
      <c r="PWH86" s="59"/>
      <c r="PWI86" s="59"/>
      <c r="PWJ86" s="59"/>
      <c r="PWK86" s="59"/>
      <c r="PWL86" s="59"/>
      <c r="PWM86" s="59"/>
      <c r="PWN86" s="59"/>
      <c r="PWO86" s="59"/>
      <c r="PWP86" s="59"/>
      <c r="PWQ86" s="59"/>
      <c r="PWR86" s="59"/>
      <c r="PWS86" s="59"/>
      <c r="PWT86" s="59"/>
      <c r="PWU86" s="59"/>
      <c r="PWV86" s="59"/>
      <c r="PWW86" s="59"/>
      <c r="PWX86" s="59"/>
      <c r="PWY86" s="59"/>
      <c r="PWZ86" s="59"/>
      <c r="PXA86" s="59"/>
      <c r="PXB86" s="59"/>
      <c r="PXC86" s="59"/>
      <c r="PXD86" s="59"/>
      <c r="PXE86" s="59"/>
      <c r="PXF86" s="59"/>
      <c r="PXG86" s="59"/>
      <c r="PXH86" s="59"/>
      <c r="PXI86" s="59"/>
      <c r="PXJ86" s="59"/>
      <c r="PXK86" s="59"/>
      <c r="PXL86" s="59"/>
      <c r="PXM86" s="59"/>
      <c r="PXN86" s="59"/>
      <c r="PXO86" s="59"/>
      <c r="PXP86" s="59"/>
      <c r="PXQ86" s="59"/>
      <c r="PXR86" s="59"/>
      <c r="PXS86" s="59"/>
      <c r="PXT86" s="59"/>
      <c r="PXU86" s="59"/>
      <c r="PXV86" s="59"/>
      <c r="PXW86" s="59"/>
      <c r="PXX86" s="59"/>
      <c r="PXY86" s="59"/>
      <c r="PXZ86" s="59"/>
      <c r="PYA86" s="59"/>
      <c r="PYB86" s="59"/>
      <c r="PYC86" s="59"/>
      <c r="PYD86" s="59"/>
      <c r="PYE86" s="59"/>
      <c r="PYF86" s="59"/>
      <c r="PYG86" s="59"/>
      <c r="PYH86" s="59"/>
      <c r="PYI86" s="59"/>
      <c r="PYJ86" s="59"/>
      <c r="PYK86" s="59"/>
      <c r="PYL86" s="59"/>
      <c r="PYM86" s="59"/>
      <c r="PYN86" s="59"/>
      <c r="PYO86" s="59"/>
      <c r="PYP86" s="59"/>
      <c r="PYQ86" s="59"/>
      <c r="PYR86" s="59"/>
      <c r="PYS86" s="59"/>
      <c r="PYT86" s="59"/>
      <c r="PYU86" s="59"/>
      <c r="PYV86" s="59"/>
      <c r="PYW86" s="59"/>
      <c r="PYX86" s="59"/>
      <c r="PYY86" s="59"/>
      <c r="PYZ86" s="59"/>
      <c r="PZA86" s="59"/>
      <c r="PZB86" s="59"/>
      <c r="PZC86" s="59"/>
      <c r="PZD86" s="59"/>
      <c r="PZE86" s="59"/>
      <c r="PZF86" s="59"/>
      <c r="PZG86" s="59"/>
      <c r="PZH86" s="59"/>
      <c r="PZI86" s="59"/>
      <c r="PZJ86" s="59"/>
      <c r="PZK86" s="59"/>
      <c r="PZL86" s="59"/>
      <c r="PZM86" s="59"/>
      <c r="PZN86" s="59"/>
      <c r="PZO86" s="59"/>
      <c r="PZP86" s="59"/>
      <c r="PZQ86" s="59"/>
      <c r="PZR86" s="59"/>
      <c r="PZS86" s="59"/>
      <c r="PZT86" s="59"/>
      <c r="PZU86" s="59"/>
      <c r="PZV86" s="59"/>
      <c r="PZW86" s="59"/>
      <c r="PZX86" s="59"/>
      <c r="PZY86" s="59"/>
      <c r="PZZ86" s="59"/>
      <c r="QAA86" s="59"/>
      <c r="QAB86" s="59"/>
      <c r="QAC86" s="59"/>
      <c r="QAD86" s="59"/>
      <c r="QAE86" s="59"/>
      <c r="QAF86" s="59"/>
      <c r="QAG86" s="59"/>
      <c r="QAH86" s="59"/>
      <c r="QAI86" s="59"/>
      <c r="QAJ86" s="59"/>
      <c r="QAK86" s="59"/>
      <c r="QAL86" s="59"/>
      <c r="QAM86" s="59"/>
      <c r="QAN86" s="59"/>
      <c r="QAO86" s="59"/>
      <c r="QAP86" s="59"/>
      <c r="QAQ86" s="59"/>
      <c r="QAR86" s="59"/>
      <c r="QAS86" s="59"/>
      <c r="QAT86" s="59"/>
      <c r="QAU86" s="59"/>
      <c r="QAV86" s="59"/>
      <c r="QAW86" s="59"/>
      <c r="QAX86" s="59"/>
      <c r="QAY86" s="59"/>
      <c r="QAZ86" s="59"/>
      <c r="QBA86" s="59"/>
      <c r="QBB86" s="59"/>
      <c r="QBC86" s="59"/>
      <c r="QBD86" s="59"/>
      <c r="QBE86" s="59"/>
      <c r="QBF86" s="59"/>
      <c r="QBG86" s="59"/>
      <c r="QBH86" s="59"/>
      <c r="QBI86" s="59"/>
      <c r="QBJ86" s="59"/>
      <c r="QBK86" s="59"/>
      <c r="QBL86" s="59"/>
      <c r="QBM86" s="59"/>
      <c r="QBN86" s="59"/>
      <c r="QBO86" s="59"/>
      <c r="QBP86" s="59"/>
      <c r="QBQ86" s="59"/>
      <c r="QBR86" s="59"/>
      <c r="QBS86" s="59"/>
      <c r="QBT86" s="59"/>
      <c r="QBU86" s="59"/>
      <c r="QBV86" s="59"/>
      <c r="QBW86" s="59"/>
      <c r="QBX86" s="59"/>
      <c r="QBY86" s="59"/>
      <c r="QBZ86" s="59"/>
      <c r="QCA86" s="59"/>
      <c r="QCB86" s="59"/>
      <c r="QCC86" s="59"/>
      <c r="QCD86" s="59"/>
      <c r="QCE86" s="59"/>
      <c r="QCF86" s="59"/>
      <c r="QCG86" s="59"/>
      <c r="QCH86" s="59"/>
      <c r="QCI86" s="59"/>
      <c r="QCJ86" s="59"/>
      <c r="QCK86" s="59"/>
      <c r="QCL86" s="59"/>
      <c r="QCM86" s="59"/>
      <c r="QCN86" s="59"/>
      <c r="QCO86" s="59"/>
      <c r="QCP86" s="59"/>
      <c r="QCQ86" s="59"/>
      <c r="QCR86" s="59"/>
      <c r="QCS86" s="59"/>
      <c r="QCT86" s="59"/>
      <c r="QCU86" s="59"/>
      <c r="QCV86" s="59"/>
      <c r="QCW86" s="59"/>
      <c r="QCX86" s="59"/>
      <c r="QCY86" s="59"/>
      <c r="QCZ86" s="59"/>
      <c r="QDA86" s="59"/>
      <c r="QDB86" s="59"/>
      <c r="QDC86" s="59"/>
      <c r="QDD86" s="59"/>
      <c r="QDE86" s="59"/>
      <c r="QDF86" s="59"/>
      <c r="QDG86" s="59"/>
      <c r="QDH86" s="59"/>
      <c r="QDI86" s="59"/>
      <c r="QDJ86" s="59"/>
      <c r="QDK86" s="59"/>
      <c r="QDL86" s="59"/>
      <c r="QDM86" s="59"/>
      <c r="QDN86" s="59"/>
      <c r="QDO86" s="59"/>
      <c r="QDP86" s="59"/>
      <c r="QDQ86" s="59"/>
      <c r="QDR86" s="59"/>
      <c r="QDS86" s="59"/>
      <c r="QDT86" s="59"/>
      <c r="QDU86" s="59"/>
      <c r="QDV86" s="59"/>
      <c r="QDW86" s="59"/>
      <c r="QDX86" s="59"/>
      <c r="QDY86" s="59"/>
      <c r="QDZ86" s="59"/>
      <c r="QEA86" s="59"/>
      <c r="QEB86" s="59"/>
      <c r="QEC86" s="59"/>
      <c r="QED86" s="59"/>
      <c r="QEE86" s="59"/>
      <c r="QEF86" s="59"/>
      <c r="QEG86" s="59"/>
      <c r="QEH86" s="59"/>
      <c r="QEI86" s="59"/>
      <c r="QEJ86" s="59"/>
      <c r="QEK86" s="59"/>
      <c r="QEL86" s="59"/>
      <c r="QEM86" s="59"/>
      <c r="QEN86" s="59"/>
      <c r="QEO86" s="59"/>
      <c r="QEP86" s="59"/>
      <c r="QEQ86" s="59"/>
      <c r="QER86" s="59"/>
      <c r="QES86" s="59"/>
      <c r="QET86" s="59"/>
      <c r="QEU86" s="59"/>
      <c r="QEV86" s="59"/>
      <c r="QEW86" s="59"/>
      <c r="QEX86" s="59"/>
      <c r="QEY86" s="59"/>
      <c r="QEZ86" s="59"/>
      <c r="QFA86" s="59"/>
      <c r="QFB86" s="59"/>
      <c r="QFC86" s="59"/>
      <c r="QFD86" s="59"/>
      <c r="QFE86" s="59"/>
      <c r="QFF86" s="59"/>
      <c r="QFG86" s="59"/>
      <c r="QFH86" s="59"/>
      <c r="QFI86" s="59"/>
      <c r="QFJ86" s="59"/>
      <c r="QFK86" s="59"/>
      <c r="QFL86" s="59"/>
      <c r="QFM86" s="59"/>
      <c r="QFN86" s="59"/>
      <c r="QFO86" s="59"/>
      <c r="QFP86" s="59"/>
      <c r="QFQ86" s="59"/>
      <c r="QFR86" s="59"/>
      <c r="QFS86" s="59"/>
      <c r="QFT86" s="59"/>
      <c r="QFU86" s="59"/>
      <c r="QFV86" s="59"/>
      <c r="QFW86" s="59"/>
      <c r="QFX86" s="59"/>
      <c r="QFY86" s="59"/>
      <c r="QFZ86" s="59"/>
      <c r="QGA86" s="59"/>
      <c r="QGB86" s="59"/>
      <c r="QGC86" s="59"/>
      <c r="QGD86" s="59"/>
      <c r="QGE86" s="59"/>
      <c r="QGF86" s="59"/>
      <c r="QGG86" s="59"/>
      <c r="QGH86" s="59"/>
      <c r="QGI86" s="59"/>
      <c r="QGJ86" s="59"/>
      <c r="QGK86" s="59"/>
      <c r="QGL86" s="59"/>
      <c r="QGM86" s="59"/>
      <c r="QGN86" s="59"/>
      <c r="QGO86" s="59"/>
      <c r="QGP86" s="59"/>
      <c r="QGQ86" s="59"/>
      <c r="QGR86" s="59"/>
      <c r="QGS86" s="59"/>
      <c r="QGT86" s="59"/>
      <c r="QGU86" s="59"/>
      <c r="QGV86" s="59"/>
      <c r="QGW86" s="59"/>
      <c r="QGX86" s="59"/>
      <c r="QGY86" s="59"/>
      <c r="QGZ86" s="59"/>
      <c r="QHA86" s="59"/>
      <c r="QHB86" s="59"/>
      <c r="QHC86" s="59"/>
      <c r="QHD86" s="59"/>
      <c r="QHE86" s="59"/>
      <c r="QHF86" s="59"/>
      <c r="QHG86" s="59"/>
      <c r="QHH86" s="59"/>
      <c r="QHI86" s="59"/>
      <c r="QHJ86" s="59"/>
      <c r="QHK86" s="59"/>
      <c r="QHL86" s="59"/>
      <c r="QHM86" s="59"/>
      <c r="QHN86" s="59"/>
      <c r="QHO86" s="59"/>
      <c r="QHP86" s="59"/>
      <c r="QHQ86" s="59"/>
      <c r="QHR86" s="59"/>
      <c r="QHS86" s="59"/>
      <c r="QHT86" s="59"/>
      <c r="QHU86" s="59"/>
      <c r="QHV86" s="59"/>
      <c r="QHW86" s="59"/>
      <c r="QHX86" s="59"/>
      <c r="QHY86" s="59"/>
      <c r="QHZ86" s="59"/>
      <c r="QIA86" s="59"/>
      <c r="QIB86" s="59"/>
      <c r="QIC86" s="59"/>
      <c r="QID86" s="59"/>
      <c r="QIE86" s="59"/>
      <c r="QIF86" s="59"/>
      <c r="QIG86" s="59"/>
      <c r="QIH86" s="59"/>
      <c r="QII86" s="59"/>
      <c r="QIJ86" s="59"/>
      <c r="QIK86" s="59"/>
      <c r="QIL86" s="59"/>
      <c r="QIM86" s="59"/>
      <c r="QIN86" s="59"/>
      <c r="QIO86" s="59"/>
      <c r="QIP86" s="59"/>
      <c r="QIQ86" s="59"/>
      <c r="QIR86" s="59"/>
      <c r="QIS86" s="59"/>
      <c r="QIT86" s="59"/>
      <c r="QIU86" s="59"/>
      <c r="QIV86" s="59"/>
      <c r="QIW86" s="59"/>
      <c r="QIX86" s="59"/>
      <c r="QIY86" s="59"/>
      <c r="QIZ86" s="59"/>
      <c r="QJA86" s="59"/>
      <c r="QJB86" s="59"/>
      <c r="QJC86" s="59"/>
      <c r="QJD86" s="59"/>
      <c r="QJE86" s="59"/>
      <c r="QJF86" s="59"/>
      <c r="QJG86" s="59"/>
      <c r="QJH86" s="59"/>
      <c r="QJI86" s="59"/>
      <c r="QJJ86" s="59"/>
      <c r="QJK86" s="59"/>
      <c r="QJL86" s="59"/>
      <c r="QJM86" s="59"/>
      <c r="QJN86" s="59"/>
      <c r="QJO86" s="59"/>
      <c r="QJP86" s="59"/>
      <c r="QJQ86" s="59"/>
      <c r="QJR86" s="59"/>
      <c r="QJS86" s="59"/>
      <c r="QJT86" s="59"/>
      <c r="QJU86" s="59"/>
      <c r="QJV86" s="59"/>
      <c r="QJW86" s="59"/>
      <c r="QJX86" s="59"/>
      <c r="QJY86" s="59"/>
      <c r="QJZ86" s="59"/>
      <c r="QKA86" s="59"/>
      <c r="QKB86" s="59"/>
      <c r="QKC86" s="59"/>
      <c r="QKD86" s="59"/>
      <c r="QKE86" s="59"/>
      <c r="QKF86" s="59"/>
      <c r="QKG86" s="59"/>
      <c r="QKH86" s="59"/>
      <c r="QKI86" s="59"/>
      <c r="QKJ86" s="59"/>
      <c r="QKK86" s="59"/>
      <c r="QKL86" s="59"/>
      <c r="QKM86" s="59"/>
      <c r="QKN86" s="59"/>
      <c r="QKO86" s="59"/>
      <c r="QKP86" s="59"/>
      <c r="QKQ86" s="59"/>
      <c r="QKR86" s="59"/>
      <c r="QKS86" s="59"/>
      <c r="QKT86" s="59"/>
      <c r="QKU86" s="59"/>
      <c r="QKV86" s="59"/>
      <c r="QKW86" s="59"/>
      <c r="QKX86" s="59"/>
      <c r="QKY86" s="59"/>
      <c r="QKZ86" s="59"/>
      <c r="QLA86" s="59"/>
      <c r="QLB86" s="59"/>
      <c r="QLC86" s="59"/>
      <c r="QLD86" s="59"/>
      <c r="QLE86" s="59"/>
      <c r="QLF86" s="59"/>
      <c r="QLG86" s="59"/>
      <c r="QLH86" s="59"/>
      <c r="QLI86" s="59"/>
      <c r="QLJ86" s="59"/>
      <c r="QLK86" s="59"/>
      <c r="QLL86" s="59"/>
      <c r="QLM86" s="59"/>
      <c r="QLN86" s="59"/>
      <c r="QLO86" s="59"/>
      <c r="QLP86" s="59"/>
      <c r="QLQ86" s="59"/>
      <c r="QLR86" s="59"/>
      <c r="QLS86" s="59"/>
      <c r="QLT86" s="59"/>
      <c r="QLU86" s="59"/>
      <c r="QLV86" s="59"/>
      <c r="QLW86" s="59"/>
      <c r="QLX86" s="59"/>
      <c r="QLY86" s="59"/>
      <c r="QLZ86" s="59"/>
      <c r="QMA86" s="59"/>
      <c r="QMB86" s="59"/>
      <c r="QMC86" s="59"/>
      <c r="QMD86" s="59"/>
      <c r="QME86" s="59"/>
      <c r="QMF86" s="59"/>
      <c r="QMG86" s="59"/>
      <c r="QMH86" s="59"/>
      <c r="QMI86" s="59"/>
      <c r="QMJ86" s="59"/>
      <c r="QMK86" s="59"/>
      <c r="QML86" s="59"/>
      <c r="QMM86" s="59"/>
      <c r="QMN86" s="59"/>
      <c r="QMO86" s="59"/>
      <c r="QMP86" s="59"/>
      <c r="QMQ86" s="59"/>
      <c r="QMR86" s="59"/>
      <c r="QMS86" s="59"/>
      <c r="QMT86" s="59"/>
      <c r="QMU86" s="59"/>
      <c r="QMV86" s="59"/>
      <c r="QMW86" s="59"/>
      <c r="QMX86" s="59"/>
      <c r="QMY86" s="59"/>
      <c r="QMZ86" s="59"/>
      <c r="QNA86" s="59"/>
      <c r="QNB86" s="59"/>
      <c r="QNC86" s="59"/>
      <c r="QND86" s="59"/>
      <c r="QNE86" s="59"/>
      <c r="QNF86" s="59"/>
      <c r="QNG86" s="59"/>
      <c r="QNH86" s="59"/>
      <c r="QNI86" s="59"/>
      <c r="QNJ86" s="59"/>
      <c r="QNK86" s="59"/>
      <c r="QNL86" s="59"/>
      <c r="QNM86" s="59"/>
      <c r="QNN86" s="59"/>
      <c r="QNO86" s="59"/>
      <c r="QNP86" s="59"/>
      <c r="QNQ86" s="59"/>
      <c r="QNR86" s="59"/>
      <c r="QNS86" s="59"/>
      <c r="QNT86" s="59"/>
      <c r="QNU86" s="59"/>
      <c r="QNV86" s="59"/>
      <c r="QNW86" s="59"/>
      <c r="QNX86" s="59"/>
      <c r="QNY86" s="59"/>
      <c r="QNZ86" s="59"/>
      <c r="QOA86" s="59"/>
      <c r="QOB86" s="59"/>
      <c r="QOC86" s="59"/>
      <c r="QOD86" s="59"/>
      <c r="QOE86" s="59"/>
      <c r="QOF86" s="59"/>
      <c r="QOG86" s="59"/>
      <c r="QOH86" s="59"/>
      <c r="QOI86" s="59"/>
      <c r="QOJ86" s="59"/>
      <c r="QOK86" s="59"/>
      <c r="QOL86" s="59"/>
      <c r="QOM86" s="59"/>
      <c r="QON86" s="59"/>
      <c r="QOO86" s="59"/>
      <c r="QOP86" s="59"/>
      <c r="QOQ86" s="59"/>
      <c r="QOR86" s="59"/>
      <c r="QOS86" s="59"/>
      <c r="QOT86" s="59"/>
      <c r="QOU86" s="59"/>
      <c r="QOV86" s="59"/>
      <c r="QOW86" s="59"/>
      <c r="QOX86" s="59"/>
      <c r="QOY86" s="59"/>
      <c r="QOZ86" s="59"/>
      <c r="QPA86" s="59"/>
      <c r="QPB86" s="59"/>
      <c r="QPC86" s="59"/>
      <c r="QPD86" s="59"/>
      <c r="QPE86" s="59"/>
      <c r="QPF86" s="59"/>
      <c r="QPG86" s="59"/>
      <c r="QPH86" s="59"/>
      <c r="QPI86" s="59"/>
      <c r="QPJ86" s="59"/>
      <c r="QPK86" s="59"/>
      <c r="QPL86" s="59"/>
      <c r="QPM86" s="59"/>
      <c r="QPN86" s="59"/>
      <c r="QPO86" s="59"/>
      <c r="QPP86" s="59"/>
      <c r="QPQ86" s="59"/>
      <c r="QPR86" s="59"/>
      <c r="QPS86" s="59"/>
      <c r="QPT86" s="59"/>
      <c r="QPU86" s="59"/>
      <c r="QPV86" s="59"/>
      <c r="QPW86" s="59"/>
      <c r="QPX86" s="59"/>
      <c r="QPY86" s="59"/>
      <c r="QPZ86" s="59"/>
      <c r="QQA86" s="59"/>
      <c r="QQB86" s="59"/>
      <c r="QQC86" s="59"/>
      <c r="QQD86" s="59"/>
      <c r="QQE86" s="59"/>
      <c r="QQF86" s="59"/>
      <c r="QQG86" s="59"/>
      <c r="QQH86" s="59"/>
      <c r="QQI86" s="59"/>
      <c r="QQJ86" s="59"/>
      <c r="QQK86" s="59"/>
      <c r="QQL86" s="59"/>
      <c r="QQM86" s="59"/>
      <c r="QQN86" s="59"/>
      <c r="QQO86" s="59"/>
      <c r="QQP86" s="59"/>
      <c r="QQQ86" s="59"/>
      <c r="QQR86" s="59"/>
      <c r="QQS86" s="59"/>
      <c r="QQT86" s="59"/>
      <c r="QQU86" s="59"/>
      <c r="QQV86" s="59"/>
      <c r="QQW86" s="59"/>
      <c r="QQX86" s="59"/>
      <c r="QQY86" s="59"/>
      <c r="QQZ86" s="59"/>
      <c r="QRA86" s="59"/>
      <c r="QRB86" s="59"/>
      <c r="QRC86" s="59"/>
      <c r="QRD86" s="59"/>
      <c r="QRE86" s="59"/>
      <c r="QRF86" s="59"/>
      <c r="QRG86" s="59"/>
      <c r="QRH86" s="59"/>
      <c r="QRI86" s="59"/>
      <c r="QRJ86" s="59"/>
      <c r="QRK86" s="59"/>
      <c r="QRL86" s="59"/>
      <c r="QRM86" s="59"/>
      <c r="QRN86" s="59"/>
      <c r="QRO86" s="59"/>
      <c r="QRP86" s="59"/>
      <c r="QRQ86" s="59"/>
      <c r="QRR86" s="59"/>
      <c r="QRS86" s="59"/>
      <c r="QRT86" s="59"/>
      <c r="QRU86" s="59"/>
      <c r="QRV86" s="59"/>
      <c r="QRW86" s="59"/>
      <c r="QRX86" s="59"/>
      <c r="QRY86" s="59"/>
      <c r="QRZ86" s="59"/>
      <c r="QSA86" s="59"/>
      <c r="QSB86" s="59"/>
      <c r="QSC86" s="59"/>
      <c r="QSD86" s="59"/>
      <c r="QSE86" s="59"/>
      <c r="QSF86" s="59"/>
      <c r="QSG86" s="59"/>
      <c r="QSH86" s="59"/>
      <c r="QSI86" s="59"/>
      <c r="QSJ86" s="59"/>
      <c r="QSK86" s="59"/>
      <c r="QSL86" s="59"/>
      <c r="QSM86" s="59"/>
      <c r="QSN86" s="59"/>
      <c r="QSO86" s="59"/>
      <c r="QSP86" s="59"/>
      <c r="QSQ86" s="59"/>
      <c r="QSR86" s="59"/>
      <c r="QSS86" s="59"/>
      <c r="QST86" s="59"/>
      <c r="QSU86" s="59"/>
      <c r="QSV86" s="59"/>
      <c r="QSW86" s="59"/>
      <c r="QSX86" s="59"/>
      <c r="QSY86" s="59"/>
      <c r="QSZ86" s="59"/>
      <c r="QTA86" s="59"/>
      <c r="QTB86" s="59"/>
      <c r="QTC86" s="59"/>
      <c r="QTD86" s="59"/>
      <c r="QTE86" s="59"/>
      <c r="QTF86" s="59"/>
      <c r="QTG86" s="59"/>
      <c r="QTH86" s="59"/>
      <c r="QTI86" s="59"/>
      <c r="QTJ86" s="59"/>
      <c r="QTK86" s="59"/>
      <c r="QTL86" s="59"/>
      <c r="QTM86" s="59"/>
      <c r="QTN86" s="59"/>
      <c r="QTO86" s="59"/>
      <c r="QTP86" s="59"/>
      <c r="QTQ86" s="59"/>
      <c r="QTR86" s="59"/>
      <c r="QTS86" s="59"/>
      <c r="QTT86" s="59"/>
      <c r="QTU86" s="59"/>
      <c r="QTV86" s="59"/>
      <c r="QTW86" s="59"/>
      <c r="QTX86" s="59"/>
      <c r="QTY86" s="59"/>
      <c r="QTZ86" s="59"/>
      <c r="QUA86" s="59"/>
      <c r="QUB86" s="59"/>
      <c r="QUC86" s="59"/>
      <c r="QUD86" s="59"/>
      <c r="QUE86" s="59"/>
      <c r="QUF86" s="59"/>
      <c r="QUG86" s="59"/>
      <c r="QUH86" s="59"/>
      <c r="QUI86" s="59"/>
      <c r="QUJ86" s="59"/>
      <c r="QUK86" s="59"/>
      <c r="QUL86" s="59"/>
      <c r="QUM86" s="59"/>
      <c r="QUN86" s="59"/>
      <c r="QUO86" s="59"/>
      <c r="QUP86" s="59"/>
      <c r="QUQ86" s="59"/>
      <c r="QUR86" s="59"/>
      <c r="QUS86" s="59"/>
      <c r="QUT86" s="59"/>
      <c r="QUU86" s="59"/>
      <c r="QUV86" s="59"/>
      <c r="QUW86" s="59"/>
      <c r="QUX86" s="59"/>
      <c r="QUY86" s="59"/>
      <c r="QUZ86" s="59"/>
      <c r="QVA86" s="59"/>
      <c r="QVB86" s="59"/>
      <c r="QVC86" s="59"/>
      <c r="QVD86" s="59"/>
      <c r="QVE86" s="59"/>
      <c r="QVF86" s="59"/>
      <c r="QVG86" s="59"/>
      <c r="QVH86" s="59"/>
      <c r="QVI86" s="59"/>
      <c r="QVJ86" s="59"/>
      <c r="QVK86" s="59"/>
      <c r="QVL86" s="59"/>
      <c r="QVM86" s="59"/>
      <c r="QVN86" s="59"/>
      <c r="QVO86" s="59"/>
      <c r="QVP86" s="59"/>
      <c r="QVQ86" s="59"/>
      <c r="QVR86" s="59"/>
      <c r="QVS86" s="59"/>
      <c r="QVT86" s="59"/>
      <c r="QVU86" s="59"/>
      <c r="QVV86" s="59"/>
      <c r="QVW86" s="59"/>
      <c r="QVX86" s="59"/>
      <c r="QVY86" s="59"/>
      <c r="QVZ86" s="59"/>
      <c r="QWA86" s="59"/>
      <c r="QWB86" s="59"/>
      <c r="QWC86" s="59"/>
      <c r="QWD86" s="59"/>
      <c r="QWE86" s="59"/>
      <c r="QWF86" s="59"/>
      <c r="QWG86" s="59"/>
      <c r="QWH86" s="59"/>
      <c r="QWI86" s="59"/>
      <c r="QWJ86" s="59"/>
      <c r="QWK86" s="59"/>
      <c r="QWL86" s="59"/>
      <c r="QWM86" s="59"/>
      <c r="QWN86" s="59"/>
      <c r="QWO86" s="59"/>
      <c r="QWP86" s="59"/>
      <c r="QWQ86" s="59"/>
      <c r="QWR86" s="59"/>
      <c r="QWS86" s="59"/>
      <c r="QWT86" s="59"/>
      <c r="QWU86" s="59"/>
      <c r="QWV86" s="59"/>
      <c r="QWW86" s="59"/>
      <c r="QWX86" s="59"/>
      <c r="QWY86" s="59"/>
      <c r="QWZ86" s="59"/>
      <c r="QXA86" s="59"/>
      <c r="QXB86" s="59"/>
      <c r="QXC86" s="59"/>
      <c r="QXD86" s="59"/>
      <c r="QXE86" s="59"/>
      <c r="QXF86" s="59"/>
      <c r="QXG86" s="59"/>
      <c r="QXH86" s="59"/>
      <c r="QXI86" s="59"/>
      <c r="QXJ86" s="59"/>
      <c r="QXK86" s="59"/>
      <c r="QXL86" s="59"/>
      <c r="QXM86" s="59"/>
      <c r="QXN86" s="59"/>
      <c r="QXO86" s="59"/>
      <c r="QXP86" s="59"/>
      <c r="QXQ86" s="59"/>
      <c r="QXR86" s="59"/>
      <c r="QXS86" s="59"/>
      <c r="QXT86" s="59"/>
      <c r="QXU86" s="59"/>
      <c r="QXV86" s="59"/>
      <c r="QXW86" s="59"/>
      <c r="QXX86" s="59"/>
      <c r="QXY86" s="59"/>
      <c r="QXZ86" s="59"/>
      <c r="QYA86" s="59"/>
      <c r="QYB86" s="59"/>
      <c r="QYC86" s="59"/>
      <c r="QYD86" s="59"/>
      <c r="QYE86" s="59"/>
      <c r="QYF86" s="59"/>
      <c r="QYG86" s="59"/>
      <c r="QYH86" s="59"/>
      <c r="QYI86" s="59"/>
      <c r="QYJ86" s="59"/>
      <c r="QYK86" s="59"/>
      <c r="QYL86" s="59"/>
      <c r="QYM86" s="59"/>
      <c r="QYN86" s="59"/>
      <c r="QYO86" s="59"/>
      <c r="QYP86" s="59"/>
      <c r="QYQ86" s="59"/>
      <c r="QYR86" s="59"/>
      <c r="QYS86" s="59"/>
      <c r="QYT86" s="59"/>
      <c r="QYU86" s="59"/>
      <c r="QYV86" s="59"/>
      <c r="QYW86" s="59"/>
      <c r="QYX86" s="59"/>
      <c r="QYY86" s="59"/>
      <c r="QYZ86" s="59"/>
      <c r="QZA86" s="59"/>
      <c r="QZB86" s="59"/>
      <c r="QZC86" s="59"/>
      <c r="QZD86" s="59"/>
      <c r="QZE86" s="59"/>
      <c r="QZF86" s="59"/>
      <c r="QZG86" s="59"/>
      <c r="QZH86" s="59"/>
      <c r="QZI86" s="59"/>
      <c r="QZJ86" s="59"/>
      <c r="QZK86" s="59"/>
      <c r="QZL86" s="59"/>
      <c r="QZM86" s="59"/>
      <c r="QZN86" s="59"/>
      <c r="QZO86" s="59"/>
      <c r="QZP86" s="59"/>
      <c r="QZQ86" s="59"/>
      <c r="QZR86" s="59"/>
      <c r="QZS86" s="59"/>
      <c r="QZT86" s="59"/>
      <c r="QZU86" s="59"/>
      <c r="QZV86" s="59"/>
      <c r="QZW86" s="59"/>
      <c r="QZX86" s="59"/>
      <c r="QZY86" s="59"/>
      <c r="QZZ86" s="59"/>
      <c r="RAA86" s="59"/>
      <c r="RAB86" s="59"/>
      <c r="RAC86" s="59"/>
      <c r="RAD86" s="59"/>
      <c r="RAE86" s="59"/>
      <c r="RAF86" s="59"/>
      <c r="RAG86" s="59"/>
      <c r="RAH86" s="59"/>
      <c r="RAI86" s="59"/>
      <c r="RAJ86" s="59"/>
      <c r="RAK86" s="59"/>
      <c r="RAL86" s="59"/>
      <c r="RAM86" s="59"/>
      <c r="RAN86" s="59"/>
      <c r="RAO86" s="59"/>
      <c r="RAP86" s="59"/>
      <c r="RAQ86" s="59"/>
      <c r="RAR86" s="59"/>
      <c r="RAS86" s="59"/>
      <c r="RAT86" s="59"/>
      <c r="RAU86" s="59"/>
      <c r="RAV86" s="59"/>
      <c r="RAW86" s="59"/>
      <c r="RAX86" s="59"/>
      <c r="RAY86" s="59"/>
      <c r="RAZ86" s="59"/>
      <c r="RBA86" s="59"/>
      <c r="RBB86" s="59"/>
      <c r="RBC86" s="59"/>
      <c r="RBD86" s="59"/>
      <c r="RBE86" s="59"/>
      <c r="RBF86" s="59"/>
      <c r="RBG86" s="59"/>
      <c r="RBH86" s="59"/>
      <c r="RBI86" s="59"/>
      <c r="RBJ86" s="59"/>
      <c r="RBK86" s="59"/>
      <c r="RBL86" s="59"/>
      <c r="RBM86" s="59"/>
      <c r="RBN86" s="59"/>
      <c r="RBO86" s="59"/>
      <c r="RBP86" s="59"/>
      <c r="RBQ86" s="59"/>
      <c r="RBR86" s="59"/>
      <c r="RBS86" s="59"/>
      <c r="RBT86" s="59"/>
      <c r="RBU86" s="59"/>
      <c r="RBV86" s="59"/>
      <c r="RBW86" s="59"/>
      <c r="RBX86" s="59"/>
      <c r="RBY86" s="59"/>
      <c r="RBZ86" s="59"/>
      <c r="RCA86" s="59"/>
      <c r="RCB86" s="59"/>
      <c r="RCC86" s="59"/>
      <c r="RCD86" s="59"/>
      <c r="RCE86" s="59"/>
      <c r="RCF86" s="59"/>
      <c r="RCG86" s="59"/>
      <c r="RCH86" s="59"/>
      <c r="RCI86" s="59"/>
      <c r="RCJ86" s="59"/>
      <c r="RCK86" s="59"/>
      <c r="RCL86" s="59"/>
      <c r="RCM86" s="59"/>
      <c r="RCN86" s="59"/>
      <c r="RCO86" s="59"/>
      <c r="RCP86" s="59"/>
      <c r="RCQ86" s="59"/>
      <c r="RCR86" s="59"/>
      <c r="RCS86" s="59"/>
      <c r="RCT86" s="59"/>
      <c r="RCU86" s="59"/>
      <c r="RCV86" s="59"/>
      <c r="RCW86" s="59"/>
      <c r="RCX86" s="59"/>
      <c r="RCY86" s="59"/>
      <c r="RCZ86" s="59"/>
      <c r="RDA86" s="59"/>
      <c r="RDB86" s="59"/>
      <c r="RDC86" s="59"/>
      <c r="RDD86" s="59"/>
      <c r="RDE86" s="59"/>
      <c r="RDF86" s="59"/>
      <c r="RDG86" s="59"/>
      <c r="RDH86" s="59"/>
      <c r="RDI86" s="59"/>
      <c r="RDJ86" s="59"/>
      <c r="RDK86" s="59"/>
      <c r="RDL86" s="59"/>
      <c r="RDM86" s="59"/>
      <c r="RDN86" s="59"/>
      <c r="RDO86" s="59"/>
      <c r="RDP86" s="59"/>
      <c r="RDQ86" s="59"/>
      <c r="RDR86" s="59"/>
      <c r="RDS86" s="59"/>
      <c r="RDT86" s="59"/>
      <c r="RDU86" s="59"/>
      <c r="RDV86" s="59"/>
      <c r="RDW86" s="59"/>
      <c r="RDX86" s="59"/>
      <c r="RDY86" s="59"/>
      <c r="RDZ86" s="59"/>
      <c r="REA86" s="59"/>
      <c r="REB86" s="59"/>
      <c r="REC86" s="59"/>
      <c r="RED86" s="59"/>
      <c r="REE86" s="59"/>
      <c r="REF86" s="59"/>
      <c r="REG86" s="59"/>
      <c r="REH86" s="59"/>
      <c r="REI86" s="59"/>
      <c r="REJ86" s="59"/>
      <c r="REK86" s="59"/>
      <c r="REL86" s="59"/>
      <c r="REM86" s="59"/>
      <c r="REN86" s="59"/>
      <c r="REO86" s="59"/>
      <c r="REP86" s="59"/>
      <c r="REQ86" s="59"/>
      <c r="RER86" s="59"/>
      <c r="RES86" s="59"/>
      <c r="RET86" s="59"/>
      <c r="REU86" s="59"/>
      <c r="REV86" s="59"/>
      <c r="REW86" s="59"/>
      <c r="REX86" s="59"/>
      <c r="REY86" s="59"/>
      <c r="REZ86" s="59"/>
      <c r="RFA86" s="59"/>
      <c r="RFB86" s="59"/>
      <c r="RFC86" s="59"/>
      <c r="RFD86" s="59"/>
      <c r="RFE86" s="59"/>
      <c r="RFF86" s="59"/>
      <c r="RFG86" s="59"/>
      <c r="RFH86" s="59"/>
      <c r="RFI86" s="59"/>
      <c r="RFJ86" s="59"/>
      <c r="RFK86" s="59"/>
      <c r="RFL86" s="59"/>
      <c r="RFM86" s="59"/>
      <c r="RFN86" s="59"/>
      <c r="RFO86" s="59"/>
      <c r="RFP86" s="59"/>
      <c r="RFQ86" s="59"/>
      <c r="RFR86" s="59"/>
      <c r="RFS86" s="59"/>
      <c r="RFT86" s="59"/>
      <c r="RFU86" s="59"/>
      <c r="RFV86" s="59"/>
      <c r="RFW86" s="59"/>
      <c r="RFX86" s="59"/>
      <c r="RFY86" s="59"/>
      <c r="RFZ86" s="59"/>
      <c r="RGA86" s="59"/>
      <c r="RGB86" s="59"/>
      <c r="RGC86" s="59"/>
      <c r="RGD86" s="59"/>
      <c r="RGE86" s="59"/>
      <c r="RGF86" s="59"/>
      <c r="RGG86" s="59"/>
      <c r="RGH86" s="59"/>
      <c r="RGI86" s="59"/>
      <c r="RGJ86" s="59"/>
      <c r="RGK86" s="59"/>
      <c r="RGL86" s="59"/>
      <c r="RGM86" s="59"/>
      <c r="RGN86" s="59"/>
      <c r="RGO86" s="59"/>
      <c r="RGP86" s="59"/>
      <c r="RGQ86" s="59"/>
      <c r="RGR86" s="59"/>
      <c r="RGS86" s="59"/>
      <c r="RGT86" s="59"/>
      <c r="RGU86" s="59"/>
      <c r="RGV86" s="59"/>
      <c r="RGW86" s="59"/>
      <c r="RGX86" s="59"/>
      <c r="RGY86" s="59"/>
      <c r="RGZ86" s="59"/>
      <c r="RHA86" s="59"/>
      <c r="RHB86" s="59"/>
      <c r="RHC86" s="59"/>
      <c r="RHD86" s="59"/>
      <c r="RHE86" s="59"/>
      <c r="RHF86" s="59"/>
      <c r="RHG86" s="59"/>
      <c r="RHH86" s="59"/>
      <c r="RHI86" s="59"/>
      <c r="RHJ86" s="59"/>
      <c r="RHK86" s="59"/>
      <c r="RHL86" s="59"/>
      <c r="RHM86" s="59"/>
      <c r="RHN86" s="59"/>
      <c r="RHO86" s="59"/>
      <c r="RHP86" s="59"/>
      <c r="RHQ86" s="59"/>
      <c r="RHR86" s="59"/>
      <c r="RHS86" s="59"/>
      <c r="RHT86" s="59"/>
      <c r="RHU86" s="59"/>
      <c r="RHV86" s="59"/>
      <c r="RHW86" s="59"/>
      <c r="RHX86" s="59"/>
      <c r="RHY86" s="59"/>
      <c r="RHZ86" s="59"/>
      <c r="RIA86" s="59"/>
      <c r="RIB86" s="59"/>
      <c r="RIC86" s="59"/>
      <c r="RID86" s="59"/>
      <c r="RIE86" s="59"/>
      <c r="RIF86" s="59"/>
      <c r="RIG86" s="59"/>
      <c r="RIH86" s="59"/>
      <c r="RII86" s="59"/>
      <c r="RIJ86" s="59"/>
      <c r="RIK86" s="59"/>
      <c r="RIL86" s="59"/>
      <c r="RIM86" s="59"/>
      <c r="RIN86" s="59"/>
      <c r="RIO86" s="59"/>
      <c r="RIP86" s="59"/>
      <c r="RIQ86" s="59"/>
      <c r="RIR86" s="59"/>
      <c r="RIS86" s="59"/>
      <c r="RIT86" s="59"/>
      <c r="RIU86" s="59"/>
      <c r="RIV86" s="59"/>
      <c r="RIW86" s="59"/>
      <c r="RIX86" s="59"/>
      <c r="RIY86" s="59"/>
      <c r="RIZ86" s="59"/>
      <c r="RJA86" s="59"/>
      <c r="RJB86" s="59"/>
      <c r="RJC86" s="59"/>
      <c r="RJD86" s="59"/>
      <c r="RJE86" s="59"/>
      <c r="RJF86" s="59"/>
      <c r="RJG86" s="59"/>
      <c r="RJH86" s="59"/>
      <c r="RJI86" s="59"/>
      <c r="RJJ86" s="59"/>
      <c r="RJK86" s="59"/>
      <c r="RJL86" s="59"/>
      <c r="RJM86" s="59"/>
      <c r="RJN86" s="59"/>
      <c r="RJO86" s="59"/>
      <c r="RJP86" s="59"/>
      <c r="RJQ86" s="59"/>
      <c r="RJR86" s="59"/>
      <c r="RJS86" s="59"/>
      <c r="RJT86" s="59"/>
      <c r="RJU86" s="59"/>
      <c r="RJV86" s="59"/>
      <c r="RJW86" s="59"/>
      <c r="RJX86" s="59"/>
      <c r="RJY86" s="59"/>
      <c r="RJZ86" s="59"/>
      <c r="RKA86" s="59"/>
      <c r="RKB86" s="59"/>
      <c r="RKC86" s="59"/>
      <c r="RKD86" s="59"/>
      <c r="RKE86" s="59"/>
      <c r="RKF86" s="59"/>
      <c r="RKG86" s="59"/>
      <c r="RKH86" s="59"/>
      <c r="RKI86" s="59"/>
      <c r="RKJ86" s="59"/>
      <c r="RKK86" s="59"/>
      <c r="RKL86" s="59"/>
      <c r="RKM86" s="59"/>
      <c r="RKN86" s="59"/>
      <c r="RKO86" s="59"/>
      <c r="RKP86" s="59"/>
      <c r="RKQ86" s="59"/>
      <c r="RKR86" s="59"/>
      <c r="RKS86" s="59"/>
      <c r="RKT86" s="59"/>
      <c r="RKU86" s="59"/>
      <c r="RKV86" s="59"/>
      <c r="RKW86" s="59"/>
      <c r="RKX86" s="59"/>
      <c r="RKY86" s="59"/>
      <c r="RKZ86" s="59"/>
      <c r="RLA86" s="59"/>
      <c r="RLB86" s="59"/>
      <c r="RLC86" s="59"/>
      <c r="RLD86" s="59"/>
      <c r="RLE86" s="59"/>
      <c r="RLF86" s="59"/>
      <c r="RLG86" s="59"/>
      <c r="RLH86" s="59"/>
      <c r="RLI86" s="59"/>
      <c r="RLJ86" s="59"/>
      <c r="RLK86" s="59"/>
      <c r="RLL86" s="59"/>
      <c r="RLM86" s="59"/>
      <c r="RLN86" s="59"/>
      <c r="RLO86" s="59"/>
      <c r="RLP86" s="59"/>
      <c r="RLQ86" s="59"/>
      <c r="RLR86" s="59"/>
      <c r="RLS86" s="59"/>
      <c r="RLT86" s="59"/>
      <c r="RLU86" s="59"/>
      <c r="RLV86" s="59"/>
      <c r="RLW86" s="59"/>
      <c r="RLX86" s="59"/>
      <c r="RLY86" s="59"/>
      <c r="RLZ86" s="59"/>
      <c r="RMA86" s="59"/>
      <c r="RMB86" s="59"/>
      <c r="RMC86" s="59"/>
      <c r="RMD86" s="59"/>
      <c r="RME86" s="59"/>
      <c r="RMF86" s="59"/>
      <c r="RMG86" s="59"/>
      <c r="RMH86" s="59"/>
      <c r="RMI86" s="59"/>
      <c r="RMJ86" s="59"/>
      <c r="RMK86" s="59"/>
      <c r="RML86" s="59"/>
      <c r="RMM86" s="59"/>
      <c r="RMN86" s="59"/>
      <c r="RMO86" s="59"/>
      <c r="RMP86" s="59"/>
      <c r="RMQ86" s="59"/>
      <c r="RMR86" s="59"/>
      <c r="RMS86" s="59"/>
      <c r="RMT86" s="59"/>
      <c r="RMU86" s="59"/>
      <c r="RMV86" s="59"/>
      <c r="RMW86" s="59"/>
      <c r="RMX86" s="59"/>
      <c r="RMY86" s="59"/>
      <c r="RMZ86" s="59"/>
      <c r="RNA86" s="59"/>
      <c r="RNB86" s="59"/>
      <c r="RNC86" s="59"/>
      <c r="RND86" s="59"/>
      <c r="RNE86" s="59"/>
      <c r="RNF86" s="59"/>
      <c r="RNG86" s="59"/>
      <c r="RNH86" s="59"/>
      <c r="RNI86" s="59"/>
      <c r="RNJ86" s="59"/>
      <c r="RNK86" s="59"/>
      <c r="RNL86" s="59"/>
      <c r="RNM86" s="59"/>
      <c r="RNN86" s="59"/>
      <c r="RNO86" s="59"/>
      <c r="RNP86" s="59"/>
      <c r="RNQ86" s="59"/>
      <c r="RNR86" s="59"/>
      <c r="RNS86" s="59"/>
      <c r="RNT86" s="59"/>
      <c r="RNU86" s="59"/>
      <c r="RNV86" s="59"/>
      <c r="RNW86" s="59"/>
      <c r="RNX86" s="59"/>
      <c r="RNY86" s="59"/>
      <c r="RNZ86" s="59"/>
      <c r="ROA86" s="59"/>
      <c r="ROB86" s="59"/>
      <c r="ROC86" s="59"/>
      <c r="ROD86" s="59"/>
      <c r="ROE86" s="59"/>
      <c r="ROF86" s="59"/>
      <c r="ROG86" s="59"/>
      <c r="ROH86" s="59"/>
      <c r="ROI86" s="59"/>
      <c r="ROJ86" s="59"/>
      <c r="ROK86" s="59"/>
      <c r="ROL86" s="59"/>
      <c r="ROM86" s="59"/>
      <c r="RON86" s="59"/>
      <c r="ROO86" s="59"/>
      <c r="ROP86" s="59"/>
      <c r="ROQ86" s="59"/>
      <c r="ROR86" s="59"/>
      <c r="ROS86" s="59"/>
      <c r="ROT86" s="59"/>
      <c r="ROU86" s="59"/>
      <c r="ROV86" s="59"/>
      <c r="ROW86" s="59"/>
      <c r="ROX86" s="59"/>
      <c r="ROY86" s="59"/>
      <c r="ROZ86" s="59"/>
      <c r="RPA86" s="59"/>
      <c r="RPB86" s="59"/>
      <c r="RPC86" s="59"/>
      <c r="RPD86" s="59"/>
      <c r="RPE86" s="59"/>
      <c r="RPF86" s="59"/>
      <c r="RPG86" s="59"/>
      <c r="RPH86" s="59"/>
      <c r="RPI86" s="59"/>
      <c r="RPJ86" s="59"/>
      <c r="RPK86" s="59"/>
      <c r="RPL86" s="59"/>
      <c r="RPM86" s="59"/>
      <c r="RPN86" s="59"/>
      <c r="RPO86" s="59"/>
      <c r="RPP86" s="59"/>
      <c r="RPQ86" s="59"/>
      <c r="RPR86" s="59"/>
      <c r="RPS86" s="59"/>
      <c r="RPT86" s="59"/>
      <c r="RPU86" s="59"/>
      <c r="RPV86" s="59"/>
      <c r="RPW86" s="59"/>
      <c r="RPX86" s="59"/>
      <c r="RPY86" s="59"/>
      <c r="RPZ86" s="59"/>
      <c r="RQA86" s="59"/>
      <c r="RQB86" s="59"/>
      <c r="RQC86" s="59"/>
      <c r="RQD86" s="59"/>
      <c r="RQE86" s="59"/>
      <c r="RQF86" s="59"/>
      <c r="RQG86" s="59"/>
      <c r="RQH86" s="59"/>
      <c r="RQI86" s="59"/>
      <c r="RQJ86" s="59"/>
      <c r="RQK86" s="59"/>
      <c r="RQL86" s="59"/>
      <c r="RQM86" s="59"/>
      <c r="RQN86" s="59"/>
      <c r="RQO86" s="59"/>
      <c r="RQP86" s="59"/>
      <c r="RQQ86" s="59"/>
      <c r="RQR86" s="59"/>
      <c r="RQS86" s="59"/>
      <c r="RQT86" s="59"/>
      <c r="RQU86" s="59"/>
      <c r="RQV86" s="59"/>
      <c r="RQW86" s="59"/>
      <c r="RQX86" s="59"/>
      <c r="RQY86" s="59"/>
      <c r="RQZ86" s="59"/>
      <c r="RRA86" s="59"/>
      <c r="RRB86" s="59"/>
      <c r="RRC86" s="59"/>
      <c r="RRD86" s="59"/>
      <c r="RRE86" s="59"/>
      <c r="RRF86" s="59"/>
      <c r="RRG86" s="59"/>
      <c r="RRH86" s="59"/>
      <c r="RRI86" s="59"/>
      <c r="RRJ86" s="59"/>
      <c r="RRK86" s="59"/>
      <c r="RRL86" s="59"/>
      <c r="RRM86" s="59"/>
      <c r="RRN86" s="59"/>
      <c r="RRO86" s="59"/>
      <c r="RRP86" s="59"/>
      <c r="RRQ86" s="59"/>
      <c r="RRR86" s="59"/>
      <c r="RRS86" s="59"/>
      <c r="RRT86" s="59"/>
      <c r="RRU86" s="59"/>
      <c r="RRV86" s="59"/>
      <c r="RRW86" s="59"/>
      <c r="RRX86" s="59"/>
      <c r="RRY86" s="59"/>
      <c r="RRZ86" s="59"/>
      <c r="RSA86" s="59"/>
      <c r="RSB86" s="59"/>
      <c r="RSC86" s="59"/>
      <c r="RSD86" s="59"/>
      <c r="RSE86" s="59"/>
      <c r="RSF86" s="59"/>
      <c r="RSG86" s="59"/>
      <c r="RSH86" s="59"/>
      <c r="RSI86" s="59"/>
      <c r="RSJ86" s="59"/>
      <c r="RSK86" s="59"/>
      <c r="RSL86" s="59"/>
      <c r="RSM86" s="59"/>
      <c r="RSN86" s="59"/>
      <c r="RSO86" s="59"/>
      <c r="RSP86" s="59"/>
      <c r="RSQ86" s="59"/>
      <c r="RSR86" s="59"/>
      <c r="RSS86" s="59"/>
      <c r="RST86" s="59"/>
      <c r="RSU86" s="59"/>
      <c r="RSV86" s="59"/>
      <c r="RSW86" s="59"/>
      <c r="RSX86" s="59"/>
      <c r="RSY86" s="59"/>
      <c r="RSZ86" s="59"/>
      <c r="RTA86" s="59"/>
      <c r="RTB86" s="59"/>
      <c r="RTC86" s="59"/>
      <c r="RTD86" s="59"/>
      <c r="RTE86" s="59"/>
      <c r="RTF86" s="59"/>
      <c r="RTG86" s="59"/>
      <c r="RTH86" s="59"/>
      <c r="RTI86" s="59"/>
      <c r="RTJ86" s="59"/>
      <c r="RTK86" s="59"/>
      <c r="RTL86" s="59"/>
      <c r="RTM86" s="59"/>
      <c r="RTN86" s="59"/>
      <c r="RTO86" s="59"/>
      <c r="RTP86" s="59"/>
      <c r="RTQ86" s="59"/>
      <c r="RTR86" s="59"/>
      <c r="RTS86" s="59"/>
      <c r="RTT86" s="59"/>
      <c r="RTU86" s="59"/>
      <c r="RTV86" s="59"/>
      <c r="RTW86" s="59"/>
      <c r="RTX86" s="59"/>
      <c r="RTY86" s="59"/>
      <c r="RTZ86" s="59"/>
      <c r="RUA86" s="59"/>
      <c r="RUB86" s="59"/>
      <c r="RUC86" s="59"/>
      <c r="RUD86" s="59"/>
      <c r="RUE86" s="59"/>
      <c r="RUF86" s="59"/>
      <c r="RUG86" s="59"/>
      <c r="RUH86" s="59"/>
      <c r="RUI86" s="59"/>
      <c r="RUJ86" s="59"/>
      <c r="RUK86" s="59"/>
      <c r="RUL86" s="59"/>
      <c r="RUM86" s="59"/>
      <c r="RUN86" s="59"/>
      <c r="RUO86" s="59"/>
      <c r="RUP86" s="59"/>
      <c r="RUQ86" s="59"/>
      <c r="RUR86" s="59"/>
      <c r="RUS86" s="59"/>
      <c r="RUT86" s="59"/>
      <c r="RUU86" s="59"/>
      <c r="RUV86" s="59"/>
      <c r="RUW86" s="59"/>
      <c r="RUX86" s="59"/>
      <c r="RUY86" s="59"/>
      <c r="RUZ86" s="59"/>
      <c r="RVA86" s="59"/>
      <c r="RVB86" s="59"/>
      <c r="RVC86" s="59"/>
      <c r="RVD86" s="59"/>
      <c r="RVE86" s="59"/>
      <c r="RVF86" s="59"/>
      <c r="RVG86" s="59"/>
      <c r="RVH86" s="59"/>
      <c r="RVI86" s="59"/>
      <c r="RVJ86" s="59"/>
      <c r="RVK86" s="59"/>
      <c r="RVL86" s="59"/>
      <c r="RVM86" s="59"/>
      <c r="RVN86" s="59"/>
      <c r="RVO86" s="59"/>
      <c r="RVP86" s="59"/>
      <c r="RVQ86" s="59"/>
      <c r="RVR86" s="59"/>
      <c r="RVS86" s="59"/>
      <c r="RVT86" s="59"/>
      <c r="RVU86" s="59"/>
      <c r="RVV86" s="59"/>
      <c r="RVW86" s="59"/>
      <c r="RVX86" s="59"/>
      <c r="RVY86" s="59"/>
      <c r="RVZ86" s="59"/>
      <c r="RWA86" s="59"/>
      <c r="RWB86" s="59"/>
      <c r="RWC86" s="59"/>
      <c r="RWD86" s="59"/>
      <c r="RWE86" s="59"/>
      <c r="RWF86" s="59"/>
      <c r="RWG86" s="59"/>
      <c r="RWH86" s="59"/>
      <c r="RWI86" s="59"/>
      <c r="RWJ86" s="59"/>
      <c r="RWK86" s="59"/>
      <c r="RWL86" s="59"/>
      <c r="RWM86" s="59"/>
      <c r="RWN86" s="59"/>
      <c r="RWO86" s="59"/>
      <c r="RWP86" s="59"/>
      <c r="RWQ86" s="59"/>
      <c r="RWR86" s="59"/>
      <c r="RWS86" s="59"/>
      <c r="RWT86" s="59"/>
      <c r="RWU86" s="59"/>
      <c r="RWV86" s="59"/>
      <c r="RWW86" s="59"/>
      <c r="RWX86" s="59"/>
      <c r="RWY86" s="59"/>
      <c r="RWZ86" s="59"/>
      <c r="RXA86" s="59"/>
      <c r="RXB86" s="59"/>
      <c r="RXC86" s="59"/>
      <c r="RXD86" s="59"/>
      <c r="RXE86" s="59"/>
      <c r="RXF86" s="59"/>
      <c r="RXG86" s="59"/>
      <c r="RXH86" s="59"/>
      <c r="RXI86" s="59"/>
      <c r="RXJ86" s="59"/>
      <c r="RXK86" s="59"/>
      <c r="RXL86" s="59"/>
      <c r="RXM86" s="59"/>
      <c r="RXN86" s="59"/>
      <c r="RXO86" s="59"/>
      <c r="RXP86" s="59"/>
      <c r="RXQ86" s="59"/>
      <c r="RXR86" s="59"/>
      <c r="RXS86" s="59"/>
      <c r="RXT86" s="59"/>
      <c r="RXU86" s="59"/>
      <c r="RXV86" s="59"/>
      <c r="RXW86" s="59"/>
      <c r="RXX86" s="59"/>
      <c r="RXY86" s="59"/>
      <c r="RXZ86" s="59"/>
      <c r="RYA86" s="59"/>
      <c r="RYB86" s="59"/>
      <c r="RYC86" s="59"/>
      <c r="RYD86" s="59"/>
      <c r="RYE86" s="59"/>
      <c r="RYF86" s="59"/>
      <c r="RYG86" s="59"/>
      <c r="RYH86" s="59"/>
      <c r="RYI86" s="59"/>
      <c r="RYJ86" s="59"/>
      <c r="RYK86" s="59"/>
      <c r="RYL86" s="59"/>
      <c r="RYM86" s="59"/>
      <c r="RYN86" s="59"/>
      <c r="RYO86" s="59"/>
      <c r="RYP86" s="59"/>
      <c r="RYQ86" s="59"/>
      <c r="RYR86" s="59"/>
      <c r="RYS86" s="59"/>
      <c r="RYT86" s="59"/>
      <c r="RYU86" s="59"/>
      <c r="RYV86" s="59"/>
      <c r="RYW86" s="59"/>
      <c r="RYX86" s="59"/>
      <c r="RYY86" s="59"/>
      <c r="RYZ86" s="59"/>
      <c r="RZA86" s="59"/>
      <c r="RZB86" s="59"/>
      <c r="RZC86" s="59"/>
      <c r="RZD86" s="59"/>
      <c r="RZE86" s="59"/>
      <c r="RZF86" s="59"/>
      <c r="RZG86" s="59"/>
      <c r="RZH86" s="59"/>
      <c r="RZI86" s="59"/>
      <c r="RZJ86" s="59"/>
      <c r="RZK86" s="59"/>
      <c r="RZL86" s="59"/>
      <c r="RZM86" s="59"/>
      <c r="RZN86" s="59"/>
      <c r="RZO86" s="59"/>
      <c r="RZP86" s="59"/>
      <c r="RZQ86" s="59"/>
      <c r="RZR86" s="59"/>
      <c r="RZS86" s="59"/>
      <c r="RZT86" s="59"/>
      <c r="RZU86" s="59"/>
      <c r="RZV86" s="59"/>
      <c r="RZW86" s="59"/>
      <c r="RZX86" s="59"/>
      <c r="RZY86" s="59"/>
      <c r="RZZ86" s="59"/>
      <c r="SAA86" s="59"/>
      <c r="SAB86" s="59"/>
      <c r="SAC86" s="59"/>
      <c r="SAD86" s="59"/>
      <c r="SAE86" s="59"/>
      <c r="SAF86" s="59"/>
      <c r="SAG86" s="59"/>
      <c r="SAH86" s="59"/>
      <c r="SAI86" s="59"/>
      <c r="SAJ86" s="59"/>
      <c r="SAK86" s="59"/>
      <c r="SAL86" s="59"/>
      <c r="SAM86" s="59"/>
      <c r="SAN86" s="59"/>
      <c r="SAO86" s="59"/>
      <c r="SAP86" s="59"/>
      <c r="SAQ86" s="59"/>
      <c r="SAR86" s="59"/>
      <c r="SAS86" s="59"/>
      <c r="SAT86" s="59"/>
      <c r="SAU86" s="59"/>
      <c r="SAV86" s="59"/>
      <c r="SAW86" s="59"/>
      <c r="SAX86" s="59"/>
      <c r="SAY86" s="59"/>
      <c r="SAZ86" s="59"/>
      <c r="SBA86" s="59"/>
      <c r="SBB86" s="59"/>
      <c r="SBC86" s="59"/>
      <c r="SBD86" s="59"/>
      <c r="SBE86" s="59"/>
      <c r="SBF86" s="59"/>
      <c r="SBG86" s="59"/>
      <c r="SBH86" s="59"/>
      <c r="SBI86" s="59"/>
      <c r="SBJ86" s="59"/>
      <c r="SBK86" s="59"/>
      <c r="SBL86" s="59"/>
      <c r="SBM86" s="59"/>
      <c r="SBN86" s="59"/>
      <c r="SBO86" s="59"/>
      <c r="SBP86" s="59"/>
      <c r="SBQ86" s="59"/>
      <c r="SBR86" s="59"/>
      <c r="SBS86" s="59"/>
      <c r="SBT86" s="59"/>
      <c r="SBU86" s="59"/>
      <c r="SBV86" s="59"/>
      <c r="SBW86" s="59"/>
      <c r="SBX86" s="59"/>
      <c r="SBY86" s="59"/>
      <c r="SBZ86" s="59"/>
      <c r="SCA86" s="59"/>
      <c r="SCB86" s="59"/>
      <c r="SCC86" s="59"/>
      <c r="SCD86" s="59"/>
      <c r="SCE86" s="59"/>
      <c r="SCF86" s="59"/>
      <c r="SCG86" s="59"/>
      <c r="SCH86" s="59"/>
      <c r="SCI86" s="59"/>
      <c r="SCJ86" s="59"/>
      <c r="SCK86" s="59"/>
      <c r="SCL86" s="59"/>
      <c r="SCM86" s="59"/>
      <c r="SCN86" s="59"/>
      <c r="SCO86" s="59"/>
      <c r="SCP86" s="59"/>
      <c r="SCQ86" s="59"/>
      <c r="SCR86" s="59"/>
      <c r="SCS86" s="59"/>
      <c r="SCT86" s="59"/>
      <c r="SCU86" s="59"/>
      <c r="SCV86" s="59"/>
      <c r="SCW86" s="59"/>
      <c r="SCX86" s="59"/>
      <c r="SCY86" s="59"/>
      <c r="SCZ86" s="59"/>
      <c r="SDA86" s="59"/>
      <c r="SDB86" s="59"/>
      <c r="SDC86" s="59"/>
      <c r="SDD86" s="59"/>
      <c r="SDE86" s="59"/>
      <c r="SDF86" s="59"/>
      <c r="SDG86" s="59"/>
      <c r="SDH86" s="59"/>
      <c r="SDI86" s="59"/>
      <c r="SDJ86" s="59"/>
      <c r="SDK86" s="59"/>
      <c r="SDL86" s="59"/>
      <c r="SDM86" s="59"/>
      <c r="SDN86" s="59"/>
      <c r="SDO86" s="59"/>
      <c r="SDP86" s="59"/>
      <c r="SDQ86" s="59"/>
      <c r="SDR86" s="59"/>
      <c r="SDS86" s="59"/>
      <c r="SDT86" s="59"/>
      <c r="SDU86" s="59"/>
      <c r="SDV86" s="59"/>
      <c r="SDW86" s="59"/>
      <c r="SDX86" s="59"/>
      <c r="SDY86" s="59"/>
      <c r="SDZ86" s="59"/>
      <c r="SEA86" s="59"/>
      <c r="SEB86" s="59"/>
      <c r="SEC86" s="59"/>
      <c r="SED86" s="59"/>
      <c r="SEE86" s="59"/>
      <c r="SEF86" s="59"/>
      <c r="SEG86" s="59"/>
      <c r="SEH86" s="59"/>
      <c r="SEI86" s="59"/>
      <c r="SEJ86" s="59"/>
      <c r="SEK86" s="59"/>
      <c r="SEL86" s="59"/>
      <c r="SEM86" s="59"/>
      <c r="SEN86" s="59"/>
      <c r="SEO86" s="59"/>
      <c r="SEP86" s="59"/>
      <c r="SEQ86" s="59"/>
      <c r="SER86" s="59"/>
      <c r="SES86" s="59"/>
      <c r="SET86" s="59"/>
      <c r="SEU86" s="59"/>
      <c r="SEV86" s="59"/>
      <c r="SEW86" s="59"/>
      <c r="SEX86" s="59"/>
      <c r="SEY86" s="59"/>
      <c r="SEZ86" s="59"/>
      <c r="SFA86" s="59"/>
      <c r="SFB86" s="59"/>
      <c r="SFC86" s="59"/>
      <c r="SFD86" s="59"/>
      <c r="SFE86" s="59"/>
      <c r="SFF86" s="59"/>
      <c r="SFG86" s="59"/>
      <c r="SFH86" s="59"/>
      <c r="SFI86" s="59"/>
      <c r="SFJ86" s="59"/>
      <c r="SFK86" s="59"/>
      <c r="SFL86" s="59"/>
      <c r="SFM86" s="59"/>
      <c r="SFN86" s="59"/>
      <c r="SFO86" s="59"/>
      <c r="SFP86" s="59"/>
      <c r="SFQ86" s="59"/>
      <c r="SFR86" s="59"/>
      <c r="SFS86" s="59"/>
      <c r="SFT86" s="59"/>
      <c r="SFU86" s="59"/>
      <c r="SFV86" s="59"/>
      <c r="SFW86" s="59"/>
      <c r="SFX86" s="59"/>
      <c r="SFY86" s="59"/>
      <c r="SFZ86" s="59"/>
      <c r="SGA86" s="59"/>
      <c r="SGB86" s="59"/>
      <c r="SGC86" s="59"/>
      <c r="SGD86" s="59"/>
      <c r="SGE86" s="59"/>
      <c r="SGF86" s="59"/>
      <c r="SGG86" s="59"/>
      <c r="SGH86" s="59"/>
      <c r="SGI86" s="59"/>
      <c r="SGJ86" s="59"/>
      <c r="SGK86" s="59"/>
      <c r="SGL86" s="59"/>
      <c r="SGM86" s="59"/>
      <c r="SGN86" s="59"/>
      <c r="SGO86" s="59"/>
      <c r="SGP86" s="59"/>
      <c r="SGQ86" s="59"/>
      <c r="SGR86" s="59"/>
      <c r="SGS86" s="59"/>
      <c r="SGT86" s="59"/>
      <c r="SGU86" s="59"/>
      <c r="SGV86" s="59"/>
      <c r="SGW86" s="59"/>
      <c r="SGX86" s="59"/>
      <c r="SGY86" s="59"/>
      <c r="SGZ86" s="59"/>
      <c r="SHA86" s="59"/>
      <c r="SHB86" s="59"/>
      <c r="SHC86" s="59"/>
      <c r="SHD86" s="59"/>
      <c r="SHE86" s="59"/>
      <c r="SHF86" s="59"/>
      <c r="SHG86" s="59"/>
      <c r="SHH86" s="59"/>
      <c r="SHI86" s="59"/>
      <c r="SHJ86" s="59"/>
      <c r="SHK86" s="59"/>
      <c r="SHL86" s="59"/>
      <c r="SHM86" s="59"/>
      <c r="SHN86" s="59"/>
      <c r="SHO86" s="59"/>
      <c r="SHP86" s="59"/>
      <c r="SHQ86" s="59"/>
      <c r="SHR86" s="59"/>
      <c r="SHS86" s="59"/>
      <c r="SHT86" s="59"/>
      <c r="SHU86" s="59"/>
      <c r="SHV86" s="59"/>
      <c r="SHW86" s="59"/>
      <c r="SHX86" s="59"/>
      <c r="SHY86" s="59"/>
      <c r="SHZ86" s="59"/>
      <c r="SIA86" s="59"/>
      <c r="SIB86" s="59"/>
      <c r="SIC86" s="59"/>
      <c r="SID86" s="59"/>
      <c r="SIE86" s="59"/>
      <c r="SIF86" s="59"/>
      <c r="SIG86" s="59"/>
      <c r="SIH86" s="59"/>
      <c r="SII86" s="59"/>
      <c r="SIJ86" s="59"/>
      <c r="SIK86" s="59"/>
      <c r="SIL86" s="59"/>
      <c r="SIM86" s="59"/>
      <c r="SIN86" s="59"/>
      <c r="SIO86" s="59"/>
      <c r="SIP86" s="59"/>
      <c r="SIQ86" s="59"/>
      <c r="SIR86" s="59"/>
      <c r="SIS86" s="59"/>
      <c r="SIT86" s="59"/>
      <c r="SIU86" s="59"/>
      <c r="SIV86" s="59"/>
      <c r="SIW86" s="59"/>
      <c r="SIX86" s="59"/>
      <c r="SIY86" s="59"/>
      <c r="SIZ86" s="59"/>
      <c r="SJA86" s="59"/>
      <c r="SJB86" s="59"/>
      <c r="SJC86" s="59"/>
      <c r="SJD86" s="59"/>
      <c r="SJE86" s="59"/>
      <c r="SJF86" s="59"/>
      <c r="SJG86" s="59"/>
      <c r="SJH86" s="59"/>
      <c r="SJI86" s="59"/>
      <c r="SJJ86" s="59"/>
      <c r="SJK86" s="59"/>
      <c r="SJL86" s="59"/>
      <c r="SJM86" s="59"/>
      <c r="SJN86" s="59"/>
      <c r="SJO86" s="59"/>
      <c r="SJP86" s="59"/>
      <c r="SJQ86" s="59"/>
      <c r="SJR86" s="59"/>
      <c r="SJS86" s="59"/>
      <c r="SJT86" s="59"/>
      <c r="SJU86" s="59"/>
      <c r="SJV86" s="59"/>
      <c r="SJW86" s="59"/>
      <c r="SJX86" s="59"/>
      <c r="SJY86" s="59"/>
      <c r="SJZ86" s="59"/>
      <c r="SKA86" s="59"/>
      <c r="SKB86" s="59"/>
      <c r="SKC86" s="59"/>
      <c r="SKD86" s="59"/>
      <c r="SKE86" s="59"/>
      <c r="SKF86" s="59"/>
      <c r="SKG86" s="59"/>
      <c r="SKH86" s="59"/>
      <c r="SKI86" s="59"/>
      <c r="SKJ86" s="59"/>
      <c r="SKK86" s="59"/>
      <c r="SKL86" s="59"/>
      <c r="SKM86" s="59"/>
      <c r="SKN86" s="59"/>
      <c r="SKO86" s="59"/>
      <c r="SKP86" s="59"/>
      <c r="SKQ86" s="59"/>
      <c r="SKR86" s="59"/>
      <c r="SKS86" s="59"/>
      <c r="SKT86" s="59"/>
      <c r="SKU86" s="59"/>
      <c r="SKV86" s="59"/>
      <c r="SKW86" s="59"/>
      <c r="SKX86" s="59"/>
      <c r="SKY86" s="59"/>
      <c r="SKZ86" s="59"/>
      <c r="SLA86" s="59"/>
      <c r="SLB86" s="59"/>
      <c r="SLC86" s="59"/>
      <c r="SLD86" s="59"/>
      <c r="SLE86" s="59"/>
      <c r="SLF86" s="59"/>
      <c r="SLG86" s="59"/>
      <c r="SLH86" s="59"/>
      <c r="SLI86" s="59"/>
      <c r="SLJ86" s="59"/>
      <c r="SLK86" s="59"/>
      <c r="SLL86" s="59"/>
      <c r="SLM86" s="59"/>
      <c r="SLN86" s="59"/>
      <c r="SLO86" s="59"/>
      <c r="SLP86" s="59"/>
      <c r="SLQ86" s="59"/>
      <c r="SLR86" s="59"/>
      <c r="SLS86" s="59"/>
      <c r="SLT86" s="59"/>
      <c r="SLU86" s="59"/>
      <c r="SLV86" s="59"/>
      <c r="SLW86" s="59"/>
      <c r="SLX86" s="59"/>
      <c r="SLY86" s="59"/>
      <c r="SLZ86" s="59"/>
      <c r="SMA86" s="59"/>
      <c r="SMB86" s="59"/>
      <c r="SMC86" s="59"/>
      <c r="SMD86" s="59"/>
      <c r="SME86" s="59"/>
      <c r="SMF86" s="59"/>
      <c r="SMG86" s="59"/>
      <c r="SMH86" s="59"/>
      <c r="SMI86" s="59"/>
      <c r="SMJ86" s="59"/>
      <c r="SMK86" s="59"/>
      <c r="SML86" s="59"/>
      <c r="SMM86" s="59"/>
      <c r="SMN86" s="59"/>
      <c r="SMO86" s="59"/>
      <c r="SMP86" s="59"/>
      <c r="SMQ86" s="59"/>
      <c r="SMR86" s="59"/>
      <c r="SMS86" s="59"/>
      <c r="SMT86" s="59"/>
      <c r="SMU86" s="59"/>
      <c r="SMV86" s="59"/>
      <c r="SMW86" s="59"/>
      <c r="SMX86" s="59"/>
      <c r="SMY86" s="59"/>
      <c r="SMZ86" s="59"/>
      <c r="SNA86" s="59"/>
      <c r="SNB86" s="59"/>
      <c r="SNC86" s="59"/>
      <c r="SND86" s="59"/>
      <c r="SNE86" s="59"/>
      <c r="SNF86" s="59"/>
      <c r="SNG86" s="59"/>
      <c r="SNH86" s="59"/>
      <c r="SNI86" s="59"/>
      <c r="SNJ86" s="59"/>
      <c r="SNK86" s="59"/>
      <c r="SNL86" s="59"/>
      <c r="SNM86" s="59"/>
      <c r="SNN86" s="59"/>
      <c r="SNO86" s="59"/>
      <c r="SNP86" s="59"/>
      <c r="SNQ86" s="59"/>
      <c r="SNR86" s="59"/>
      <c r="SNS86" s="59"/>
      <c r="SNT86" s="59"/>
      <c r="SNU86" s="59"/>
      <c r="SNV86" s="59"/>
      <c r="SNW86" s="59"/>
      <c r="SNX86" s="59"/>
      <c r="SNY86" s="59"/>
      <c r="SNZ86" s="59"/>
      <c r="SOA86" s="59"/>
      <c r="SOB86" s="59"/>
      <c r="SOC86" s="59"/>
      <c r="SOD86" s="59"/>
      <c r="SOE86" s="59"/>
      <c r="SOF86" s="59"/>
      <c r="SOG86" s="59"/>
      <c r="SOH86" s="59"/>
      <c r="SOI86" s="59"/>
      <c r="SOJ86" s="59"/>
      <c r="SOK86" s="59"/>
      <c r="SOL86" s="59"/>
      <c r="SOM86" s="59"/>
      <c r="SON86" s="59"/>
      <c r="SOO86" s="59"/>
      <c r="SOP86" s="59"/>
      <c r="SOQ86" s="59"/>
      <c r="SOR86" s="59"/>
      <c r="SOS86" s="59"/>
      <c r="SOT86" s="59"/>
      <c r="SOU86" s="59"/>
      <c r="SOV86" s="59"/>
      <c r="SOW86" s="59"/>
      <c r="SOX86" s="59"/>
      <c r="SOY86" s="59"/>
      <c r="SOZ86" s="59"/>
      <c r="SPA86" s="59"/>
      <c r="SPB86" s="59"/>
      <c r="SPC86" s="59"/>
      <c r="SPD86" s="59"/>
      <c r="SPE86" s="59"/>
      <c r="SPF86" s="59"/>
      <c r="SPG86" s="59"/>
      <c r="SPH86" s="59"/>
      <c r="SPI86" s="59"/>
      <c r="SPJ86" s="59"/>
      <c r="SPK86" s="59"/>
      <c r="SPL86" s="59"/>
      <c r="SPM86" s="59"/>
      <c r="SPN86" s="59"/>
      <c r="SPO86" s="59"/>
      <c r="SPP86" s="59"/>
      <c r="SPQ86" s="59"/>
      <c r="SPR86" s="59"/>
      <c r="SPS86" s="59"/>
      <c r="SPT86" s="59"/>
      <c r="SPU86" s="59"/>
      <c r="SPV86" s="59"/>
      <c r="SPW86" s="59"/>
      <c r="SPX86" s="59"/>
      <c r="SPY86" s="59"/>
      <c r="SPZ86" s="59"/>
      <c r="SQA86" s="59"/>
      <c r="SQB86" s="59"/>
      <c r="SQC86" s="59"/>
      <c r="SQD86" s="59"/>
      <c r="SQE86" s="59"/>
      <c r="SQF86" s="59"/>
      <c r="SQG86" s="59"/>
      <c r="SQH86" s="59"/>
      <c r="SQI86" s="59"/>
      <c r="SQJ86" s="59"/>
      <c r="SQK86" s="59"/>
      <c r="SQL86" s="59"/>
      <c r="SQM86" s="59"/>
      <c r="SQN86" s="59"/>
      <c r="SQO86" s="59"/>
      <c r="SQP86" s="59"/>
      <c r="SQQ86" s="59"/>
      <c r="SQR86" s="59"/>
      <c r="SQS86" s="59"/>
      <c r="SQT86" s="59"/>
      <c r="SQU86" s="59"/>
      <c r="SQV86" s="59"/>
      <c r="SQW86" s="59"/>
      <c r="SQX86" s="59"/>
      <c r="SQY86" s="59"/>
      <c r="SQZ86" s="59"/>
      <c r="SRA86" s="59"/>
      <c r="SRB86" s="59"/>
      <c r="SRC86" s="59"/>
      <c r="SRD86" s="59"/>
      <c r="SRE86" s="59"/>
      <c r="SRF86" s="59"/>
      <c r="SRG86" s="59"/>
      <c r="SRH86" s="59"/>
      <c r="SRI86" s="59"/>
      <c r="SRJ86" s="59"/>
      <c r="SRK86" s="59"/>
      <c r="SRL86" s="59"/>
      <c r="SRM86" s="59"/>
      <c r="SRN86" s="59"/>
      <c r="SRO86" s="59"/>
      <c r="SRP86" s="59"/>
      <c r="SRQ86" s="59"/>
      <c r="SRR86" s="59"/>
      <c r="SRS86" s="59"/>
      <c r="SRT86" s="59"/>
      <c r="SRU86" s="59"/>
      <c r="SRV86" s="59"/>
      <c r="SRW86" s="59"/>
      <c r="SRX86" s="59"/>
      <c r="SRY86" s="59"/>
      <c r="SRZ86" s="59"/>
      <c r="SSA86" s="59"/>
      <c r="SSB86" s="59"/>
      <c r="SSC86" s="59"/>
      <c r="SSD86" s="59"/>
      <c r="SSE86" s="59"/>
      <c r="SSF86" s="59"/>
      <c r="SSG86" s="59"/>
      <c r="SSH86" s="59"/>
      <c r="SSI86" s="59"/>
      <c r="SSJ86" s="59"/>
      <c r="SSK86" s="59"/>
      <c r="SSL86" s="59"/>
      <c r="SSM86" s="59"/>
      <c r="SSN86" s="59"/>
      <c r="SSO86" s="59"/>
      <c r="SSP86" s="59"/>
      <c r="SSQ86" s="59"/>
      <c r="SSR86" s="59"/>
      <c r="SSS86" s="59"/>
      <c r="SST86" s="59"/>
      <c r="SSU86" s="59"/>
      <c r="SSV86" s="59"/>
      <c r="SSW86" s="59"/>
      <c r="SSX86" s="59"/>
      <c r="SSY86" s="59"/>
      <c r="SSZ86" s="59"/>
      <c r="STA86" s="59"/>
      <c r="STB86" s="59"/>
      <c r="STC86" s="59"/>
      <c r="STD86" s="59"/>
      <c r="STE86" s="59"/>
      <c r="STF86" s="59"/>
      <c r="STG86" s="59"/>
      <c r="STH86" s="59"/>
      <c r="STI86" s="59"/>
      <c r="STJ86" s="59"/>
      <c r="STK86" s="59"/>
      <c r="STL86" s="59"/>
      <c r="STM86" s="59"/>
      <c r="STN86" s="59"/>
      <c r="STO86" s="59"/>
      <c r="STP86" s="59"/>
      <c r="STQ86" s="59"/>
      <c r="STR86" s="59"/>
      <c r="STS86" s="59"/>
      <c r="STT86" s="59"/>
      <c r="STU86" s="59"/>
      <c r="STV86" s="59"/>
      <c r="STW86" s="59"/>
      <c r="STX86" s="59"/>
      <c r="STY86" s="59"/>
      <c r="STZ86" s="59"/>
      <c r="SUA86" s="59"/>
      <c r="SUB86" s="59"/>
      <c r="SUC86" s="59"/>
      <c r="SUD86" s="59"/>
      <c r="SUE86" s="59"/>
      <c r="SUF86" s="59"/>
      <c r="SUG86" s="59"/>
      <c r="SUH86" s="59"/>
      <c r="SUI86" s="59"/>
      <c r="SUJ86" s="59"/>
      <c r="SUK86" s="59"/>
      <c r="SUL86" s="59"/>
      <c r="SUM86" s="59"/>
      <c r="SUN86" s="59"/>
      <c r="SUO86" s="59"/>
      <c r="SUP86" s="59"/>
      <c r="SUQ86" s="59"/>
      <c r="SUR86" s="59"/>
      <c r="SUS86" s="59"/>
      <c r="SUT86" s="59"/>
      <c r="SUU86" s="59"/>
      <c r="SUV86" s="59"/>
      <c r="SUW86" s="59"/>
      <c r="SUX86" s="59"/>
      <c r="SUY86" s="59"/>
      <c r="SUZ86" s="59"/>
      <c r="SVA86" s="59"/>
      <c r="SVB86" s="59"/>
      <c r="SVC86" s="59"/>
      <c r="SVD86" s="59"/>
      <c r="SVE86" s="59"/>
      <c r="SVF86" s="59"/>
      <c r="SVG86" s="59"/>
      <c r="SVH86" s="59"/>
      <c r="SVI86" s="59"/>
      <c r="SVJ86" s="59"/>
      <c r="SVK86" s="59"/>
      <c r="SVL86" s="59"/>
      <c r="SVM86" s="59"/>
      <c r="SVN86" s="59"/>
      <c r="SVO86" s="59"/>
      <c r="SVP86" s="59"/>
      <c r="SVQ86" s="59"/>
      <c r="SVR86" s="59"/>
      <c r="SVS86" s="59"/>
      <c r="SVT86" s="59"/>
      <c r="SVU86" s="59"/>
      <c r="SVV86" s="59"/>
      <c r="SVW86" s="59"/>
      <c r="SVX86" s="59"/>
      <c r="SVY86" s="59"/>
      <c r="SVZ86" s="59"/>
      <c r="SWA86" s="59"/>
      <c r="SWB86" s="59"/>
      <c r="SWC86" s="59"/>
      <c r="SWD86" s="59"/>
      <c r="SWE86" s="59"/>
      <c r="SWF86" s="59"/>
      <c r="SWG86" s="59"/>
      <c r="SWH86" s="59"/>
      <c r="SWI86" s="59"/>
      <c r="SWJ86" s="59"/>
      <c r="SWK86" s="59"/>
      <c r="SWL86" s="59"/>
      <c r="SWM86" s="59"/>
      <c r="SWN86" s="59"/>
      <c r="SWO86" s="59"/>
      <c r="SWP86" s="59"/>
      <c r="SWQ86" s="59"/>
      <c r="SWR86" s="59"/>
      <c r="SWS86" s="59"/>
      <c r="SWT86" s="59"/>
      <c r="SWU86" s="59"/>
      <c r="SWV86" s="59"/>
      <c r="SWW86" s="59"/>
      <c r="SWX86" s="59"/>
      <c r="SWY86" s="59"/>
      <c r="SWZ86" s="59"/>
      <c r="SXA86" s="59"/>
      <c r="SXB86" s="59"/>
      <c r="SXC86" s="59"/>
      <c r="SXD86" s="59"/>
      <c r="SXE86" s="59"/>
      <c r="SXF86" s="59"/>
      <c r="SXG86" s="59"/>
      <c r="SXH86" s="59"/>
      <c r="SXI86" s="59"/>
      <c r="SXJ86" s="59"/>
      <c r="SXK86" s="59"/>
      <c r="SXL86" s="59"/>
      <c r="SXM86" s="59"/>
      <c r="SXN86" s="59"/>
      <c r="SXO86" s="59"/>
      <c r="SXP86" s="59"/>
      <c r="SXQ86" s="59"/>
      <c r="SXR86" s="59"/>
      <c r="SXS86" s="59"/>
      <c r="SXT86" s="59"/>
      <c r="SXU86" s="59"/>
      <c r="SXV86" s="59"/>
      <c r="SXW86" s="59"/>
      <c r="SXX86" s="59"/>
      <c r="SXY86" s="59"/>
      <c r="SXZ86" s="59"/>
      <c r="SYA86" s="59"/>
      <c r="SYB86" s="59"/>
      <c r="SYC86" s="59"/>
      <c r="SYD86" s="59"/>
      <c r="SYE86" s="59"/>
      <c r="SYF86" s="59"/>
      <c r="SYG86" s="59"/>
      <c r="SYH86" s="59"/>
      <c r="SYI86" s="59"/>
      <c r="SYJ86" s="59"/>
      <c r="SYK86" s="59"/>
      <c r="SYL86" s="59"/>
      <c r="SYM86" s="59"/>
      <c r="SYN86" s="59"/>
      <c r="SYO86" s="59"/>
      <c r="SYP86" s="59"/>
      <c r="SYQ86" s="59"/>
      <c r="SYR86" s="59"/>
      <c r="SYS86" s="59"/>
      <c r="SYT86" s="59"/>
      <c r="SYU86" s="59"/>
      <c r="SYV86" s="59"/>
      <c r="SYW86" s="59"/>
      <c r="SYX86" s="59"/>
      <c r="SYY86" s="59"/>
      <c r="SYZ86" s="59"/>
      <c r="SZA86" s="59"/>
      <c r="SZB86" s="59"/>
      <c r="SZC86" s="59"/>
      <c r="SZD86" s="59"/>
      <c r="SZE86" s="59"/>
      <c r="SZF86" s="59"/>
      <c r="SZG86" s="59"/>
      <c r="SZH86" s="59"/>
      <c r="SZI86" s="59"/>
      <c r="SZJ86" s="59"/>
      <c r="SZK86" s="59"/>
      <c r="SZL86" s="59"/>
      <c r="SZM86" s="59"/>
      <c r="SZN86" s="59"/>
      <c r="SZO86" s="59"/>
      <c r="SZP86" s="59"/>
      <c r="SZQ86" s="59"/>
      <c r="SZR86" s="59"/>
      <c r="SZS86" s="59"/>
      <c r="SZT86" s="59"/>
      <c r="SZU86" s="59"/>
      <c r="SZV86" s="59"/>
      <c r="SZW86" s="59"/>
      <c r="SZX86" s="59"/>
      <c r="SZY86" s="59"/>
      <c r="SZZ86" s="59"/>
      <c r="TAA86" s="59"/>
      <c r="TAB86" s="59"/>
      <c r="TAC86" s="59"/>
      <c r="TAD86" s="59"/>
      <c r="TAE86" s="59"/>
      <c r="TAF86" s="59"/>
      <c r="TAG86" s="59"/>
      <c r="TAH86" s="59"/>
      <c r="TAI86" s="59"/>
      <c r="TAJ86" s="59"/>
      <c r="TAK86" s="59"/>
      <c r="TAL86" s="59"/>
      <c r="TAM86" s="59"/>
      <c r="TAN86" s="59"/>
      <c r="TAO86" s="59"/>
      <c r="TAP86" s="59"/>
      <c r="TAQ86" s="59"/>
      <c r="TAR86" s="59"/>
      <c r="TAS86" s="59"/>
      <c r="TAT86" s="59"/>
      <c r="TAU86" s="59"/>
      <c r="TAV86" s="59"/>
      <c r="TAW86" s="59"/>
      <c r="TAX86" s="59"/>
      <c r="TAY86" s="59"/>
      <c r="TAZ86" s="59"/>
      <c r="TBA86" s="59"/>
      <c r="TBB86" s="59"/>
      <c r="TBC86" s="59"/>
      <c r="TBD86" s="59"/>
      <c r="TBE86" s="59"/>
      <c r="TBF86" s="59"/>
      <c r="TBG86" s="59"/>
      <c r="TBH86" s="59"/>
      <c r="TBI86" s="59"/>
      <c r="TBJ86" s="59"/>
      <c r="TBK86" s="59"/>
      <c r="TBL86" s="59"/>
      <c r="TBM86" s="59"/>
      <c r="TBN86" s="59"/>
      <c r="TBO86" s="59"/>
      <c r="TBP86" s="59"/>
      <c r="TBQ86" s="59"/>
      <c r="TBR86" s="59"/>
      <c r="TBS86" s="59"/>
      <c r="TBT86" s="59"/>
      <c r="TBU86" s="59"/>
      <c r="TBV86" s="59"/>
      <c r="TBW86" s="59"/>
      <c r="TBX86" s="59"/>
      <c r="TBY86" s="59"/>
      <c r="TBZ86" s="59"/>
      <c r="TCA86" s="59"/>
      <c r="TCB86" s="59"/>
      <c r="TCC86" s="59"/>
      <c r="TCD86" s="59"/>
      <c r="TCE86" s="59"/>
      <c r="TCF86" s="59"/>
      <c r="TCG86" s="59"/>
      <c r="TCH86" s="59"/>
      <c r="TCI86" s="59"/>
      <c r="TCJ86" s="59"/>
      <c r="TCK86" s="59"/>
      <c r="TCL86" s="59"/>
      <c r="TCM86" s="59"/>
      <c r="TCN86" s="59"/>
      <c r="TCO86" s="59"/>
      <c r="TCP86" s="59"/>
      <c r="TCQ86" s="59"/>
      <c r="TCR86" s="59"/>
      <c r="TCS86" s="59"/>
      <c r="TCT86" s="59"/>
      <c r="TCU86" s="59"/>
      <c r="TCV86" s="59"/>
      <c r="TCW86" s="59"/>
      <c r="TCX86" s="59"/>
      <c r="TCY86" s="59"/>
      <c r="TCZ86" s="59"/>
      <c r="TDA86" s="59"/>
      <c r="TDB86" s="59"/>
      <c r="TDC86" s="59"/>
      <c r="TDD86" s="59"/>
      <c r="TDE86" s="59"/>
      <c r="TDF86" s="59"/>
      <c r="TDG86" s="59"/>
      <c r="TDH86" s="59"/>
      <c r="TDI86" s="59"/>
      <c r="TDJ86" s="59"/>
      <c r="TDK86" s="59"/>
      <c r="TDL86" s="59"/>
      <c r="TDM86" s="59"/>
      <c r="TDN86" s="59"/>
      <c r="TDO86" s="59"/>
      <c r="TDP86" s="59"/>
      <c r="TDQ86" s="59"/>
      <c r="TDR86" s="59"/>
      <c r="TDS86" s="59"/>
      <c r="TDT86" s="59"/>
      <c r="TDU86" s="59"/>
      <c r="TDV86" s="59"/>
      <c r="TDW86" s="59"/>
      <c r="TDX86" s="59"/>
      <c r="TDY86" s="59"/>
      <c r="TDZ86" s="59"/>
      <c r="TEA86" s="59"/>
      <c r="TEB86" s="59"/>
      <c r="TEC86" s="59"/>
      <c r="TED86" s="59"/>
      <c r="TEE86" s="59"/>
      <c r="TEF86" s="59"/>
      <c r="TEG86" s="59"/>
      <c r="TEH86" s="59"/>
      <c r="TEI86" s="59"/>
      <c r="TEJ86" s="59"/>
      <c r="TEK86" s="59"/>
      <c r="TEL86" s="59"/>
      <c r="TEM86" s="59"/>
      <c r="TEN86" s="59"/>
      <c r="TEO86" s="59"/>
      <c r="TEP86" s="59"/>
      <c r="TEQ86" s="59"/>
      <c r="TER86" s="59"/>
      <c r="TES86" s="59"/>
      <c r="TET86" s="59"/>
      <c r="TEU86" s="59"/>
      <c r="TEV86" s="59"/>
      <c r="TEW86" s="59"/>
      <c r="TEX86" s="59"/>
      <c r="TEY86" s="59"/>
      <c r="TEZ86" s="59"/>
      <c r="TFA86" s="59"/>
      <c r="TFB86" s="59"/>
      <c r="TFC86" s="59"/>
      <c r="TFD86" s="59"/>
      <c r="TFE86" s="59"/>
      <c r="TFF86" s="59"/>
      <c r="TFG86" s="59"/>
      <c r="TFH86" s="59"/>
      <c r="TFI86" s="59"/>
      <c r="TFJ86" s="59"/>
      <c r="TFK86" s="59"/>
      <c r="TFL86" s="59"/>
      <c r="TFM86" s="59"/>
      <c r="TFN86" s="59"/>
      <c r="TFO86" s="59"/>
      <c r="TFP86" s="59"/>
      <c r="TFQ86" s="59"/>
      <c r="TFR86" s="59"/>
      <c r="TFS86" s="59"/>
      <c r="TFT86" s="59"/>
      <c r="TFU86" s="59"/>
      <c r="TFV86" s="59"/>
      <c r="TFW86" s="59"/>
      <c r="TFX86" s="59"/>
      <c r="TFY86" s="59"/>
      <c r="TFZ86" s="59"/>
      <c r="TGA86" s="59"/>
      <c r="TGB86" s="59"/>
      <c r="TGC86" s="59"/>
      <c r="TGD86" s="59"/>
      <c r="TGE86" s="59"/>
      <c r="TGF86" s="59"/>
      <c r="TGG86" s="59"/>
      <c r="TGH86" s="59"/>
      <c r="TGI86" s="59"/>
      <c r="TGJ86" s="59"/>
      <c r="TGK86" s="59"/>
      <c r="TGL86" s="59"/>
      <c r="TGM86" s="59"/>
      <c r="TGN86" s="59"/>
      <c r="TGO86" s="59"/>
      <c r="TGP86" s="59"/>
      <c r="TGQ86" s="59"/>
      <c r="TGR86" s="59"/>
      <c r="TGS86" s="59"/>
      <c r="TGT86" s="59"/>
      <c r="TGU86" s="59"/>
      <c r="TGV86" s="59"/>
      <c r="TGW86" s="59"/>
      <c r="TGX86" s="59"/>
      <c r="TGY86" s="59"/>
      <c r="TGZ86" s="59"/>
      <c r="THA86" s="59"/>
      <c r="THB86" s="59"/>
      <c r="THC86" s="59"/>
      <c r="THD86" s="59"/>
      <c r="THE86" s="59"/>
      <c r="THF86" s="59"/>
      <c r="THG86" s="59"/>
      <c r="THH86" s="59"/>
      <c r="THI86" s="59"/>
      <c r="THJ86" s="59"/>
      <c r="THK86" s="59"/>
      <c r="THL86" s="59"/>
      <c r="THM86" s="59"/>
      <c r="THN86" s="59"/>
      <c r="THO86" s="59"/>
      <c r="THP86" s="59"/>
      <c r="THQ86" s="59"/>
      <c r="THR86" s="59"/>
      <c r="THS86" s="59"/>
      <c r="THT86" s="59"/>
      <c r="THU86" s="59"/>
      <c r="THV86" s="59"/>
      <c r="THW86" s="59"/>
      <c r="THX86" s="59"/>
      <c r="THY86" s="59"/>
      <c r="THZ86" s="59"/>
      <c r="TIA86" s="59"/>
      <c r="TIB86" s="59"/>
      <c r="TIC86" s="59"/>
      <c r="TID86" s="59"/>
      <c r="TIE86" s="59"/>
      <c r="TIF86" s="59"/>
      <c r="TIG86" s="59"/>
      <c r="TIH86" s="59"/>
      <c r="TII86" s="59"/>
      <c r="TIJ86" s="59"/>
      <c r="TIK86" s="59"/>
      <c r="TIL86" s="59"/>
      <c r="TIM86" s="59"/>
      <c r="TIN86" s="59"/>
      <c r="TIO86" s="59"/>
      <c r="TIP86" s="59"/>
      <c r="TIQ86" s="59"/>
      <c r="TIR86" s="59"/>
      <c r="TIS86" s="59"/>
      <c r="TIT86" s="59"/>
      <c r="TIU86" s="59"/>
      <c r="TIV86" s="59"/>
      <c r="TIW86" s="59"/>
      <c r="TIX86" s="59"/>
      <c r="TIY86" s="59"/>
      <c r="TIZ86" s="59"/>
      <c r="TJA86" s="59"/>
      <c r="TJB86" s="59"/>
      <c r="TJC86" s="59"/>
      <c r="TJD86" s="59"/>
      <c r="TJE86" s="59"/>
      <c r="TJF86" s="59"/>
      <c r="TJG86" s="59"/>
      <c r="TJH86" s="59"/>
      <c r="TJI86" s="59"/>
      <c r="TJJ86" s="59"/>
      <c r="TJK86" s="59"/>
      <c r="TJL86" s="59"/>
      <c r="TJM86" s="59"/>
      <c r="TJN86" s="59"/>
      <c r="TJO86" s="59"/>
      <c r="TJP86" s="59"/>
      <c r="TJQ86" s="59"/>
      <c r="TJR86" s="59"/>
      <c r="TJS86" s="59"/>
      <c r="TJT86" s="59"/>
      <c r="TJU86" s="59"/>
      <c r="TJV86" s="59"/>
      <c r="TJW86" s="59"/>
      <c r="TJX86" s="59"/>
      <c r="TJY86" s="59"/>
      <c r="TJZ86" s="59"/>
      <c r="TKA86" s="59"/>
      <c r="TKB86" s="59"/>
      <c r="TKC86" s="59"/>
      <c r="TKD86" s="59"/>
      <c r="TKE86" s="59"/>
      <c r="TKF86" s="59"/>
      <c r="TKG86" s="59"/>
      <c r="TKH86" s="59"/>
      <c r="TKI86" s="59"/>
      <c r="TKJ86" s="59"/>
      <c r="TKK86" s="59"/>
      <c r="TKL86" s="59"/>
      <c r="TKM86" s="59"/>
      <c r="TKN86" s="59"/>
      <c r="TKO86" s="59"/>
      <c r="TKP86" s="59"/>
      <c r="TKQ86" s="59"/>
      <c r="TKR86" s="59"/>
      <c r="TKS86" s="59"/>
      <c r="TKT86" s="59"/>
      <c r="TKU86" s="59"/>
      <c r="TKV86" s="59"/>
      <c r="TKW86" s="59"/>
      <c r="TKX86" s="59"/>
      <c r="TKY86" s="59"/>
      <c r="TKZ86" s="59"/>
      <c r="TLA86" s="59"/>
      <c r="TLB86" s="59"/>
      <c r="TLC86" s="59"/>
      <c r="TLD86" s="59"/>
      <c r="TLE86" s="59"/>
      <c r="TLF86" s="59"/>
      <c r="TLG86" s="59"/>
      <c r="TLH86" s="59"/>
      <c r="TLI86" s="59"/>
      <c r="TLJ86" s="59"/>
      <c r="TLK86" s="59"/>
      <c r="TLL86" s="59"/>
      <c r="TLM86" s="59"/>
      <c r="TLN86" s="59"/>
      <c r="TLO86" s="59"/>
      <c r="TLP86" s="59"/>
      <c r="TLQ86" s="59"/>
      <c r="TLR86" s="59"/>
      <c r="TLS86" s="59"/>
      <c r="TLT86" s="59"/>
      <c r="TLU86" s="59"/>
      <c r="TLV86" s="59"/>
      <c r="TLW86" s="59"/>
      <c r="TLX86" s="59"/>
      <c r="TLY86" s="59"/>
      <c r="TLZ86" s="59"/>
      <c r="TMA86" s="59"/>
      <c r="TMB86" s="59"/>
      <c r="TMC86" s="59"/>
      <c r="TMD86" s="59"/>
      <c r="TME86" s="59"/>
      <c r="TMF86" s="59"/>
      <c r="TMG86" s="59"/>
      <c r="TMH86" s="59"/>
      <c r="TMI86" s="59"/>
      <c r="TMJ86" s="59"/>
      <c r="TMK86" s="59"/>
      <c r="TML86" s="59"/>
      <c r="TMM86" s="59"/>
      <c r="TMN86" s="59"/>
      <c r="TMO86" s="59"/>
      <c r="TMP86" s="59"/>
      <c r="TMQ86" s="59"/>
      <c r="TMR86" s="59"/>
      <c r="TMS86" s="59"/>
      <c r="TMT86" s="59"/>
      <c r="TMU86" s="59"/>
      <c r="TMV86" s="59"/>
      <c r="TMW86" s="59"/>
      <c r="TMX86" s="59"/>
      <c r="TMY86" s="59"/>
      <c r="TMZ86" s="59"/>
      <c r="TNA86" s="59"/>
      <c r="TNB86" s="59"/>
      <c r="TNC86" s="59"/>
      <c r="TND86" s="59"/>
      <c r="TNE86" s="59"/>
      <c r="TNF86" s="59"/>
      <c r="TNG86" s="59"/>
      <c r="TNH86" s="59"/>
      <c r="TNI86" s="59"/>
      <c r="TNJ86" s="59"/>
      <c r="TNK86" s="59"/>
      <c r="TNL86" s="59"/>
      <c r="TNM86" s="59"/>
      <c r="TNN86" s="59"/>
      <c r="TNO86" s="59"/>
      <c r="TNP86" s="59"/>
      <c r="TNQ86" s="59"/>
      <c r="TNR86" s="59"/>
      <c r="TNS86" s="59"/>
      <c r="TNT86" s="59"/>
      <c r="TNU86" s="59"/>
      <c r="TNV86" s="59"/>
      <c r="TNW86" s="59"/>
      <c r="TNX86" s="59"/>
      <c r="TNY86" s="59"/>
      <c r="TNZ86" s="59"/>
      <c r="TOA86" s="59"/>
      <c r="TOB86" s="59"/>
      <c r="TOC86" s="59"/>
      <c r="TOD86" s="59"/>
      <c r="TOE86" s="59"/>
      <c r="TOF86" s="59"/>
      <c r="TOG86" s="59"/>
      <c r="TOH86" s="59"/>
      <c r="TOI86" s="59"/>
      <c r="TOJ86" s="59"/>
      <c r="TOK86" s="59"/>
      <c r="TOL86" s="59"/>
      <c r="TOM86" s="59"/>
      <c r="TON86" s="59"/>
      <c r="TOO86" s="59"/>
      <c r="TOP86" s="59"/>
      <c r="TOQ86" s="59"/>
      <c r="TOR86" s="59"/>
      <c r="TOS86" s="59"/>
      <c r="TOT86" s="59"/>
      <c r="TOU86" s="59"/>
      <c r="TOV86" s="59"/>
      <c r="TOW86" s="59"/>
      <c r="TOX86" s="59"/>
      <c r="TOY86" s="59"/>
      <c r="TOZ86" s="59"/>
      <c r="TPA86" s="59"/>
      <c r="TPB86" s="59"/>
      <c r="TPC86" s="59"/>
      <c r="TPD86" s="59"/>
      <c r="TPE86" s="59"/>
      <c r="TPF86" s="59"/>
      <c r="TPG86" s="59"/>
      <c r="TPH86" s="59"/>
      <c r="TPI86" s="59"/>
      <c r="TPJ86" s="59"/>
      <c r="TPK86" s="59"/>
      <c r="TPL86" s="59"/>
      <c r="TPM86" s="59"/>
      <c r="TPN86" s="59"/>
      <c r="TPO86" s="59"/>
      <c r="TPP86" s="59"/>
      <c r="TPQ86" s="59"/>
      <c r="TPR86" s="59"/>
      <c r="TPS86" s="59"/>
      <c r="TPT86" s="59"/>
      <c r="TPU86" s="59"/>
      <c r="TPV86" s="59"/>
      <c r="TPW86" s="59"/>
      <c r="TPX86" s="59"/>
      <c r="TPY86" s="59"/>
      <c r="TPZ86" s="59"/>
      <c r="TQA86" s="59"/>
      <c r="TQB86" s="59"/>
      <c r="TQC86" s="59"/>
      <c r="TQD86" s="59"/>
      <c r="TQE86" s="59"/>
      <c r="TQF86" s="59"/>
      <c r="TQG86" s="59"/>
      <c r="TQH86" s="59"/>
      <c r="TQI86" s="59"/>
      <c r="TQJ86" s="59"/>
      <c r="TQK86" s="59"/>
      <c r="TQL86" s="59"/>
      <c r="TQM86" s="59"/>
      <c r="TQN86" s="59"/>
      <c r="TQO86" s="59"/>
      <c r="TQP86" s="59"/>
      <c r="TQQ86" s="59"/>
      <c r="TQR86" s="59"/>
      <c r="TQS86" s="59"/>
      <c r="TQT86" s="59"/>
      <c r="TQU86" s="59"/>
      <c r="TQV86" s="59"/>
      <c r="TQW86" s="59"/>
      <c r="TQX86" s="59"/>
      <c r="TQY86" s="59"/>
      <c r="TQZ86" s="59"/>
      <c r="TRA86" s="59"/>
      <c r="TRB86" s="59"/>
      <c r="TRC86" s="59"/>
      <c r="TRD86" s="59"/>
      <c r="TRE86" s="59"/>
      <c r="TRF86" s="59"/>
      <c r="TRG86" s="59"/>
      <c r="TRH86" s="59"/>
      <c r="TRI86" s="59"/>
      <c r="TRJ86" s="59"/>
      <c r="TRK86" s="59"/>
      <c r="TRL86" s="59"/>
      <c r="TRM86" s="59"/>
      <c r="TRN86" s="59"/>
      <c r="TRO86" s="59"/>
      <c r="TRP86" s="59"/>
      <c r="TRQ86" s="59"/>
      <c r="TRR86" s="59"/>
      <c r="TRS86" s="59"/>
      <c r="TRT86" s="59"/>
      <c r="TRU86" s="59"/>
      <c r="TRV86" s="59"/>
      <c r="TRW86" s="59"/>
      <c r="TRX86" s="59"/>
      <c r="TRY86" s="59"/>
      <c r="TRZ86" s="59"/>
      <c r="TSA86" s="59"/>
      <c r="TSB86" s="59"/>
      <c r="TSC86" s="59"/>
      <c r="TSD86" s="59"/>
      <c r="TSE86" s="59"/>
      <c r="TSF86" s="59"/>
      <c r="TSG86" s="59"/>
      <c r="TSH86" s="59"/>
      <c r="TSI86" s="59"/>
      <c r="TSJ86" s="59"/>
      <c r="TSK86" s="59"/>
      <c r="TSL86" s="59"/>
      <c r="TSM86" s="59"/>
      <c r="TSN86" s="59"/>
      <c r="TSO86" s="59"/>
      <c r="TSP86" s="59"/>
      <c r="TSQ86" s="59"/>
      <c r="TSR86" s="59"/>
      <c r="TSS86" s="59"/>
      <c r="TST86" s="59"/>
      <c r="TSU86" s="59"/>
      <c r="TSV86" s="59"/>
      <c r="TSW86" s="59"/>
      <c r="TSX86" s="59"/>
      <c r="TSY86" s="59"/>
      <c r="TSZ86" s="59"/>
      <c r="TTA86" s="59"/>
      <c r="TTB86" s="59"/>
      <c r="TTC86" s="59"/>
      <c r="TTD86" s="59"/>
      <c r="TTE86" s="59"/>
      <c r="TTF86" s="59"/>
      <c r="TTG86" s="59"/>
      <c r="TTH86" s="59"/>
      <c r="TTI86" s="59"/>
      <c r="TTJ86" s="59"/>
      <c r="TTK86" s="59"/>
      <c r="TTL86" s="59"/>
      <c r="TTM86" s="59"/>
      <c r="TTN86" s="59"/>
      <c r="TTO86" s="59"/>
      <c r="TTP86" s="59"/>
      <c r="TTQ86" s="59"/>
      <c r="TTR86" s="59"/>
      <c r="TTS86" s="59"/>
      <c r="TTT86" s="59"/>
      <c r="TTU86" s="59"/>
      <c r="TTV86" s="59"/>
      <c r="TTW86" s="59"/>
      <c r="TTX86" s="59"/>
      <c r="TTY86" s="59"/>
      <c r="TTZ86" s="59"/>
      <c r="TUA86" s="59"/>
      <c r="TUB86" s="59"/>
      <c r="TUC86" s="59"/>
      <c r="TUD86" s="59"/>
      <c r="TUE86" s="59"/>
      <c r="TUF86" s="59"/>
      <c r="TUG86" s="59"/>
      <c r="TUH86" s="59"/>
      <c r="TUI86" s="59"/>
      <c r="TUJ86" s="59"/>
      <c r="TUK86" s="59"/>
      <c r="TUL86" s="59"/>
      <c r="TUM86" s="59"/>
      <c r="TUN86" s="59"/>
      <c r="TUO86" s="59"/>
      <c r="TUP86" s="59"/>
      <c r="TUQ86" s="59"/>
      <c r="TUR86" s="59"/>
      <c r="TUS86" s="59"/>
      <c r="TUT86" s="59"/>
      <c r="TUU86" s="59"/>
      <c r="TUV86" s="59"/>
      <c r="TUW86" s="59"/>
      <c r="TUX86" s="59"/>
      <c r="TUY86" s="59"/>
      <c r="TUZ86" s="59"/>
      <c r="TVA86" s="59"/>
      <c r="TVB86" s="59"/>
      <c r="TVC86" s="59"/>
      <c r="TVD86" s="59"/>
      <c r="TVE86" s="59"/>
      <c r="TVF86" s="59"/>
      <c r="TVG86" s="59"/>
      <c r="TVH86" s="59"/>
      <c r="TVI86" s="59"/>
      <c r="TVJ86" s="59"/>
      <c r="TVK86" s="59"/>
      <c r="TVL86" s="59"/>
      <c r="TVM86" s="59"/>
      <c r="TVN86" s="59"/>
      <c r="TVO86" s="59"/>
      <c r="TVP86" s="59"/>
      <c r="TVQ86" s="59"/>
      <c r="TVR86" s="59"/>
      <c r="TVS86" s="59"/>
      <c r="TVT86" s="59"/>
      <c r="TVU86" s="59"/>
      <c r="TVV86" s="59"/>
      <c r="TVW86" s="59"/>
      <c r="TVX86" s="59"/>
      <c r="TVY86" s="59"/>
      <c r="TVZ86" s="59"/>
      <c r="TWA86" s="59"/>
      <c r="TWB86" s="59"/>
      <c r="TWC86" s="59"/>
      <c r="TWD86" s="59"/>
      <c r="TWE86" s="59"/>
      <c r="TWF86" s="59"/>
      <c r="TWG86" s="59"/>
      <c r="TWH86" s="59"/>
      <c r="TWI86" s="59"/>
      <c r="TWJ86" s="59"/>
      <c r="TWK86" s="59"/>
      <c r="TWL86" s="59"/>
      <c r="TWM86" s="59"/>
      <c r="TWN86" s="59"/>
      <c r="TWO86" s="59"/>
      <c r="TWP86" s="59"/>
      <c r="TWQ86" s="59"/>
      <c r="TWR86" s="59"/>
      <c r="TWS86" s="59"/>
      <c r="TWT86" s="59"/>
      <c r="TWU86" s="59"/>
      <c r="TWV86" s="59"/>
      <c r="TWW86" s="59"/>
      <c r="TWX86" s="59"/>
      <c r="TWY86" s="59"/>
      <c r="TWZ86" s="59"/>
      <c r="TXA86" s="59"/>
      <c r="TXB86" s="59"/>
      <c r="TXC86" s="59"/>
      <c r="TXD86" s="59"/>
      <c r="TXE86" s="59"/>
      <c r="TXF86" s="59"/>
      <c r="TXG86" s="59"/>
      <c r="TXH86" s="59"/>
      <c r="TXI86" s="59"/>
      <c r="TXJ86" s="59"/>
      <c r="TXK86" s="59"/>
      <c r="TXL86" s="59"/>
      <c r="TXM86" s="59"/>
      <c r="TXN86" s="59"/>
      <c r="TXO86" s="59"/>
      <c r="TXP86" s="59"/>
      <c r="TXQ86" s="59"/>
      <c r="TXR86" s="59"/>
      <c r="TXS86" s="59"/>
      <c r="TXT86" s="59"/>
      <c r="TXU86" s="59"/>
      <c r="TXV86" s="59"/>
      <c r="TXW86" s="59"/>
      <c r="TXX86" s="59"/>
      <c r="TXY86" s="59"/>
      <c r="TXZ86" s="59"/>
      <c r="TYA86" s="59"/>
      <c r="TYB86" s="59"/>
      <c r="TYC86" s="59"/>
      <c r="TYD86" s="59"/>
      <c r="TYE86" s="59"/>
      <c r="TYF86" s="59"/>
      <c r="TYG86" s="59"/>
      <c r="TYH86" s="59"/>
      <c r="TYI86" s="59"/>
      <c r="TYJ86" s="59"/>
      <c r="TYK86" s="59"/>
      <c r="TYL86" s="59"/>
      <c r="TYM86" s="59"/>
      <c r="TYN86" s="59"/>
      <c r="TYO86" s="59"/>
      <c r="TYP86" s="59"/>
      <c r="TYQ86" s="59"/>
      <c r="TYR86" s="59"/>
      <c r="TYS86" s="59"/>
      <c r="TYT86" s="59"/>
      <c r="TYU86" s="59"/>
      <c r="TYV86" s="59"/>
      <c r="TYW86" s="59"/>
      <c r="TYX86" s="59"/>
      <c r="TYY86" s="59"/>
      <c r="TYZ86" s="59"/>
      <c r="TZA86" s="59"/>
      <c r="TZB86" s="59"/>
      <c r="TZC86" s="59"/>
      <c r="TZD86" s="59"/>
      <c r="TZE86" s="59"/>
      <c r="TZF86" s="59"/>
      <c r="TZG86" s="59"/>
      <c r="TZH86" s="59"/>
      <c r="TZI86" s="59"/>
      <c r="TZJ86" s="59"/>
      <c r="TZK86" s="59"/>
      <c r="TZL86" s="59"/>
      <c r="TZM86" s="59"/>
      <c r="TZN86" s="59"/>
      <c r="TZO86" s="59"/>
      <c r="TZP86" s="59"/>
      <c r="TZQ86" s="59"/>
      <c r="TZR86" s="59"/>
      <c r="TZS86" s="59"/>
      <c r="TZT86" s="59"/>
      <c r="TZU86" s="59"/>
      <c r="TZV86" s="59"/>
      <c r="TZW86" s="59"/>
      <c r="TZX86" s="59"/>
      <c r="TZY86" s="59"/>
      <c r="TZZ86" s="59"/>
      <c r="UAA86" s="59"/>
      <c r="UAB86" s="59"/>
      <c r="UAC86" s="59"/>
      <c r="UAD86" s="59"/>
      <c r="UAE86" s="59"/>
      <c r="UAF86" s="59"/>
      <c r="UAG86" s="59"/>
      <c r="UAH86" s="59"/>
      <c r="UAI86" s="59"/>
      <c r="UAJ86" s="59"/>
      <c r="UAK86" s="59"/>
      <c r="UAL86" s="59"/>
      <c r="UAM86" s="59"/>
      <c r="UAN86" s="59"/>
      <c r="UAO86" s="59"/>
      <c r="UAP86" s="59"/>
      <c r="UAQ86" s="59"/>
      <c r="UAR86" s="59"/>
      <c r="UAS86" s="59"/>
      <c r="UAT86" s="59"/>
      <c r="UAU86" s="59"/>
      <c r="UAV86" s="59"/>
      <c r="UAW86" s="59"/>
      <c r="UAX86" s="59"/>
      <c r="UAY86" s="59"/>
      <c r="UAZ86" s="59"/>
      <c r="UBA86" s="59"/>
      <c r="UBB86" s="59"/>
      <c r="UBC86" s="59"/>
      <c r="UBD86" s="59"/>
      <c r="UBE86" s="59"/>
      <c r="UBF86" s="59"/>
      <c r="UBG86" s="59"/>
      <c r="UBH86" s="59"/>
      <c r="UBI86" s="59"/>
      <c r="UBJ86" s="59"/>
      <c r="UBK86" s="59"/>
      <c r="UBL86" s="59"/>
      <c r="UBM86" s="59"/>
      <c r="UBN86" s="59"/>
      <c r="UBO86" s="59"/>
      <c r="UBP86" s="59"/>
      <c r="UBQ86" s="59"/>
      <c r="UBR86" s="59"/>
      <c r="UBS86" s="59"/>
      <c r="UBT86" s="59"/>
      <c r="UBU86" s="59"/>
      <c r="UBV86" s="59"/>
      <c r="UBW86" s="59"/>
      <c r="UBX86" s="59"/>
      <c r="UBY86" s="59"/>
      <c r="UBZ86" s="59"/>
      <c r="UCA86" s="59"/>
      <c r="UCB86" s="59"/>
      <c r="UCC86" s="59"/>
      <c r="UCD86" s="59"/>
      <c r="UCE86" s="59"/>
      <c r="UCF86" s="59"/>
      <c r="UCG86" s="59"/>
      <c r="UCH86" s="59"/>
      <c r="UCI86" s="59"/>
      <c r="UCJ86" s="59"/>
      <c r="UCK86" s="59"/>
      <c r="UCL86" s="59"/>
      <c r="UCM86" s="59"/>
      <c r="UCN86" s="59"/>
      <c r="UCO86" s="59"/>
      <c r="UCP86" s="59"/>
      <c r="UCQ86" s="59"/>
      <c r="UCR86" s="59"/>
      <c r="UCS86" s="59"/>
      <c r="UCT86" s="59"/>
      <c r="UCU86" s="59"/>
      <c r="UCV86" s="59"/>
      <c r="UCW86" s="59"/>
      <c r="UCX86" s="59"/>
      <c r="UCY86" s="59"/>
      <c r="UCZ86" s="59"/>
      <c r="UDA86" s="59"/>
      <c r="UDB86" s="59"/>
      <c r="UDC86" s="59"/>
      <c r="UDD86" s="59"/>
      <c r="UDE86" s="59"/>
      <c r="UDF86" s="59"/>
      <c r="UDG86" s="59"/>
      <c r="UDH86" s="59"/>
      <c r="UDI86" s="59"/>
      <c r="UDJ86" s="59"/>
      <c r="UDK86" s="59"/>
      <c r="UDL86" s="59"/>
      <c r="UDM86" s="59"/>
      <c r="UDN86" s="59"/>
      <c r="UDO86" s="59"/>
      <c r="UDP86" s="59"/>
      <c r="UDQ86" s="59"/>
      <c r="UDR86" s="59"/>
      <c r="UDS86" s="59"/>
      <c r="UDT86" s="59"/>
      <c r="UDU86" s="59"/>
      <c r="UDV86" s="59"/>
      <c r="UDW86" s="59"/>
      <c r="UDX86" s="59"/>
      <c r="UDY86" s="59"/>
      <c r="UDZ86" s="59"/>
      <c r="UEA86" s="59"/>
      <c r="UEB86" s="59"/>
      <c r="UEC86" s="59"/>
      <c r="UED86" s="59"/>
      <c r="UEE86" s="59"/>
      <c r="UEF86" s="59"/>
      <c r="UEG86" s="59"/>
      <c r="UEH86" s="59"/>
      <c r="UEI86" s="59"/>
      <c r="UEJ86" s="59"/>
      <c r="UEK86" s="59"/>
      <c r="UEL86" s="59"/>
      <c r="UEM86" s="59"/>
      <c r="UEN86" s="59"/>
      <c r="UEO86" s="59"/>
      <c r="UEP86" s="59"/>
      <c r="UEQ86" s="59"/>
      <c r="UER86" s="59"/>
      <c r="UES86" s="59"/>
      <c r="UET86" s="59"/>
      <c r="UEU86" s="59"/>
      <c r="UEV86" s="59"/>
      <c r="UEW86" s="59"/>
      <c r="UEX86" s="59"/>
      <c r="UEY86" s="59"/>
      <c r="UEZ86" s="59"/>
      <c r="UFA86" s="59"/>
      <c r="UFB86" s="59"/>
      <c r="UFC86" s="59"/>
      <c r="UFD86" s="59"/>
      <c r="UFE86" s="59"/>
      <c r="UFF86" s="59"/>
      <c r="UFG86" s="59"/>
      <c r="UFH86" s="59"/>
      <c r="UFI86" s="59"/>
      <c r="UFJ86" s="59"/>
      <c r="UFK86" s="59"/>
      <c r="UFL86" s="59"/>
      <c r="UFM86" s="59"/>
      <c r="UFN86" s="59"/>
      <c r="UFO86" s="59"/>
      <c r="UFP86" s="59"/>
      <c r="UFQ86" s="59"/>
      <c r="UFR86" s="59"/>
      <c r="UFS86" s="59"/>
      <c r="UFT86" s="59"/>
      <c r="UFU86" s="59"/>
      <c r="UFV86" s="59"/>
      <c r="UFW86" s="59"/>
      <c r="UFX86" s="59"/>
      <c r="UFY86" s="59"/>
      <c r="UFZ86" s="59"/>
      <c r="UGA86" s="59"/>
      <c r="UGB86" s="59"/>
      <c r="UGC86" s="59"/>
      <c r="UGD86" s="59"/>
      <c r="UGE86" s="59"/>
      <c r="UGF86" s="59"/>
      <c r="UGG86" s="59"/>
      <c r="UGH86" s="59"/>
      <c r="UGI86" s="59"/>
      <c r="UGJ86" s="59"/>
      <c r="UGK86" s="59"/>
      <c r="UGL86" s="59"/>
      <c r="UGM86" s="59"/>
      <c r="UGN86" s="59"/>
      <c r="UGO86" s="59"/>
      <c r="UGP86" s="59"/>
      <c r="UGQ86" s="59"/>
      <c r="UGR86" s="59"/>
      <c r="UGS86" s="59"/>
      <c r="UGT86" s="59"/>
      <c r="UGU86" s="59"/>
      <c r="UGV86" s="59"/>
      <c r="UGW86" s="59"/>
      <c r="UGX86" s="59"/>
      <c r="UGY86" s="59"/>
      <c r="UGZ86" s="59"/>
      <c r="UHA86" s="59"/>
      <c r="UHB86" s="59"/>
      <c r="UHC86" s="59"/>
      <c r="UHD86" s="59"/>
      <c r="UHE86" s="59"/>
      <c r="UHF86" s="59"/>
      <c r="UHG86" s="59"/>
      <c r="UHH86" s="59"/>
      <c r="UHI86" s="59"/>
      <c r="UHJ86" s="59"/>
      <c r="UHK86" s="59"/>
      <c r="UHL86" s="59"/>
      <c r="UHM86" s="59"/>
      <c r="UHN86" s="59"/>
      <c r="UHO86" s="59"/>
      <c r="UHP86" s="59"/>
      <c r="UHQ86" s="59"/>
      <c r="UHR86" s="59"/>
      <c r="UHS86" s="59"/>
      <c r="UHT86" s="59"/>
      <c r="UHU86" s="59"/>
      <c r="UHV86" s="59"/>
      <c r="UHW86" s="59"/>
      <c r="UHX86" s="59"/>
      <c r="UHY86" s="59"/>
      <c r="UHZ86" s="59"/>
      <c r="UIA86" s="59"/>
      <c r="UIB86" s="59"/>
      <c r="UIC86" s="59"/>
      <c r="UID86" s="59"/>
      <c r="UIE86" s="59"/>
      <c r="UIF86" s="59"/>
      <c r="UIG86" s="59"/>
      <c r="UIH86" s="59"/>
      <c r="UII86" s="59"/>
      <c r="UIJ86" s="59"/>
      <c r="UIK86" s="59"/>
      <c r="UIL86" s="59"/>
      <c r="UIM86" s="59"/>
      <c r="UIN86" s="59"/>
      <c r="UIO86" s="59"/>
      <c r="UIP86" s="59"/>
      <c r="UIQ86" s="59"/>
      <c r="UIR86" s="59"/>
      <c r="UIS86" s="59"/>
      <c r="UIT86" s="59"/>
      <c r="UIU86" s="59"/>
      <c r="UIV86" s="59"/>
      <c r="UIW86" s="59"/>
      <c r="UIX86" s="59"/>
      <c r="UIY86" s="59"/>
      <c r="UIZ86" s="59"/>
      <c r="UJA86" s="59"/>
      <c r="UJB86" s="59"/>
      <c r="UJC86" s="59"/>
      <c r="UJD86" s="59"/>
      <c r="UJE86" s="59"/>
      <c r="UJF86" s="59"/>
      <c r="UJG86" s="59"/>
      <c r="UJH86" s="59"/>
      <c r="UJI86" s="59"/>
      <c r="UJJ86" s="59"/>
      <c r="UJK86" s="59"/>
      <c r="UJL86" s="59"/>
      <c r="UJM86" s="59"/>
      <c r="UJN86" s="59"/>
      <c r="UJO86" s="59"/>
      <c r="UJP86" s="59"/>
      <c r="UJQ86" s="59"/>
      <c r="UJR86" s="59"/>
      <c r="UJS86" s="59"/>
      <c r="UJT86" s="59"/>
      <c r="UJU86" s="59"/>
      <c r="UJV86" s="59"/>
      <c r="UJW86" s="59"/>
      <c r="UJX86" s="59"/>
      <c r="UJY86" s="59"/>
      <c r="UJZ86" s="59"/>
      <c r="UKA86" s="59"/>
      <c r="UKB86" s="59"/>
      <c r="UKC86" s="59"/>
      <c r="UKD86" s="59"/>
      <c r="UKE86" s="59"/>
      <c r="UKF86" s="59"/>
      <c r="UKG86" s="59"/>
      <c r="UKH86" s="59"/>
      <c r="UKI86" s="59"/>
      <c r="UKJ86" s="59"/>
      <c r="UKK86" s="59"/>
      <c r="UKL86" s="59"/>
      <c r="UKM86" s="59"/>
      <c r="UKN86" s="59"/>
      <c r="UKO86" s="59"/>
      <c r="UKP86" s="59"/>
      <c r="UKQ86" s="59"/>
      <c r="UKR86" s="59"/>
      <c r="UKS86" s="59"/>
      <c r="UKT86" s="59"/>
      <c r="UKU86" s="59"/>
      <c r="UKV86" s="59"/>
      <c r="UKW86" s="59"/>
      <c r="UKX86" s="59"/>
      <c r="UKY86" s="59"/>
      <c r="UKZ86" s="59"/>
      <c r="ULA86" s="59"/>
      <c r="ULB86" s="59"/>
      <c r="ULC86" s="59"/>
      <c r="ULD86" s="59"/>
      <c r="ULE86" s="59"/>
      <c r="ULF86" s="59"/>
      <c r="ULG86" s="59"/>
      <c r="ULH86" s="59"/>
      <c r="ULI86" s="59"/>
      <c r="ULJ86" s="59"/>
      <c r="ULK86" s="59"/>
      <c r="ULL86" s="59"/>
      <c r="ULM86" s="59"/>
      <c r="ULN86" s="59"/>
      <c r="ULO86" s="59"/>
      <c r="ULP86" s="59"/>
      <c r="ULQ86" s="59"/>
      <c r="ULR86" s="59"/>
      <c r="ULS86" s="59"/>
      <c r="ULT86" s="59"/>
      <c r="ULU86" s="59"/>
      <c r="ULV86" s="59"/>
      <c r="ULW86" s="59"/>
      <c r="ULX86" s="59"/>
      <c r="ULY86" s="59"/>
      <c r="ULZ86" s="59"/>
      <c r="UMA86" s="59"/>
      <c r="UMB86" s="59"/>
      <c r="UMC86" s="59"/>
      <c r="UMD86" s="59"/>
      <c r="UME86" s="59"/>
      <c r="UMF86" s="59"/>
      <c r="UMG86" s="59"/>
      <c r="UMH86" s="59"/>
      <c r="UMI86" s="59"/>
      <c r="UMJ86" s="59"/>
      <c r="UMK86" s="59"/>
      <c r="UML86" s="59"/>
      <c r="UMM86" s="59"/>
      <c r="UMN86" s="59"/>
      <c r="UMO86" s="59"/>
      <c r="UMP86" s="59"/>
      <c r="UMQ86" s="59"/>
      <c r="UMR86" s="59"/>
      <c r="UMS86" s="59"/>
      <c r="UMT86" s="59"/>
      <c r="UMU86" s="59"/>
      <c r="UMV86" s="59"/>
      <c r="UMW86" s="59"/>
      <c r="UMX86" s="59"/>
      <c r="UMY86" s="59"/>
      <c r="UMZ86" s="59"/>
      <c r="UNA86" s="59"/>
      <c r="UNB86" s="59"/>
      <c r="UNC86" s="59"/>
      <c r="UND86" s="59"/>
      <c r="UNE86" s="59"/>
      <c r="UNF86" s="59"/>
      <c r="UNG86" s="59"/>
      <c r="UNH86" s="59"/>
      <c r="UNI86" s="59"/>
      <c r="UNJ86" s="59"/>
      <c r="UNK86" s="59"/>
      <c r="UNL86" s="59"/>
      <c r="UNM86" s="59"/>
      <c r="UNN86" s="59"/>
      <c r="UNO86" s="59"/>
      <c r="UNP86" s="59"/>
      <c r="UNQ86" s="59"/>
      <c r="UNR86" s="59"/>
      <c r="UNS86" s="59"/>
      <c r="UNT86" s="59"/>
      <c r="UNU86" s="59"/>
      <c r="UNV86" s="59"/>
      <c r="UNW86" s="59"/>
      <c r="UNX86" s="59"/>
      <c r="UNY86" s="59"/>
      <c r="UNZ86" s="59"/>
      <c r="UOA86" s="59"/>
      <c r="UOB86" s="59"/>
      <c r="UOC86" s="59"/>
      <c r="UOD86" s="59"/>
      <c r="UOE86" s="59"/>
      <c r="UOF86" s="59"/>
      <c r="UOG86" s="59"/>
      <c r="UOH86" s="59"/>
      <c r="UOI86" s="59"/>
      <c r="UOJ86" s="59"/>
      <c r="UOK86" s="59"/>
      <c r="UOL86" s="59"/>
      <c r="UOM86" s="59"/>
      <c r="UON86" s="59"/>
      <c r="UOO86" s="59"/>
      <c r="UOP86" s="59"/>
      <c r="UOQ86" s="59"/>
      <c r="UOR86" s="59"/>
      <c r="UOS86" s="59"/>
      <c r="UOT86" s="59"/>
      <c r="UOU86" s="59"/>
      <c r="UOV86" s="59"/>
      <c r="UOW86" s="59"/>
      <c r="UOX86" s="59"/>
      <c r="UOY86" s="59"/>
      <c r="UOZ86" s="59"/>
      <c r="UPA86" s="59"/>
      <c r="UPB86" s="59"/>
      <c r="UPC86" s="59"/>
      <c r="UPD86" s="59"/>
      <c r="UPE86" s="59"/>
      <c r="UPF86" s="59"/>
      <c r="UPG86" s="59"/>
      <c r="UPH86" s="59"/>
      <c r="UPI86" s="59"/>
      <c r="UPJ86" s="59"/>
      <c r="UPK86" s="59"/>
      <c r="UPL86" s="59"/>
      <c r="UPM86" s="59"/>
      <c r="UPN86" s="59"/>
      <c r="UPO86" s="59"/>
      <c r="UPP86" s="59"/>
      <c r="UPQ86" s="59"/>
      <c r="UPR86" s="59"/>
      <c r="UPS86" s="59"/>
      <c r="UPT86" s="59"/>
      <c r="UPU86" s="59"/>
      <c r="UPV86" s="59"/>
      <c r="UPW86" s="59"/>
      <c r="UPX86" s="59"/>
      <c r="UPY86" s="59"/>
      <c r="UPZ86" s="59"/>
      <c r="UQA86" s="59"/>
      <c r="UQB86" s="59"/>
      <c r="UQC86" s="59"/>
      <c r="UQD86" s="59"/>
      <c r="UQE86" s="59"/>
      <c r="UQF86" s="59"/>
      <c r="UQG86" s="59"/>
      <c r="UQH86" s="59"/>
      <c r="UQI86" s="59"/>
      <c r="UQJ86" s="59"/>
      <c r="UQK86" s="59"/>
      <c r="UQL86" s="59"/>
      <c r="UQM86" s="59"/>
      <c r="UQN86" s="59"/>
      <c r="UQO86" s="59"/>
      <c r="UQP86" s="59"/>
      <c r="UQQ86" s="59"/>
      <c r="UQR86" s="59"/>
      <c r="UQS86" s="59"/>
      <c r="UQT86" s="59"/>
      <c r="UQU86" s="59"/>
      <c r="UQV86" s="59"/>
      <c r="UQW86" s="59"/>
      <c r="UQX86" s="59"/>
      <c r="UQY86" s="59"/>
      <c r="UQZ86" s="59"/>
      <c r="URA86" s="59"/>
      <c r="URB86" s="59"/>
      <c r="URC86" s="59"/>
      <c r="URD86" s="59"/>
      <c r="URE86" s="59"/>
      <c r="URF86" s="59"/>
      <c r="URG86" s="59"/>
      <c r="URH86" s="59"/>
      <c r="URI86" s="59"/>
      <c r="URJ86" s="59"/>
      <c r="URK86" s="59"/>
      <c r="URL86" s="59"/>
      <c r="URM86" s="59"/>
      <c r="URN86" s="59"/>
      <c r="URO86" s="59"/>
      <c r="URP86" s="59"/>
      <c r="URQ86" s="59"/>
      <c r="URR86" s="59"/>
      <c r="URS86" s="59"/>
      <c r="URT86" s="59"/>
      <c r="URU86" s="59"/>
      <c r="URV86" s="59"/>
      <c r="URW86" s="59"/>
      <c r="URX86" s="59"/>
      <c r="URY86" s="59"/>
      <c r="URZ86" s="59"/>
      <c r="USA86" s="59"/>
      <c r="USB86" s="59"/>
      <c r="USC86" s="59"/>
      <c r="USD86" s="59"/>
      <c r="USE86" s="59"/>
      <c r="USF86" s="59"/>
      <c r="USG86" s="59"/>
      <c r="USH86" s="59"/>
      <c r="USI86" s="59"/>
      <c r="USJ86" s="59"/>
      <c r="USK86" s="59"/>
      <c r="USL86" s="59"/>
      <c r="USM86" s="59"/>
      <c r="USN86" s="59"/>
      <c r="USO86" s="59"/>
      <c r="USP86" s="59"/>
      <c r="USQ86" s="59"/>
      <c r="USR86" s="59"/>
      <c r="USS86" s="59"/>
      <c r="UST86" s="59"/>
      <c r="USU86" s="59"/>
      <c r="USV86" s="59"/>
      <c r="USW86" s="59"/>
      <c r="USX86" s="59"/>
      <c r="USY86" s="59"/>
      <c r="USZ86" s="59"/>
      <c r="UTA86" s="59"/>
      <c r="UTB86" s="59"/>
      <c r="UTC86" s="59"/>
      <c r="UTD86" s="59"/>
      <c r="UTE86" s="59"/>
      <c r="UTF86" s="59"/>
      <c r="UTG86" s="59"/>
      <c r="UTH86" s="59"/>
      <c r="UTI86" s="59"/>
      <c r="UTJ86" s="59"/>
      <c r="UTK86" s="59"/>
      <c r="UTL86" s="59"/>
      <c r="UTM86" s="59"/>
      <c r="UTN86" s="59"/>
      <c r="UTO86" s="59"/>
      <c r="UTP86" s="59"/>
      <c r="UTQ86" s="59"/>
      <c r="UTR86" s="59"/>
      <c r="UTS86" s="59"/>
      <c r="UTT86" s="59"/>
      <c r="UTU86" s="59"/>
      <c r="UTV86" s="59"/>
      <c r="UTW86" s="59"/>
      <c r="UTX86" s="59"/>
      <c r="UTY86" s="59"/>
      <c r="UTZ86" s="59"/>
      <c r="UUA86" s="59"/>
      <c r="UUB86" s="59"/>
      <c r="UUC86" s="59"/>
      <c r="UUD86" s="59"/>
      <c r="UUE86" s="59"/>
      <c r="UUF86" s="59"/>
      <c r="UUG86" s="59"/>
      <c r="UUH86" s="59"/>
      <c r="UUI86" s="59"/>
      <c r="UUJ86" s="59"/>
      <c r="UUK86" s="59"/>
      <c r="UUL86" s="59"/>
      <c r="UUM86" s="59"/>
      <c r="UUN86" s="59"/>
      <c r="UUO86" s="59"/>
      <c r="UUP86" s="59"/>
      <c r="UUQ86" s="59"/>
      <c r="UUR86" s="59"/>
      <c r="UUS86" s="59"/>
      <c r="UUT86" s="59"/>
      <c r="UUU86" s="59"/>
      <c r="UUV86" s="59"/>
      <c r="UUW86" s="59"/>
      <c r="UUX86" s="59"/>
      <c r="UUY86" s="59"/>
      <c r="UUZ86" s="59"/>
      <c r="UVA86" s="59"/>
      <c r="UVB86" s="59"/>
      <c r="UVC86" s="59"/>
      <c r="UVD86" s="59"/>
      <c r="UVE86" s="59"/>
      <c r="UVF86" s="59"/>
      <c r="UVG86" s="59"/>
      <c r="UVH86" s="59"/>
      <c r="UVI86" s="59"/>
      <c r="UVJ86" s="59"/>
      <c r="UVK86" s="59"/>
      <c r="UVL86" s="59"/>
      <c r="UVM86" s="59"/>
      <c r="UVN86" s="59"/>
      <c r="UVO86" s="59"/>
      <c r="UVP86" s="59"/>
      <c r="UVQ86" s="59"/>
      <c r="UVR86" s="59"/>
      <c r="UVS86" s="59"/>
      <c r="UVT86" s="59"/>
      <c r="UVU86" s="59"/>
      <c r="UVV86" s="59"/>
      <c r="UVW86" s="59"/>
      <c r="UVX86" s="59"/>
      <c r="UVY86" s="59"/>
      <c r="UVZ86" s="59"/>
      <c r="UWA86" s="59"/>
      <c r="UWB86" s="59"/>
      <c r="UWC86" s="59"/>
      <c r="UWD86" s="59"/>
      <c r="UWE86" s="59"/>
      <c r="UWF86" s="59"/>
      <c r="UWG86" s="59"/>
      <c r="UWH86" s="59"/>
      <c r="UWI86" s="59"/>
      <c r="UWJ86" s="59"/>
      <c r="UWK86" s="59"/>
      <c r="UWL86" s="59"/>
      <c r="UWM86" s="59"/>
      <c r="UWN86" s="59"/>
      <c r="UWO86" s="59"/>
      <c r="UWP86" s="59"/>
      <c r="UWQ86" s="59"/>
      <c r="UWR86" s="59"/>
      <c r="UWS86" s="59"/>
      <c r="UWT86" s="59"/>
      <c r="UWU86" s="59"/>
      <c r="UWV86" s="59"/>
      <c r="UWW86" s="59"/>
      <c r="UWX86" s="59"/>
      <c r="UWY86" s="59"/>
      <c r="UWZ86" s="59"/>
      <c r="UXA86" s="59"/>
      <c r="UXB86" s="59"/>
      <c r="UXC86" s="59"/>
      <c r="UXD86" s="59"/>
      <c r="UXE86" s="59"/>
      <c r="UXF86" s="59"/>
      <c r="UXG86" s="59"/>
      <c r="UXH86" s="59"/>
      <c r="UXI86" s="59"/>
      <c r="UXJ86" s="59"/>
      <c r="UXK86" s="59"/>
      <c r="UXL86" s="59"/>
      <c r="UXM86" s="59"/>
      <c r="UXN86" s="59"/>
      <c r="UXO86" s="59"/>
      <c r="UXP86" s="59"/>
      <c r="UXQ86" s="59"/>
      <c r="UXR86" s="59"/>
      <c r="UXS86" s="59"/>
      <c r="UXT86" s="59"/>
      <c r="UXU86" s="59"/>
      <c r="UXV86" s="59"/>
      <c r="UXW86" s="59"/>
      <c r="UXX86" s="59"/>
      <c r="UXY86" s="59"/>
      <c r="UXZ86" s="59"/>
      <c r="UYA86" s="59"/>
      <c r="UYB86" s="59"/>
      <c r="UYC86" s="59"/>
      <c r="UYD86" s="59"/>
      <c r="UYE86" s="59"/>
      <c r="UYF86" s="59"/>
      <c r="UYG86" s="59"/>
      <c r="UYH86" s="59"/>
      <c r="UYI86" s="59"/>
      <c r="UYJ86" s="59"/>
      <c r="UYK86" s="59"/>
      <c r="UYL86" s="59"/>
      <c r="UYM86" s="59"/>
      <c r="UYN86" s="59"/>
      <c r="UYO86" s="59"/>
      <c r="UYP86" s="59"/>
      <c r="UYQ86" s="59"/>
      <c r="UYR86" s="59"/>
      <c r="UYS86" s="59"/>
      <c r="UYT86" s="59"/>
      <c r="UYU86" s="59"/>
      <c r="UYV86" s="59"/>
      <c r="UYW86" s="59"/>
      <c r="UYX86" s="59"/>
      <c r="UYY86" s="59"/>
      <c r="UYZ86" s="59"/>
      <c r="UZA86" s="59"/>
      <c r="UZB86" s="59"/>
      <c r="UZC86" s="59"/>
      <c r="UZD86" s="59"/>
      <c r="UZE86" s="59"/>
      <c r="UZF86" s="59"/>
      <c r="UZG86" s="59"/>
      <c r="UZH86" s="59"/>
      <c r="UZI86" s="59"/>
      <c r="UZJ86" s="59"/>
      <c r="UZK86" s="59"/>
      <c r="UZL86" s="59"/>
      <c r="UZM86" s="59"/>
      <c r="UZN86" s="59"/>
      <c r="UZO86" s="59"/>
      <c r="UZP86" s="59"/>
      <c r="UZQ86" s="59"/>
      <c r="UZR86" s="59"/>
      <c r="UZS86" s="59"/>
      <c r="UZT86" s="59"/>
      <c r="UZU86" s="59"/>
      <c r="UZV86" s="59"/>
      <c r="UZW86" s="59"/>
      <c r="UZX86" s="59"/>
      <c r="UZY86" s="59"/>
      <c r="UZZ86" s="59"/>
      <c r="VAA86" s="59"/>
      <c r="VAB86" s="59"/>
      <c r="VAC86" s="59"/>
      <c r="VAD86" s="59"/>
      <c r="VAE86" s="59"/>
      <c r="VAF86" s="59"/>
      <c r="VAG86" s="59"/>
      <c r="VAH86" s="59"/>
      <c r="VAI86" s="59"/>
      <c r="VAJ86" s="59"/>
      <c r="VAK86" s="59"/>
      <c r="VAL86" s="59"/>
      <c r="VAM86" s="59"/>
      <c r="VAN86" s="59"/>
      <c r="VAO86" s="59"/>
      <c r="VAP86" s="59"/>
      <c r="VAQ86" s="59"/>
      <c r="VAR86" s="59"/>
      <c r="VAS86" s="59"/>
      <c r="VAT86" s="59"/>
      <c r="VAU86" s="59"/>
      <c r="VAV86" s="59"/>
      <c r="VAW86" s="59"/>
      <c r="VAX86" s="59"/>
      <c r="VAY86" s="59"/>
      <c r="VAZ86" s="59"/>
      <c r="VBA86" s="59"/>
      <c r="VBB86" s="59"/>
      <c r="VBC86" s="59"/>
      <c r="VBD86" s="59"/>
      <c r="VBE86" s="59"/>
      <c r="VBF86" s="59"/>
      <c r="VBG86" s="59"/>
      <c r="VBH86" s="59"/>
      <c r="VBI86" s="59"/>
      <c r="VBJ86" s="59"/>
      <c r="VBK86" s="59"/>
      <c r="VBL86" s="59"/>
      <c r="VBM86" s="59"/>
      <c r="VBN86" s="59"/>
      <c r="VBO86" s="59"/>
      <c r="VBP86" s="59"/>
      <c r="VBQ86" s="59"/>
      <c r="VBR86" s="59"/>
      <c r="VBS86" s="59"/>
      <c r="VBT86" s="59"/>
      <c r="VBU86" s="59"/>
      <c r="VBV86" s="59"/>
      <c r="VBW86" s="59"/>
      <c r="VBX86" s="59"/>
      <c r="VBY86" s="59"/>
      <c r="VBZ86" s="59"/>
      <c r="VCA86" s="59"/>
      <c r="VCB86" s="59"/>
      <c r="VCC86" s="59"/>
      <c r="VCD86" s="59"/>
      <c r="VCE86" s="59"/>
      <c r="VCF86" s="59"/>
      <c r="VCG86" s="59"/>
      <c r="VCH86" s="59"/>
      <c r="VCI86" s="59"/>
      <c r="VCJ86" s="59"/>
      <c r="VCK86" s="59"/>
      <c r="VCL86" s="59"/>
      <c r="VCM86" s="59"/>
      <c r="VCN86" s="59"/>
      <c r="VCO86" s="59"/>
      <c r="VCP86" s="59"/>
      <c r="VCQ86" s="59"/>
      <c r="VCR86" s="59"/>
      <c r="VCS86" s="59"/>
      <c r="VCT86" s="59"/>
      <c r="VCU86" s="59"/>
      <c r="VCV86" s="59"/>
      <c r="VCW86" s="59"/>
      <c r="VCX86" s="59"/>
      <c r="VCY86" s="59"/>
      <c r="VCZ86" s="59"/>
      <c r="VDA86" s="59"/>
      <c r="VDB86" s="59"/>
      <c r="VDC86" s="59"/>
      <c r="VDD86" s="59"/>
      <c r="VDE86" s="59"/>
      <c r="VDF86" s="59"/>
      <c r="VDG86" s="59"/>
      <c r="VDH86" s="59"/>
      <c r="VDI86" s="59"/>
      <c r="VDJ86" s="59"/>
      <c r="VDK86" s="59"/>
      <c r="VDL86" s="59"/>
      <c r="VDM86" s="59"/>
      <c r="VDN86" s="59"/>
      <c r="VDO86" s="59"/>
      <c r="VDP86" s="59"/>
      <c r="VDQ86" s="59"/>
      <c r="VDR86" s="59"/>
      <c r="VDS86" s="59"/>
      <c r="VDT86" s="59"/>
      <c r="VDU86" s="59"/>
      <c r="VDV86" s="59"/>
      <c r="VDW86" s="59"/>
      <c r="VDX86" s="59"/>
      <c r="VDY86" s="59"/>
      <c r="VDZ86" s="59"/>
      <c r="VEA86" s="59"/>
      <c r="VEB86" s="59"/>
      <c r="VEC86" s="59"/>
      <c r="VED86" s="59"/>
      <c r="VEE86" s="59"/>
      <c r="VEF86" s="59"/>
      <c r="VEG86" s="59"/>
      <c r="VEH86" s="59"/>
      <c r="VEI86" s="59"/>
      <c r="VEJ86" s="59"/>
      <c r="VEK86" s="59"/>
      <c r="VEL86" s="59"/>
      <c r="VEM86" s="59"/>
      <c r="VEN86" s="59"/>
      <c r="VEO86" s="59"/>
      <c r="VEP86" s="59"/>
      <c r="VEQ86" s="59"/>
      <c r="VER86" s="59"/>
      <c r="VES86" s="59"/>
      <c r="VET86" s="59"/>
      <c r="VEU86" s="59"/>
      <c r="VEV86" s="59"/>
      <c r="VEW86" s="59"/>
      <c r="VEX86" s="59"/>
      <c r="VEY86" s="59"/>
      <c r="VEZ86" s="59"/>
      <c r="VFA86" s="59"/>
      <c r="VFB86" s="59"/>
      <c r="VFC86" s="59"/>
      <c r="VFD86" s="59"/>
      <c r="VFE86" s="59"/>
      <c r="VFF86" s="59"/>
      <c r="VFG86" s="59"/>
      <c r="VFH86" s="59"/>
      <c r="VFI86" s="59"/>
      <c r="VFJ86" s="59"/>
      <c r="VFK86" s="59"/>
      <c r="VFL86" s="59"/>
      <c r="VFM86" s="59"/>
      <c r="VFN86" s="59"/>
      <c r="VFO86" s="59"/>
      <c r="VFP86" s="59"/>
      <c r="VFQ86" s="59"/>
      <c r="VFR86" s="59"/>
      <c r="VFS86" s="59"/>
      <c r="VFT86" s="59"/>
      <c r="VFU86" s="59"/>
      <c r="VFV86" s="59"/>
      <c r="VFW86" s="59"/>
      <c r="VFX86" s="59"/>
      <c r="VFY86" s="59"/>
      <c r="VFZ86" s="59"/>
      <c r="VGA86" s="59"/>
      <c r="VGB86" s="59"/>
      <c r="VGC86" s="59"/>
      <c r="VGD86" s="59"/>
      <c r="VGE86" s="59"/>
      <c r="VGF86" s="59"/>
      <c r="VGG86" s="59"/>
      <c r="VGH86" s="59"/>
      <c r="VGI86" s="59"/>
      <c r="VGJ86" s="59"/>
      <c r="VGK86" s="59"/>
      <c r="VGL86" s="59"/>
      <c r="VGM86" s="59"/>
      <c r="VGN86" s="59"/>
      <c r="VGO86" s="59"/>
      <c r="VGP86" s="59"/>
      <c r="VGQ86" s="59"/>
      <c r="VGR86" s="59"/>
      <c r="VGS86" s="59"/>
      <c r="VGT86" s="59"/>
      <c r="VGU86" s="59"/>
      <c r="VGV86" s="59"/>
      <c r="VGW86" s="59"/>
      <c r="VGX86" s="59"/>
      <c r="VGY86" s="59"/>
      <c r="VGZ86" s="59"/>
      <c r="VHA86" s="59"/>
      <c r="VHB86" s="59"/>
      <c r="VHC86" s="59"/>
      <c r="VHD86" s="59"/>
      <c r="VHE86" s="59"/>
      <c r="VHF86" s="59"/>
      <c r="VHG86" s="59"/>
      <c r="VHH86" s="59"/>
      <c r="VHI86" s="59"/>
      <c r="VHJ86" s="59"/>
      <c r="VHK86" s="59"/>
      <c r="VHL86" s="59"/>
      <c r="VHM86" s="59"/>
      <c r="VHN86" s="59"/>
      <c r="VHO86" s="59"/>
      <c r="VHP86" s="59"/>
      <c r="VHQ86" s="59"/>
      <c r="VHR86" s="59"/>
      <c r="VHS86" s="59"/>
      <c r="VHT86" s="59"/>
      <c r="VHU86" s="59"/>
      <c r="VHV86" s="59"/>
      <c r="VHW86" s="59"/>
      <c r="VHX86" s="59"/>
      <c r="VHY86" s="59"/>
      <c r="VHZ86" s="59"/>
      <c r="VIA86" s="59"/>
      <c r="VIB86" s="59"/>
      <c r="VIC86" s="59"/>
      <c r="VID86" s="59"/>
      <c r="VIE86" s="59"/>
      <c r="VIF86" s="59"/>
      <c r="VIG86" s="59"/>
      <c r="VIH86" s="59"/>
      <c r="VII86" s="59"/>
      <c r="VIJ86" s="59"/>
      <c r="VIK86" s="59"/>
      <c r="VIL86" s="59"/>
      <c r="VIM86" s="59"/>
      <c r="VIN86" s="59"/>
      <c r="VIO86" s="59"/>
      <c r="VIP86" s="59"/>
      <c r="VIQ86" s="59"/>
      <c r="VIR86" s="59"/>
      <c r="VIS86" s="59"/>
      <c r="VIT86" s="59"/>
      <c r="VIU86" s="59"/>
      <c r="VIV86" s="59"/>
      <c r="VIW86" s="59"/>
      <c r="VIX86" s="59"/>
      <c r="VIY86" s="59"/>
      <c r="VIZ86" s="59"/>
      <c r="VJA86" s="59"/>
      <c r="VJB86" s="59"/>
      <c r="VJC86" s="59"/>
      <c r="VJD86" s="59"/>
      <c r="VJE86" s="59"/>
      <c r="VJF86" s="59"/>
      <c r="VJG86" s="59"/>
      <c r="VJH86" s="59"/>
      <c r="VJI86" s="59"/>
      <c r="VJJ86" s="59"/>
      <c r="VJK86" s="59"/>
      <c r="VJL86" s="59"/>
      <c r="VJM86" s="59"/>
      <c r="VJN86" s="59"/>
      <c r="VJO86" s="59"/>
      <c r="VJP86" s="59"/>
      <c r="VJQ86" s="59"/>
      <c r="VJR86" s="59"/>
      <c r="VJS86" s="59"/>
      <c r="VJT86" s="59"/>
      <c r="VJU86" s="59"/>
      <c r="VJV86" s="59"/>
      <c r="VJW86" s="59"/>
      <c r="VJX86" s="59"/>
      <c r="VJY86" s="59"/>
      <c r="VJZ86" s="59"/>
      <c r="VKA86" s="59"/>
      <c r="VKB86" s="59"/>
      <c r="VKC86" s="59"/>
      <c r="VKD86" s="59"/>
      <c r="VKE86" s="59"/>
      <c r="VKF86" s="59"/>
      <c r="VKG86" s="59"/>
      <c r="VKH86" s="59"/>
      <c r="VKI86" s="59"/>
      <c r="VKJ86" s="59"/>
      <c r="VKK86" s="59"/>
      <c r="VKL86" s="59"/>
      <c r="VKM86" s="59"/>
      <c r="VKN86" s="59"/>
      <c r="VKO86" s="59"/>
      <c r="VKP86" s="59"/>
      <c r="VKQ86" s="59"/>
      <c r="VKR86" s="59"/>
      <c r="VKS86" s="59"/>
      <c r="VKT86" s="59"/>
      <c r="VKU86" s="59"/>
      <c r="VKV86" s="59"/>
      <c r="VKW86" s="59"/>
      <c r="VKX86" s="59"/>
      <c r="VKY86" s="59"/>
      <c r="VKZ86" s="59"/>
      <c r="VLA86" s="59"/>
      <c r="VLB86" s="59"/>
      <c r="VLC86" s="59"/>
      <c r="VLD86" s="59"/>
      <c r="VLE86" s="59"/>
      <c r="VLF86" s="59"/>
      <c r="VLG86" s="59"/>
      <c r="VLH86" s="59"/>
      <c r="VLI86" s="59"/>
      <c r="VLJ86" s="59"/>
      <c r="VLK86" s="59"/>
      <c r="VLL86" s="59"/>
      <c r="VLM86" s="59"/>
      <c r="VLN86" s="59"/>
      <c r="VLO86" s="59"/>
      <c r="VLP86" s="59"/>
      <c r="VLQ86" s="59"/>
      <c r="VLR86" s="59"/>
      <c r="VLS86" s="59"/>
      <c r="VLT86" s="59"/>
      <c r="VLU86" s="59"/>
      <c r="VLV86" s="59"/>
      <c r="VLW86" s="59"/>
      <c r="VLX86" s="59"/>
      <c r="VLY86" s="59"/>
      <c r="VLZ86" s="59"/>
      <c r="VMA86" s="59"/>
      <c r="VMB86" s="59"/>
      <c r="VMC86" s="59"/>
      <c r="VMD86" s="59"/>
      <c r="VME86" s="59"/>
      <c r="VMF86" s="59"/>
      <c r="VMG86" s="59"/>
      <c r="VMH86" s="59"/>
      <c r="VMI86" s="59"/>
      <c r="VMJ86" s="59"/>
      <c r="VMK86" s="59"/>
      <c r="VML86" s="59"/>
      <c r="VMM86" s="59"/>
      <c r="VMN86" s="59"/>
      <c r="VMO86" s="59"/>
      <c r="VMP86" s="59"/>
      <c r="VMQ86" s="59"/>
      <c r="VMR86" s="59"/>
      <c r="VMS86" s="59"/>
      <c r="VMT86" s="59"/>
      <c r="VMU86" s="59"/>
      <c r="VMV86" s="59"/>
      <c r="VMW86" s="59"/>
      <c r="VMX86" s="59"/>
      <c r="VMY86" s="59"/>
      <c r="VMZ86" s="59"/>
      <c r="VNA86" s="59"/>
      <c r="VNB86" s="59"/>
      <c r="VNC86" s="59"/>
      <c r="VND86" s="59"/>
      <c r="VNE86" s="59"/>
      <c r="VNF86" s="59"/>
      <c r="VNG86" s="59"/>
      <c r="VNH86" s="59"/>
      <c r="VNI86" s="59"/>
      <c r="VNJ86" s="59"/>
      <c r="VNK86" s="59"/>
      <c r="VNL86" s="59"/>
      <c r="VNM86" s="59"/>
      <c r="VNN86" s="59"/>
      <c r="VNO86" s="59"/>
      <c r="VNP86" s="59"/>
      <c r="VNQ86" s="59"/>
      <c r="VNR86" s="59"/>
      <c r="VNS86" s="59"/>
      <c r="VNT86" s="59"/>
      <c r="VNU86" s="59"/>
      <c r="VNV86" s="59"/>
      <c r="VNW86" s="59"/>
      <c r="VNX86" s="59"/>
      <c r="VNY86" s="59"/>
      <c r="VNZ86" s="59"/>
      <c r="VOA86" s="59"/>
      <c r="VOB86" s="59"/>
      <c r="VOC86" s="59"/>
      <c r="VOD86" s="59"/>
      <c r="VOE86" s="59"/>
      <c r="VOF86" s="59"/>
      <c r="VOG86" s="59"/>
      <c r="VOH86" s="59"/>
      <c r="VOI86" s="59"/>
      <c r="VOJ86" s="59"/>
      <c r="VOK86" s="59"/>
      <c r="VOL86" s="59"/>
      <c r="VOM86" s="59"/>
      <c r="VON86" s="59"/>
      <c r="VOO86" s="59"/>
      <c r="VOP86" s="59"/>
      <c r="VOQ86" s="59"/>
      <c r="VOR86" s="59"/>
      <c r="VOS86" s="59"/>
      <c r="VOT86" s="59"/>
      <c r="VOU86" s="59"/>
      <c r="VOV86" s="59"/>
      <c r="VOW86" s="59"/>
      <c r="VOX86" s="59"/>
      <c r="VOY86" s="59"/>
      <c r="VOZ86" s="59"/>
      <c r="VPA86" s="59"/>
      <c r="VPB86" s="59"/>
      <c r="VPC86" s="59"/>
      <c r="VPD86" s="59"/>
      <c r="VPE86" s="59"/>
      <c r="VPF86" s="59"/>
      <c r="VPG86" s="59"/>
      <c r="VPH86" s="59"/>
      <c r="VPI86" s="59"/>
      <c r="VPJ86" s="59"/>
      <c r="VPK86" s="59"/>
      <c r="VPL86" s="59"/>
      <c r="VPM86" s="59"/>
      <c r="VPN86" s="59"/>
      <c r="VPO86" s="59"/>
      <c r="VPP86" s="59"/>
      <c r="VPQ86" s="59"/>
      <c r="VPR86" s="59"/>
      <c r="VPS86" s="59"/>
      <c r="VPT86" s="59"/>
      <c r="VPU86" s="59"/>
      <c r="VPV86" s="59"/>
      <c r="VPW86" s="59"/>
      <c r="VPX86" s="59"/>
      <c r="VPY86" s="59"/>
      <c r="VPZ86" s="59"/>
      <c r="VQA86" s="59"/>
      <c r="VQB86" s="59"/>
      <c r="VQC86" s="59"/>
      <c r="VQD86" s="59"/>
      <c r="VQE86" s="59"/>
      <c r="VQF86" s="59"/>
      <c r="VQG86" s="59"/>
      <c r="VQH86" s="59"/>
      <c r="VQI86" s="59"/>
      <c r="VQJ86" s="59"/>
      <c r="VQK86" s="59"/>
      <c r="VQL86" s="59"/>
      <c r="VQM86" s="59"/>
      <c r="VQN86" s="59"/>
      <c r="VQO86" s="59"/>
      <c r="VQP86" s="59"/>
      <c r="VQQ86" s="59"/>
      <c r="VQR86" s="59"/>
      <c r="VQS86" s="59"/>
      <c r="VQT86" s="59"/>
      <c r="VQU86" s="59"/>
      <c r="VQV86" s="59"/>
      <c r="VQW86" s="59"/>
      <c r="VQX86" s="59"/>
      <c r="VQY86" s="59"/>
      <c r="VQZ86" s="59"/>
      <c r="VRA86" s="59"/>
      <c r="VRB86" s="59"/>
      <c r="VRC86" s="59"/>
      <c r="VRD86" s="59"/>
      <c r="VRE86" s="59"/>
      <c r="VRF86" s="59"/>
      <c r="VRG86" s="59"/>
      <c r="VRH86" s="59"/>
      <c r="VRI86" s="59"/>
      <c r="VRJ86" s="59"/>
      <c r="VRK86" s="59"/>
      <c r="VRL86" s="59"/>
      <c r="VRM86" s="59"/>
      <c r="VRN86" s="59"/>
      <c r="VRO86" s="59"/>
      <c r="VRP86" s="59"/>
      <c r="VRQ86" s="59"/>
      <c r="VRR86" s="59"/>
      <c r="VRS86" s="59"/>
      <c r="VRT86" s="59"/>
      <c r="VRU86" s="59"/>
      <c r="VRV86" s="59"/>
      <c r="VRW86" s="59"/>
      <c r="VRX86" s="59"/>
      <c r="VRY86" s="59"/>
      <c r="VRZ86" s="59"/>
      <c r="VSA86" s="59"/>
      <c r="VSB86" s="59"/>
      <c r="VSC86" s="59"/>
      <c r="VSD86" s="59"/>
      <c r="VSE86" s="59"/>
      <c r="VSF86" s="59"/>
      <c r="VSG86" s="59"/>
      <c r="VSH86" s="59"/>
      <c r="VSI86" s="59"/>
      <c r="VSJ86" s="59"/>
      <c r="VSK86" s="59"/>
      <c r="VSL86" s="59"/>
      <c r="VSM86" s="59"/>
      <c r="VSN86" s="59"/>
      <c r="VSO86" s="59"/>
      <c r="VSP86" s="59"/>
      <c r="VSQ86" s="59"/>
      <c r="VSR86" s="59"/>
      <c r="VSS86" s="59"/>
      <c r="VST86" s="59"/>
      <c r="VSU86" s="59"/>
      <c r="VSV86" s="59"/>
      <c r="VSW86" s="59"/>
      <c r="VSX86" s="59"/>
      <c r="VSY86" s="59"/>
      <c r="VSZ86" s="59"/>
      <c r="VTA86" s="59"/>
      <c r="VTB86" s="59"/>
      <c r="VTC86" s="59"/>
      <c r="VTD86" s="59"/>
      <c r="VTE86" s="59"/>
      <c r="VTF86" s="59"/>
      <c r="VTG86" s="59"/>
      <c r="VTH86" s="59"/>
      <c r="VTI86" s="59"/>
      <c r="VTJ86" s="59"/>
      <c r="VTK86" s="59"/>
      <c r="VTL86" s="59"/>
      <c r="VTM86" s="59"/>
      <c r="VTN86" s="59"/>
      <c r="VTO86" s="59"/>
      <c r="VTP86" s="59"/>
      <c r="VTQ86" s="59"/>
      <c r="VTR86" s="59"/>
      <c r="VTS86" s="59"/>
      <c r="VTT86" s="59"/>
      <c r="VTU86" s="59"/>
      <c r="VTV86" s="59"/>
      <c r="VTW86" s="59"/>
      <c r="VTX86" s="59"/>
      <c r="VTY86" s="59"/>
      <c r="VTZ86" s="59"/>
      <c r="VUA86" s="59"/>
      <c r="VUB86" s="59"/>
      <c r="VUC86" s="59"/>
      <c r="VUD86" s="59"/>
      <c r="VUE86" s="59"/>
      <c r="VUF86" s="59"/>
      <c r="VUG86" s="59"/>
      <c r="VUH86" s="59"/>
      <c r="VUI86" s="59"/>
      <c r="VUJ86" s="59"/>
      <c r="VUK86" s="59"/>
      <c r="VUL86" s="59"/>
      <c r="VUM86" s="59"/>
      <c r="VUN86" s="59"/>
      <c r="VUO86" s="59"/>
      <c r="VUP86" s="59"/>
      <c r="VUQ86" s="59"/>
      <c r="VUR86" s="59"/>
      <c r="VUS86" s="59"/>
      <c r="VUT86" s="59"/>
      <c r="VUU86" s="59"/>
      <c r="VUV86" s="59"/>
      <c r="VUW86" s="59"/>
      <c r="VUX86" s="59"/>
      <c r="VUY86" s="59"/>
      <c r="VUZ86" s="59"/>
      <c r="VVA86" s="59"/>
      <c r="VVB86" s="59"/>
      <c r="VVC86" s="59"/>
      <c r="VVD86" s="59"/>
      <c r="VVE86" s="59"/>
      <c r="VVF86" s="59"/>
      <c r="VVG86" s="59"/>
      <c r="VVH86" s="59"/>
      <c r="VVI86" s="59"/>
      <c r="VVJ86" s="59"/>
      <c r="VVK86" s="59"/>
      <c r="VVL86" s="59"/>
      <c r="VVM86" s="59"/>
      <c r="VVN86" s="59"/>
      <c r="VVO86" s="59"/>
      <c r="VVP86" s="59"/>
      <c r="VVQ86" s="59"/>
      <c r="VVR86" s="59"/>
      <c r="VVS86" s="59"/>
      <c r="VVT86" s="59"/>
      <c r="VVU86" s="59"/>
      <c r="VVV86" s="59"/>
      <c r="VVW86" s="59"/>
      <c r="VVX86" s="59"/>
      <c r="VVY86" s="59"/>
      <c r="VVZ86" s="59"/>
      <c r="VWA86" s="59"/>
      <c r="VWB86" s="59"/>
      <c r="VWC86" s="59"/>
      <c r="VWD86" s="59"/>
      <c r="VWE86" s="59"/>
      <c r="VWF86" s="59"/>
      <c r="VWG86" s="59"/>
      <c r="VWH86" s="59"/>
      <c r="VWI86" s="59"/>
      <c r="VWJ86" s="59"/>
      <c r="VWK86" s="59"/>
      <c r="VWL86" s="59"/>
      <c r="VWM86" s="59"/>
      <c r="VWN86" s="59"/>
      <c r="VWO86" s="59"/>
      <c r="VWP86" s="59"/>
      <c r="VWQ86" s="59"/>
      <c r="VWR86" s="59"/>
      <c r="VWS86" s="59"/>
      <c r="VWT86" s="59"/>
      <c r="VWU86" s="59"/>
      <c r="VWV86" s="59"/>
      <c r="VWW86" s="59"/>
      <c r="VWX86" s="59"/>
      <c r="VWY86" s="59"/>
      <c r="VWZ86" s="59"/>
      <c r="VXA86" s="59"/>
      <c r="VXB86" s="59"/>
      <c r="VXC86" s="59"/>
      <c r="VXD86" s="59"/>
      <c r="VXE86" s="59"/>
      <c r="VXF86" s="59"/>
      <c r="VXG86" s="59"/>
      <c r="VXH86" s="59"/>
      <c r="VXI86" s="59"/>
      <c r="VXJ86" s="59"/>
      <c r="VXK86" s="59"/>
      <c r="VXL86" s="59"/>
      <c r="VXM86" s="59"/>
      <c r="VXN86" s="59"/>
      <c r="VXO86" s="59"/>
      <c r="VXP86" s="59"/>
      <c r="VXQ86" s="59"/>
      <c r="VXR86" s="59"/>
      <c r="VXS86" s="59"/>
      <c r="VXT86" s="59"/>
      <c r="VXU86" s="59"/>
      <c r="VXV86" s="59"/>
      <c r="VXW86" s="59"/>
      <c r="VXX86" s="59"/>
      <c r="VXY86" s="59"/>
      <c r="VXZ86" s="59"/>
      <c r="VYA86" s="59"/>
      <c r="VYB86" s="59"/>
      <c r="VYC86" s="59"/>
      <c r="VYD86" s="59"/>
      <c r="VYE86" s="59"/>
      <c r="VYF86" s="59"/>
      <c r="VYG86" s="59"/>
      <c r="VYH86" s="59"/>
      <c r="VYI86" s="59"/>
      <c r="VYJ86" s="59"/>
      <c r="VYK86" s="59"/>
      <c r="VYL86" s="59"/>
      <c r="VYM86" s="59"/>
      <c r="VYN86" s="59"/>
      <c r="VYO86" s="59"/>
      <c r="VYP86" s="59"/>
      <c r="VYQ86" s="59"/>
      <c r="VYR86" s="59"/>
      <c r="VYS86" s="59"/>
      <c r="VYT86" s="59"/>
      <c r="VYU86" s="59"/>
      <c r="VYV86" s="59"/>
      <c r="VYW86" s="59"/>
      <c r="VYX86" s="59"/>
      <c r="VYY86" s="59"/>
      <c r="VYZ86" s="59"/>
      <c r="VZA86" s="59"/>
      <c r="VZB86" s="59"/>
      <c r="VZC86" s="59"/>
      <c r="VZD86" s="59"/>
      <c r="VZE86" s="59"/>
      <c r="VZF86" s="59"/>
      <c r="VZG86" s="59"/>
      <c r="VZH86" s="59"/>
      <c r="VZI86" s="59"/>
      <c r="VZJ86" s="59"/>
      <c r="VZK86" s="59"/>
      <c r="VZL86" s="59"/>
      <c r="VZM86" s="59"/>
      <c r="VZN86" s="59"/>
      <c r="VZO86" s="59"/>
      <c r="VZP86" s="59"/>
      <c r="VZQ86" s="59"/>
      <c r="VZR86" s="59"/>
      <c r="VZS86" s="59"/>
      <c r="VZT86" s="59"/>
      <c r="VZU86" s="59"/>
      <c r="VZV86" s="59"/>
      <c r="VZW86" s="59"/>
      <c r="VZX86" s="59"/>
      <c r="VZY86" s="59"/>
      <c r="VZZ86" s="59"/>
      <c r="WAA86" s="59"/>
      <c r="WAB86" s="59"/>
      <c r="WAC86" s="59"/>
      <c r="WAD86" s="59"/>
      <c r="WAE86" s="59"/>
      <c r="WAF86" s="59"/>
      <c r="WAG86" s="59"/>
      <c r="WAH86" s="59"/>
      <c r="WAI86" s="59"/>
      <c r="WAJ86" s="59"/>
      <c r="WAK86" s="59"/>
      <c r="WAL86" s="59"/>
      <c r="WAM86" s="59"/>
      <c r="WAN86" s="59"/>
      <c r="WAO86" s="59"/>
      <c r="WAP86" s="59"/>
      <c r="WAQ86" s="59"/>
      <c r="WAR86" s="59"/>
      <c r="WAS86" s="59"/>
      <c r="WAT86" s="59"/>
      <c r="WAU86" s="59"/>
      <c r="WAV86" s="59"/>
      <c r="WAW86" s="59"/>
      <c r="WAX86" s="59"/>
      <c r="WAY86" s="59"/>
      <c r="WAZ86" s="59"/>
      <c r="WBA86" s="59"/>
      <c r="WBB86" s="59"/>
      <c r="WBC86" s="59"/>
      <c r="WBD86" s="59"/>
      <c r="WBE86" s="59"/>
      <c r="WBF86" s="59"/>
      <c r="WBG86" s="59"/>
      <c r="WBH86" s="59"/>
      <c r="WBI86" s="59"/>
      <c r="WBJ86" s="59"/>
      <c r="WBK86" s="59"/>
      <c r="WBL86" s="59"/>
      <c r="WBM86" s="59"/>
      <c r="WBN86" s="59"/>
      <c r="WBO86" s="59"/>
      <c r="WBP86" s="59"/>
      <c r="WBQ86" s="59"/>
      <c r="WBR86" s="59"/>
      <c r="WBS86" s="59"/>
      <c r="WBT86" s="59"/>
      <c r="WBU86" s="59"/>
      <c r="WBV86" s="59"/>
      <c r="WBW86" s="59"/>
      <c r="WBX86" s="59"/>
      <c r="WBY86" s="59"/>
      <c r="WBZ86" s="59"/>
      <c r="WCA86" s="59"/>
      <c r="WCB86" s="59"/>
      <c r="WCC86" s="59"/>
      <c r="WCD86" s="59"/>
      <c r="WCE86" s="59"/>
      <c r="WCF86" s="59"/>
      <c r="WCG86" s="59"/>
      <c r="WCH86" s="59"/>
      <c r="WCI86" s="59"/>
      <c r="WCJ86" s="59"/>
      <c r="WCK86" s="59"/>
      <c r="WCL86" s="59"/>
      <c r="WCM86" s="59"/>
      <c r="WCN86" s="59"/>
      <c r="WCO86" s="59"/>
      <c r="WCP86" s="59"/>
      <c r="WCQ86" s="59"/>
      <c r="WCR86" s="59"/>
      <c r="WCS86" s="59"/>
      <c r="WCT86" s="59"/>
      <c r="WCU86" s="59"/>
      <c r="WCV86" s="59"/>
      <c r="WCW86" s="59"/>
      <c r="WCX86" s="59"/>
      <c r="WCY86" s="59"/>
      <c r="WCZ86" s="59"/>
      <c r="WDA86" s="59"/>
      <c r="WDB86" s="59"/>
      <c r="WDC86" s="59"/>
      <c r="WDD86" s="59"/>
      <c r="WDE86" s="59"/>
      <c r="WDF86" s="59"/>
      <c r="WDG86" s="59"/>
      <c r="WDH86" s="59"/>
      <c r="WDI86" s="59"/>
      <c r="WDJ86" s="59"/>
      <c r="WDK86" s="59"/>
      <c r="WDL86" s="59"/>
      <c r="WDM86" s="59"/>
      <c r="WDN86" s="59"/>
      <c r="WDO86" s="59"/>
      <c r="WDP86" s="59"/>
      <c r="WDQ86" s="59"/>
      <c r="WDR86" s="59"/>
      <c r="WDS86" s="59"/>
      <c r="WDT86" s="59"/>
      <c r="WDU86" s="59"/>
      <c r="WDV86" s="59"/>
      <c r="WDW86" s="59"/>
      <c r="WDX86" s="59"/>
      <c r="WDY86" s="59"/>
      <c r="WDZ86" s="59"/>
      <c r="WEA86" s="59"/>
      <c r="WEB86" s="59"/>
      <c r="WEC86" s="59"/>
      <c r="WED86" s="59"/>
      <c r="WEE86" s="59"/>
      <c r="WEF86" s="59"/>
      <c r="WEG86" s="59"/>
      <c r="WEH86" s="59"/>
      <c r="WEI86" s="59"/>
      <c r="WEJ86" s="59"/>
      <c r="WEK86" s="59"/>
      <c r="WEL86" s="59"/>
      <c r="WEM86" s="59"/>
      <c r="WEN86" s="59"/>
      <c r="WEO86" s="59"/>
      <c r="WEP86" s="59"/>
      <c r="WEQ86" s="59"/>
      <c r="WER86" s="59"/>
      <c r="WES86" s="59"/>
      <c r="WET86" s="59"/>
      <c r="WEU86" s="59"/>
      <c r="WEV86" s="59"/>
      <c r="WEW86" s="59"/>
      <c r="WEX86" s="59"/>
      <c r="WEY86" s="59"/>
      <c r="WEZ86" s="59"/>
      <c r="WFA86" s="59"/>
      <c r="WFB86" s="59"/>
      <c r="WFC86" s="59"/>
      <c r="WFD86" s="59"/>
      <c r="WFE86" s="59"/>
      <c r="WFF86" s="59"/>
      <c r="WFG86" s="59"/>
      <c r="WFH86" s="59"/>
      <c r="WFI86" s="59"/>
      <c r="WFJ86" s="59"/>
      <c r="WFK86" s="59"/>
      <c r="WFL86" s="59"/>
      <c r="WFM86" s="59"/>
      <c r="WFN86" s="59"/>
      <c r="WFO86" s="59"/>
      <c r="WFP86" s="59"/>
      <c r="WFQ86" s="59"/>
      <c r="WFR86" s="59"/>
      <c r="WFS86" s="59"/>
      <c r="WFT86" s="59"/>
      <c r="WFU86" s="59"/>
      <c r="WFV86" s="59"/>
      <c r="WFW86" s="59"/>
      <c r="WFX86" s="59"/>
      <c r="WFY86" s="59"/>
      <c r="WFZ86" s="59"/>
      <c r="WGA86" s="59"/>
      <c r="WGB86" s="59"/>
      <c r="WGC86" s="59"/>
      <c r="WGD86" s="59"/>
      <c r="WGE86" s="59"/>
      <c r="WGF86" s="59"/>
      <c r="WGG86" s="59"/>
      <c r="WGH86" s="59"/>
      <c r="WGI86" s="59"/>
      <c r="WGJ86" s="59"/>
      <c r="WGK86" s="59"/>
      <c r="WGL86" s="59"/>
      <c r="WGM86" s="59"/>
      <c r="WGN86" s="59"/>
      <c r="WGO86" s="59"/>
      <c r="WGP86" s="59"/>
      <c r="WGQ86" s="59"/>
      <c r="WGR86" s="59"/>
      <c r="WGS86" s="59"/>
      <c r="WGT86" s="59"/>
      <c r="WGU86" s="59"/>
      <c r="WGV86" s="59"/>
      <c r="WGW86" s="59"/>
      <c r="WGX86" s="59"/>
      <c r="WGY86" s="59"/>
      <c r="WGZ86" s="59"/>
      <c r="WHA86" s="59"/>
      <c r="WHB86" s="59"/>
      <c r="WHC86" s="59"/>
      <c r="WHD86" s="59"/>
      <c r="WHE86" s="59"/>
      <c r="WHF86" s="59"/>
      <c r="WHG86" s="59"/>
      <c r="WHH86" s="59"/>
      <c r="WHI86" s="59"/>
      <c r="WHJ86" s="59"/>
      <c r="WHK86" s="59"/>
      <c r="WHL86" s="59"/>
      <c r="WHM86" s="59"/>
      <c r="WHN86" s="59"/>
      <c r="WHO86" s="59"/>
      <c r="WHP86" s="59"/>
      <c r="WHQ86" s="59"/>
      <c r="WHR86" s="59"/>
      <c r="WHS86" s="59"/>
      <c r="WHT86" s="59"/>
      <c r="WHU86" s="59"/>
      <c r="WHV86" s="59"/>
      <c r="WHW86" s="59"/>
      <c r="WHX86" s="59"/>
      <c r="WHY86" s="59"/>
      <c r="WHZ86" s="59"/>
      <c r="WIA86" s="59"/>
      <c r="WIB86" s="59"/>
      <c r="WIC86" s="59"/>
      <c r="WID86" s="59"/>
      <c r="WIE86" s="59"/>
      <c r="WIF86" s="59"/>
      <c r="WIG86" s="59"/>
      <c r="WIH86" s="59"/>
      <c r="WII86" s="59"/>
      <c r="WIJ86" s="59"/>
      <c r="WIK86" s="59"/>
      <c r="WIL86" s="59"/>
      <c r="WIM86" s="59"/>
      <c r="WIN86" s="59"/>
      <c r="WIO86" s="59"/>
      <c r="WIP86" s="59"/>
      <c r="WIQ86" s="59"/>
      <c r="WIR86" s="59"/>
      <c r="WIS86" s="59"/>
      <c r="WIT86" s="59"/>
      <c r="WIU86" s="59"/>
      <c r="WIV86" s="59"/>
      <c r="WIW86" s="59"/>
      <c r="WIX86" s="59"/>
      <c r="WIY86" s="59"/>
      <c r="WIZ86" s="59"/>
      <c r="WJA86" s="59"/>
      <c r="WJB86" s="59"/>
      <c r="WJC86" s="59"/>
      <c r="WJD86" s="59"/>
      <c r="WJE86" s="59"/>
      <c r="WJF86" s="59"/>
      <c r="WJG86" s="59"/>
      <c r="WJH86" s="59"/>
      <c r="WJI86" s="59"/>
      <c r="WJJ86" s="59"/>
      <c r="WJK86" s="59"/>
      <c r="WJL86" s="59"/>
      <c r="WJM86" s="59"/>
      <c r="WJN86" s="59"/>
      <c r="WJO86" s="59"/>
      <c r="WJP86" s="59"/>
      <c r="WJQ86" s="59"/>
      <c r="WJR86" s="59"/>
      <c r="WJS86" s="59"/>
      <c r="WJT86" s="59"/>
      <c r="WJU86" s="59"/>
      <c r="WJV86" s="59"/>
      <c r="WJW86" s="59"/>
      <c r="WJX86" s="59"/>
      <c r="WJY86" s="59"/>
      <c r="WJZ86" s="59"/>
      <c r="WKA86" s="59"/>
      <c r="WKB86" s="59"/>
      <c r="WKC86" s="59"/>
      <c r="WKD86" s="59"/>
      <c r="WKE86" s="59"/>
      <c r="WKF86" s="59"/>
      <c r="WKG86" s="59"/>
      <c r="WKH86" s="59"/>
      <c r="WKI86" s="59"/>
      <c r="WKJ86" s="59"/>
      <c r="WKK86" s="59"/>
      <c r="WKL86" s="59"/>
      <c r="WKM86" s="59"/>
      <c r="WKN86" s="59"/>
      <c r="WKO86" s="59"/>
      <c r="WKP86" s="59"/>
      <c r="WKQ86" s="59"/>
      <c r="WKR86" s="59"/>
      <c r="WKS86" s="59"/>
      <c r="WKT86" s="59"/>
      <c r="WKU86" s="59"/>
      <c r="WKV86" s="59"/>
      <c r="WKW86" s="59"/>
      <c r="WKX86" s="59"/>
      <c r="WKY86" s="59"/>
      <c r="WKZ86" s="59"/>
      <c r="WLA86" s="59"/>
      <c r="WLB86" s="59"/>
      <c r="WLC86" s="59"/>
      <c r="WLD86" s="59"/>
      <c r="WLE86" s="59"/>
      <c r="WLF86" s="59"/>
      <c r="WLG86" s="59"/>
      <c r="WLH86" s="59"/>
      <c r="WLI86" s="59"/>
      <c r="WLJ86" s="59"/>
      <c r="WLK86" s="59"/>
      <c r="WLL86" s="59"/>
      <c r="WLM86" s="59"/>
      <c r="WLN86" s="59"/>
      <c r="WLO86" s="59"/>
      <c r="WLP86" s="59"/>
      <c r="WLQ86" s="59"/>
      <c r="WLR86" s="59"/>
      <c r="WLS86" s="59"/>
      <c r="WLT86" s="59"/>
      <c r="WLU86" s="59"/>
      <c r="WLV86" s="59"/>
      <c r="WLW86" s="59"/>
      <c r="WLX86" s="59"/>
      <c r="WLY86" s="59"/>
      <c r="WLZ86" s="59"/>
      <c r="WMA86" s="59"/>
      <c r="WMB86" s="59"/>
      <c r="WMC86" s="59"/>
      <c r="WMD86" s="59"/>
      <c r="WME86" s="59"/>
      <c r="WMF86" s="59"/>
      <c r="WMG86" s="59"/>
      <c r="WMH86" s="59"/>
      <c r="WMI86" s="59"/>
      <c r="WMJ86" s="59"/>
      <c r="WMK86" s="59"/>
      <c r="WML86" s="59"/>
      <c r="WMM86" s="59"/>
      <c r="WMN86" s="59"/>
      <c r="WMO86" s="59"/>
      <c r="WMP86" s="59"/>
      <c r="WMQ86" s="59"/>
      <c r="WMR86" s="59"/>
      <c r="WMS86" s="59"/>
      <c r="WMT86" s="59"/>
      <c r="WMU86" s="59"/>
      <c r="WMV86" s="59"/>
      <c r="WMW86" s="59"/>
      <c r="WMX86" s="59"/>
      <c r="WMY86" s="59"/>
      <c r="WMZ86" s="59"/>
      <c r="WNA86" s="59"/>
      <c r="WNB86" s="59"/>
      <c r="WNC86" s="59"/>
      <c r="WND86" s="59"/>
      <c r="WNE86" s="59"/>
      <c r="WNF86" s="59"/>
      <c r="WNG86" s="59"/>
      <c r="WNH86" s="59"/>
      <c r="WNI86" s="59"/>
      <c r="WNJ86" s="59"/>
      <c r="WNK86" s="59"/>
      <c r="WNL86" s="59"/>
      <c r="WNM86" s="59"/>
      <c r="WNN86" s="59"/>
      <c r="WNO86" s="59"/>
      <c r="WNP86" s="59"/>
      <c r="WNQ86" s="59"/>
      <c r="WNR86" s="59"/>
      <c r="WNS86" s="59"/>
      <c r="WNT86" s="59"/>
      <c r="WNU86" s="59"/>
      <c r="WNV86" s="59"/>
      <c r="WNW86" s="59"/>
      <c r="WNX86" s="59"/>
      <c r="WNY86" s="59"/>
      <c r="WNZ86" s="59"/>
      <c r="WOA86" s="59"/>
      <c r="WOB86" s="59"/>
      <c r="WOC86" s="59"/>
      <c r="WOD86" s="59"/>
      <c r="WOE86" s="59"/>
      <c r="WOF86" s="59"/>
      <c r="WOG86" s="59"/>
      <c r="WOH86" s="59"/>
      <c r="WOI86" s="59"/>
      <c r="WOJ86" s="59"/>
      <c r="WOK86" s="59"/>
      <c r="WOL86" s="59"/>
      <c r="WOM86" s="59"/>
      <c r="WON86" s="59"/>
      <c r="WOO86" s="59"/>
      <c r="WOP86" s="59"/>
      <c r="WOQ86" s="59"/>
      <c r="WOR86" s="59"/>
      <c r="WOS86" s="59"/>
      <c r="WOT86" s="59"/>
      <c r="WOU86" s="59"/>
      <c r="WOV86" s="59"/>
      <c r="WOW86" s="59"/>
      <c r="WOX86" s="59"/>
      <c r="WOY86" s="59"/>
      <c r="WOZ86" s="59"/>
      <c r="WPA86" s="59"/>
      <c r="WPB86" s="59"/>
      <c r="WPC86" s="59"/>
      <c r="WPD86" s="59"/>
      <c r="WPE86" s="59"/>
      <c r="WPF86" s="59"/>
      <c r="WPG86" s="59"/>
      <c r="WPH86" s="59"/>
      <c r="WPI86" s="59"/>
      <c r="WPJ86" s="59"/>
      <c r="WPK86" s="59"/>
      <c r="WPL86" s="59"/>
      <c r="WPM86" s="59"/>
      <c r="WPN86" s="59"/>
      <c r="WPO86" s="59"/>
      <c r="WPP86" s="59"/>
      <c r="WPQ86" s="59"/>
      <c r="WPR86" s="59"/>
      <c r="WPS86" s="59"/>
      <c r="WPT86" s="59"/>
      <c r="WPU86" s="59"/>
      <c r="WPV86" s="59"/>
      <c r="WPW86" s="59"/>
      <c r="WPX86" s="59"/>
      <c r="WPY86" s="59"/>
      <c r="WPZ86" s="59"/>
      <c r="WQA86" s="59"/>
      <c r="WQB86" s="59"/>
      <c r="WQC86" s="59"/>
      <c r="WQD86" s="59"/>
      <c r="WQE86" s="59"/>
      <c r="WQF86" s="59"/>
      <c r="WQG86" s="59"/>
      <c r="WQH86" s="59"/>
      <c r="WQI86" s="59"/>
      <c r="WQJ86" s="59"/>
      <c r="WQK86" s="59"/>
      <c r="WQL86" s="59"/>
      <c r="WQM86" s="59"/>
      <c r="WQN86" s="59"/>
      <c r="WQO86" s="59"/>
      <c r="WQP86" s="59"/>
      <c r="WQQ86" s="59"/>
      <c r="WQR86" s="59"/>
      <c r="WQS86" s="59"/>
      <c r="WQT86" s="59"/>
      <c r="WQU86" s="59"/>
      <c r="WQV86" s="59"/>
      <c r="WQW86" s="59"/>
      <c r="WQX86" s="59"/>
      <c r="WQY86" s="59"/>
      <c r="WQZ86" s="59"/>
      <c r="WRA86" s="59"/>
      <c r="WRB86" s="59"/>
      <c r="WRC86" s="59"/>
      <c r="WRD86" s="59"/>
      <c r="WRE86" s="59"/>
      <c r="WRF86" s="59"/>
      <c r="WRG86" s="59"/>
      <c r="WRH86" s="59"/>
      <c r="WRI86" s="59"/>
      <c r="WRJ86" s="59"/>
      <c r="WRK86" s="59"/>
      <c r="WRL86" s="59"/>
      <c r="WRM86" s="59"/>
      <c r="WRN86" s="59"/>
      <c r="WRO86" s="59"/>
      <c r="WRP86" s="59"/>
      <c r="WRQ86" s="59"/>
      <c r="WRR86" s="59"/>
      <c r="WRS86" s="59"/>
      <c r="WRT86" s="59"/>
      <c r="WRU86" s="59"/>
      <c r="WRV86" s="59"/>
      <c r="WRW86" s="59"/>
      <c r="WRX86" s="59"/>
      <c r="WRY86" s="59"/>
      <c r="WRZ86" s="59"/>
      <c r="WSA86" s="59"/>
      <c r="WSB86" s="59"/>
      <c r="WSC86" s="59"/>
      <c r="WSD86" s="59"/>
      <c r="WSE86" s="59"/>
      <c r="WSF86" s="59"/>
      <c r="WSG86" s="59"/>
      <c r="WSH86" s="59"/>
      <c r="WSI86" s="59"/>
      <c r="WSJ86" s="59"/>
      <c r="WSK86" s="59"/>
      <c r="WSL86" s="59"/>
      <c r="WSM86" s="59"/>
      <c r="WSN86" s="59"/>
      <c r="WSO86" s="59"/>
      <c r="WSP86" s="59"/>
      <c r="WSQ86" s="59"/>
      <c r="WSR86" s="59"/>
      <c r="WSS86" s="59"/>
      <c r="WST86" s="59"/>
      <c r="WSU86" s="59"/>
      <c r="WSV86" s="59"/>
      <c r="WSW86" s="59"/>
      <c r="WSX86" s="59"/>
      <c r="WSY86" s="59"/>
      <c r="WSZ86" s="59"/>
      <c r="WTA86" s="59"/>
      <c r="WTB86" s="59"/>
      <c r="WTC86" s="59"/>
      <c r="WTD86" s="59"/>
      <c r="WTE86" s="59"/>
      <c r="WTF86" s="59"/>
      <c r="WTG86" s="59"/>
      <c r="WTH86" s="59"/>
      <c r="WTI86" s="59"/>
      <c r="WTJ86" s="59"/>
      <c r="WTK86" s="59"/>
      <c r="WTL86" s="59"/>
      <c r="WTM86" s="59"/>
      <c r="WTN86" s="59"/>
      <c r="WTO86" s="59"/>
      <c r="WTP86" s="59"/>
      <c r="WTQ86" s="59"/>
      <c r="WTR86" s="59"/>
      <c r="WTS86" s="59"/>
      <c r="WTT86" s="59"/>
      <c r="WTU86" s="59"/>
      <c r="WTV86" s="59"/>
      <c r="WTW86" s="59"/>
      <c r="WTX86" s="59"/>
      <c r="WTY86" s="59"/>
      <c r="WTZ86" s="59"/>
      <c r="WUA86" s="59"/>
      <c r="WUB86" s="59"/>
      <c r="WUC86" s="59"/>
      <c r="WUD86" s="59"/>
      <c r="WUE86" s="59"/>
      <c r="WUF86" s="59"/>
      <c r="WUG86" s="59"/>
      <c r="WUH86" s="59"/>
      <c r="WUI86" s="59"/>
      <c r="WUJ86" s="59"/>
      <c r="WUK86" s="59"/>
      <c r="WUL86" s="59"/>
      <c r="WUM86" s="59"/>
      <c r="WUN86" s="59"/>
      <c r="WUO86" s="59"/>
      <c r="WUP86" s="59"/>
      <c r="WUQ86" s="59"/>
      <c r="WUR86" s="59"/>
      <c r="WUS86" s="59"/>
      <c r="WUT86" s="59"/>
      <c r="WUU86" s="59"/>
      <c r="WUV86" s="59"/>
      <c r="WUW86" s="59"/>
      <c r="WUX86" s="59"/>
      <c r="WUY86" s="59"/>
      <c r="WUZ86" s="59"/>
      <c r="WVA86" s="59"/>
      <c r="WVB86" s="59"/>
      <c r="WVC86" s="59"/>
      <c r="WVD86" s="59"/>
      <c r="WVE86" s="59"/>
      <c r="WVF86" s="59"/>
      <c r="WVG86" s="59"/>
      <c r="WVH86" s="59"/>
      <c r="WVI86" s="59"/>
      <c r="WVJ86" s="59"/>
      <c r="WVK86" s="59"/>
      <c r="WVL86" s="59"/>
      <c r="WVM86" s="59"/>
      <c r="WVN86" s="59"/>
      <c r="WVO86" s="59"/>
      <c r="WVP86" s="59"/>
      <c r="WVQ86" s="59"/>
      <c r="WVR86" s="59"/>
      <c r="WVS86" s="59"/>
      <c r="WVT86" s="59"/>
      <c r="WVU86" s="59"/>
      <c r="WVV86" s="59"/>
      <c r="WVW86" s="59"/>
      <c r="WVX86" s="59"/>
      <c r="WVY86" s="59"/>
      <c r="WVZ86" s="59"/>
      <c r="WWA86" s="59"/>
      <c r="WWB86" s="59"/>
      <c r="WWC86" s="59"/>
      <c r="WWD86" s="59"/>
      <c r="WWE86" s="59"/>
      <c r="WWF86" s="59"/>
      <c r="WWG86" s="59"/>
      <c r="WWH86" s="59"/>
      <c r="WWI86" s="59"/>
      <c r="WWJ86" s="59"/>
      <c r="WWK86" s="59"/>
      <c r="WWL86" s="59"/>
      <c r="WWM86" s="59"/>
      <c r="WWN86" s="59"/>
      <c r="WWO86" s="59"/>
      <c r="WWP86" s="59"/>
      <c r="WWQ86" s="59"/>
      <c r="WWR86" s="59"/>
      <c r="WWS86" s="59"/>
      <c r="WWT86" s="59"/>
      <c r="WWU86" s="59"/>
      <c r="WWV86" s="59"/>
      <c r="WWW86" s="59"/>
      <c r="WWX86" s="59"/>
      <c r="WWY86" s="59"/>
      <c r="WWZ86" s="59"/>
      <c r="WXA86" s="59"/>
      <c r="WXB86" s="59"/>
      <c r="WXC86" s="59"/>
      <c r="WXD86" s="59"/>
      <c r="WXE86" s="59"/>
      <c r="WXF86" s="59"/>
      <c r="WXG86" s="59"/>
      <c r="WXH86" s="59"/>
      <c r="WXI86" s="59"/>
      <c r="WXJ86" s="59"/>
      <c r="WXK86" s="59"/>
      <c r="WXL86" s="59"/>
      <c r="WXM86" s="59"/>
      <c r="WXN86" s="59"/>
      <c r="WXO86" s="59"/>
      <c r="WXP86" s="59"/>
      <c r="WXQ86" s="59"/>
      <c r="WXR86" s="59"/>
      <c r="WXS86" s="59"/>
      <c r="WXT86" s="59"/>
      <c r="WXU86" s="59"/>
      <c r="WXV86" s="59"/>
      <c r="WXW86" s="59"/>
      <c r="WXX86" s="59"/>
      <c r="WXY86" s="59"/>
      <c r="WXZ86" s="59"/>
      <c r="WYA86" s="59"/>
      <c r="WYB86" s="59"/>
      <c r="WYC86" s="59"/>
      <c r="WYD86" s="59"/>
      <c r="WYE86" s="59"/>
      <c r="WYF86" s="59"/>
      <c r="WYG86" s="59"/>
      <c r="WYH86" s="59"/>
      <c r="WYI86" s="59"/>
      <c r="WYJ86" s="59"/>
      <c r="WYK86" s="59"/>
      <c r="WYL86" s="59"/>
      <c r="WYM86" s="59"/>
      <c r="WYN86" s="59"/>
      <c r="WYO86" s="59"/>
      <c r="WYP86" s="59"/>
      <c r="WYQ86" s="59"/>
      <c r="WYR86" s="59"/>
      <c r="WYS86" s="59"/>
      <c r="WYT86" s="59"/>
      <c r="WYU86" s="59"/>
      <c r="WYV86" s="59"/>
      <c r="WYW86" s="59"/>
      <c r="WYX86" s="59"/>
      <c r="WYY86" s="59"/>
      <c r="WYZ86" s="59"/>
      <c r="WZA86" s="59"/>
      <c r="WZB86" s="59"/>
      <c r="WZC86" s="59"/>
      <c r="WZD86" s="59"/>
      <c r="WZE86" s="59"/>
      <c r="WZF86" s="59"/>
      <c r="WZG86" s="59"/>
      <c r="WZH86" s="59"/>
      <c r="WZI86" s="59"/>
      <c r="WZJ86" s="59"/>
      <c r="WZK86" s="59"/>
      <c r="WZL86" s="59"/>
      <c r="WZM86" s="59"/>
      <c r="WZN86" s="59"/>
      <c r="WZO86" s="59"/>
      <c r="WZP86" s="59"/>
      <c r="WZQ86" s="59"/>
      <c r="WZR86" s="59"/>
      <c r="WZS86" s="59"/>
      <c r="WZT86" s="59"/>
      <c r="WZU86" s="59"/>
      <c r="WZV86" s="59"/>
      <c r="WZW86" s="59"/>
      <c r="WZX86" s="59"/>
      <c r="WZY86" s="59"/>
      <c r="WZZ86" s="59"/>
      <c r="XAA86" s="59"/>
      <c r="XAB86" s="59"/>
      <c r="XAC86" s="59"/>
      <c r="XAD86" s="59"/>
      <c r="XAE86" s="59"/>
      <c r="XAF86" s="59"/>
      <c r="XAG86" s="59"/>
      <c r="XAH86" s="59"/>
      <c r="XAI86" s="59"/>
      <c r="XAJ86" s="59"/>
      <c r="XAK86" s="59"/>
      <c r="XAL86" s="59"/>
      <c r="XAM86" s="59"/>
      <c r="XAN86" s="59"/>
      <c r="XAO86" s="59"/>
      <c r="XAP86" s="59"/>
      <c r="XAQ86" s="59"/>
      <c r="XAR86" s="59"/>
      <c r="XAS86" s="59"/>
      <c r="XAT86" s="59"/>
      <c r="XAU86" s="59"/>
      <c r="XAV86" s="59"/>
      <c r="XAW86" s="59"/>
      <c r="XAX86" s="59"/>
      <c r="XAY86" s="59"/>
      <c r="XAZ86" s="59"/>
      <c r="XBA86" s="59"/>
      <c r="XBB86" s="59"/>
      <c r="XBC86" s="59"/>
      <c r="XBD86" s="59"/>
      <c r="XBE86" s="59"/>
      <c r="XBF86" s="59"/>
      <c r="XBG86" s="59"/>
      <c r="XBH86" s="59"/>
      <c r="XBI86" s="59"/>
      <c r="XBJ86" s="59"/>
      <c r="XBK86" s="59"/>
      <c r="XBL86" s="59"/>
      <c r="XBM86" s="59"/>
      <c r="XBN86" s="59"/>
      <c r="XBO86" s="59"/>
      <c r="XBP86" s="59"/>
      <c r="XBQ86" s="59"/>
      <c r="XBR86" s="59"/>
      <c r="XBS86" s="59"/>
      <c r="XBT86" s="59"/>
      <c r="XBU86" s="59"/>
      <c r="XBV86" s="59"/>
      <c r="XBW86" s="59"/>
      <c r="XBX86" s="59"/>
      <c r="XBY86" s="59"/>
      <c r="XBZ86" s="59"/>
      <c r="XCA86" s="59"/>
      <c r="XCB86" s="59"/>
      <c r="XCC86" s="59"/>
      <c r="XCD86" s="59"/>
      <c r="XCE86" s="59"/>
      <c r="XCF86" s="59"/>
      <c r="XCG86" s="59"/>
      <c r="XCH86" s="59"/>
      <c r="XCI86" s="59"/>
      <c r="XCJ86" s="59"/>
      <c r="XCK86" s="59"/>
      <c r="XCL86" s="59"/>
      <c r="XCM86" s="59"/>
      <c r="XCN86" s="59"/>
      <c r="XCO86" s="59"/>
      <c r="XCP86" s="59"/>
      <c r="XCQ86" s="59"/>
      <c r="XCR86" s="59"/>
      <c r="XCS86" s="59"/>
      <c r="XCT86" s="59"/>
      <c r="XCU86" s="59"/>
      <c r="XCV86" s="59"/>
      <c r="XCW86" s="59"/>
      <c r="XCX86" s="59"/>
      <c r="XCY86" s="59"/>
      <c r="XCZ86" s="59"/>
      <c r="XDA86" s="59"/>
      <c r="XDB86" s="59"/>
      <c r="XDC86" s="59"/>
      <c r="XDD86" s="59"/>
      <c r="XDE86" s="59"/>
      <c r="XDF86" s="59"/>
      <c r="XDG86" s="59"/>
      <c r="XDH86" s="59"/>
      <c r="XDI86" s="59"/>
      <c r="XDJ86" s="59"/>
      <c r="XDK86" s="59"/>
      <c r="XDL86" s="59"/>
      <c r="XDM86" s="59"/>
      <c r="XDN86" s="59"/>
      <c r="XDO86" s="59"/>
      <c r="XDP86" s="59"/>
      <c r="XDQ86" s="59"/>
      <c r="XDR86" s="59"/>
      <c r="XDS86" s="59"/>
      <c r="XDT86" s="59"/>
      <c r="XDU86" s="59"/>
      <c r="XDV86" s="59"/>
      <c r="XDW86" s="59"/>
      <c r="XDX86" s="59"/>
      <c r="XDY86" s="59"/>
      <c r="XDZ86" s="59"/>
      <c r="XEA86" s="59"/>
      <c r="XEB86" s="59"/>
      <c r="XEC86" s="59"/>
      <c r="XED86" s="59"/>
      <c r="XEE86" s="59"/>
      <c r="XEF86" s="59"/>
      <c r="XEG86" s="59"/>
      <c r="XEH86" s="59"/>
      <c r="XEI86" s="59"/>
      <c r="XEJ86" s="59"/>
      <c r="XEK86" s="59"/>
      <c r="XEL86" s="59"/>
      <c r="XEM86" s="59"/>
    </row>
    <row r="87" spans="1:16372" s="69" customFormat="1" ht="50.1" customHeight="1">
      <c r="A87" s="59" t="s">
        <v>76</v>
      </c>
      <c r="B87" s="59" t="s">
        <v>77</v>
      </c>
      <c r="C87" s="59" t="s">
        <v>78</v>
      </c>
      <c r="D87" s="59" t="s">
        <v>94</v>
      </c>
      <c r="E87" s="59" t="s">
        <v>80</v>
      </c>
      <c r="F87" s="59" t="s">
        <v>81</v>
      </c>
      <c r="G87" s="61" t="s">
        <v>230</v>
      </c>
      <c r="H87" s="61" t="s">
        <v>83</v>
      </c>
      <c r="I87" s="61" t="s">
        <v>1535</v>
      </c>
      <c r="J87" s="60">
        <v>64</v>
      </c>
      <c r="K87" s="59" t="s">
        <v>85</v>
      </c>
      <c r="L87" s="71">
        <v>344</v>
      </c>
      <c r="M87" s="59" t="s">
        <v>374</v>
      </c>
      <c r="N87" s="71" t="s">
        <v>1</v>
      </c>
      <c r="O87" s="59"/>
      <c r="P87" s="59"/>
      <c r="Q87" s="59"/>
      <c r="R87" s="59"/>
      <c r="S87" s="59"/>
      <c r="T87" s="59"/>
      <c r="U87" s="59"/>
      <c r="V87" s="59"/>
      <c r="W87" s="59"/>
      <c r="X87" s="59"/>
      <c r="Y87" s="59"/>
      <c r="Z87" s="59"/>
      <c r="AA87" s="59"/>
      <c r="AB87" s="59"/>
      <c r="AC87" s="59"/>
      <c r="AD87" s="59"/>
      <c r="AE87" s="59"/>
      <c r="AF87" s="59"/>
      <c r="AG87" s="59"/>
      <c r="AH87" s="59"/>
      <c r="AI87" s="59"/>
      <c r="AJ87" s="59"/>
      <c r="AK87" s="59"/>
      <c r="AL87" s="59" t="s">
        <v>155</v>
      </c>
      <c r="AM87" s="59" t="s">
        <v>834</v>
      </c>
      <c r="AN87" s="59" t="s">
        <v>104</v>
      </c>
      <c r="AO87" s="59" t="s">
        <v>105</v>
      </c>
      <c r="AP87" s="59">
        <v>0</v>
      </c>
      <c r="AQ87" s="59" t="s">
        <v>375</v>
      </c>
      <c r="AR87" s="59" t="s">
        <v>376</v>
      </c>
      <c r="AS87" s="59">
        <v>0</v>
      </c>
      <c r="AT87" s="59">
        <v>0</v>
      </c>
      <c r="AU87" s="59">
        <v>0</v>
      </c>
      <c r="AV87" s="59">
        <v>0</v>
      </c>
      <c r="AW87" s="59">
        <v>0</v>
      </c>
      <c r="AX87" s="59">
        <v>0</v>
      </c>
      <c r="AY87" s="59">
        <v>0</v>
      </c>
      <c r="AZ87" s="59">
        <v>0</v>
      </c>
      <c r="BA87" s="59">
        <v>0</v>
      </c>
      <c r="BB87" s="59">
        <v>0</v>
      </c>
      <c r="BC87" s="59">
        <v>0</v>
      </c>
      <c r="BD87" s="59">
        <v>0</v>
      </c>
      <c r="BE87" s="59">
        <v>0</v>
      </c>
      <c r="BF87" s="59">
        <v>0</v>
      </c>
      <c r="BG87" s="59">
        <v>0</v>
      </c>
      <c r="BH87" s="59">
        <v>0</v>
      </c>
      <c r="BI87" s="59">
        <v>0</v>
      </c>
      <c r="BJ87" s="59">
        <v>0</v>
      </c>
      <c r="BK87" s="59">
        <v>0</v>
      </c>
      <c r="BL87" s="59">
        <v>0</v>
      </c>
      <c r="BM87" s="59">
        <v>0</v>
      </c>
      <c r="BN87" s="59">
        <v>0</v>
      </c>
      <c r="BO87" s="59">
        <v>55</v>
      </c>
      <c r="BP87" s="59"/>
      <c r="BQ87" s="59"/>
      <c r="BR87" s="59"/>
      <c r="BS87" s="59"/>
      <c r="BT87" s="59"/>
      <c r="BU87" s="59"/>
      <c r="BV87" s="59"/>
      <c r="BW87" s="59"/>
      <c r="BX87" s="59"/>
      <c r="BY87" s="59"/>
      <c r="BZ87" s="59"/>
      <c r="CA87" s="59"/>
      <c r="CB87" s="59"/>
      <c r="CC87" s="59"/>
      <c r="CD87" s="59"/>
      <c r="CE87" s="59"/>
      <c r="CF87" s="59"/>
      <c r="CG87" s="59"/>
      <c r="CH87" s="59"/>
      <c r="CI87" s="59"/>
      <c r="CJ87" s="59"/>
      <c r="CK87" s="59"/>
      <c r="CL87" s="59"/>
      <c r="CM87" s="59"/>
      <c r="CN87" s="59"/>
      <c r="CO87" s="59"/>
      <c r="CP87" s="59"/>
      <c r="CQ87" s="59"/>
      <c r="CR87" s="59"/>
      <c r="CS87" s="59"/>
      <c r="CT87" s="59"/>
      <c r="CU87" s="59"/>
      <c r="CV87" s="59"/>
      <c r="CW87" s="59"/>
      <c r="CX87" s="59"/>
      <c r="CY87" s="59"/>
      <c r="CZ87" s="59"/>
      <c r="DA87" s="59"/>
      <c r="DB87" s="59"/>
      <c r="DC87" s="59"/>
      <c r="DD87" s="59"/>
      <c r="DE87" s="59"/>
      <c r="DF87" s="59"/>
      <c r="DG87" s="59"/>
      <c r="DH87" s="59"/>
      <c r="DI87" s="59"/>
      <c r="DJ87" s="59"/>
      <c r="DK87" s="59"/>
      <c r="DL87" s="59"/>
      <c r="DM87" s="59"/>
      <c r="DN87" s="59"/>
      <c r="DO87" s="59"/>
      <c r="DP87" s="59"/>
      <c r="DQ87" s="59"/>
      <c r="DR87" s="59"/>
      <c r="DS87" s="59"/>
      <c r="DT87" s="59"/>
      <c r="DU87" s="59"/>
      <c r="DV87" s="59"/>
      <c r="DW87" s="59"/>
      <c r="DX87" s="59"/>
      <c r="DY87" s="59"/>
      <c r="DZ87" s="59"/>
      <c r="EA87" s="59"/>
      <c r="EB87" s="59"/>
      <c r="EC87" s="59"/>
      <c r="ED87" s="59"/>
      <c r="EE87" s="59"/>
      <c r="EF87" s="59"/>
      <c r="EG87" s="59"/>
      <c r="EH87" s="59"/>
      <c r="EI87" s="59"/>
      <c r="EJ87" s="59"/>
      <c r="EK87" s="59"/>
      <c r="EL87" s="59"/>
      <c r="EM87" s="59"/>
      <c r="EN87" s="59"/>
      <c r="EO87" s="59"/>
      <c r="EP87" s="59"/>
      <c r="EQ87" s="59"/>
      <c r="ER87" s="59"/>
      <c r="ES87" s="59"/>
      <c r="ET87" s="59"/>
      <c r="EU87" s="59"/>
      <c r="EV87" s="59"/>
      <c r="EW87" s="59"/>
      <c r="EX87" s="59"/>
      <c r="EY87" s="59"/>
      <c r="EZ87" s="59"/>
      <c r="FA87" s="59"/>
      <c r="FB87" s="59"/>
      <c r="FC87" s="59"/>
      <c r="FD87" s="59"/>
      <c r="FE87" s="59"/>
      <c r="FF87" s="59"/>
      <c r="FG87" s="59"/>
      <c r="FH87" s="59"/>
      <c r="FI87" s="59"/>
      <c r="FJ87" s="59"/>
      <c r="FK87" s="59"/>
      <c r="FL87" s="59"/>
      <c r="FM87" s="59"/>
      <c r="FN87" s="59"/>
      <c r="FO87" s="59"/>
      <c r="FP87" s="59"/>
      <c r="FQ87" s="59"/>
      <c r="FR87" s="59"/>
      <c r="FS87" s="59"/>
      <c r="FT87" s="59"/>
      <c r="FU87" s="59"/>
      <c r="FV87" s="59"/>
      <c r="FW87" s="59"/>
      <c r="FX87" s="59"/>
      <c r="FY87" s="59"/>
      <c r="FZ87" s="59"/>
      <c r="GA87" s="59"/>
      <c r="GB87" s="59"/>
      <c r="GC87" s="59"/>
      <c r="GD87" s="59"/>
      <c r="GE87" s="59"/>
      <c r="GF87" s="59"/>
      <c r="GG87" s="59"/>
      <c r="GH87" s="59"/>
      <c r="GI87" s="59"/>
      <c r="GJ87" s="59"/>
      <c r="GK87" s="59"/>
      <c r="GL87" s="59"/>
      <c r="GM87" s="59"/>
      <c r="GN87" s="59"/>
      <c r="GO87" s="59"/>
      <c r="GP87" s="59"/>
      <c r="GQ87" s="59"/>
      <c r="GR87" s="59"/>
      <c r="GS87" s="59"/>
      <c r="GT87" s="59"/>
      <c r="GU87" s="59"/>
      <c r="GV87" s="59"/>
      <c r="GW87" s="59"/>
      <c r="GX87" s="59"/>
      <c r="GY87" s="59"/>
      <c r="GZ87" s="59"/>
      <c r="HA87" s="59"/>
      <c r="HB87" s="59"/>
      <c r="HC87" s="59"/>
      <c r="HD87" s="59"/>
      <c r="HE87" s="59"/>
      <c r="HF87" s="59"/>
      <c r="HG87" s="59"/>
      <c r="HH87" s="59"/>
      <c r="HI87" s="59"/>
      <c r="HJ87" s="59"/>
      <c r="HK87" s="59"/>
      <c r="HL87" s="59"/>
      <c r="HM87" s="59"/>
      <c r="HN87" s="59"/>
      <c r="HO87" s="59"/>
      <c r="HP87" s="59"/>
      <c r="HQ87" s="59"/>
      <c r="HR87" s="59"/>
      <c r="HS87" s="59"/>
      <c r="HT87" s="59"/>
      <c r="HU87" s="59"/>
      <c r="HV87" s="59"/>
      <c r="HW87" s="59"/>
      <c r="HX87" s="59"/>
      <c r="HY87" s="59"/>
      <c r="HZ87" s="59"/>
      <c r="IA87" s="59"/>
      <c r="IB87" s="59"/>
      <c r="IC87" s="59"/>
      <c r="ID87" s="59"/>
      <c r="IE87" s="59"/>
      <c r="IF87" s="59"/>
      <c r="IG87" s="59"/>
      <c r="IH87" s="59"/>
      <c r="II87" s="59"/>
      <c r="IJ87" s="59"/>
      <c r="IK87" s="59"/>
      <c r="IL87" s="59"/>
      <c r="IM87" s="59"/>
      <c r="IN87" s="59"/>
      <c r="IO87" s="59"/>
      <c r="IP87" s="59"/>
      <c r="IQ87" s="59"/>
      <c r="IR87" s="59"/>
      <c r="IS87" s="59"/>
      <c r="IT87" s="59"/>
      <c r="IU87" s="59"/>
      <c r="IV87" s="59"/>
      <c r="IW87" s="59"/>
      <c r="IX87" s="59"/>
      <c r="IY87" s="59"/>
      <c r="IZ87" s="59"/>
      <c r="JA87" s="59"/>
      <c r="JB87" s="59"/>
      <c r="JC87" s="59"/>
      <c r="JD87" s="59"/>
      <c r="JE87" s="59"/>
      <c r="JF87" s="59"/>
      <c r="JG87" s="59"/>
      <c r="JH87" s="59"/>
      <c r="JI87" s="59"/>
      <c r="JJ87" s="59"/>
      <c r="JK87" s="59"/>
      <c r="JL87" s="59"/>
      <c r="JM87" s="59"/>
      <c r="JN87" s="59"/>
      <c r="JO87" s="59"/>
      <c r="JP87" s="59"/>
      <c r="JQ87" s="59"/>
      <c r="JR87" s="59"/>
      <c r="JS87" s="59"/>
      <c r="JT87" s="59"/>
      <c r="JU87" s="59"/>
      <c r="JV87" s="59"/>
      <c r="JW87" s="59"/>
      <c r="JX87" s="59"/>
      <c r="JY87" s="59"/>
      <c r="JZ87" s="59"/>
      <c r="KA87" s="59"/>
      <c r="KB87" s="59"/>
      <c r="KC87" s="59"/>
      <c r="KD87" s="59"/>
      <c r="KE87" s="59"/>
      <c r="KF87" s="59"/>
      <c r="KG87" s="59"/>
      <c r="KH87" s="59"/>
      <c r="KI87" s="59"/>
      <c r="KJ87" s="59"/>
      <c r="KK87" s="59"/>
      <c r="KL87" s="59"/>
      <c r="KM87" s="59"/>
      <c r="KN87" s="59"/>
      <c r="KO87" s="59"/>
      <c r="KP87" s="59"/>
      <c r="KQ87" s="59"/>
      <c r="KR87" s="59"/>
      <c r="KS87" s="59"/>
      <c r="KT87" s="59"/>
      <c r="KU87" s="59"/>
      <c r="KV87" s="59"/>
      <c r="KW87" s="59"/>
      <c r="KX87" s="59"/>
      <c r="KY87" s="59"/>
      <c r="KZ87" s="59"/>
      <c r="LA87" s="59"/>
      <c r="LB87" s="59"/>
      <c r="LC87" s="59"/>
      <c r="LD87" s="59"/>
      <c r="LE87" s="59"/>
      <c r="LF87" s="59"/>
      <c r="LG87" s="59"/>
      <c r="LH87" s="59"/>
      <c r="LI87" s="59"/>
      <c r="LJ87" s="59"/>
      <c r="LK87" s="59"/>
      <c r="LL87" s="59"/>
      <c r="LM87" s="59"/>
      <c r="LN87" s="59"/>
      <c r="LO87" s="59"/>
      <c r="LP87" s="59"/>
      <c r="LQ87" s="59"/>
      <c r="LR87" s="59"/>
      <c r="LS87" s="59"/>
      <c r="LT87" s="59"/>
      <c r="LU87" s="59"/>
      <c r="LV87" s="59"/>
      <c r="LW87" s="59"/>
      <c r="LX87" s="59"/>
      <c r="LY87" s="59"/>
      <c r="LZ87" s="59"/>
      <c r="MA87" s="59"/>
      <c r="MB87" s="59"/>
      <c r="MC87" s="59"/>
      <c r="MD87" s="59"/>
      <c r="ME87" s="59"/>
      <c r="MF87" s="59"/>
      <c r="MG87" s="59"/>
      <c r="MH87" s="59"/>
      <c r="MI87" s="59"/>
      <c r="MJ87" s="59"/>
      <c r="MK87" s="59"/>
      <c r="ML87" s="59"/>
      <c r="MM87" s="59"/>
      <c r="MN87" s="59"/>
      <c r="MO87" s="59"/>
      <c r="MP87" s="59"/>
      <c r="MQ87" s="59"/>
      <c r="MR87" s="59"/>
      <c r="MS87" s="59"/>
      <c r="MT87" s="59"/>
      <c r="MU87" s="59"/>
      <c r="MV87" s="59"/>
      <c r="MW87" s="59"/>
      <c r="MX87" s="59"/>
      <c r="MY87" s="59"/>
      <c r="MZ87" s="59"/>
      <c r="NA87" s="59"/>
      <c r="NB87" s="59"/>
      <c r="NC87" s="59"/>
      <c r="ND87" s="59"/>
      <c r="NE87" s="59"/>
      <c r="NF87" s="59"/>
      <c r="NG87" s="59"/>
      <c r="NH87" s="59"/>
      <c r="NI87" s="59"/>
      <c r="NJ87" s="59"/>
      <c r="NK87" s="59"/>
      <c r="NL87" s="59"/>
      <c r="NM87" s="59"/>
      <c r="NN87" s="59"/>
      <c r="NO87" s="59"/>
      <c r="NP87" s="59"/>
      <c r="NQ87" s="59"/>
      <c r="NR87" s="59"/>
      <c r="NS87" s="59"/>
      <c r="NT87" s="59"/>
      <c r="NU87" s="59"/>
      <c r="NV87" s="59"/>
      <c r="NW87" s="59"/>
      <c r="NX87" s="59"/>
      <c r="NY87" s="59"/>
      <c r="NZ87" s="59"/>
      <c r="OA87" s="59"/>
      <c r="OB87" s="59"/>
      <c r="OC87" s="59"/>
      <c r="OD87" s="59"/>
      <c r="OE87" s="59"/>
      <c r="OF87" s="59"/>
      <c r="OG87" s="59"/>
      <c r="OH87" s="59"/>
      <c r="OI87" s="59"/>
      <c r="OJ87" s="59"/>
      <c r="OK87" s="59"/>
      <c r="OL87" s="59"/>
      <c r="OM87" s="59"/>
      <c r="ON87" s="59"/>
      <c r="OO87" s="59"/>
      <c r="OP87" s="59"/>
      <c r="OQ87" s="59"/>
      <c r="OR87" s="59"/>
      <c r="OS87" s="59"/>
      <c r="OT87" s="59"/>
      <c r="OU87" s="59"/>
      <c r="OV87" s="59"/>
      <c r="OW87" s="59"/>
      <c r="OX87" s="59"/>
      <c r="OY87" s="59"/>
      <c r="OZ87" s="59"/>
      <c r="PA87" s="59"/>
      <c r="PB87" s="59"/>
      <c r="PC87" s="59"/>
      <c r="PD87" s="59"/>
      <c r="PE87" s="59"/>
      <c r="PF87" s="59"/>
      <c r="PG87" s="59"/>
      <c r="PH87" s="59"/>
      <c r="PI87" s="59"/>
      <c r="PJ87" s="59"/>
      <c r="PK87" s="59"/>
      <c r="PL87" s="59"/>
      <c r="PM87" s="59"/>
      <c r="PN87" s="59"/>
      <c r="PO87" s="59"/>
      <c r="PP87" s="59"/>
      <c r="PQ87" s="59"/>
      <c r="PR87" s="59"/>
      <c r="PS87" s="59"/>
      <c r="PT87" s="59"/>
      <c r="PU87" s="59"/>
      <c r="PV87" s="59"/>
      <c r="PW87" s="59"/>
      <c r="PX87" s="59"/>
      <c r="PY87" s="59"/>
      <c r="PZ87" s="59"/>
      <c r="QA87" s="59"/>
      <c r="QB87" s="59"/>
      <c r="QC87" s="59"/>
      <c r="QD87" s="59"/>
      <c r="QE87" s="59"/>
      <c r="QF87" s="59"/>
      <c r="QG87" s="59"/>
      <c r="QH87" s="59"/>
      <c r="QI87" s="59"/>
      <c r="QJ87" s="59"/>
      <c r="QK87" s="59"/>
      <c r="QL87" s="59"/>
      <c r="QM87" s="59"/>
      <c r="QN87" s="59"/>
      <c r="QO87" s="59"/>
      <c r="QP87" s="59"/>
      <c r="QQ87" s="59"/>
      <c r="QR87" s="59"/>
      <c r="QS87" s="59"/>
      <c r="QT87" s="59"/>
      <c r="QU87" s="59"/>
      <c r="QV87" s="59"/>
      <c r="QW87" s="59"/>
      <c r="QX87" s="59"/>
      <c r="QY87" s="59"/>
      <c r="QZ87" s="59"/>
      <c r="RA87" s="59"/>
      <c r="RB87" s="59"/>
      <c r="RC87" s="59"/>
      <c r="RD87" s="59"/>
      <c r="RE87" s="59"/>
      <c r="RF87" s="59"/>
      <c r="RG87" s="59"/>
      <c r="RH87" s="59"/>
      <c r="RI87" s="59"/>
      <c r="RJ87" s="59"/>
      <c r="RK87" s="59"/>
      <c r="RL87" s="59"/>
      <c r="RM87" s="59"/>
      <c r="RN87" s="59"/>
      <c r="RO87" s="59"/>
      <c r="RP87" s="59"/>
      <c r="RQ87" s="59"/>
      <c r="RR87" s="59"/>
      <c r="RS87" s="59"/>
      <c r="RT87" s="59"/>
      <c r="RU87" s="59"/>
      <c r="RV87" s="59"/>
      <c r="RW87" s="59"/>
      <c r="RX87" s="59"/>
      <c r="RY87" s="59"/>
      <c r="RZ87" s="59"/>
      <c r="SA87" s="59"/>
      <c r="SB87" s="59"/>
      <c r="SC87" s="59"/>
      <c r="SD87" s="59"/>
      <c r="SE87" s="59"/>
      <c r="SF87" s="59"/>
      <c r="SG87" s="59"/>
      <c r="SH87" s="59"/>
      <c r="SI87" s="59"/>
      <c r="SJ87" s="59"/>
      <c r="SK87" s="59"/>
      <c r="SL87" s="59"/>
      <c r="SM87" s="59"/>
      <c r="SN87" s="59"/>
      <c r="SO87" s="59"/>
      <c r="SP87" s="59"/>
      <c r="SQ87" s="59"/>
      <c r="SR87" s="59"/>
      <c r="SS87" s="59"/>
      <c r="ST87" s="59"/>
      <c r="SU87" s="59"/>
      <c r="SV87" s="59"/>
      <c r="SW87" s="59"/>
      <c r="SX87" s="59"/>
      <c r="SY87" s="59"/>
      <c r="SZ87" s="59"/>
      <c r="TA87" s="59"/>
      <c r="TB87" s="59"/>
      <c r="TC87" s="59"/>
      <c r="TD87" s="59"/>
      <c r="TE87" s="59"/>
      <c r="TF87" s="59"/>
      <c r="TG87" s="59"/>
      <c r="TH87" s="59"/>
      <c r="TI87" s="59"/>
      <c r="TJ87" s="59"/>
      <c r="TK87" s="59"/>
      <c r="TL87" s="59"/>
      <c r="TM87" s="59"/>
      <c r="TN87" s="59"/>
      <c r="TO87" s="59"/>
      <c r="TP87" s="59"/>
      <c r="TQ87" s="59"/>
      <c r="TR87" s="59"/>
      <c r="TS87" s="59"/>
      <c r="TT87" s="59"/>
      <c r="TU87" s="59"/>
      <c r="TV87" s="59"/>
      <c r="TW87" s="59"/>
      <c r="TX87" s="59"/>
      <c r="TY87" s="59"/>
      <c r="TZ87" s="59"/>
      <c r="UA87" s="59"/>
      <c r="UB87" s="59"/>
      <c r="UC87" s="59"/>
      <c r="UD87" s="59"/>
      <c r="UE87" s="59"/>
      <c r="UF87" s="59"/>
      <c r="UG87" s="59"/>
      <c r="UH87" s="59"/>
      <c r="UI87" s="59"/>
      <c r="UJ87" s="59"/>
      <c r="UK87" s="59"/>
      <c r="UL87" s="59"/>
      <c r="UM87" s="59"/>
      <c r="UN87" s="59"/>
      <c r="UO87" s="59"/>
      <c r="UP87" s="59"/>
      <c r="UQ87" s="59"/>
      <c r="UR87" s="59"/>
      <c r="US87" s="59"/>
      <c r="UT87" s="59"/>
      <c r="UU87" s="59"/>
      <c r="UV87" s="59"/>
      <c r="UW87" s="59"/>
      <c r="UX87" s="59"/>
      <c r="UY87" s="59"/>
      <c r="UZ87" s="59"/>
      <c r="VA87" s="59"/>
      <c r="VB87" s="59"/>
      <c r="VC87" s="59"/>
      <c r="VD87" s="59"/>
      <c r="VE87" s="59"/>
      <c r="VF87" s="59"/>
      <c r="VG87" s="59"/>
      <c r="VH87" s="59"/>
      <c r="VI87" s="59"/>
      <c r="VJ87" s="59"/>
      <c r="VK87" s="59"/>
      <c r="VL87" s="59"/>
      <c r="VM87" s="59"/>
      <c r="VN87" s="59"/>
      <c r="VO87" s="59"/>
      <c r="VP87" s="59"/>
      <c r="VQ87" s="59"/>
      <c r="VR87" s="59"/>
      <c r="VS87" s="59"/>
      <c r="VT87" s="59"/>
      <c r="VU87" s="59"/>
      <c r="VV87" s="59"/>
      <c r="VW87" s="59"/>
      <c r="VX87" s="59"/>
      <c r="VY87" s="59"/>
      <c r="VZ87" s="59"/>
      <c r="WA87" s="59"/>
      <c r="WB87" s="59"/>
      <c r="WC87" s="59"/>
      <c r="WD87" s="59"/>
      <c r="WE87" s="59"/>
      <c r="WF87" s="59"/>
      <c r="WG87" s="59"/>
      <c r="WH87" s="59"/>
      <c r="WI87" s="59"/>
      <c r="WJ87" s="59"/>
      <c r="WK87" s="59"/>
      <c r="WL87" s="59"/>
      <c r="WM87" s="59"/>
      <c r="WN87" s="59"/>
      <c r="WO87" s="59"/>
      <c r="WP87" s="59"/>
      <c r="WQ87" s="59"/>
      <c r="WR87" s="59"/>
      <c r="WS87" s="59"/>
      <c r="WT87" s="59"/>
      <c r="WU87" s="59"/>
      <c r="WV87" s="59"/>
      <c r="WW87" s="59"/>
      <c r="WX87" s="59"/>
      <c r="WY87" s="59"/>
      <c r="WZ87" s="59"/>
      <c r="XA87" s="59"/>
      <c r="XB87" s="59"/>
      <c r="XC87" s="59"/>
      <c r="XD87" s="59"/>
      <c r="XE87" s="59"/>
      <c r="XF87" s="59"/>
      <c r="XG87" s="59"/>
      <c r="XH87" s="59"/>
      <c r="XI87" s="59"/>
      <c r="XJ87" s="59"/>
      <c r="XK87" s="59"/>
      <c r="XL87" s="59"/>
      <c r="XM87" s="59"/>
      <c r="XN87" s="59"/>
      <c r="XO87" s="59"/>
      <c r="XP87" s="59"/>
      <c r="XQ87" s="59"/>
      <c r="XR87" s="59"/>
      <c r="XS87" s="59"/>
      <c r="XT87" s="59"/>
      <c r="XU87" s="59"/>
      <c r="XV87" s="59"/>
      <c r="XW87" s="59"/>
      <c r="XX87" s="59"/>
      <c r="XY87" s="59"/>
      <c r="XZ87" s="59"/>
      <c r="YA87" s="59"/>
      <c r="YB87" s="59"/>
      <c r="YC87" s="59"/>
      <c r="YD87" s="59"/>
      <c r="YE87" s="59"/>
      <c r="YF87" s="59"/>
      <c r="YG87" s="59"/>
      <c r="YH87" s="59"/>
      <c r="YI87" s="59"/>
      <c r="YJ87" s="59"/>
      <c r="YK87" s="59"/>
      <c r="YL87" s="59"/>
      <c r="YM87" s="59"/>
      <c r="YN87" s="59"/>
      <c r="YO87" s="59"/>
      <c r="YP87" s="59"/>
      <c r="YQ87" s="59"/>
      <c r="YR87" s="59"/>
      <c r="YS87" s="59"/>
      <c r="YT87" s="59"/>
      <c r="YU87" s="59"/>
      <c r="YV87" s="59"/>
      <c r="YW87" s="59"/>
      <c r="YX87" s="59"/>
      <c r="YY87" s="59"/>
      <c r="YZ87" s="59"/>
      <c r="ZA87" s="59"/>
      <c r="ZB87" s="59"/>
      <c r="ZC87" s="59"/>
      <c r="ZD87" s="59"/>
      <c r="ZE87" s="59"/>
      <c r="ZF87" s="59"/>
      <c r="ZG87" s="59"/>
      <c r="ZH87" s="59"/>
      <c r="ZI87" s="59"/>
      <c r="ZJ87" s="59"/>
      <c r="ZK87" s="59"/>
      <c r="ZL87" s="59"/>
      <c r="ZM87" s="59"/>
      <c r="ZN87" s="59"/>
      <c r="ZO87" s="59"/>
      <c r="ZP87" s="59"/>
      <c r="ZQ87" s="59"/>
      <c r="ZR87" s="59"/>
      <c r="ZS87" s="59"/>
      <c r="ZT87" s="59"/>
      <c r="ZU87" s="59"/>
      <c r="ZV87" s="59"/>
      <c r="ZW87" s="59"/>
      <c r="ZX87" s="59"/>
      <c r="ZY87" s="59"/>
      <c r="ZZ87" s="59"/>
      <c r="AAA87" s="59"/>
      <c r="AAB87" s="59"/>
      <c r="AAC87" s="59"/>
      <c r="AAD87" s="59"/>
      <c r="AAE87" s="59"/>
      <c r="AAF87" s="59"/>
      <c r="AAG87" s="59"/>
      <c r="AAH87" s="59"/>
      <c r="AAI87" s="59"/>
      <c r="AAJ87" s="59"/>
      <c r="AAK87" s="59"/>
      <c r="AAL87" s="59"/>
      <c r="AAM87" s="59"/>
      <c r="AAN87" s="59"/>
      <c r="AAO87" s="59"/>
      <c r="AAP87" s="59"/>
      <c r="AAQ87" s="59"/>
      <c r="AAR87" s="59"/>
      <c r="AAS87" s="59"/>
      <c r="AAT87" s="59"/>
      <c r="AAU87" s="59"/>
      <c r="AAV87" s="59"/>
      <c r="AAW87" s="59"/>
      <c r="AAX87" s="59"/>
      <c r="AAY87" s="59"/>
      <c r="AAZ87" s="59"/>
      <c r="ABA87" s="59"/>
      <c r="ABB87" s="59"/>
      <c r="ABC87" s="59"/>
      <c r="ABD87" s="59"/>
      <c r="ABE87" s="59"/>
      <c r="ABF87" s="59"/>
      <c r="ABG87" s="59"/>
      <c r="ABH87" s="59"/>
      <c r="ABI87" s="59"/>
      <c r="ABJ87" s="59"/>
      <c r="ABK87" s="59"/>
      <c r="ABL87" s="59"/>
      <c r="ABM87" s="59"/>
      <c r="ABN87" s="59"/>
      <c r="ABO87" s="59"/>
      <c r="ABP87" s="59"/>
      <c r="ABQ87" s="59"/>
      <c r="ABR87" s="59"/>
      <c r="ABS87" s="59"/>
      <c r="ABT87" s="59"/>
      <c r="ABU87" s="59"/>
      <c r="ABV87" s="59"/>
      <c r="ABW87" s="59"/>
      <c r="ABX87" s="59"/>
      <c r="ABY87" s="59"/>
      <c r="ABZ87" s="59"/>
      <c r="ACA87" s="59"/>
      <c r="ACB87" s="59"/>
      <c r="ACC87" s="59"/>
      <c r="ACD87" s="59"/>
      <c r="ACE87" s="59"/>
      <c r="ACF87" s="59"/>
      <c r="ACG87" s="59"/>
      <c r="ACH87" s="59"/>
      <c r="ACI87" s="59"/>
      <c r="ACJ87" s="59"/>
      <c r="ACK87" s="59"/>
      <c r="ACL87" s="59"/>
      <c r="ACM87" s="59"/>
      <c r="ACN87" s="59"/>
      <c r="ACO87" s="59"/>
      <c r="ACP87" s="59"/>
      <c r="ACQ87" s="59"/>
      <c r="ACR87" s="59"/>
      <c r="ACS87" s="59"/>
      <c r="ACT87" s="59"/>
      <c r="ACU87" s="59"/>
      <c r="ACV87" s="59"/>
      <c r="ACW87" s="59"/>
      <c r="ACX87" s="59"/>
      <c r="ACY87" s="59"/>
      <c r="ACZ87" s="59"/>
      <c r="ADA87" s="59"/>
      <c r="ADB87" s="59"/>
      <c r="ADC87" s="59"/>
      <c r="ADD87" s="59"/>
      <c r="ADE87" s="59"/>
      <c r="ADF87" s="59"/>
      <c r="ADG87" s="59"/>
      <c r="ADH87" s="59"/>
      <c r="ADI87" s="59"/>
      <c r="ADJ87" s="59"/>
      <c r="ADK87" s="59"/>
      <c r="ADL87" s="59"/>
      <c r="ADM87" s="59"/>
      <c r="ADN87" s="59"/>
      <c r="ADO87" s="59"/>
      <c r="ADP87" s="59"/>
      <c r="ADQ87" s="59"/>
      <c r="ADR87" s="59"/>
      <c r="ADS87" s="59"/>
      <c r="ADT87" s="59"/>
      <c r="ADU87" s="59"/>
      <c r="ADV87" s="59"/>
      <c r="ADW87" s="59"/>
      <c r="ADX87" s="59"/>
      <c r="ADY87" s="59"/>
      <c r="ADZ87" s="59"/>
      <c r="AEA87" s="59"/>
      <c r="AEB87" s="59"/>
      <c r="AEC87" s="59"/>
      <c r="AED87" s="59"/>
      <c r="AEE87" s="59"/>
      <c r="AEF87" s="59"/>
      <c r="AEG87" s="59"/>
      <c r="AEH87" s="59"/>
      <c r="AEI87" s="59"/>
      <c r="AEJ87" s="59"/>
      <c r="AEK87" s="59"/>
      <c r="AEL87" s="59"/>
      <c r="AEM87" s="59"/>
      <c r="AEN87" s="59"/>
      <c r="AEO87" s="59"/>
      <c r="AEP87" s="59"/>
      <c r="AEQ87" s="59"/>
      <c r="AER87" s="59"/>
      <c r="AES87" s="59"/>
      <c r="AET87" s="59"/>
      <c r="AEU87" s="59"/>
      <c r="AEV87" s="59"/>
      <c r="AEW87" s="59"/>
      <c r="AEX87" s="59"/>
      <c r="AEY87" s="59"/>
      <c r="AEZ87" s="59"/>
      <c r="AFA87" s="59"/>
      <c r="AFB87" s="59"/>
      <c r="AFC87" s="59"/>
      <c r="AFD87" s="59"/>
      <c r="AFE87" s="59"/>
      <c r="AFF87" s="59"/>
      <c r="AFG87" s="59"/>
      <c r="AFH87" s="59"/>
      <c r="AFI87" s="59"/>
      <c r="AFJ87" s="59"/>
      <c r="AFK87" s="59"/>
      <c r="AFL87" s="59"/>
      <c r="AFM87" s="59"/>
      <c r="AFN87" s="59"/>
      <c r="AFO87" s="59"/>
      <c r="AFP87" s="59"/>
      <c r="AFQ87" s="59"/>
      <c r="AFR87" s="59"/>
      <c r="AFS87" s="59"/>
      <c r="AFT87" s="59"/>
      <c r="AFU87" s="59"/>
      <c r="AFV87" s="59"/>
      <c r="AFW87" s="59"/>
      <c r="AFX87" s="59"/>
      <c r="AFY87" s="59"/>
      <c r="AFZ87" s="59"/>
      <c r="AGA87" s="59"/>
      <c r="AGB87" s="59"/>
      <c r="AGC87" s="59"/>
      <c r="AGD87" s="59"/>
      <c r="AGE87" s="59"/>
      <c r="AGF87" s="59"/>
      <c r="AGG87" s="59"/>
      <c r="AGH87" s="59"/>
      <c r="AGI87" s="59"/>
      <c r="AGJ87" s="59"/>
      <c r="AGK87" s="59"/>
      <c r="AGL87" s="59"/>
      <c r="AGM87" s="59"/>
      <c r="AGN87" s="59"/>
      <c r="AGO87" s="59"/>
      <c r="AGP87" s="59"/>
      <c r="AGQ87" s="59"/>
      <c r="AGR87" s="59"/>
      <c r="AGS87" s="59"/>
      <c r="AGT87" s="59"/>
      <c r="AGU87" s="59"/>
      <c r="AGV87" s="59"/>
      <c r="AGW87" s="59"/>
      <c r="AGX87" s="59"/>
      <c r="AGY87" s="59"/>
      <c r="AGZ87" s="59"/>
      <c r="AHA87" s="59"/>
      <c r="AHB87" s="59"/>
      <c r="AHC87" s="59"/>
      <c r="AHD87" s="59"/>
      <c r="AHE87" s="59"/>
      <c r="AHF87" s="59"/>
      <c r="AHG87" s="59"/>
      <c r="AHH87" s="59"/>
      <c r="AHI87" s="59"/>
      <c r="AHJ87" s="59"/>
      <c r="AHK87" s="59"/>
      <c r="AHL87" s="59"/>
      <c r="AHM87" s="59"/>
      <c r="AHN87" s="59"/>
      <c r="AHO87" s="59"/>
      <c r="AHP87" s="59"/>
      <c r="AHQ87" s="59"/>
      <c r="AHR87" s="59"/>
      <c r="AHS87" s="59"/>
      <c r="AHT87" s="59"/>
      <c r="AHU87" s="59"/>
      <c r="AHV87" s="59"/>
      <c r="AHW87" s="59"/>
      <c r="AHX87" s="59"/>
      <c r="AHY87" s="59"/>
      <c r="AHZ87" s="59"/>
      <c r="AIA87" s="59"/>
      <c r="AIB87" s="59"/>
      <c r="AIC87" s="59"/>
      <c r="AID87" s="59"/>
      <c r="AIE87" s="59"/>
      <c r="AIF87" s="59"/>
      <c r="AIG87" s="59"/>
      <c r="AIH87" s="59"/>
      <c r="AII87" s="59"/>
      <c r="AIJ87" s="59"/>
      <c r="AIK87" s="59"/>
      <c r="AIL87" s="59"/>
      <c r="AIM87" s="59"/>
      <c r="AIN87" s="59"/>
      <c r="AIO87" s="59"/>
      <c r="AIP87" s="59"/>
      <c r="AIQ87" s="59"/>
      <c r="AIR87" s="59"/>
      <c r="AIS87" s="59"/>
      <c r="AIT87" s="59"/>
      <c r="AIU87" s="59"/>
      <c r="AIV87" s="59"/>
      <c r="AIW87" s="59"/>
      <c r="AIX87" s="59"/>
      <c r="AIY87" s="59"/>
      <c r="AIZ87" s="59"/>
      <c r="AJA87" s="59"/>
      <c r="AJB87" s="59"/>
      <c r="AJC87" s="59"/>
      <c r="AJD87" s="59"/>
      <c r="AJE87" s="59"/>
      <c r="AJF87" s="59"/>
      <c r="AJG87" s="59"/>
      <c r="AJH87" s="59"/>
      <c r="AJI87" s="59"/>
      <c r="AJJ87" s="59"/>
      <c r="AJK87" s="59"/>
      <c r="AJL87" s="59"/>
      <c r="AJM87" s="59"/>
      <c r="AJN87" s="59"/>
      <c r="AJO87" s="59"/>
      <c r="AJP87" s="59"/>
      <c r="AJQ87" s="59"/>
      <c r="AJR87" s="59"/>
      <c r="AJS87" s="59"/>
      <c r="AJT87" s="59"/>
      <c r="AJU87" s="59"/>
      <c r="AJV87" s="59"/>
      <c r="AJW87" s="59"/>
      <c r="AJX87" s="59"/>
      <c r="AJY87" s="59"/>
      <c r="AJZ87" s="59"/>
      <c r="AKA87" s="59"/>
      <c r="AKB87" s="59"/>
      <c r="AKC87" s="59"/>
      <c r="AKD87" s="59"/>
      <c r="AKE87" s="59"/>
      <c r="AKF87" s="59"/>
      <c r="AKG87" s="59"/>
      <c r="AKH87" s="59"/>
      <c r="AKI87" s="59"/>
      <c r="AKJ87" s="59"/>
      <c r="AKK87" s="59"/>
      <c r="AKL87" s="59"/>
      <c r="AKM87" s="59"/>
      <c r="AKN87" s="59"/>
      <c r="AKO87" s="59"/>
      <c r="AKP87" s="59"/>
      <c r="AKQ87" s="59"/>
      <c r="AKR87" s="59"/>
      <c r="AKS87" s="59"/>
      <c r="AKT87" s="59"/>
      <c r="AKU87" s="59"/>
      <c r="AKV87" s="59"/>
      <c r="AKW87" s="59"/>
      <c r="AKX87" s="59"/>
      <c r="AKY87" s="59"/>
      <c r="AKZ87" s="59"/>
      <c r="ALA87" s="59"/>
      <c r="ALB87" s="59"/>
      <c r="ALC87" s="59"/>
      <c r="ALD87" s="59"/>
      <c r="ALE87" s="59"/>
      <c r="ALF87" s="59"/>
      <c r="ALG87" s="59"/>
      <c r="ALH87" s="59"/>
      <c r="ALI87" s="59"/>
      <c r="ALJ87" s="59"/>
      <c r="ALK87" s="59"/>
      <c r="ALL87" s="59"/>
      <c r="ALM87" s="59"/>
      <c r="ALN87" s="59"/>
      <c r="ALO87" s="59"/>
      <c r="ALP87" s="59"/>
      <c r="ALQ87" s="59"/>
      <c r="ALR87" s="59"/>
      <c r="ALS87" s="59"/>
      <c r="ALT87" s="59"/>
      <c r="ALU87" s="59"/>
      <c r="ALV87" s="59"/>
      <c r="ALW87" s="59"/>
      <c r="ALX87" s="59"/>
      <c r="ALY87" s="59"/>
      <c r="ALZ87" s="59"/>
      <c r="AMA87" s="59"/>
      <c r="AMB87" s="59"/>
      <c r="AMC87" s="59"/>
      <c r="AMD87" s="59"/>
      <c r="AME87" s="59"/>
      <c r="AMF87" s="59"/>
      <c r="AMG87" s="59"/>
      <c r="AMH87" s="59"/>
      <c r="AMI87" s="59"/>
      <c r="AMJ87" s="59"/>
      <c r="AMK87" s="59"/>
      <c r="AML87" s="59"/>
      <c r="AMM87" s="59"/>
      <c r="AMN87" s="59"/>
      <c r="AMO87" s="59"/>
      <c r="AMP87" s="59"/>
      <c r="AMQ87" s="59"/>
      <c r="AMR87" s="59"/>
      <c r="AMS87" s="59"/>
      <c r="AMT87" s="59"/>
      <c r="AMU87" s="59"/>
      <c r="AMV87" s="59"/>
      <c r="AMW87" s="59"/>
      <c r="AMX87" s="59"/>
      <c r="AMY87" s="59"/>
      <c r="AMZ87" s="59"/>
      <c r="ANA87" s="59"/>
      <c r="ANB87" s="59"/>
      <c r="ANC87" s="59"/>
      <c r="AND87" s="59"/>
      <c r="ANE87" s="59"/>
      <c r="ANF87" s="59"/>
      <c r="ANG87" s="59"/>
      <c r="ANH87" s="59"/>
      <c r="ANI87" s="59"/>
      <c r="ANJ87" s="59"/>
      <c r="ANK87" s="59"/>
      <c r="ANL87" s="59"/>
      <c r="ANM87" s="59"/>
      <c r="ANN87" s="59"/>
      <c r="ANO87" s="59"/>
      <c r="ANP87" s="59"/>
      <c r="ANQ87" s="59"/>
      <c r="ANR87" s="59"/>
      <c r="ANS87" s="59"/>
      <c r="ANT87" s="59"/>
      <c r="ANU87" s="59"/>
      <c r="ANV87" s="59"/>
      <c r="ANW87" s="59"/>
      <c r="ANX87" s="59"/>
      <c r="ANY87" s="59"/>
      <c r="ANZ87" s="59"/>
      <c r="AOA87" s="59"/>
      <c r="AOB87" s="59"/>
      <c r="AOC87" s="59"/>
      <c r="AOD87" s="59"/>
      <c r="AOE87" s="59"/>
      <c r="AOF87" s="59"/>
      <c r="AOG87" s="59"/>
      <c r="AOH87" s="59"/>
      <c r="AOI87" s="59"/>
      <c r="AOJ87" s="59"/>
      <c r="AOK87" s="59"/>
      <c r="AOL87" s="59"/>
      <c r="AOM87" s="59"/>
      <c r="AON87" s="59"/>
      <c r="AOO87" s="59"/>
      <c r="AOP87" s="59"/>
      <c r="AOQ87" s="59"/>
      <c r="AOR87" s="59"/>
      <c r="AOS87" s="59"/>
      <c r="AOT87" s="59"/>
      <c r="AOU87" s="59"/>
      <c r="AOV87" s="59"/>
      <c r="AOW87" s="59"/>
      <c r="AOX87" s="59"/>
      <c r="AOY87" s="59"/>
      <c r="AOZ87" s="59"/>
      <c r="APA87" s="59"/>
      <c r="APB87" s="59"/>
      <c r="APC87" s="59"/>
      <c r="APD87" s="59"/>
      <c r="APE87" s="59"/>
      <c r="APF87" s="59"/>
      <c r="APG87" s="59"/>
      <c r="APH87" s="59"/>
      <c r="API87" s="59"/>
      <c r="APJ87" s="59"/>
      <c r="APK87" s="59"/>
      <c r="APL87" s="59"/>
      <c r="APM87" s="59"/>
      <c r="APN87" s="59"/>
      <c r="APO87" s="59"/>
      <c r="APP87" s="59"/>
      <c r="APQ87" s="59"/>
      <c r="APR87" s="59"/>
      <c r="APS87" s="59"/>
      <c r="APT87" s="59"/>
      <c r="APU87" s="59"/>
      <c r="APV87" s="59"/>
      <c r="APW87" s="59"/>
      <c r="APX87" s="59"/>
      <c r="APY87" s="59"/>
      <c r="APZ87" s="59"/>
      <c r="AQA87" s="59"/>
      <c r="AQB87" s="59"/>
      <c r="AQC87" s="59"/>
      <c r="AQD87" s="59"/>
      <c r="AQE87" s="59"/>
      <c r="AQF87" s="59"/>
      <c r="AQG87" s="59"/>
      <c r="AQH87" s="59"/>
      <c r="AQI87" s="59"/>
      <c r="AQJ87" s="59"/>
      <c r="AQK87" s="59"/>
      <c r="AQL87" s="59"/>
      <c r="AQM87" s="59"/>
      <c r="AQN87" s="59"/>
      <c r="AQO87" s="59"/>
      <c r="AQP87" s="59"/>
      <c r="AQQ87" s="59"/>
      <c r="AQR87" s="59"/>
      <c r="AQS87" s="59"/>
      <c r="AQT87" s="59"/>
      <c r="AQU87" s="59"/>
      <c r="AQV87" s="59"/>
      <c r="AQW87" s="59"/>
      <c r="AQX87" s="59"/>
      <c r="AQY87" s="59"/>
      <c r="AQZ87" s="59"/>
      <c r="ARA87" s="59"/>
      <c r="ARB87" s="59"/>
      <c r="ARC87" s="59"/>
      <c r="ARD87" s="59"/>
      <c r="ARE87" s="59"/>
      <c r="ARF87" s="59"/>
      <c r="ARG87" s="59"/>
      <c r="ARH87" s="59"/>
      <c r="ARI87" s="59"/>
      <c r="ARJ87" s="59"/>
      <c r="ARK87" s="59"/>
      <c r="ARL87" s="59"/>
      <c r="ARM87" s="59"/>
      <c r="ARN87" s="59"/>
      <c r="ARO87" s="59"/>
      <c r="ARP87" s="59"/>
      <c r="ARQ87" s="59"/>
      <c r="ARR87" s="59"/>
      <c r="ARS87" s="59"/>
      <c r="ART87" s="59"/>
      <c r="ARU87" s="59"/>
      <c r="ARV87" s="59"/>
      <c r="ARW87" s="59"/>
      <c r="ARX87" s="59"/>
      <c r="ARY87" s="59"/>
      <c r="ARZ87" s="59"/>
      <c r="ASA87" s="59"/>
      <c r="ASB87" s="59"/>
      <c r="ASC87" s="59"/>
      <c r="ASD87" s="59"/>
      <c r="ASE87" s="59"/>
      <c r="ASF87" s="59"/>
      <c r="ASG87" s="59"/>
      <c r="ASH87" s="59"/>
      <c r="ASI87" s="59"/>
      <c r="ASJ87" s="59"/>
      <c r="ASK87" s="59"/>
      <c r="ASL87" s="59"/>
      <c r="ASM87" s="59"/>
      <c r="ASN87" s="59"/>
      <c r="ASO87" s="59"/>
      <c r="ASP87" s="59"/>
      <c r="ASQ87" s="59"/>
      <c r="ASR87" s="59"/>
      <c r="ASS87" s="59"/>
      <c r="AST87" s="59"/>
      <c r="ASU87" s="59"/>
      <c r="ASV87" s="59"/>
      <c r="ASW87" s="59"/>
      <c r="ASX87" s="59"/>
      <c r="ASY87" s="59"/>
      <c r="ASZ87" s="59"/>
      <c r="ATA87" s="59"/>
      <c r="ATB87" s="59"/>
      <c r="ATC87" s="59"/>
      <c r="ATD87" s="59"/>
      <c r="ATE87" s="59"/>
      <c r="ATF87" s="59"/>
      <c r="ATG87" s="59"/>
      <c r="ATH87" s="59"/>
      <c r="ATI87" s="59"/>
      <c r="ATJ87" s="59"/>
      <c r="ATK87" s="59"/>
      <c r="ATL87" s="59"/>
      <c r="ATM87" s="59"/>
      <c r="ATN87" s="59"/>
      <c r="ATO87" s="59"/>
      <c r="ATP87" s="59"/>
      <c r="ATQ87" s="59"/>
      <c r="ATR87" s="59"/>
      <c r="ATS87" s="59"/>
      <c r="ATT87" s="59"/>
      <c r="ATU87" s="59"/>
      <c r="ATV87" s="59"/>
      <c r="ATW87" s="59"/>
      <c r="ATX87" s="59"/>
      <c r="ATY87" s="59"/>
      <c r="ATZ87" s="59"/>
      <c r="AUA87" s="59"/>
      <c r="AUB87" s="59"/>
      <c r="AUC87" s="59"/>
      <c r="AUD87" s="59"/>
      <c r="AUE87" s="59"/>
      <c r="AUF87" s="59"/>
      <c r="AUG87" s="59"/>
      <c r="AUH87" s="59"/>
      <c r="AUI87" s="59"/>
      <c r="AUJ87" s="59"/>
      <c r="AUK87" s="59"/>
      <c r="AUL87" s="59"/>
      <c r="AUM87" s="59"/>
      <c r="AUN87" s="59"/>
      <c r="AUO87" s="59"/>
      <c r="AUP87" s="59"/>
      <c r="AUQ87" s="59"/>
      <c r="AUR87" s="59"/>
      <c r="AUS87" s="59"/>
      <c r="AUT87" s="59"/>
      <c r="AUU87" s="59"/>
      <c r="AUV87" s="59"/>
      <c r="AUW87" s="59"/>
      <c r="AUX87" s="59"/>
      <c r="AUY87" s="59"/>
      <c r="AUZ87" s="59"/>
      <c r="AVA87" s="59"/>
      <c r="AVB87" s="59"/>
      <c r="AVC87" s="59"/>
      <c r="AVD87" s="59"/>
      <c r="AVE87" s="59"/>
      <c r="AVF87" s="59"/>
      <c r="AVG87" s="59"/>
      <c r="AVH87" s="59"/>
      <c r="AVI87" s="59"/>
      <c r="AVJ87" s="59"/>
      <c r="AVK87" s="59"/>
      <c r="AVL87" s="59"/>
      <c r="AVM87" s="59"/>
      <c r="AVN87" s="59"/>
      <c r="AVO87" s="59"/>
      <c r="AVP87" s="59"/>
      <c r="AVQ87" s="59"/>
      <c r="AVR87" s="59"/>
      <c r="AVS87" s="59"/>
      <c r="AVT87" s="59"/>
      <c r="AVU87" s="59"/>
      <c r="AVV87" s="59"/>
      <c r="AVW87" s="59"/>
      <c r="AVX87" s="59"/>
      <c r="AVY87" s="59"/>
      <c r="AVZ87" s="59"/>
      <c r="AWA87" s="59"/>
      <c r="AWB87" s="59"/>
      <c r="AWC87" s="59"/>
      <c r="AWD87" s="59"/>
      <c r="AWE87" s="59"/>
      <c r="AWF87" s="59"/>
      <c r="AWG87" s="59"/>
      <c r="AWH87" s="59"/>
      <c r="AWI87" s="59"/>
      <c r="AWJ87" s="59"/>
      <c r="AWK87" s="59"/>
      <c r="AWL87" s="59"/>
      <c r="AWM87" s="59"/>
      <c r="AWN87" s="59"/>
      <c r="AWO87" s="59"/>
      <c r="AWP87" s="59"/>
      <c r="AWQ87" s="59"/>
      <c r="AWR87" s="59"/>
      <c r="AWS87" s="59"/>
      <c r="AWT87" s="59"/>
      <c r="AWU87" s="59"/>
      <c r="AWV87" s="59"/>
      <c r="AWW87" s="59"/>
      <c r="AWX87" s="59"/>
      <c r="AWY87" s="59"/>
      <c r="AWZ87" s="59"/>
      <c r="AXA87" s="59"/>
      <c r="AXB87" s="59"/>
      <c r="AXC87" s="59"/>
      <c r="AXD87" s="59"/>
      <c r="AXE87" s="59"/>
      <c r="AXF87" s="59"/>
      <c r="AXG87" s="59"/>
      <c r="AXH87" s="59"/>
      <c r="AXI87" s="59"/>
      <c r="AXJ87" s="59"/>
      <c r="AXK87" s="59"/>
      <c r="AXL87" s="59"/>
      <c r="AXM87" s="59"/>
      <c r="AXN87" s="59"/>
      <c r="AXO87" s="59"/>
      <c r="AXP87" s="59"/>
      <c r="AXQ87" s="59"/>
      <c r="AXR87" s="59"/>
      <c r="AXS87" s="59"/>
      <c r="AXT87" s="59"/>
      <c r="AXU87" s="59"/>
      <c r="AXV87" s="59"/>
      <c r="AXW87" s="59"/>
      <c r="AXX87" s="59"/>
      <c r="AXY87" s="59"/>
      <c r="AXZ87" s="59"/>
      <c r="AYA87" s="59"/>
      <c r="AYB87" s="59"/>
      <c r="AYC87" s="59"/>
      <c r="AYD87" s="59"/>
      <c r="AYE87" s="59"/>
      <c r="AYF87" s="59"/>
      <c r="AYG87" s="59"/>
      <c r="AYH87" s="59"/>
      <c r="AYI87" s="59"/>
      <c r="AYJ87" s="59"/>
      <c r="AYK87" s="59"/>
      <c r="AYL87" s="59"/>
      <c r="AYM87" s="59"/>
      <c r="AYN87" s="59"/>
      <c r="AYO87" s="59"/>
      <c r="AYP87" s="59"/>
      <c r="AYQ87" s="59"/>
      <c r="AYR87" s="59"/>
      <c r="AYS87" s="59"/>
      <c r="AYT87" s="59"/>
      <c r="AYU87" s="59"/>
      <c r="AYV87" s="59"/>
      <c r="AYW87" s="59"/>
      <c r="AYX87" s="59"/>
      <c r="AYY87" s="59"/>
      <c r="AYZ87" s="59"/>
      <c r="AZA87" s="59"/>
      <c r="AZB87" s="59"/>
      <c r="AZC87" s="59"/>
      <c r="AZD87" s="59"/>
      <c r="AZE87" s="59"/>
      <c r="AZF87" s="59"/>
      <c r="AZG87" s="59"/>
      <c r="AZH87" s="59"/>
      <c r="AZI87" s="59"/>
      <c r="AZJ87" s="59"/>
      <c r="AZK87" s="59"/>
      <c r="AZL87" s="59"/>
      <c r="AZM87" s="59"/>
      <c r="AZN87" s="59"/>
      <c r="AZO87" s="59"/>
      <c r="AZP87" s="59"/>
      <c r="AZQ87" s="59"/>
      <c r="AZR87" s="59"/>
      <c r="AZS87" s="59"/>
      <c r="AZT87" s="59"/>
      <c r="AZU87" s="59"/>
      <c r="AZV87" s="59"/>
      <c r="AZW87" s="59"/>
      <c r="AZX87" s="59"/>
      <c r="AZY87" s="59"/>
      <c r="AZZ87" s="59"/>
      <c r="BAA87" s="59"/>
      <c r="BAB87" s="59"/>
      <c r="BAC87" s="59"/>
      <c r="BAD87" s="59"/>
      <c r="BAE87" s="59"/>
      <c r="BAF87" s="59"/>
      <c r="BAG87" s="59"/>
      <c r="BAH87" s="59"/>
      <c r="BAI87" s="59"/>
      <c r="BAJ87" s="59"/>
      <c r="BAK87" s="59"/>
      <c r="BAL87" s="59"/>
      <c r="BAM87" s="59"/>
      <c r="BAN87" s="59"/>
      <c r="BAO87" s="59"/>
      <c r="BAP87" s="59"/>
      <c r="BAQ87" s="59"/>
      <c r="BAR87" s="59"/>
      <c r="BAS87" s="59"/>
      <c r="BAT87" s="59"/>
      <c r="BAU87" s="59"/>
      <c r="BAV87" s="59"/>
      <c r="BAW87" s="59"/>
      <c r="BAX87" s="59"/>
      <c r="BAY87" s="59"/>
      <c r="BAZ87" s="59"/>
      <c r="BBA87" s="59"/>
      <c r="BBB87" s="59"/>
      <c r="BBC87" s="59"/>
      <c r="BBD87" s="59"/>
      <c r="BBE87" s="59"/>
      <c r="BBF87" s="59"/>
      <c r="BBG87" s="59"/>
      <c r="BBH87" s="59"/>
      <c r="BBI87" s="59"/>
      <c r="BBJ87" s="59"/>
      <c r="BBK87" s="59"/>
      <c r="BBL87" s="59"/>
      <c r="BBM87" s="59"/>
      <c r="BBN87" s="59"/>
      <c r="BBO87" s="59"/>
      <c r="BBP87" s="59"/>
      <c r="BBQ87" s="59"/>
      <c r="BBR87" s="59"/>
      <c r="BBS87" s="59"/>
      <c r="BBT87" s="59"/>
      <c r="BBU87" s="59"/>
      <c r="BBV87" s="59"/>
      <c r="BBW87" s="59"/>
      <c r="BBX87" s="59"/>
      <c r="BBY87" s="59"/>
      <c r="BBZ87" s="59"/>
      <c r="BCA87" s="59"/>
      <c r="BCB87" s="59"/>
      <c r="BCC87" s="59"/>
      <c r="BCD87" s="59"/>
      <c r="BCE87" s="59"/>
      <c r="BCF87" s="59"/>
      <c r="BCG87" s="59"/>
      <c r="BCH87" s="59"/>
      <c r="BCI87" s="59"/>
      <c r="BCJ87" s="59"/>
      <c r="BCK87" s="59"/>
      <c r="BCL87" s="59"/>
      <c r="BCM87" s="59"/>
      <c r="BCN87" s="59"/>
      <c r="BCO87" s="59"/>
      <c r="BCP87" s="59"/>
      <c r="BCQ87" s="59"/>
      <c r="BCR87" s="59"/>
      <c r="BCS87" s="59"/>
      <c r="BCT87" s="59"/>
      <c r="BCU87" s="59"/>
      <c r="BCV87" s="59"/>
      <c r="BCW87" s="59"/>
      <c r="BCX87" s="59"/>
      <c r="BCY87" s="59"/>
      <c r="BCZ87" s="59"/>
      <c r="BDA87" s="59"/>
      <c r="BDB87" s="59"/>
      <c r="BDC87" s="59"/>
      <c r="BDD87" s="59"/>
      <c r="BDE87" s="59"/>
      <c r="BDF87" s="59"/>
      <c r="BDG87" s="59"/>
      <c r="BDH87" s="59"/>
      <c r="BDI87" s="59"/>
      <c r="BDJ87" s="59"/>
      <c r="BDK87" s="59"/>
      <c r="BDL87" s="59"/>
      <c r="BDM87" s="59"/>
      <c r="BDN87" s="59"/>
      <c r="BDO87" s="59"/>
      <c r="BDP87" s="59"/>
      <c r="BDQ87" s="59"/>
      <c r="BDR87" s="59"/>
      <c r="BDS87" s="59"/>
      <c r="BDT87" s="59"/>
      <c r="BDU87" s="59"/>
      <c r="BDV87" s="59"/>
      <c r="BDW87" s="59"/>
      <c r="BDX87" s="59"/>
      <c r="BDY87" s="59"/>
      <c r="BDZ87" s="59"/>
      <c r="BEA87" s="59"/>
      <c r="BEB87" s="59"/>
      <c r="BEC87" s="59"/>
      <c r="BED87" s="59"/>
      <c r="BEE87" s="59"/>
      <c r="BEF87" s="59"/>
      <c r="BEG87" s="59"/>
      <c r="BEH87" s="59"/>
      <c r="BEI87" s="59"/>
      <c r="BEJ87" s="59"/>
      <c r="BEK87" s="59"/>
      <c r="BEL87" s="59"/>
      <c r="BEM87" s="59"/>
      <c r="BEN87" s="59"/>
      <c r="BEO87" s="59"/>
      <c r="BEP87" s="59"/>
      <c r="BEQ87" s="59"/>
      <c r="BER87" s="59"/>
      <c r="BES87" s="59"/>
      <c r="BET87" s="59"/>
      <c r="BEU87" s="59"/>
      <c r="BEV87" s="59"/>
      <c r="BEW87" s="59"/>
      <c r="BEX87" s="59"/>
      <c r="BEY87" s="59"/>
      <c r="BEZ87" s="59"/>
      <c r="BFA87" s="59"/>
      <c r="BFB87" s="59"/>
      <c r="BFC87" s="59"/>
      <c r="BFD87" s="59"/>
      <c r="BFE87" s="59"/>
      <c r="BFF87" s="59"/>
      <c r="BFG87" s="59"/>
      <c r="BFH87" s="59"/>
      <c r="BFI87" s="59"/>
      <c r="BFJ87" s="59"/>
      <c r="BFK87" s="59"/>
      <c r="BFL87" s="59"/>
      <c r="BFM87" s="59"/>
      <c r="BFN87" s="59"/>
      <c r="BFO87" s="59"/>
      <c r="BFP87" s="59"/>
      <c r="BFQ87" s="59"/>
      <c r="BFR87" s="59"/>
      <c r="BFS87" s="59"/>
      <c r="BFT87" s="59"/>
      <c r="BFU87" s="59"/>
      <c r="BFV87" s="59"/>
      <c r="BFW87" s="59"/>
      <c r="BFX87" s="59"/>
      <c r="BFY87" s="59"/>
      <c r="BFZ87" s="59"/>
      <c r="BGA87" s="59"/>
      <c r="BGB87" s="59"/>
      <c r="BGC87" s="59"/>
      <c r="BGD87" s="59"/>
      <c r="BGE87" s="59"/>
      <c r="BGF87" s="59"/>
      <c r="BGG87" s="59"/>
      <c r="BGH87" s="59"/>
      <c r="BGI87" s="59"/>
      <c r="BGJ87" s="59"/>
      <c r="BGK87" s="59"/>
      <c r="BGL87" s="59"/>
      <c r="BGM87" s="59"/>
      <c r="BGN87" s="59"/>
      <c r="BGO87" s="59"/>
      <c r="BGP87" s="59"/>
      <c r="BGQ87" s="59"/>
      <c r="BGR87" s="59"/>
      <c r="BGS87" s="59"/>
      <c r="BGT87" s="59"/>
      <c r="BGU87" s="59"/>
      <c r="BGV87" s="59"/>
      <c r="BGW87" s="59"/>
      <c r="BGX87" s="59"/>
      <c r="BGY87" s="59"/>
      <c r="BGZ87" s="59"/>
      <c r="BHA87" s="59"/>
      <c r="BHB87" s="59"/>
      <c r="BHC87" s="59"/>
      <c r="BHD87" s="59"/>
      <c r="BHE87" s="59"/>
      <c r="BHF87" s="59"/>
      <c r="BHG87" s="59"/>
      <c r="BHH87" s="59"/>
      <c r="BHI87" s="59"/>
      <c r="BHJ87" s="59"/>
      <c r="BHK87" s="59"/>
      <c r="BHL87" s="59"/>
      <c r="BHM87" s="59"/>
      <c r="BHN87" s="59"/>
      <c r="BHO87" s="59"/>
      <c r="BHP87" s="59"/>
      <c r="BHQ87" s="59"/>
      <c r="BHR87" s="59"/>
      <c r="BHS87" s="59"/>
      <c r="BHT87" s="59"/>
      <c r="BHU87" s="59"/>
      <c r="BHV87" s="59"/>
      <c r="BHW87" s="59"/>
      <c r="BHX87" s="59"/>
      <c r="BHY87" s="59"/>
      <c r="BHZ87" s="59"/>
      <c r="BIA87" s="59"/>
      <c r="BIB87" s="59"/>
      <c r="BIC87" s="59"/>
      <c r="BID87" s="59"/>
      <c r="BIE87" s="59"/>
      <c r="BIF87" s="59"/>
      <c r="BIG87" s="59"/>
      <c r="BIH87" s="59"/>
      <c r="BII87" s="59"/>
      <c r="BIJ87" s="59"/>
      <c r="BIK87" s="59"/>
      <c r="BIL87" s="59"/>
      <c r="BIM87" s="59"/>
      <c r="BIN87" s="59"/>
      <c r="BIO87" s="59"/>
      <c r="BIP87" s="59"/>
      <c r="BIQ87" s="59"/>
      <c r="BIR87" s="59"/>
      <c r="BIS87" s="59"/>
      <c r="BIT87" s="59"/>
      <c r="BIU87" s="59"/>
      <c r="BIV87" s="59"/>
      <c r="BIW87" s="59"/>
      <c r="BIX87" s="59"/>
      <c r="BIY87" s="59"/>
      <c r="BIZ87" s="59"/>
      <c r="BJA87" s="59"/>
      <c r="BJB87" s="59"/>
      <c r="BJC87" s="59"/>
      <c r="BJD87" s="59"/>
      <c r="BJE87" s="59"/>
      <c r="BJF87" s="59"/>
      <c r="BJG87" s="59"/>
      <c r="BJH87" s="59"/>
      <c r="BJI87" s="59"/>
      <c r="BJJ87" s="59"/>
      <c r="BJK87" s="59"/>
      <c r="BJL87" s="59"/>
      <c r="BJM87" s="59"/>
      <c r="BJN87" s="59"/>
      <c r="BJO87" s="59"/>
      <c r="BJP87" s="59"/>
      <c r="BJQ87" s="59"/>
      <c r="BJR87" s="59"/>
      <c r="BJS87" s="59"/>
      <c r="BJT87" s="59"/>
      <c r="BJU87" s="59"/>
      <c r="BJV87" s="59"/>
      <c r="BJW87" s="59"/>
      <c r="BJX87" s="59"/>
      <c r="BJY87" s="59"/>
      <c r="BJZ87" s="59"/>
      <c r="BKA87" s="59"/>
      <c r="BKB87" s="59"/>
      <c r="BKC87" s="59"/>
      <c r="BKD87" s="59"/>
      <c r="BKE87" s="59"/>
      <c r="BKF87" s="59"/>
      <c r="BKG87" s="59"/>
      <c r="BKH87" s="59"/>
      <c r="BKI87" s="59"/>
      <c r="BKJ87" s="59"/>
      <c r="BKK87" s="59"/>
      <c r="BKL87" s="59"/>
      <c r="BKM87" s="59"/>
      <c r="BKN87" s="59"/>
      <c r="BKO87" s="59"/>
      <c r="BKP87" s="59"/>
      <c r="BKQ87" s="59"/>
      <c r="BKR87" s="59"/>
      <c r="BKS87" s="59"/>
      <c r="BKT87" s="59"/>
      <c r="BKU87" s="59"/>
      <c r="BKV87" s="59"/>
      <c r="BKW87" s="59"/>
      <c r="BKX87" s="59"/>
      <c r="BKY87" s="59"/>
      <c r="BKZ87" s="59"/>
      <c r="BLA87" s="59"/>
      <c r="BLB87" s="59"/>
      <c r="BLC87" s="59"/>
      <c r="BLD87" s="59"/>
      <c r="BLE87" s="59"/>
      <c r="BLF87" s="59"/>
      <c r="BLG87" s="59"/>
      <c r="BLH87" s="59"/>
      <c r="BLI87" s="59"/>
      <c r="BLJ87" s="59"/>
      <c r="BLK87" s="59"/>
      <c r="BLL87" s="59"/>
      <c r="BLM87" s="59"/>
      <c r="BLN87" s="59"/>
      <c r="BLO87" s="59"/>
      <c r="BLP87" s="59"/>
      <c r="BLQ87" s="59"/>
      <c r="BLR87" s="59"/>
      <c r="BLS87" s="59"/>
      <c r="BLT87" s="59"/>
      <c r="BLU87" s="59"/>
      <c r="BLV87" s="59"/>
      <c r="BLW87" s="59"/>
      <c r="BLX87" s="59"/>
      <c r="BLY87" s="59"/>
      <c r="BLZ87" s="59"/>
      <c r="BMA87" s="59"/>
      <c r="BMB87" s="59"/>
      <c r="BMC87" s="59"/>
      <c r="BMD87" s="59"/>
      <c r="BME87" s="59"/>
      <c r="BMF87" s="59"/>
      <c r="BMG87" s="59"/>
      <c r="BMH87" s="59"/>
      <c r="BMI87" s="59"/>
      <c r="BMJ87" s="59"/>
      <c r="BMK87" s="59"/>
      <c r="BML87" s="59"/>
      <c r="BMM87" s="59"/>
      <c r="BMN87" s="59"/>
      <c r="BMO87" s="59"/>
      <c r="BMP87" s="59"/>
      <c r="BMQ87" s="59"/>
      <c r="BMR87" s="59"/>
      <c r="BMS87" s="59"/>
      <c r="BMT87" s="59"/>
      <c r="BMU87" s="59"/>
      <c r="BMV87" s="59"/>
      <c r="BMW87" s="59"/>
      <c r="BMX87" s="59"/>
      <c r="BMY87" s="59"/>
      <c r="BMZ87" s="59"/>
      <c r="BNA87" s="59"/>
      <c r="BNB87" s="59"/>
      <c r="BNC87" s="59"/>
      <c r="BND87" s="59"/>
      <c r="BNE87" s="59"/>
      <c r="BNF87" s="59"/>
      <c r="BNG87" s="59"/>
      <c r="BNH87" s="59"/>
      <c r="BNI87" s="59"/>
      <c r="BNJ87" s="59"/>
      <c r="BNK87" s="59"/>
      <c r="BNL87" s="59"/>
      <c r="BNM87" s="59"/>
      <c r="BNN87" s="59"/>
      <c r="BNO87" s="59"/>
      <c r="BNP87" s="59"/>
      <c r="BNQ87" s="59"/>
      <c r="BNR87" s="59"/>
      <c r="BNS87" s="59"/>
      <c r="BNT87" s="59"/>
      <c r="BNU87" s="59"/>
      <c r="BNV87" s="59"/>
      <c r="BNW87" s="59"/>
      <c r="BNX87" s="59"/>
      <c r="BNY87" s="59"/>
      <c r="BNZ87" s="59"/>
      <c r="BOA87" s="59"/>
      <c r="BOB87" s="59"/>
      <c r="BOC87" s="59"/>
      <c r="BOD87" s="59"/>
      <c r="BOE87" s="59"/>
      <c r="BOF87" s="59"/>
      <c r="BOG87" s="59"/>
      <c r="BOH87" s="59"/>
      <c r="BOI87" s="59"/>
      <c r="BOJ87" s="59"/>
      <c r="BOK87" s="59"/>
      <c r="BOL87" s="59"/>
      <c r="BOM87" s="59"/>
      <c r="BON87" s="59"/>
      <c r="BOO87" s="59"/>
      <c r="BOP87" s="59"/>
      <c r="BOQ87" s="59"/>
      <c r="BOR87" s="59"/>
      <c r="BOS87" s="59"/>
      <c r="BOT87" s="59"/>
      <c r="BOU87" s="59"/>
      <c r="BOV87" s="59"/>
      <c r="BOW87" s="59"/>
      <c r="BOX87" s="59"/>
      <c r="BOY87" s="59"/>
      <c r="BOZ87" s="59"/>
      <c r="BPA87" s="59"/>
      <c r="BPB87" s="59"/>
      <c r="BPC87" s="59"/>
      <c r="BPD87" s="59"/>
      <c r="BPE87" s="59"/>
      <c r="BPF87" s="59"/>
      <c r="BPG87" s="59"/>
      <c r="BPH87" s="59"/>
      <c r="BPI87" s="59"/>
      <c r="BPJ87" s="59"/>
      <c r="BPK87" s="59"/>
      <c r="BPL87" s="59"/>
      <c r="BPM87" s="59"/>
      <c r="BPN87" s="59"/>
      <c r="BPO87" s="59"/>
      <c r="BPP87" s="59"/>
      <c r="BPQ87" s="59"/>
      <c r="BPR87" s="59"/>
      <c r="BPS87" s="59"/>
      <c r="BPT87" s="59"/>
      <c r="BPU87" s="59"/>
      <c r="BPV87" s="59"/>
      <c r="BPW87" s="59"/>
      <c r="BPX87" s="59"/>
      <c r="BPY87" s="59"/>
      <c r="BPZ87" s="59"/>
      <c r="BQA87" s="59"/>
      <c r="BQB87" s="59"/>
      <c r="BQC87" s="59"/>
      <c r="BQD87" s="59"/>
      <c r="BQE87" s="59"/>
      <c r="BQF87" s="59"/>
      <c r="BQG87" s="59"/>
      <c r="BQH87" s="59"/>
      <c r="BQI87" s="59"/>
      <c r="BQJ87" s="59"/>
      <c r="BQK87" s="59"/>
      <c r="BQL87" s="59"/>
      <c r="BQM87" s="59"/>
      <c r="BQN87" s="59"/>
      <c r="BQO87" s="59"/>
      <c r="BQP87" s="59"/>
      <c r="BQQ87" s="59"/>
      <c r="BQR87" s="59"/>
      <c r="BQS87" s="59"/>
      <c r="BQT87" s="59"/>
      <c r="BQU87" s="59"/>
      <c r="BQV87" s="59"/>
      <c r="BQW87" s="59"/>
      <c r="BQX87" s="59"/>
      <c r="BQY87" s="59"/>
      <c r="BQZ87" s="59"/>
      <c r="BRA87" s="59"/>
      <c r="BRB87" s="59"/>
      <c r="BRC87" s="59"/>
      <c r="BRD87" s="59"/>
      <c r="BRE87" s="59"/>
      <c r="BRF87" s="59"/>
      <c r="BRG87" s="59"/>
      <c r="BRH87" s="59"/>
      <c r="BRI87" s="59"/>
      <c r="BRJ87" s="59"/>
      <c r="BRK87" s="59"/>
      <c r="BRL87" s="59"/>
      <c r="BRM87" s="59"/>
      <c r="BRN87" s="59"/>
      <c r="BRO87" s="59"/>
      <c r="BRP87" s="59"/>
      <c r="BRQ87" s="59"/>
      <c r="BRR87" s="59"/>
      <c r="BRS87" s="59"/>
      <c r="BRT87" s="59"/>
      <c r="BRU87" s="59"/>
      <c r="BRV87" s="59"/>
      <c r="BRW87" s="59"/>
      <c r="BRX87" s="59"/>
      <c r="BRY87" s="59"/>
      <c r="BRZ87" s="59"/>
      <c r="BSA87" s="59"/>
      <c r="BSB87" s="59"/>
      <c r="BSC87" s="59"/>
      <c r="BSD87" s="59"/>
      <c r="BSE87" s="59"/>
      <c r="BSF87" s="59"/>
      <c r="BSG87" s="59"/>
      <c r="BSH87" s="59"/>
      <c r="BSI87" s="59"/>
      <c r="BSJ87" s="59"/>
      <c r="BSK87" s="59"/>
      <c r="BSL87" s="59"/>
      <c r="BSM87" s="59"/>
      <c r="BSN87" s="59"/>
      <c r="BSO87" s="59"/>
      <c r="BSP87" s="59"/>
      <c r="BSQ87" s="59"/>
      <c r="BSR87" s="59"/>
      <c r="BSS87" s="59"/>
      <c r="BST87" s="59"/>
      <c r="BSU87" s="59"/>
      <c r="BSV87" s="59"/>
      <c r="BSW87" s="59"/>
      <c r="BSX87" s="59"/>
      <c r="BSY87" s="59"/>
      <c r="BSZ87" s="59"/>
      <c r="BTA87" s="59"/>
      <c r="BTB87" s="59"/>
      <c r="BTC87" s="59"/>
      <c r="BTD87" s="59"/>
      <c r="BTE87" s="59"/>
      <c r="BTF87" s="59"/>
      <c r="BTG87" s="59"/>
      <c r="BTH87" s="59"/>
      <c r="BTI87" s="59"/>
      <c r="BTJ87" s="59"/>
      <c r="BTK87" s="59"/>
      <c r="BTL87" s="59"/>
      <c r="BTM87" s="59"/>
      <c r="BTN87" s="59"/>
      <c r="BTO87" s="59"/>
      <c r="BTP87" s="59"/>
      <c r="BTQ87" s="59"/>
      <c r="BTR87" s="59"/>
      <c r="BTS87" s="59"/>
      <c r="BTT87" s="59"/>
      <c r="BTU87" s="59"/>
      <c r="BTV87" s="59"/>
      <c r="BTW87" s="59"/>
      <c r="BTX87" s="59"/>
      <c r="BTY87" s="59"/>
      <c r="BTZ87" s="59"/>
      <c r="BUA87" s="59"/>
      <c r="BUB87" s="59"/>
      <c r="BUC87" s="59"/>
      <c r="BUD87" s="59"/>
      <c r="BUE87" s="59"/>
      <c r="BUF87" s="59"/>
      <c r="BUG87" s="59"/>
      <c r="BUH87" s="59"/>
      <c r="BUI87" s="59"/>
      <c r="BUJ87" s="59"/>
      <c r="BUK87" s="59"/>
      <c r="BUL87" s="59"/>
      <c r="BUM87" s="59"/>
      <c r="BUN87" s="59"/>
      <c r="BUO87" s="59"/>
      <c r="BUP87" s="59"/>
      <c r="BUQ87" s="59"/>
      <c r="BUR87" s="59"/>
      <c r="BUS87" s="59"/>
      <c r="BUT87" s="59"/>
      <c r="BUU87" s="59"/>
      <c r="BUV87" s="59"/>
      <c r="BUW87" s="59"/>
      <c r="BUX87" s="59"/>
      <c r="BUY87" s="59"/>
      <c r="BUZ87" s="59"/>
      <c r="BVA87" s="59"/>
      <c r="BVB87" s="59"/>
      <c r="BVC87" s="59"/>
      <c r="BVD87" s="59"/>
      <c r="BVE87" s="59"/>
      <c r="BVF87" s="59"/>
      <c r="BVG87" s="59"/>
      <c r="BVH87" s="59"/>
      <c r="BVI87" s="59"/>
      <c r="BVJ87" s="59"/>
      <c r="BVK87" s="59"/>
      <c r="BVL87" s="59"/>
      <c r="BVM87" s="59"/>
      <c r="BVN87" s="59"/>
      <c r="BVO87" s="59"/>
      <c r="BVP87" s="59"/>
      <c r="BVQ87" s="59"/>
      <c r="BVR87" s="59"/>
      <c r="BVS87" s="59"/>
      <c r="BVT87" s="59"/>
      <c r="BVU87" s="59"/>
      <c r="BVV87" s="59"/>
      <c r="BVW87" s="59"/>
      <c r="BVX87" s="59"/>
      <c r="BVY87" s="59"/>
      <c r="BVZ87" s="59"/>
      <c r="BWA87" s="59"/>
      <c r="BWB87" s="59"/>
      <c r="BWC87" s="59"/>
      <c r="BWD87" s="59"/>
      <c r="BWE87" s="59"/>
      <c r="BWF87" s="59"/>
      <c r="BWG87" s="59"/>
      <c r="BWH87" s="59"/>
      <c r="BWI87" s="59"/>
      <c r="BWJ87" s="59"/>
      <c r="BWK87" s="59"/>
      <c r="BWL87" s="59"/>
      <c r="BWM87" s="59"/>
      <c r="BWN87" s="59"/>
      <c r="BWO87" s="59"/>
      <c r="BWP87" s="59"/>
      <c r="BWQ87" s="59"/>
      <c r="BWR87" s="59"/>
      <c r="BWS87" s="59"/>
      <c r="BWT87" s="59"/>
      <c r="BWU87" s="59"/>
      <c r="BWV87" s="59"/>
      <c r="BWW87" s="59"/>
      <c r="BWX87" s="59"/>
      <c r="BWY87" s="59"/>
      <c r="BWZ87" s="59"/>
      <c r="BXA87" s="59"/>
      <c r="BXB87" s="59"/>
      <c r="BXC87" s="59"/>
      <c r="BXD87" s="59"/>
      <c r="BXE87" s="59"/>
      <c r="BXF87" s="59"/>
      <c r="BXG87" s="59"/>
      <c r="BXH87" s="59"/>
      <c r="BXI87" s="59"/>
      <c r="BXJ87" s="59"/>
      <c r="BXK87" s="59"/>
      <c r="BXL87" s="59"/>
      <c r="BXM87" s="59"/>
      <c r="BXN87" s="59"/>
      <c r="BXO87" s="59"/>
      <c r="BXP87" s="59"/>
      <c r="BXQ87" s="59"/>
      <c r="BXR87" s="59"/>
      <c r="BXS87" s="59"/>
      <c r="BXT87" s="59"/>
      <c r="BXU87" s="59"/>
      <c r="BXV87" s="59"/>
      <c r="BXW87" s="59"/>
      <c r="BXX87" s="59"/>
      <c r="BXY87" s="59"/>
      <c r="BXZ87" s="59"/>
      <c r="BYA87" s="59"/>
      <c r="BYB87" s="59"/>
      <c r="BYC87" s="59"/>
      <c r="BYD87" s="59"/>
      <c r="BYE87" s="59"/>
      <c r="BYF87" s="59"/>
      <c r="BYG87" s="59"/>
      <c r="BYH87" s="59"/>
      <c r="BYI87" s="59"/>
      <c r="BYJ87" s="59"/>
      <c r="BYK87" s="59"/>
      <c r="BYL87" s="59"/>
      <c r="BYM87" s="59"/>
      <c r="BYN87" s="59"/>
      <c r="BYO87" s="59"/>
      <c r="BYP87" s="59"/>
      <c r="BYQ87" s="59"/>
      <c r="BYR87" s="59"/>
      <c r="BYS87" s="59"/>
      <c r="BYT87" s="59"/>
      <c r="BYU87" s="59"/>
      <c r="BYV87" s="59"/>
      <c r="BYW87" s="59"/>
      <c r="BYX87" s="59"/>
      <c r="BYY87" s="59"/>
      <c r="BYZ87" s="59"/>
      <c r="BZA87" s="59"/>
      <c r="BZB87" s="59"/>
      <c r="BZC87" s="59"/>
      <c r="BZD87" s="59"/>
      <c r="BZE87" s="59"/>
      <c r="BZF87" s="59"/>
      <c r="BZG87" s="59"/>
      <c r="BZH87" s="59"/>
      <c r="BZI87" s="59"/>
      <c r="BZJ87" s="59"/>
      <c r="BZK87" s="59"/>
      <c r="BZL87" s="59"/>
      <c r="BZM87" s="59"/>
      <c r="BZN87" s="59"/>
      <c r="BZO87" s="59"/>
      <c r="BZP87" s="59"/>
      <c r="BZQ87" s="59"/>
      <c r="BZR87" s="59"/>
      <c r="BZS87" s="59"/>
      <c r="BZT87" s="59"/>
      <c r="BZU87" s="59"/>
      <c r="BZV87" s="59"/>
      <c r="BZW87" s="59"/>
      <c r="BZX87" s="59"/>
      <c r="BZY87" s="59"/>
      <c r="BZZ87" s="59"/>
      <c r="CAA87" s="59"/>
      <c r="CAB87" s="59"/>
      <c r="CAC87" s="59"/>
      <c r="CAD87" s="59"/>
      <c r="CAE87" s="59"/>
      <c r="CAF87" s="59"/>
      <c r="CAG87" s="59"/>
      <c r="CAH87" s="59"/>
      <c r="CAI87" s="59"/>
      <c r="CAJ87" s="59"/>
      <c r="CAK87" s="59"/>
      <c r="CAL87" s="59"/>
      <c r="CAM87" s="59"/>
      <c r="CAN87" s="59"/>
      <c r="CAO87" s="59"/>
      <c r="CAP87" s="59"/>
      <c r="CAQ87" s="59"/>
      <c r="CAR87" s="59"/>
      <c r="CAS87" s="59"/>
      <c r="CAT87" s="59"/>
      <c r="CAU87" s="59"/>
      <c r="CAV87" s="59"/>
      <c r="CAW87" s="59"/>
      <c r="CAX87" s="59"/>
      <c r="CAY87" s="59"/>
      <c r="CAZ87" s="59"/>
      <c r="CBA87" s="59"/>
      <c r="CBB87" s="59"/>
      <c r="CBC87" s="59"/>
      <c r="CBD87" s="59"/>
      <c r="CBE87" s="59"/>
      <c r="CBF87" s="59"/>
      <c r="CBG87" s="59"/>
      <c r="CBH87" s="59"/>
      <c r="CBI87" s="59"/>
      <c r="CBJ87" s="59"/>
      <c r="CBK87" s="59"/>
      <c r="CBL87" s="59"/>
      <c r="CBM87" s="59"/>
      <c r="CBN87" s="59"/>
      <c r="CBO87" s="59"/>
      <c r="CBP87" s="59"/>
      <c r="CBQ87" s="59"/>
      <c r="CBR87" s="59"/>
      <c r="CBS87" s="59"/>
      <c r="CBT87" s="59"/>
      <c r="CBU87" s="59"/>
      <c r="CBV87" s="59"/>
      <c r="CBW87" s="59"/>
      <c r="CBX87" s="59"/>
      <c r="CBY87" s="59"/>
      <c r="CBZ87" s="59"/>
      <c r="CCA87" s="59"/>
      <c r="CCB87" s="59"/>
      <c r="CCC87" s="59"/>
      <c r="CCD87" s="59"/>
      <c r="CCE87" s="59"/>
      <c r="CCF87" s="59"/>
      <c r="CCG87" s="59"/>
      <c r="CCH87" s="59"/>
      <c r="CCI87" s="59"/>
      <c r="CCJ87" s="59"/>
      <c r="CCK87" s="59"/>
      <c r="CCL87" s="59"/>
      <c r="CCM87" s="59"/>
      <c r="CCN87" s="59"/>
      <c r="CCO87" s="59"/>
      <c r="CCP87" s="59"/>
      <c r="CCQ87" s="59"/>
      <c r="CCR87" s="59"/>
      <c r="CCS87" s="59"/>
      <c r="CCT87" s="59"/>
      <c r="CCU87" s="59"/>
      <c r="CCV87" s="59"/>
      <c r="CCW87" s="59"/>
      <c r="CCX87" s="59"/>
      <c r="CCY87" s="59"/>
      <c r="CCZ87" s="59"/>
      <c r="CDA87" s="59"/>
      <c r="CDB87" s="59"/>
      <c r="CDC87" s="59"/>
      <c r="CDD87" s="59"/>
      <c r="CDE87" s="59"/>
      <c r="CDF87" s="59"/>
      <c r="CDG87" s="59"/>
      <c r="CDH87" s="59"/>
      <c r="CDI87" s="59"/>
      <c r="CDJ87" s="59"/>
      <c r="CDK87" s="59"/>
      <c r="CDL87" s="59"/>
      <c r="CDM87" s="59"/>
      <c r="CDN87" s="59"/>
      <c r="CDO87" s="59"/>
      <c r="CDP87" s="59"/>
      <c r="CDQ87" s="59"/>
      <c r="CDR87" s="59"/>
      <c r="CDS87" s="59"/>
      <c r="CDT87" s="59"/>
      <c r="CDU87" s="59"/>
      <c r="CDV87" s="59"/>
      <c r="CDW87" s="59"/>
      <c r="CDX87" s="59"/>
      <c r="CDY87" s="59"/>
      <c r="CDZ87" s="59"/>
      <c r="CEA87" s="59"/>
      <c r="CEB87" s="59"/>
      <c r="CEC87" s="59"/>
      <c r="CED87" s="59"/>
      <c r="CEE87" s="59"/>
      <c r="CEF87" s="59"/>
      <c r="CEG87" s="59"/>
      <c r="CEH87" s="59"/>
      <c r="CEI87" s="59"/>
      <c r="CEJ87" s="59"/>
      <c r="CEK87" s="59"/>
      <c r="CEL87" s="59"/>
      <c r="CEM87" s="59"/>
      <c r="CEN87" s="59"/>
      <c r="CEO87" s="59"/>
      <c r="CEP87" s="59"/>
      <c r="CEQ87" s="59"/>
      <c r="CER87" s="59"/>
      <c r="CES87" s="59"/>
      <c r="CET87" s="59"/>
      <c r="CEU87" s="59"/>
      <c r="CEV87" s="59"/>
      <c r="CEW87" s="59"/>
      <c r="CEX87" s="59"/>
      <c r="CEY87" s="59"/>
      <c r="CEZ87" s="59"/>
      <c r="CFA87" s="59"/>
      <c r="CFB87" s="59"/>
      <c r="CFC87" s="59"/>
      <c r="CFD87" s="59"/>
      <c r="CFE87" s="59"/>
      <c r="CFF87" s="59"/>
      <c r="CFG87" s="59"/>
      <c r="CFH87" s="59"/>
      <c r="CFI87" s="59"/>
      <c r="CFJ87" s="59"/>
      <c r="CFK87" s="59"/>
      <c r="CFL87" s="59"/>
      <c r="CFM87" s="59"/>
      <c r="CFN87" s="59"/>
      <c r="CFO87" s="59"/>
      <c r="CFP87" s="59"/>
      <c r="CFQ87" s="59"/>
      <c r="CFR87" s="59"/>
      <c r="CFS87" s="59"/>
      <c r="CFT87" s="59"/>
      <c r="CFU87" s="59"/>
      <c r="CFV87" s="59"/>
      <c r="CFW87" s="59"/>
      <c r="CFX87" s="59"/>
      <c r="CFY87" s="59"/>
      <c r="CFZ87" s="59"/>
      <c r="CGA87" s="59"/>
      <c r="CGB87" s="59"/>
      <c r="CGC87" s="59"/>
      <c r="CGD87" s="59"/>
      <c r="CGE87" s="59"/>
      <c r="CGF87" s="59"/>
      <c r="CGG87" s="59"/>
      <c r="CGH87" s="59"/>
      <c r="CGI87" s="59"/>
      <c r="CGJ87" s="59"/>
      <c r="CGK87" s="59"/>
      <c r="CGL87" s="59"/>
      <c r="CGM87" s="59"/>
      <c r="CGN87" s="59"/>
      <c r="CGO87" s="59"/>
      <c r="CGP87" s="59"/>
      <c r="CGQ87" s="59"/>
      <c r="CGR87" s="59"/>
      <c r="CGS87" s="59"/>
      <c r="CGT87" s="59"/>
      <c r="CGU87" s="59"/>
      <c r="CGV87" s="59"/>
      <c r="CGW87" s="59"/>
      <c r="CGX87" s="59"/>
      <c r="CGY87" s="59"/>
      <c r="CGZ87" s="59"/>
      <c r="CHA87" s="59"/>
      <c r="CHB87" s="59"/>
      <c r="CHC87" s="59"/>
      <c r="CHD87" s="59"/>
      <c r="CHE87" s="59"/>
      <c r="CHF87" s="59"/>
      <c r="CHG87" s="59"/>
      <c r="CHH87" s="59"/>
      <c r="CHI87" s="59"/>
      <c r="CHJ87" s="59"/>
      <c r="CHK87" s="59"/>
      <c r="CHL87" s="59"/>
      <c r="CHM87" s="59"/>
      <c r="CHN87" s="59"/>
      <c r="CHO87" s="59"/>
      <c r="CHP87" s="59"/>
      <c r="CHQ87" s="59"/>
      <c r="CHR87" s="59"/>
      <c r="CHS87" s="59"/>
      <c r="CHT87" s="59"/>
      <c r="CHU87" s="59"/>
      <c r="CHV87" s="59"/>
      <c r="CHW87" s="59"/>
      <c r="CHX87" s="59"/>
      <c r="CHY87" s="59"/>
      <c r="CHZ87" s="59"/>
      <c r="CIA87" s="59"/>
      <c r="CIB87" s="59"/>
      <c r="CIC87" s="59"/>
      <c r="CID87" s="59"/>
      <c r="CIE87" s="59"/>
      <c r="CIF87" s="59"/>
      <c r="CIG87" s="59"/>
      <c r="CIH87" s="59"/>
      <c r="CII87" s="59"/>
      <c r="CIJ87" s="59"/>
      <c r="CIK87" s="59"/>
      <c r="CIL87" s="59"/>
      <c r="CIM87" s="59"/>
      <c r="CIN87" s="59"/>
      <c r="CIO87" s="59"/>
      <c r="CIP87" s="59"/>
      <c r="CIQ87" s="59"/>
      <c r="CIR87" s="59"/>
      <c r="CIS87" s="59"/>
      <c r="CIT87" s="59"/>
      <c r="CIU87" s="59"/>
      <c r="CIV87" s="59"/>
      <c r="CIW87" s="59"/>
      <c r="CIX87" s="59"/>
      <c r="CIY87" s="59"/>
      <c r="CIZ87" s="59"/>
      <c r="CJA87" s="59"/>
      <c r="CJB87" s="59"/>
      <c r="CJC87" s="59"/>
      <c r="CJD87" s="59"/>
      <c r="CJE87" s="59"/>
      <c r="CJF87" s="59"/>
      <c r="CJG87" s="59"/>
      <c r="CJH87" s="59"/>
      <c r="CJI87" s="59"/>
      <c r="CJJ87" s="59"/>
      <c r="CJK87" s="59"/>
      <c r="CJL87" s="59"/>
      <c r="CJM87" s="59"/>
      <c r="CJN87" s="59"/>
      <c r="CJO87" s="59"/>
      <c r="CJP87" s="59"/>
      <c r="CJQ87" s="59"/>
      <c r="CJR87" s="59"/>
      <c r="CJS87" s="59"/>
      <c r="CJT87" s="59"/>
      <c r="CJU87" s="59"/>
      <c r="CJV87" s="59"/>
      <c r="CJW87" s="59"/>
      <c r="CJX87" s="59"/>
      <c r="CJY87" s="59"/>
      <c r="CJZ87" s="59"/>
      <c r="CKA87" s="59"/>
      <c r="CKB87" s="59"/>
      <c r="CKC87" s="59"/>
      <c r="CKD87" s="59"/>
      <c r="CKE87" s="59"/>
      <c r="CKF87" s="59"/>
      <c r="CKG87" s="59"/>
      <c r="CKH87" s="59"/>
      <c r="CKI87" s="59"/>
      <c r="CKJ87" s="59"/>
      <c r="CKK87" s="59"/>
      <c r="CKL87" s="59"/>
      <c r="CKM87" s="59"/>
      <c r="CKN87" s="59"/>
      <c r="CKO87" s="59"/>
      <c r="CKP87" s="59"/>
      <c r="CKQ87" s="59"/>
      <c r="CKR87" s="59"/>
      <c r="CKS87" s="59"/>
      <c r="CKT87" s="59"/>
      <c r="CKU87" s="59"/>
      <c r="CKV87" s="59"/>
      <c r="CKW87" s="59"/>
      <c r="CKX87" s="59"/>
      <c r="CKY87" s="59"/>
      <c r="CKZ87" s="59"/>
      <c r="CLA87" s="59"/>
      <c r="CLB87" s="59"/>
      <c r="CLC87" s="59"/>
      <c r="CLD87" s="59"/>
      <c r="CLE87" s="59"/>
      <c r="CLF87" s="59"/>
      <c r="CLG87" s="59"/>
      <c r="CLH87" s="59"/>
      <c r="CLI87" s="59"/>
      <c r="CLJ87" s="59"/>
      <c r="CLK87" s="59"/>
      <c r="CLL87" s="59"/>
      <c r="CLM87" s="59"/>
      <c r="CLN87" s="59"/>
      <c r="CLO87" s="59"/>
      <c r="CLP87" s="59"/>
      <c r="CLQ87" s="59"/>
      <c r="CLR87" s="59"/>
      <c r="CLS87" s="59"/>
      <c r="CLT87" s="59"/>
      <c r="CLU87" s="59"/>
      <c r="CLV87" s="59"/>
      <c r="CLW87" s="59"/>
      <c r="CLX87" s="59"/>
      <c r="CLY87" s="59"/>
      <c r="CLZ87" s="59"/>
      <c r="CMA87" s="59"/>
      <c r="CMB87" s="59"/>
      <c r="CMC87" s="59"/>
      <c r="CMD87" s="59"/>
      <c r="CME87" s="59"/>
      <c r="CMF87" s="59"/>
      <c r="CMG87" s="59"/>
      <c r="CMH87" s="59"/>
      <c r="CMI87" s="59"/>
      <c r="CMJ87" s="59"/>
      <c r="CMK87" s="59"/>
      <c r="CML87" s="59"/>
      <c r="CMM87" s="59"/>
      <c r="CMN87" s="59"/>
      <c r="CMO87" s="59"/>
      <c r="CMP87" s="59"/>
      <c r="CMQ87" s="59"/>
      <c r="CMR87" s="59"/>
      <c r="CMS87" s="59"/>
      <c r="CMT87" s="59"/>
      <c r="CMU87" s="59"/>
      <c r="CMV87" s="59"/>
      <c r="CMW87" s="59"/>
      <c r="CMX87" s="59"/>
      <c r="CMY87" s="59"/>
      <c r="CMZ87" s="59"/>
      <c r="CNA87" s="59"/>
      <c r="CNB87" s="59"/>
      <c r="CNC87" s="59"/>
      <c r="CND87" s="59"/>
      <c r="CNE87" s="59"/>
      <c r="CNF87" s="59"/>
      <c r="CNG87" s="59"/>
      <c r="CNH87" s="59"/>
      <c r="CNI87" s="59"/>
      <c r="CNJ87" s="59"/>
      <c r="CNK87" s="59"/>
      <c r="CNL87" s="59"/>
      <c r="CNM87" s="59"/>
      <c r="CNN87" s="59"/>
      <c r="CNO87" s="59"/>
      <c r="CNP87" s="59"/>
      <c r="CNQ87" s="59"/>
      <c r="CNR87" s="59"/>
      <c r="CNS87" s="59"/>
      <c r="CNT87" s="59"/>
      <c r="CNU87" s="59"/>
      <c r="CNV87" s="59"/>
      <c r="CNW87" s="59"/>
      <c r="CNX87" s="59"/>
      <c r="CNY87" s="59"/>
      <c r="CNZ87" s="59"/>
      <c r="COA87" s="59"/>
      <c r="COB87" s="59"/>
      <c r="COC87" s="59"/>
      <c r="COD87" s="59"/>
      <c r="COE87" s="59"/>
      <c r="COF87" s="59"/>
      <c r="COG87" s="59"/>
      <c r="COH87" s="59"/>
      <c r="COI87" s="59"/>
      <c r="COJ87" s="59"/>
      <c r="COK87" s="59"/>
      <c r="COL87" s="59"/>
      <c r="COM87" s="59"/>
      <c r="CON87" s="59"/>
      <c r="COO87" s="59"/>
      <c r="COP87" s="59"/>
      <c r="COQ87" s="59"/>
      <c r="COR87" s="59"/>
      <c r="COS87" s="59"/>
      <c r="COT87" s="59"/>
      <c r="COU87" s="59"/>
      <c r="COV87" s="59"/>
      <c r="COW87" s="59"/>
      <c r="COX87" s="59"/>
      <c r="COY87" s="59"/>
      <c r="COZ87" s="59"/>
      <c r="CPA87" s="59"/>
      <c r="CPB87" s="59"/>
      <c r="CPC87" s="59"/>
      <c r="CPD87" s="59"/>
      <c r="CPE87" s="59"/>
      <c r="CPF87" s="59"/>
      <c r="CPG87" s="59"/>
      <c r="CPH87" s="59"/>
      <c r="CPI87" s="59"/>
      <c r="CPJ87" s="59"/>
      <c r="CPK87" s="59"/>
      <c r="CPL87" s="59"/>
      <c r="CPM87" s="59"/>
      <c r="CPN87" s="59"/>
      <c r="CPO87" s="59"/>
      <c r="CPP87" s="59"/>
      <c r="CPQ87" s="59"/>
      <c r="CPR87" s="59"/>
      <c r="CPS87" s="59"/>
      <c r="CPT87" s="59"/>
      <c r="CPU87" s="59"/>
      <c r="CPV87" s="59"/>
      <c r="CPW87" s="59"/>
      <c r="CPX87" s="59"/>
      <c r="CPY87" s="59"/>
      <c r="CPZ87" s="59"/>
      <c r="CQA87" s="59"/>
      <c r="CQB87" s="59"/>
      <c r="CQC87" s="59"/>
      <c r="CQD87" s="59"/>
      <c r="CQE87" s="59"/>
      <c r="CQF87" s="59"/>
      <c r="CQG87" s="59"/>
      <c r="CQH87" s="59"/>
      <c r="CQI87" s="59"/>
      <c r="CQJ87" s="59"/>
      <c r="CQK87" s="59"/>
      <c r="CQL87" s="59"/>
      <c r="CQM87" s="59"/>
      <c r="CQN87" s="59"/>
      <c r="CQO87" s="59"/>
      <c r="CQP87" s="59"/>
      <c r="CQQ87" s="59"/>
      <c r="CQR87" s="59"/>
      <c r="CQS87" s="59"/>
      <c r="CQT87" s="59"/>
      <c r="CQU87" s="59"/>
      <c r="CQV87" s="59"/>
      <c r="CQW87" s="59"/>
      <c r="CQX87" s="59"/>
      <c r="CQY87" s="59"/>
      <c r="CQZ87" s="59"/>
      <c r="CRA87" s="59"/>
      <c r="CRB87" s="59"/>
      <c r="CRC87" s="59"/>
      <c r="CRD87" s="59"/>
      <c r="CRE87" s="59"/>
      <c r="CRF87" s="59"/>
      <c r="CRG87" s="59"/>
      <c r="CRH87" s="59"/>
      <c r="CRI87" s="59"/>
      <c r="CRJ87" s="59"/>
      <c r="CRK87" s="59"/>
      <c r="CRL87" s="59"/>
      <c r="CRM87" s="59"/>
      <c r="CRN87" s="59"/>
      <c r="CRO87" s="59"/>
      <c r="CRP87" s="59"/>
      <c r="CRQ87" s="59"/>
      <c r="CRR87" s="59"/>
      <c r="CRS87" s="59"/>
      <c r="CRT87" s="59"/>
      <c r="CRU87" s="59"/>
      <c r="CRV87" s="59"/>
      <c r="CRW87" s="59"/>
      <c r="CRX87" s="59"/>
      <c r="CRY87" s="59"/>
      <c r="CRZ87" s="59"/>
      <c r="CSA87" s="59"/>
      <c r="CSB87" s="59"/>
      <c r="CSC87" s="59"/>
      <c r="CSD87" s="59"/>
      <c r="CSE87" s="59"/>
      <c r="CSF87" s="59"/>
      <c r="CSG87" s="59"/>
      <c r="CSH87" s="59"/>
      <c r="CSI87" s="59"/>
      <c r="CSJ87" s="59"/>
      <c r="CSK87" s="59"/>
      <c r="CSL87" s="59"/>
      <c r="CSM87" s="59"/>
      <c r="CSN87" s="59"/>
      <c r="CSO87" s="59"/>
      <c r="CSP87" s="59"/>
      <c r="CSQ87" s="59"/>
      <c r="CSR87" s="59"/>
      <c r="CSS87" s="59"/>
      <c r="CST87" s="59"/>
      <c r="CSU87" s="59"/>
      <c r="CSV87" s="59"/>
      <c r="CSW87" s="59"/>
      <c r="CSX87" s="59"/>
      <c r="CSY87" s="59"/>
      <c r="CSZ87" s="59"/>
      <c r="CTA87" s="59"/>
      <c r="CTB87" s="59"/>
      <c r="CTC87" s="59"/>
      <c r="CTD87" s="59"/>
      <c r="CTE87" s="59"/>
      <c r="CTF87" s="59"/>
      <c r="CTG87" s="59"/>
      <c r="CTH87" s="59"/>
      <c r="CTI87" s="59"/>
      <c r="CTJ87" s="59"/>
      <c r="CTK87" s="59"/>
      <c r="CTL87" s="59"/>
      <c r="CTM87" s="59"/>
      <c r="CTN87" s="59"/>
      <c r="CTO87" s="59"/>
      <c r="CTP87" s="59"/>
      <c r="CTQ87" s="59"/>
      <c r="CTR87" s="59"/>
      <c r="CTS87" s="59"/>
      <c r="CTT87" s="59"/>
      <c r="CTU87" s="59"/>
      <c r="CTV87" s="59"/>
      <c r="CTW87" s="59"/>
      <c r="CTX87" s="59"/>
      <c r="CTY87" s="59"/>
      <c r="CTZ87" s="59"/>
      <c r="CUA87" s="59"/>
      <c r="CUB87" s="59"/>
      <c r="CUC87" s="59"/>
      <c r="CUD87" s="59"/>
      <c r="CUE87" s="59"/>
      <c r="CUF87" s="59"/>
      <c r="CUG87" s="59"/>
      <c r="CUH87" s="59"/>
      <c r="CUI87" s="59"/>
      <c r="CUJ87" s="59"/>
      <c r="CUK87" s="59"/>
      <c r="CUL87" s="59"/>
      <c r="CUM87" s="59"/>
      <c r="CUN87" s="59"/>
      <c r="CUO87" s="59"/>
      <c r="CUP87" s="59"/>
      <c r="CUQ87" s="59"/>
      <c r="CUR87" s="59"/>
      <c r="CUS87" s="59"/>
      <c r="CUT87" s="59"/>
      <c r="CUU87" s="59"/>
      <c r="CUV87" s="59"/>
      <c r="CUW87" s="59"/>
      <c r="CUX87" s="59"/>
      <c r="CUY87" s="59"/>
      <c r="CUZ87" s="59"/>
      <c r="CVA87" s="59"/>
      <c r="CVB87" s="59"/>
      <c r="CVC87" s="59"/>
      <c r="CVD87" s="59"/>
      <c r="CVE87" s="59"/>
      <c r="CVF87" s="59"/>
      <c r="CVG87" s="59"/>
      <c r="CVH87" s="59"/>
      <c r="CVI87" s="59"/>
      <c r="CVJ87" s="59"/>
      <c r="CVK87" s="59"/>
      <c r="CVL87" s="59"/>
      <c r="CVM87" s="59"/>
      <c r="CVN87" s="59"/>
      <c r="CVO87" s="59"/>
      <c r="CVP87" s="59"/>
      <c r="CVQ87" s="59"/>
      <c r="CVR87" s="59"/>
      <c r="CVS87" s="59"/>
      <c r="CVT87" s="59"/>
      <c r="CVU87" s="59"/>
      <c r="CVV87" s="59"/>
      <c r="CVW87" s="59"/>
      <c r="CVX87" s="59"/>
      <c r="CVY87" s="59"/>
      <c r="CVZ87" s="59"/>
      <c r="CWA87" s="59"/>
      <c r="CWB87" s="59"/>
      <c r="CWC87" s="59"/>
      <c r="CWD87" s="59"/>
      <c r="CWE87" s="59"/>
      <c r="CWF87" s="59"/>
      <c r="CWG87" s="59"/>
      <c r="CWH87" s="59"/>
      <c r="CWI87" s="59"/>
      <c r="CWJ87" s="59"/>
      <c r="CWK87" s="59"/>
      <c r="CWL87" s="59"/>
      <c r="CWM87" s="59"/>
      <c r="CWN87" s="59"/>
      <c r="CWO87" s="59"/>
      <c r="CWP87" s="59"/>
      <c r="CWQ87" s="59"/>
      <c r="CWR87" s="59"/>
      <c r="CWS87" s="59"/>
      <c r="CWT87" s="59"/>
      <c r="CWU87" s="59"/>
      <c r="CWV87" s="59"/>
      <c r="CWW87" s="59"/>
      <c r="CWX87" s="59"/>
      <c r="CWY87" s="59"/>
      <c r="CWZ87" s="59"/>
      <c r="CXA87" s="59"/>
      <c r="CXB87" s="59"/>
      <c r="CXC87" s="59"/>
      <c r="CXD87" s="59"/>
      <c r="CXE87" s="59"/>
      <c r="CXF87" s="59"/>
      <c r="CXG87" s="59"/>
      <c r="CXH87" s="59"/>
      <c r="CXI87" s="59"/>
      <c r="CXJ87" s="59"/>
      <c r="CXK87" s="59"/>
      <c r="CXL87" s="59"/>
      <c r="CXM87" s="59"/>
      <c r="CXN87" s="59"/>
      <c r="CXO87" s="59"/>
      <c r="CXP87" s="59"/>
      <c r="CXQ87" s="59"/>
      <c r="CXR87" s="59"/>
      <c r="CXS87" s="59"/>
      <c r="CXT87" s="59"/>
      <c r="CXU87" s="59"/>
      <c r="CXV87" s="59"/>
      <c r="CXW87" s="59"/>
      <c r="CXX87" s="59"/>
      <c r="CXY87" s="59"/>
      <c r="CXZ87" s="59"/>
      <c r="CYA87" s="59"/>
      <c r="CYB87" s="59"/>
      <c r="CYC87" s="59"/>
      <c r="CYD87" s="59"/>
      <c r="CYE87" s="59"/>
      <c r="CYF87" s="59"/>
      <c r="CYG87" s="59"/>
      <c r="CYH87" s="59"/>
      <c r="CYI87" s="59"/>
      <c r="CYJ87" s="59"/>
      <c r="CYK87" s="59"/>
      <c r="CYL87" s="59"/>
      <c r="CYM87" s="59"/>
      <c r="CYN87" s="59"/>
      <c r="CYO87" s="59"/>
      <c r="CYP87" s="59"/>
      <c r="CYQ87" s="59"/>
      <c r="CYR87" s="59"/>
      <c r="CYS87" s="59"/>
      <c r="CYT87" s="59"/>
      <c r="CYU87" s="59"/>
      <c r="CYV87" s="59"/>
      <c r="CYW87" s="59"/>
      <c r="CYX87" s="59"/>
      <c r="CYY87" s="59"/>
      <c r="CYZ87" s="59"/>
      <c r="CZA87" s="59"/>
      <c r="CZB87" s="59"/>
      <c r="CZC87" s="59"/>
      <c r="CZD87" s="59"/>
      <c r="CZE87" s="59"/>
      <c r="CZF87" s="59"/>
      <c r="CZG87" s="59"/>
      <c r="CZH87" s="59"/>
      <c r="CZI87" s="59"/>
      <c r="CZJ87" s="59"/>
      <c r="CZK87" s="59"/>
      <c r="CZL87" s="59"/>
      <c r="CZM87" s="59"/>
      <c r="CZN87" s="59"/>
      <c r="CZO87" s="59"/>
      <c r="CZP87" s="59"/>
      <c r="CZQ87" s="59"/>
      <c r="CZR87" s="59"/>
      <c r="CZS87" s="59"/>
      <c r="CZT87" s="59"/>
      <c r="CZU87" s="59"/>
      <c r="CZV87" s="59"/>
      <c r="CZW87" s="59"/>
      <c r="CZX87" s="59"/>
      <c r="CZY87" s="59"/>
      <c r="CZZ87" s="59"/>
      <c r="DAA87" s="59"/>
      <c r="DAB87" s="59"/>
      <c r="DAC87" s="59"/>
      <c r="DAD87" s="59"/>
      <c r="DAE87" s="59"/>
      <c r="DAF87" s="59"/>
      <c r="DAG87" s="59"/>
      <c r="DAH87" s="59"/>
      <c r="DAI87" s="59"/>
      <c r="DAJ87" s="59"/>
      <c r="DAK87" s="59"/>
      <c r="DAL87" s="59"/>
      <c r="DAM87" s="59"/>
      <c r="DAN87" s="59"/>
      <c r="DAO87" s="59"/>
      <c r="DAP87" s="59"/>
      <c r="DAQ87" s="59"/>
      <c r="DAR87" s="59"/>
      <c r="DAS87" s="59"/>
      <c r="DAT87" s="59"/>
      <c r="DAU87" s="59"/>
      <c r="DAV87" s="59"/>
      <c r="DAW87" s="59"/>
      <c r="DAX87" s="59"/>
      <c r="DAY87" s="59"/>
      <c r="DAZ87" s="59"/>
      <c r="DBA87" s="59"/>
      <c r="DBB87" s="59"/>
      <c r="DBC87" s="59"/>
      <c r="DBD87" s="59"/>
      <c r="DBE87" s="59"/>
      <c r="DBF87" s="59"/>
      <c r="DBG87" s="59"/>
      <c r="DBH87" s="59"/>
      <c r="DBI87" s="59"/>
      <c r="DBJ87" s="59"/>
      <c r="DBK87" s="59"/>
      <c r="DBL87" s="59"/>
      <c r="DBM87" s="59"/>
      <c r="DBN87" s="59"/>
      <c r="DBO87" s="59"/>
      <c r="DBP87" s="59"/>
      <c r="DBQ87" s="59"/>
      <c r="DBR87" s="59"/>
      <c r="DBS87" s="59"/>
      <c r="DBT87" s="59"/>
      <c r="DBU87" s="59"/>
      <c r="DBV87" s="59"/>
      <c r="DBW87" s="59"/>
      <c r="DBX87" s="59"/>
      <c r="DBY87" s="59"/>
      <c r="DBZ87" s="59"/>
      <c r="DCA87" s="59"/>
      <c r="DCB87" s="59"/>
      <c r="DCC87" s="59"/>
      <c r="DCD87" s="59"/>
      <c r="DCE87" s="59"/>
      <c r="DCF87" s="59"/>
      <c r="DCG87" s="59"/>
      <c r="DCH87" s="59"/>
      <c r="DCI87" s="59"/>
      <c r="DCJ87" s="59"/>
      <c r="DCK87" s="59"/>
      <c r="DCL87" s="59"/>
      <c r="DCM87" s="59"/>
      <c r="DCN87" s="59"/>
      <c r="DCO87" s="59"/>
      <c r="DCP87" s="59"/>
      <c r="DCQ87" s="59"/>
      <c r="DCR87" s="59"/>
      <c r="DCS87" s="59"/>
      <c r="DCT87" s="59"/>
      <c r="DCU87" s="59"/>
      <c r="DCV87" s="59"/>
      <c r="DCW87" s="59"/>
      <c r="DCX87" s="59"/>
      <c r="DCY87" s="59"/>
      <c r="DCZ87" s="59"/>
      <c r="DDA87" s="59"/>
      <c r="DDB87" s="59"/>
      <c r="DDC87" s="59"/>
      <c r="DDD87" s="59"/>
      <c r="DDE87" s="59"/>
      <c r="DDF87" s="59"/>
      <c r="DDG87" s="59"/>
      <c r="DDH87" s="59"/>
      <c r="DDI87" s="59"/>
      <c r="DDJ87" s="59"/>
      <c r="DDK87" s="59"/>
      <c r="DDL87" s="59"/>
      <c r="DDM87" s="59"/>
      <c r="DDN87" s="59"/>
      <c r="DDO87" s="59"/>
      <c r="DDP87" s="59"/>
      <c r="DDQ87" s="59"/>
      <c r="DDR87" s="59"/>
      <c r="DDS87" s="59"/>
      <c r="DDT87" s="59"/>
      <c r="DDU87" s="59"/>
      <c r="DDV87" s="59"/>
      <c r="DDW87" s="59"/>
      <c r="DDX87" s="59"/>
      <c r="DDY87" s="59"/>
      <c r="DDZ87" s="59"/>
      <c r="DEA87" s="59"/>
      <c r="DEB87" s="59"/>
      <c r="DEC87" s="59"/>
      <c r="DED87" s="59"/>
      <c r="DEE87" s="59"/>
      <c r="DEF87" s="59"/>
      <c r="DEG87" s="59"/>
      <c r="DEH87" s="59"/>
      <c r="DEI87" s="59"/>
      <c r="DEJ87" s="59"/>
      <c r="DEK87" s="59"/>
      <c r="DEL87" s="59"/>
      <c r="DEM87" s="59"/>
      <c r="DEN87" s="59"/>
      <c r="DEO87" s="59"/>
      <c r="DEP87" s="59"/>
      <c r="DEQ87" s="59"/>
      <c r="DER87" s="59"/>
      <c r="DES87" s="59"/>
      <c r="DET87" s="59"/>
      <c r="DEU87" s="59"/>
      <c r="DEV87" s="59"/>
      <c r="DEW87" s="59"/>
      <c r="DEX87" s="59"/>
      <c r="DEY87" s="59"/>
      <c r="DEZ87" s="59"/>
      <c r="DFA87" s="59"/>
      <c r="DFB87" s="59"/>
      <c r="DFC87" s="59"/>
      <c r="DFD87" s="59"/>
      <c r="DFE87" s="59"/>
      <c r="DFF87" s="59"/>
      <c r="DFG87" s="59"/>
      <c r="DFH87" s="59"/>
      <c r="DFI87" s="59"/>
      <c r="DFJ87" s="59"/>
      <c r="DFK87" s="59"/>
      <c r="DFL87" s="59"/>
      <c r="DFM87" s="59"/>
      <c r="DFN87" s="59"/>
      <c r="DFO87" s="59"/>
      <c r="DFP87" s="59"/>
      <c r="DFQ87" s="59"/>
      <c r="DFR87" s="59"/>
      <c r="DFS87" s="59"/>
      <c r="DFT87" s="59"/>
      <c r="DFU87" s="59"/>
      <c r="DFV87" s="59"/>
      <c r="DFW87" s="59"/>
      <c r="DFX87" s="59"/>
      <c r="DFY87" s="59"/>
      <c r="DFZ87" s="59"/>
      <c r="DGA87" s="59"/>
      <c r="DGB87" s="59"/>
      <c r="DGC87" s="59"/>
      <c r="DGD87" s="59"/>
      <c r="DGE87" s="59"/>
      <c r="DGF87" s="59"/>
      <c r="DGG87" s="59"/>
      <c r="DGH87" s="59"/>
      <c r="DGI87" s="59"/>
      <c r="DGJ87" s="59"/>
      <c r="DGK87" s="59"/>
      <c r="DGL87" s="59"/>
      <c r="DGM87" s="59"/>
      <c r="DGN87" s="59"/>
      <c r="DGO87" s="59"/>
      <c r="DGP87" s="59"/>
      <c r="DGQ87" s="59"/>
      <c r="DGR87" s="59"/>
      <c r="DGS87" s="59"/>
      <c r="DGT87" s="59"/>
      <c r="DGU87" s="59"/>
      <c r="DGV87" s="59"/>
      <c r="DGW87" s="59"/>
      <c r="DGX87" s="59"/>
      <c r="DGY87" s="59"/>
      <c r="DGZ87" s="59"/>
      <c r="DHA87" s="59"/>
      <c r="DHB87" s="59"/>
      <c r="DHC87" s="59"/>
      <c r="DHD87" s="59"/>
      <c r="DHE87" s="59"/>
      <c r="DHF87" s="59"/>
      <c r="DHG87" s="59"/>
      <c r="DHH87" s="59"/>
      <c r="DHI87" s="59"/>
      <c r="DHJ87" s="59"/>
      <c r="DHK87" s="59"/>
      <c r="DHL87" s="59"/>
      <c r="DHM87" s="59"/>
      <c r="DHN87" s="59"/>
      <c r="DHO87" s="59"/>
      <c r="DHP87" s="59"/>
      <c r="DHQ87" s="59"/>
      <c r="DHR87" s="59"/>
      <c r="DHS87" s="59"/>
      <c r="DHT87" s="59"/>
      <c r="DHU87" s="59"/>
      <c r="DHV87" s="59"/>
      <c r="DHW87" s="59"/>
      <c r="DHX87" s="59"/>
      <c r="DHY87" s="59"/>
      <c r="DHZ87" s="59"/>
      <c r="DIA87" s="59"/>
      <c r="DIB87" s="59"/>
      <c r="DIC87" s="59"/>
      <c r="DID87" s="59"/>
      <c r="DIE87" s="59"/>
      <c r="DIF87" s="59"/>
      <c r="DIG87" s="59"/>
      <c r="DIH87" s="59"/>
      <c r="DII87" s="59"/>
      <c r="DIJ87" s="59"/>
      <c r="DIK87" s="59"/>
      <c r="DIL87" s="59"/>
      <c r="DIM87" s="59"/>
      <c r="DIN87" s="59"/>
      <c r="DIO87" s="59"/>
      <c r="DIP87" s="59"/>
      <c r="DIQ87" s="59"/>
      <c r="DIR87" s="59"/>
      <c r="DIS87" s="59"/>
      <c r="DIT87" s="59"/>
      <c r="DIU87" s="59"/>
      <c r="DIV87" s="59"/>
      <c r="DIW87" s="59"/>
      <c r="DIX87" s="59"/>
      <c r="DIY87" s="59"/>
      <c r="DIZ87" s="59"/>
      <c r="DJA87" s="59"/>
      <c r="DJB87" s="59"/>
      <c r="DJC87" s="59"/>
      <c r="DJD87" s="59"/>
      <c r="DJE87" s="59"/>
      <c r="DJF87" s="59"/>
      <c r="DJG87" s="59"/>
      <c r="DJH87" s="59"/>
      <c r="DJI87" s="59"/>
      <c r="DJJ87" s="59"/>
      <c r="DJK87" s="59"/>
      <c r="DJL87" s="59"/>
      <c r="DJM87" s="59"/>
      <c r="DJN87" s="59"/>
      <c r="DJO87" s="59"/>
      <c r="DJP87" s="59"/>
      <c r="DJQ87" s="59"/>
      <c r="DJR87" s="59"/>
      <c r="DJS87" s="59"/>
      <c r="DJT87" s="59"/>
      <c r="DJU87" s="59"/>
      <c r="DJV87" s="59"/>
      <c r="DJW87" s="59"/>
      <c r="DJX87" s="59"/>
      <c r="DJY87" s="59"/>
      <c r="DJZ87" s="59"/>
      <c r="DKA87" s="59"/>
      <c r="DKB87" s="59"/>
      <c r="DKC87" s="59"/>
      <c r="DKD87" s="59"/>
      <c r="DKE87" s="59"/>
      <c r="DKF87" s="59"/>
      <c r="DKG87" s="59"/>
      <c r="DKH87" s="59"/>
      <c r="DKI87" s="59"/>
      <c r="DKJ87" s="59"/>
      <c r="DKK87" s="59"/>
      <c r="DKL87" s="59"/>
      <c r="DKM87" s="59"/>
      <c r="DKN87" s="59"/>
      <c r="DKO87" s="59"/>
      <c r="DKP87" s="59"/>
      <c r="DKQ87" s="59"/>
      <c r="DKR87" s="59"/>
      <c r="DKS87" s="59"/>
      <c r="DKT87" s="59"/>
      <c r="DKU87" s="59"/>
      <c r="DKV87" s="59"/>
      <c r="DKW87" s="59"/>
      <c r="DKX87" s="59"/>
      <c r="DKY87" s="59"/>
      <c r="DKZ87" s="59"/>
      <c r="DLA87" s="59"/>
      <c r="DLB87" s="59"/>
      <c r="DLC87" s="59"/>
      <c r="DLD87" s="59"/>
      <c r="DLE87" s="59"/>
      <c r="DLF87" s="59"/>
      <c r="DLG87" s="59"/>
      <c r="DLH87" s="59"/>
      <c r="DLI87" s="59"/>
      <c r="DLJ87" s="59"/>
      <c r="DLK87" s="59"/>
      <c r="DLL87" s="59"/>
      <c r="DLM87" s="59"/>
      <c r="DLN87" s="59"/>
      <c r="DLO87" s="59"/>
      <c r="DLP87" s="59"/>
      <c r="DLQ87" s="59"/>
      <c r="DLR87" s="59"/>
      <c r="DLS87" s="59"/>
      <c r="DLT87" s="59"/>
      <c r="DLU87" s="59"/>
      <c r="DLV87" s="59"/>
      <c r="DLW87" s="59"/>
      <c r="DLX87" s="59"/>
      <c r="DLY87" s="59"/>
      <c r="DLZ87" s="59"/>
      <c r="DMA87" s="59"/>
      <c r="DMB87" s="59"/>
      <c r="DMC87" s="59"/>
      <c r="DMD87" s="59"/>
      <c r="DME87" s="59"/>
      <c r="DMF87" s="59"/>
      <c r="DMG87" s="59"/>
      <c r="DMH87" s="59"/>
      <c r="DMI87" s="59"/>
      <c r="DMJ87" s="59"/>
      <c r="DMK87" s="59"/>
      <c r="DML87" s="59"/>
      <c r="DMM87" s="59"/>
      <c r="DMN87" s="59"/>
      <c r="DMO87" s="59"/>
      <c r="DMP87" s="59"/>
      <c r="DMQ87" s="59"/>
      <c r="DMR87" s="59"/>
      <c r="DMS87" s="59"/>
      <c r="DMT87" s="59"/>
      <c r="DMU87" s="59"/>
      <c r="DMV87" s="59"/>
      <c r="DMW87" s="59"/>
      <c r="DMX87" s="59"/>
      <c r="DMY87" s="59"/>
      <c r="DMZ87" s="59"/>
      <c r="DNA87" s="59"/>
      <c r="DNB87" s="59"/>
      <c r="DNC87" s="59"/>
      <c r="DND87" s="59"/>
      <c r="DNE87" s="59"/>
      <c r="DNF87" s="59"/>
      <c r="DNG87" s="59"/>
      <c r="DNH87" s="59"/>
      <c r="DNI87" s="59"/>
      <c r="DNJ87" s="59"/>
      <c r="DNK87" s="59"/>
      <c r="DNL87" s="59"/>
      <c r="DNM87" s="59"/>
      <c r="DNN87" s="59"/>
      <c r="DNO87" s="59"/>
      <c r="DNP87" s="59"/>
      <c r="DNQ87" s="59"/>
      <c r="DNR87" s="59"/>
      <c r="DNS87" s="59"/>
      <c r="DNT87" s="59"/>
      <c r="DNU87" s="59"/>
      <c r="DNV87" s="59"/>
      <c r="DNW87" s="59"/>
      <c r="DNX87" s="59"/>
      <c r="DNY87" s="59"/>
      <c r="DNZ87" s="59"/>
      <c r="DOA87" s="59"/>
      <c r="DOB87" s="59"/>
      <c r="DOC87" s="59"/>
      <c r="DOD87" s="59"/>
      <c r="DOE87" s="59"/>
      <c r="DOF87" s="59"/>
      <c r="DOG87" s="59"/>
      <c r="DOH87" s="59"/>
      <c r="DOI87" s="59"/>
      <c r="DOJ87" s="59"/>
      <c r="DOK87" s="59"/>
      <c r="DOL87" s="59"/>
      <c r="DOM87" s="59"/>
      <c r="DON87" s="59"/>
      <c r="DOO87" s="59"/>
      <c r="DOP87" s="59"/>
      <c r="DOQ87" s="59"/>
      <c r="DOR87" s="59"/>
      <c r="DOS87" s="59"/>
      <c r="DOT87" s="59"/>
      <c r="DOU87" s="59"/>
      <c r="DOV87" s="59"/>
      <c r="DOW87" s="59"/>
      <c r="DOX87" s="59"/>
      <c r="DOY87" s="59"/>
      <c r="DOZ87" s="59"/>
      <c r="DPA87" s="59"/>
      <c r="DPB87" s="59"/>
      <c r="DPC87" s="59"/>
      <c r="DPD87" s="59"/>
      <c r="DPE87" s="59"/>
      <c r="DPF87" s="59"/>
      <c r="DPG87" s="59"/>
      <c r="DPH87" s="59"/>
      <c r="DPI87" s="59"/>
      <c r="DPJ87" s="59"/>
      <c r="DPK87" s="59"/>
      <c r="DPL87" s="59"/>
      <c r="DPM87" s="59"/>
      <c r="DPN87" s="59"/>
      <c r="DPO87" s="59"/>
      <c r="DPP87" s="59"/>
      <c r="DPQ87" s="59"/>
      <c r="DPR87" s="59"/>
      <c r="DPS87" s="59"/>
      <c r="DPT87" s="59"/>
      <c r="DPU87" s="59"/>
      <c r="DPV87" s="59"/>
      <c r="DPW87" s="59"/>
      <c r="DPX87" s="59"/>
      <c r="DPY87" s="59"/>
      <c r="DPZ87" s="59"/>
      <c r="DQA87" s="59"/>
      <c r="DQB87" s="59"/>
      <c r="DQC87" s="59"/>
      <c r="DQD87" s="59"/>
      <c r="DQE87" s="59"/>
      <c r="DQF87" s="59"/>
      <c r="DQG87" s="59"/>
      <c r="DQH87" s="59"/>
      <c r="DQI87" s="59"/>
      <c r="DQJ87" s="59"/>
      <c r="DQK87" s="59"/>
      <c r="DQL87" s="59"/>
      <c r="DQM87" s="59"/>
      <c r="DQN87" s="59"/>
      <c r="DQO87" s="59"/>
      <c r="DQP87" s="59"/>
      <c r="DQQ87" s="59"/>
      <c r="DQR87" s="59"/>
      <c r="DQS87" s="59"/>
      <c r="DQT87" s="59"/>
      <c r="DQU87" s="59"/>
      <c r="DQV87" s="59"/>
      <c r="DQW87" s="59"/>
      <c r="DQX87" s="59"/>
      <c r="DQY87" s="59"/>
      <c r="DQZ87" s="59"/>
      <c r="DRA87" s="59"/>
      <c r="DRB87" s="59"/>
      <c r="DRC87" s="59"/>
      <c r="DRD87" s="59"/>
      <c r="DRE87" s="59"/>
      <c r="DRF87" s="59"/>
      <c r="DRG87" s="59"/>
      <c r="DRH87" s="59"/>
      <c r="DRI87" s="59"/>
      <c r="DRJ87" s="59"/>
      <c r="DRK87" s="59"/>
      <c r="DRL87" s="59"/>
      <c r="DRM87" s="59"/>
      <c r="DRN87" s="59"/>
      <c r="DRO87" s="59"/>
      <c r="DRP87" s="59"/>
      <c r="DRQ87" s="59"/>
      <c r="DRR87" s="59"/>
      <c r="DRS87" s="59"/>
      <c r="DRT87" s="59"/>
      <c r="DRU87" s="59"/>
      <c r="DRV87" s="59"/>
      <c r="DRW87" s="59"/>
      <c r="DRX87" s="59"/>
      <c r="DRY87" s="59"/>
      <c r="DRZ87" s="59"/>
      <c r="DSA87" s="59"/>
      <c r="DSB87" s="59"/>
      <c r="DSC87" s="59"/>
      <c r="DSD87" s="59"/>
      <c r="DSE87" s="59"/>
      <c r="DSF87" s="59"/>
      <c r="DSG87" s="59"/>
      <c r="DSH87" s="59"/>
      <c r="DSI87" s="59"/>
      <c r="DSJ87" s="59"/>
      <c r="DSK87" s="59"/>
      <c r="DSL87" s="59"/>
      <c r="DSM87" s="59"/>
      <c r="DSN87" s="59"/>
      <c r="DSO87" s="59"/>
      <c r="DSP87" s="59"/>
      <c r="DSQ87" s="59"/>
      <c r="DSR87" s="59"/>
      <c r="DSS87" s="59"/>
      <c r="DST87" s="59"/>
      <c r="DSU87" s="59"/>
      <c r="DSV87" s="59"/>
      <c r="DSW87" s="59"/>
      <c r="DSX87" s="59"/>
      <c r="DSY87" s="59"/>
      <c r="DSZ87" s="59"/>
      <c r="DTA87" s="59"/>
      <c r="DTB87" s="59"/>
      <c r="DTC87" s="59"/>
      <c r="DTD87" s="59"/>
      <c r="DTE87" s="59"/>
      <c r="DTF87" s="59"/>
      <c r="DTG87" s="59"/>
      <c r="DTH87" s="59"/>
      <c r="DTI87" s="59"/>
      <c r="DTJ87" s="59"/>
      <c r="DTK87" s="59"/>
      <c r="DTL87" s="59"/>
      <c r="DTM87" s="59"/>
      <c r="DTN87" s="59"/>
      <c r="DTO87" s="59"/>
      <c r="DTP87" s="59"/>
      <c r="DTQ87" s="59"/>
      <c r="DTR87" s="59"/>
      <c r="DTS87" s="59"/>
      <c r="DTT87" s="59"/>
      <c r="DTU87" s="59"/>
      <c r="DTV87" s="59"/>
      <c r="DTW87" s="59"/>
      <c r="DTX87" s="59"/>
      <c r="DTY87" s="59"/>
      <c r="DTZ87" s="59"/>
      <c r="DUA87" s="59"/>
      <c r="DUB87" s="59"/>
      <c r="DUC87" s="59"/>
      <c r="DUD87" s="59"/>
      <c r="DUE87" s="59"/>
      <c r="DUF87" s="59"/>
      <c r="DUG87" s="59"/>
      <c r="DUH87" s="59"/>
      <c r="DUI87" s="59"/>
      <c r="DUJ87" s="59"/>
      <c r="DUK87" s="59"/>
      <c r="DUL87" s="59"/>
      <c r="DUM87" s="59"/>
      <c r="DUN87" s="59"/>
      <c r="DUO87" s="59"/>
      <c r="DUP87" s="59"/>
      <c r="DUQ87" s="59"/>
      <c r="DUR87" s="59"/>
      <c r="DUS87" s="59"/>
      <c r="DUT87" s="59"/>
      <c r="DUU87" s="59"/>
      <c r="DUV87" s="59"/>
      <c r="DUW87" s="59"/>
      <c r="DUX87" s="59"/>
      <c r="DUY87" s="59"/>
      <c r="DUZ87" s="59"/>
      <c r="DVA87" s="59"/>
      <c r="DVB87" s="59"/>
      <c r="DVC87" s="59"/>
      <c r="DVD87" s="59"/>
      <c r="DVE87" s="59"/>
      <c r="DVF87" s="59"/>
      <c r="DVG87" s="59"/>
      <c r="DVH87" s="59"/>
      <c r="DVI87" s="59"/>
      <c r="DVJ87" s="59"/>
      <c r="DVK87" s="59"/>
      <c r="DVL87" s="59"/>
      <c r="DVM87" s="59"/>
      <c r="DVN87" s="59"/>
      <c r="DVO87" s="59"/>
      <c r="DVP87" s="59"/>
      <c r="DVQ87" s="59"/>
      <c r="DVR87" s="59"/>
      <c r="DVS87" s="59"/>
      <c r="DVT87" s="59"/>
      <c r="DVU87" s="59"/>
      <c r="DVV87" s="59"/>
      <c r="DVW87" s="59"/>
      <c r="DVX87" s="59"/>
      <c r="DVY87" s="59"/>
      <c r="DVZ87" s="59"/>
      <c r="DWA87" s="59"/>
      <c r="DWB87" s="59"/>
      <c r="DWC87" s="59"/>
      <c r="DWD87" s="59"/>
      <c r="DWE87" s="59"/>
      <c r="DWF87" s="59"/>
      <c r="DWG87" s="59"/>
      <c r="DWH87" s="59"/>
      <c r="DWI87" s="59"/>
      <c r="DWJ87" s="59"/>
      <c r="DWK87" s="59"/>
      <c r="DWL87" s="59"/>
      <c r="DWM87" s="59"/>
      <c r="DWN87" s="59"/>
      <c r="DWO87" s="59"/>
      <c r="DWP87" s="59"/>
      <c r="DWQ87" s="59"/>
      <c r="DWR87" s="59"/>
      <c r="DWS87" s="59"/>
      <c r="DWT87" s="59"/>
      <c r="DWU87" s="59"/>
      <c r="DWV87" s="59"/>
      <c r="DWW87" s="59"/>
      <c r="DWX87" s="59"/>
      <c r="DWY87" s="59"/>
      <c r="DWZ87" s="59"/>
      <c r="DXA87" s="59"/>
      <c r="DXB87" s="59"/>
      <c r="DXC87" s="59"/>
      <c r="DXD87" s="59"/>
      <c r="DXE87" s="59"/>
      <c r="DXF87" s="59"/>
      <c r="DXG87" s="59"/>
      <c r="DXH87" s="59"/>
      <c r="DXI87" s="59"/>
      <c r="DXJ87" s="59"/>
      <c r="DXK87" s="59"/>
      <c r="DXL87" s="59"/>
      <c r="DXM87" s="59"/>
      <c r="DXN87" s="59"/>
      <c r="DXO87" s="59"/>
      <c r="DXP87" s="59"/>
      <c r="DXQ87" s="59"/>
      <c r="DXR87" s="59"/>
      <c r="DXS87" s="59"/>
      <c r="DXT87" s="59"/>
      <c r="DXU87" s="59"/>
      <c r="DXV87" s="59"/>
      <c r="DXW87" s="59"/>
      <c r="DXX87" s="59"/>
      <c r="DXY87" s="59"/>
      <c r="DXZ87" s="59"/>
      <c r="DYA87" s="59"/>
      <c r="DYB87" s="59"/>
      <c r="DYC87" s="59"/>
      <c r="DYD87" s="59"/>
      <c r="DYE87" s="59"/>
      <c r="DYF87" s="59"/>
      <c r="DYG87" s="59"/>
      <c r="DYH87" s="59"/>
      <c r="DYI87" s="59"/>
      <c r="DYJ87" s="59"/>
      <c r="DYK87" s="59"/>
      <c r="DYL87" s="59"/>
      <c r="DYM87" s="59"/>
      <c r="DYN87" s="59"/>
      <c r="DYO87" s="59"/>
      <c r="DYP87" s="59"/>
      <c r="DYQ87" s="59"/>
      <c r="DYR87" s="59"/>
      <c r="DYS87" s="59"/>
      <c r="DYT87" s="59"/>
      <c r="DYU87" s="59"/>
      <c r="DYV87" s="59"/>
      <c r="DYW87" s="59"/>
      <c r="DYX87" s="59"/>
      <c r="DYY87" s="59"/>
      <c r="DYZ87" s="59"/>
      <c r="DZA87" s="59"/>
      <c r="DZB87" s="59"/>
      <c r="DZC87" s="59"/>
      <c r="DZD87" s="59"/>
      <c r="DZE87" s="59"/>
      <c r="DZF87" s="59"/>
      <c r="DZG87" s="59"/>
      <c r="DZH87" s="59"/>
      <c r="DZI87" s="59"/>
      <c r="DZJ87" s="59"/>
      <c r="DZK87" s="59"/>
      <c r="DZL87" s="59"/>
      <c r="DZM87" s="59"/>
      <c r="DZN87" s="59"/>
      <c r="DZO87" s="59"/>
      <c r="DZP87" s="59"/>
      <c r="DZQ87" s="59"/>
      <c r="DZR87" s="59"/>
      <c r="DZS87" s="59"/>
      <c r="DZT87" s="59"/>
      <c r="DZU87" s="59"/>
      <c r="DZV87" s="59"/>
      <c r="DZW87" s="59"/>
      <c r="DZX87" s="59"/>
      <c r="DZY87" s="59"/>
      <c r="DZZ87" s="59"/>
      <c r="EAA87" s="59"/>
      <c r="EAB87" s="59"/>
      <c r="EAC87" s="59"/>
      <c r="EAD87" s="59"/>
      <c r="EAE87" s="59"/>
      <c r="EAF87" s="59"/>
      <c r="EAG87" s="59"/>
      <c r="EAH87" s="59"/>
      <c r="EAI87" s="59"/>
      <c r="EAJ87" s="59"/>
      <c r="EAK87" s="59"/>
      <c r="EAL87" s="59"/>
      <c r="EAM87" s="59"/>
      <c r="EAN87" s="59"/>
      <c r="EAO87" s="59"/>
      <c r="EAP87" s="59"/>
      <c r="EAQ87" s="59"/>
      <c r="EAR87" s="59"/>
      <c r="EAS87" s="59"/>
      <c r="EAT87" s="59"/>
      <c r="EAU87" s="59"/>
      <c r="EAV87" s="59"/>
      <c r="EAW87" s="59"/>
      <c r="EAX87" s="59"/>
      <c r="EAY87" s="59"/>
      <c r="EAZ87" s="59"/>
      <c r="EBA87" s="59"/>
      <c r="EBB87" s="59"/>
      <c r="EBC87" s="59"/>
      <c r="EBD87" s="59"/>
      <c r="EBE87" s="59"/>
      <c r="EBF87" s="59"/>
      <c r="EBG87" s="59"/>
      <c r="EBH87" s="59"/>
      <c r="EBI87" s="59"/>
      <c r="EBJ87" s="59"/>
      <c r="EBK87" s="59"/>
      <c r="EBL87" s="59"/>
      <c r="EBM87" s="59"/>
      <c r="EBN87" s="59"/>
      <c r="EBO87" s="59"/>
      <c r="EBP87" s="59"/>
      <c r="EBQ87" s="59"/>
      <c r="EBR87" s="59"/>
      <c r="EBS87" s="59"/>
      <c r="EBT87" s="59"/>
      <c r="EBU87" s="59"/>
      <c r="EBV87" s="59"/>
      <c r="EBW87" s="59"/>
      <c r="EBX87" s="59"/>
      <c r="EBY87" s="59"/>
      <c r="EBZ87" s="59"/>
      <c r="ECA87" s="59"/>
      <c r="ECB87" s="59"/>
      <c r="ECC87" s="59"/>
      <c r="ECD87" s="59"/>
      <c r="ECE87" s="59"/>
      <c r="ECF87" s="59"/>
      <c r="ECG87" s="59"/>
      <c r="ECH87" s="59"/>
      <c r="ECI87" s="59"/>
      <c r="ECJ87" s="59"/>
      <c r="ECK87" s="59"/>
      <c r="ECL87" s="59"/>
      <c r="ECM87" s="59"/>
      <c r="ECN87" s="59"/>
      <c r="ECO87" s="59"/>
      <c r="ECP87" s="59"/>
      <c r="ECQ87" s="59"/>
      <c r="ECR87" s="59"/>
      <c r="ECS87" s="59"/>
      <c r="ECT87" s="59"/>
      <c r="ECU87" s="59"/>
      <c r="ECV87" s="59"/>
      <c r="ECW87" s="59"/>
      <c r="ECX87" s="59"/>
      <c r="ECY87" s="59"/>
      <c r="ECZ87" s="59"/>
      <c r="EDA87" s="59"/>
      <c r="EDB87" s="59"/>
      <c r="EDC87" s="59"/>
      <c r="EDD87" s="59"/>
      <c r="EDE87" s="59"/>
      <c r="EDF87" s="59"/>
      <c r="EDG87" s="59"/>
      <c r="EDH87" s="59"/>
      <c r="EDI87" s="59"/>
      <c r="EDJ87" s="59"/>
      <c r="EDK87" s="59"/>
      <c r="EDL87" s="59"/>
      <c r="EDM87" s="59"/>
      <c r="EDN87" s="59"/>
      <c r="EDO87" s="59"/>
      <c r="EDP87" s="59"/>
      <c r="EDQ87" s="59"/>
      <c r="EDR87" s="59"/>
      <c r="EDS87" s="59"/>
      <c r="EDT87" s="59"/>
      <c r="EDU87" s="59"/>
      <c r="EDV87" s="59"/>
      <c r="EDW87" s="59"/>
      <c r="EDX87" s="59"/>
      <c r="EDY87" s="59"/>
      <c r="EDZ87" s="59"/>
      <c r="EEA87" s="59"/>
      <c r="EEB87" s="59"/>
      <c r="EEC87" s="59"/>
      <c r="EED87" s="59"/>
      <c r="EEE87" s="59"/>
      <c r="EEF87" s="59"/>
      <c r="EEG87" s="59"/>
      <c r="EEH87" s="59"/>
      <c r="EEI87" s="59"/>
      <c r="EEJ87" s="59"/>
      <c r="EEK87" s="59"/>
      <c r="EEL87" s="59"/>
      <c r="EEM87" s="59"/>
      <c r="EEN87" s="59"/>
      <c r="EEO87" s="59"/>
      <c r="EEP87" s="59"/>
      <c r="EEQ87" s="59"/>
      <c r="EER87" s="59"/>
      <c r="EES87" s="59"/>
      <c r="EET87" s="59"/>
      <c r="EEU87" s="59"/>
      <c r="EEV87" s="59"/>
      <c r="EEW87" s="59"/>
      <c r="EEX87" s="59"/>
      <c r="EEY87" s="59"/>
      <c r="EEZ87" s="59"/>
      <c r="EFA87" s="59"/>
      <c r="EFB87" s="59"/>
      <c r="EFC87" s="59"/>
      <c r="EFD87" s="59"/>
      <c r="EFE87" s="59"/>
      <c r="EFF87" s="59"/>
      <c r="EFG87" s="59"/>
      <c r="EFH87" s="59"/>
      <c r="EFI87" s="59"/>
      <c r="EFJ87" s="59"/>
      <c r="EFK87" s="59"/>
      <c r="EFL87" s="59"/>
      <c r="EFM87" s="59"/>
      <c r="EFN87" s="59"/>
      <c r="EFO87" s="59"/>
      <c r="EFP87" s="59"/>
      <c r="EFQ87" s="59"/>
      <c r="EFR87" s="59"/>
      <c r="EFS87" s="59"/>
      <c r="EFT87" s="59"/>
      <c r="EFU87" s="59"/>
      <c r="EFV87" s="59"/>
      <c r="EFW87" s="59"/>
      <c r="EFX87" s="59"/>
      <c r="EFY87" s="59"/>
      <c r="EFZ87" s="59"/>
      <c r="EGA87" s="59"/>
      <c r="EGB87" s="59"/>
      <c r="EGC87" s="59"/>
      <c r="EGD87" s="59"/>
      <c r="EGE87" s="59"/>
      <c r="EGF87" s="59"/>
      <c r="EGG87" s="59"/>
      <c r="EGH87" s="59"/>
      <c r="EGI87" s="59"/>
      <c r="EGJ87" s="59"/>
      <c r="EGK87" s="59"/>
      <c r="EGL87" s="59"/>
      <c r="EGM87" s="59"/>
      <c r="EGN87" s="59"/>
      <c r="EGO87" s="59"/>
      <c r="EGP87" s="59"/>
      <c r="EGQ87" s="59"/>
      <c r="EGR87" s="59"/>
      <c r="EGS87" s="59"/>
      <c r="EGT87" s="59"/>
      <c r="EGU87" s="59"/>
      <c r="EGV87" s="59"/>
      <c r="EGW87" s="59"/>
      <c r="EGX87" s="59"/>
      <c r="EGY87" s="59"/>
      <c r="EGZ87" s="59"/>
      <c r="EHA87" s="59"/>
      <c r="EHB87" s="59"/>
      <c r="EHC87" s="59"/>
      <c r="EHD87" s="59"/>
      <c r="EHE87" s="59"/>
      <c r="EHF87" s="59"/>
      <c r="EHG87" s="59"/>
      <c r="EHH87" s="59"/>
      <c r="EHI87" s="59"/>
      <c r="EHJ87" s="59"/>
      <c r="EHK87" s="59"/>
      <c r="EHL87" s="59"/>
      <c r="EHM87" s="59"/>
      <c r="EHN87" s="59"/>
      <c r="EHO87" s="59"/>
      <c r="EHP87" s="59"/>
      <c r="EHQ87" s="59"/>
      <c r="EHR87" s="59"/>
      <c r="EHS87" s="59"/>
      <c r="EHT87" s="59"/>
      <c r="EHU87" s="59"/>
      <c r="EHV87" s="59"/>
      <c r="EHW87" s="59"/>
      <c r="EHX87" s="59"/>
      <c r="EHY87" s="59"/>
      <c r="EHZ87" s="59"/>
      <c r="EIA87" s="59"/>
      <c r="EIB87" s="59"/>
      <c r="EIC87" s="59"/>
      <c r="EID87" s="59"/>
      <c r="EIE87" s="59"/>
      <c r="EIF87" s="59"/>
      <c r="EIG87" s="59"/>
      <c r="EIH87" s="59"/>
      <c r="EII87" s="59"/>
      <c r="EIJ87" s="59"/>
      <c r="EIK87" s="59"/>
      <c r="EIL87" s="59"/>
      <c r="EIM87" s="59"/>
      <c r="EIN87" s="59"/>
      <c r="EIO87" s="59"/>
      <c r="EIP87" s="59"/>
      <c r="EIQ87" s="59"/>
      <c r="EIR87" s="59"/>
      <c r="EIS87" s="59"/>
      <c r="EIT87" s="59"/>
      <c r="EIU87" s="59"/>
      <c r="EIV87" s="59"/>
      <c r="EIW87" s="59"/>
      <c r="EIX87" s="59"/>
      <c r="EIY87" s="59"/>
      <c r="EIZ87" s="59"/>
      <c r="EJA87" s="59"/>
      <c r="EJB87" s="59"/>
      <c r="EJC87" s="59"/>
      <c r="EJD87" s="59"/>
      <c r="EJE87" s="59"/>
      <c r="EJF87" s="59"/>
      <c r="EJG87" s="59"/>
      <c r="EJH87" s="59"/>
      <c r="EJI87" s="59"/>
      <c r="EJJ87" s="59"/>
      <c r="EJK87" s="59"/>
      <c r="EJL87" s="59"/>
      <c r="EJM87" s="59"/>
      <c r="EJN87" s="59"/>
      <c r="EJO87" s="59"/>
      <c r="EJP87" s="59"/>
      <c r="EJQ87" s="59"/>
      <c r="EJR87" s="59"/>
      <c r="EJS87" s="59"/>
      <c r="EJT87" s="59"/>
      <c r="EJU87" s="59"/>
      <c r="EJV87" s="59"/>
      <c r="EJW87" s="59"/>
      <c r="EJX87" s="59"/>
      <c r="EJY87" s="59"/>
      <c r="EJZ87" s="59"/>
      <c r="EKA87" s="59"/>
      <c r="EKB87" s="59"/>
      <c r="EKC87" s="59"/>
      <c r="EKD87" s="59"/>
      <c r="EKE87" s="59"/>
      <c r="EKF87" s="59"/>
      <c r="EKG87" s="59"/>
      <c r="EKH87" s="59"/>
      <c r="EKI87" s="59"/>
      <c r="EKJ87" s="59"/>
      <c r="EKK87" s="59"/>
      <c r="EKL87" s="59"/>
      <c r="EKM87" s="59"/>
      <c r="EKN87" s="59"/>
      <c r="EKO87" s="59"/>
      <c r="EKP87" s="59"/>
      <c r="EKQ87" s="59"/>
      <c r="EKR87" s="59"/>
      <c r="EKS87" s="59"/>
      <c r="EKT87" s="59"/>
      <c r="EKU87" s="59"/>
      <c r="EKV87" s="59"/>
      <c r="EKW87" s="59"/>
      <c r="EKX87" s="59"/>
      <c r="EKY87" s="59"/>
      <c r="EKZ87" s="59"/>
      <c r="ELA87" s="59"/>
      <c r="ELB87" s="59"/>
      <c r="ELC87" s="59"/>
      <c r="ELD87" s="59"/>
      <c r="ELE87" s="59"/>
      <c r="ELF87" s="59"/>
      <c r="ELG87" s="59"/>
      <c r="ELH87" s="59"/>
      <c r="ELI87" s="59"/>
      <c r="ELJ87" s="59"/>
      <c r="ELK87" s="59"/>
      <c r="ELL87" s="59"/>
      <c r="ELM87" s="59"/>
      <c r="ELN87" s="59"/>
      <c r="ELO87" s="59"/>
      <c r="ELP87" s="59"/>
      <c r="ELQ87" s="59"/>
      <c r="ELR87" s="59"/>
      <c r="ELS87" s="59"/>
      <c r="ELT87" s="59"/>
      <c r="ELU87" s="59"/>
      <c r="ELV87" s="59"/>
      <c r="ELW87" s="59"/>
      <c r="ELX87" s="59"/>
      <c r="ELY87" s="59"/>
      <c r="ELZ87" s="59"/>
      <c r="EMA87" s="59"/>
      <c r="EMB87" s="59"/>
      <c r="EMC87" s="59"/>
      <c r="EMD87" s="59"/>
      <c r="EME87" s="59"/>
      <c r="EMF87" s="59"/>
      <c r="EMG87" s="59"/>
      <c r="EMH87" s="59"/>
      <c r="EMI87" s="59"/>
      <c r="EMJ87" s="59"/>
      <c r="EMK87" s="59"/>
      <c r="EML87" s="59"/>
      <c r="EMM87" s="59"/>
      <c r="EMN87" s="59"/>
      <c r="EMO87" s="59"/>
      <c r="EMP87" s="59"/>
      <c r="EMQ87" s="59"/>
      <c r="EMR87" s="59"/>
      <c r="EMS87" s="59"/>
      <c r="EMT87" s="59"/>
      <c r="EMU87" s="59"/>
      <c r="EMV87" s="59"/>
      <c r="EMW87" s="59"/>
      <c r="EMX87" s="59"/>
      <c r="EMY87" s="59"/>
      <c r="EMZ87" s="59"/>
      <c r="ENA87" s="59"/>
      <c r="ENB87" s="59"/>
      <c r="ENC87" s="59"/>
      <c r="END87" s="59"/>
      <c r="ENE87" s="59"/>
      <c r="ENF87" s="59"/>
      <c r="ENG87" s="59"/>
      <c r="ENH87" s="59"/>
      <c r="ENI87" s="59"/>
      <c r="ENJ87" s="59"/>
      <c r="ENK87" s="59"/>
      <c r="ENL87" s="59"/>
      <c r="ENM87" s="59"/>
      <c r="ENN87" s="59"/>
      <c r="ENO87" s="59"/>
      <c r="ENP87" s="59"/>
      <c r="ENQ87" s="59"/>
      <c r="ENR87" s="59"/>
      <c r="ENS87" s="59"/>
      <c r="ENT87" s="59"/>
      <c r="ENU87" s="59"/>
      <c r="ENV87" s="59"/>
      <c r="ENW87" s="59"/>
      <c r="ENX87" s="59"/>
      <c r="ENY87" s="59"/>
      <c r="ENZ87" s="59"/>
      <c r="EOA87" s="59"/>
      <c r="EOB87" s="59"/>
      <c r="EOC87" s="59"/>
      <c r="EOD87" s="59"/>
      <c r="EOE87" s="59"/>
      <c r="EOF87" s="59"/>
      <c r="EOG87" s="59"/>
      <c r="EOH87" s="59"/>
      <c r="EOI87" s="59"/>
      <c r="EOJ87" s="59"/>
      <c r="EOK87" s="59"/>
      <c r="EOL87" s="59"/>
      <c r="EOM87" s="59"/>
      <c r="EON87" s="59"/>
      <c r="EOO87" s="59"/>
      <c r="EOP87" s="59"/>
      <c r="EOQ87" s="59"/>
      <c r="EOR87" s="59"/>
      <c r="EOS87" s="59"/>
      <c r="EOT87" s="59"/>
      <c r="EOU87" s="59"/>
      <c r="EOV87" s="59"/>
      <c r="EOW87" s="59"/>
      <c r="EOX87" s="59"/>
      <c r="EOY87" s="59"/>
      <c r="EOZ87" s="59"/>
      <c r="EPA87" s="59"/>
      <c r="EPB87" s="59"/>
      <c r="EPC87" s="59"/>
      <c r="EPD87" s="59"/>
      <c r="EPE87" s="59"/>
      <c r="EPF87" s="59"/>
      <c r="EPG87" s="59"/>
      <c r="EPH87" s="59"/>
      <c r="EPI87" s="59"/>
      <c r="EPJ87" s="59"/>
      <c r="EPK87" s="59"/>
      <c r="EPL87" s="59"/>
      <c r="EPM87" s="59"/>
      <c r="EPN87" s="59"/>
      <c r="EPO87" s="59"/>
      <c r="EPP87" s="59"/>
      <c r="EPQ87" s="59"/>
      <c r="EPR87" s="59"/>
      <c r="EPS87" s="59"/>
      <c r="EPT87" s="59"/>
      <c r="EPU87" s="59"/>
      <c r="EPV87" s="59"/>
      <c r="EPW87" s="59"/>
      <c r="EPX87" s="59"/>
      <c r="EPY87" s="59"/>
      <c r="EPZ87" s="59"/>
      <c r="EQA87" s="59"/>
      <c r="EQB87" s="59"/>
      <c r="EQC87" s="59"/>
      <c r="EQD87" s="59"/>
      <c r="EQE87" s="59"/>
      <c r="EQF87" s="59"/>
      <c r="EQG87" s="59"/>
      <c r="EQH87" s="59"/>
      <c r="EQI87" s="59"/>
      <c r="EQJ87" s="59"/>
      <c r="EQK87" s="59"/>
      <c r="EQL87" s="59"/>
      <c r="EQM87" s="59"/>
      <c r="EQN87" s="59"/>
      <c r="EQO87" s="59"/>
      <c r="EQP87" s="59"/>
      <c r="EQQ87" s="59"/>
      <c r="EQR87" s="59"/>
      <c r="EQS87" s="59"/>
      <c r="EQT87" s="59"/>
      <c r="EQU87" s="59"/>
      <c r="EQV87" s="59"/>
      <c r="EQW87" s="59"/>
      <c r="EQX87" s="59"/>
      <c r="EQY87" s="59"/>
      <c r="EQZ87" s="59"/>
      <c r="ERA87" s="59"/>
      <c r="ERB87" s="59"/>
      <c r="ERC87" s="59"/>
      <c r="ERD87" s="59"/>
      <c r="ERE87" s="59"/>
      <c r="ERF87" s="59"/>
      <c r="ERG87" s="59"/>
      <c r="ERH87" s="59"/>
      <c r="ERI87" s="59"/>
      <c r="ERJ87" s="59"/>
      <c r="ERK87" s="59"/>
      <c r="ERL87" s="59"/>
      <c r="ERM87" s="59"/>
      <c r="ERN87" s="59"/>
      <c r="ERO87" s="59"/>
      <c r="ERP87" s="59"/>
      <c r="ERQ87" s="59"/>
      <c r="ERR87" s="59"/>
      <c r="ERS87" s="59"/>
      <c r="ERT87" s="59"/>
      <c r="ERU87" s="59"/>
      <c r="ERV87" s="59"/>
      <c r="ERW87" s="59"/>
      <c r="ERX87" s="59"/>
      <c r="ERY87" s="59"/>
      <c r="ERZ87" s="59"/>
      <c r="ESA87" s="59"/>
      <c r="ESB87" s="59"/>
      <c r="ESC87" s="59"/>
      <c r="ESD87" s="59"/>
      <c r="ESE87" s="59"/>
      <c r="ESF87" s="59"/>
      <c r="ESG87" s="59"/>
      <c r="ESH87" s="59"/>
      <c r="ESI87" s="59"/>
      <c r="ESJ87" s="59"/>
      <c r="ESK87" s="59"/>
      <c r="ESL87" s="59"/>
      <c r="ESM87" s="59"/>
      <c r="ESN87" s="59"/>
      <c r="ESO87" s="59"/>
      <c r="ESP87" s="59"/>
      <c r="ESQ87" s="59"/>
      <c r="ESR87" s="59"/>
      <c r="ESS87" s="59"/>
      <c r="EST87" s="59"/>
      <c r="ESU87" s="59"/>
      <c r="ESV87" s="59"/>
      <c r="ESW87" s="59"/>
      <c r="ESX87" s="59"/>
      <c r="ESY87" s="59"/>
      <c r="ESZ87" s="59"/>
      <c r="ETA87" s="59"/>
      <c r="ETB87" s="59"/>
      <c r="ETC87" s="59"/>
      <c r="ETD87" s="59"/>
      <c r="ETE87" s="59"/>
      <c r="ETF87" s="59"/>
      <c r="ETG87" s="59"/>
      <c r="ETH87" s="59"/>
      <c r="ETI87" s="59"/>
      <c r="ETJ87" s="59"/>
      <c r="ETK87" s="59"/>
      <c r="ETL87" s="59"/>
      <c r="ETM87" s="59"/>
      <c r="ETN87" s="59"/>
      <c r="ETO87" s="59"/>
      <c r="ETP87" s="59"/>
      <c r="ETQ87" s="59"/>
      <c r="ETR87" s="59"/>
      <c r="ETS87" s="59"/>
      <c r="ETT87" s="59"/>
      <c r="ETU87" s="59"/>
      <c r="ETV87" s="59"/>
      <c r="ETW87" s="59"/>
      <c r="ETX87" s="59"/>
      <c r="ETY87" s="59"/>
      <c r="ETZ87" s="59"/>
      <c r="EUA87" s="59"/>
      <c r="EUB87" s="59"/>
      <c r="EUC87" s="59"/>
      <c r="EUD87" s="59"/>
      <c r="EUE87" s="59"/>
      <c r="EUF87" s="59"/>
      <c r="EUG87" s="59"/>
      <c r="EUH87" s="59"/>
      <c r="EUI87" s="59"/>
      <c r="EUJ87" s="59"/>
      <c r="EUK87" s="59"/>
      <c r="EUL87" s="59"/>
      <c r="EUM87" s="59"/>
      <c r="EUN87" s="59"/>
      <c r="EUO87" s="59"/>
      <c r="EUP87" s="59"/>
      <c r="EUQ87" s="59"/>
      <c r="EUR87" s="59"/>
      <c r="EUS87" s="59"/>
      <c r="EUT87" s="59"/>
      <c r="EUU87" s="59"/>
      <c r="EUV87" s="59"/>
      <c r="EUW87" s="59"/>
      <c r="EUX87" s="59"/>
      <c r="EUY87" s="59"/>
      <c r="EUZ87" s="59"/>
      <c r="EVA87" s="59"/>
      <c r="EVB87" s="59"/>
      <c r="EVC87" s="59"/>
      <c r="EVD87" s="59"/>
      <c r="EVE87" s="59"/>
      <c r="EVF87" s="59"/>
      <c r="EVG87" s="59"/>
      <c r="EVH87" s="59"/>
      <c r="EVI87" s="59"/>
      <c r="EVJ87" s="59"/>
      <c r="EVK87" s="59"/>
      <c r="EVL87" s="59"/>
      <c r="EVM87" s="59"/>
      <c r="EVN87" s="59"/>
      <c r="EVO87" s="59"/>
      <c r="EVP87" s="59"/>
      <c r="EVQ87" s="59"/>
      <c r="EVR87" s="59"/>
      <c r="EVS87" s="59"/>
      <c r="EVT87" s="59"/>
      <c r="EVU87" s="59"/>
      <c r="EVV87" s="59"/>
      <c r="EVW87" s="59"/>
      <c r="EVX87" s="59"/>
      <c r="EVY87" s="59"/>
      <c r="EVZ87" s="59"/>
      <c r="EWA87" s="59"/>
      <c r="EWB87" s="59"/>
      <c r="EWC87" s="59"/>
      <c r="EWD87" s="59"/>
      <c r="EWE87" s="59"/>
      <c r="EWF87" s="59"/>
      <c r="EWG87" s="59"/>
      <c r="EWH87" s="59"/>
      <c r="EWI87" s="59"/>
      <c r="EWJ87" s="59"/>
      <c r="EWK87" s="59"/>
      <c r="EWL87" s="59"/>
      <c r="EWM87" s="59"/>
      <c r="EWN87" s="59"/>
      <c r="EWO87" s="59"/>
      <c r="EWP87" s="59"/>
      <c r="EWQ87" s="59"/>
      <c r="EWR87" s="59"/>
      <c r="EWS87" s="59"/>
      <c r="EWT87" s="59"/>
      <c r="EWU87" s="59"/>
      <c r="EWV87" s="59"/>
      <c r="EWW87" s="59"/>
      <c r="EWX87" s="59"/>
      <c r="EWY87" s="59"/>
      <c r="EWZ87" s="59"/>
      <c r="EXA87" s="59"/>
      <c r="EXB87" s="59"/>
      <c r="EXC87" s="59"/>
      <c r="EXD87" s="59"/>
      <c r="EXE87" s="59"/>
      <c r="EXF87" s="59"/>
      <c r="EXG87" s="59"/>
      <c r="EXH87" s="59"/>
      <c r="EXI87" s="59"/>
      <c r="EXJ87" s="59"/>
      <c r="EXK87" s="59"/>
      <c r="EXL87" s="59"/>
      <c r="EXM87" s="59"/>
      <c r="EXN87" s="59"/>
      <c r="EXO87" s="59"/>
      <c r="EXP87" s="59"/>
      <c r="EXQ87" s="59"/>
      <c r="EXR87" s="59"/>
      <c r="EXS87" s="59"/>
      <c r="EXT87" s="59"/>
      <c r="EXU87" s="59"/>
      <c r="EXV87" s="59"/>
      <c r="EXW87" s="59"/>
      <c r="EXX87" s="59"/>
      <c r="EXY87" s="59"/>
      <c r="EXZ87" s="59"/>
      <c r="EYA87" s="59"/>
      <c r="EYB87" s="59"/>
      <c r="EYC87" s="59"/>
      <c r="EYD87" s="59"/>
      <c r="EYE87" s="59"/>
      <c r="EYF87" s="59"/>
      <c r="EYG87" s="59"/>
      <c r="EYH87" s="59"/>
      <c r="EYI87" s="59"/>
      <c r="EYJ87" s="59"/>
      <c r="EYK87" s="59"/>
      <c r="EYL87" s="59"/>
      <c r="EYM87" s="59"/>
      <c r="EYN87" s="59"/>
      <c r="EYO87" s="59"/>
      <c r="EYP87" s="59"/>
      <c r="EYQ87" s="59"/>
      <c r="EYR87" s="59"/>
      <c r="EYS87" s="59"/>
      <c r="EYT87" s="59"/>
      <c r="EYU87" s="59"/>
      <c r="EYV87" s="59"/>
      <c r="EYW87" s="59"/>
      <c r="EYX87" s="59"/>
      <c r="EYY87" s="59"/>
      <c r="EYZ87" s="59"/>
      <c r="EZA87" s="59"/>
      <c r="EZB87" s="59"/>
      <c r="EZC87" s="59"/>
      <c r="EZD87" s="59"/>
      <c r="EZE87" s="59"/>
      <c r="EZF87" s="59"/>
      <c r="EZG87" s="59"/>
      <c r="EZH87" s="59"/>
      <c r="EZI87" s="59"/>
      <c r="EZJ87" s="59"/>
      <c r="EZK87" s="59"/>
      <c r="EZL87" s="59"/>
      <c r="EZM87" s="59"/>
      <c r="EZN87" s="59"/>
      <c r="EZO87" s="59"/>
      <c r="EZP87" s="59"/>
      <c r="EZQ87" s="59"/>
      <c r="EZR87" s="59"/>
      <c r="EZS87" s="59"/>
      <c r="EZT87" s="59"/>
      <c r="EZU87" s="59"/>
      <c r="EZV87" s="59"/>
      <c r="EZW87" s="59"/>
      <c r="EZX87" s="59"/>
      <c r="EZY87" s="59"/>
      <c r="EZZ87" s="59"/>
      <c r="FAA87" s="59"/>
      <c r="FAB87" s="59"/>
      <c r="FAC87" s="59"/>
      <c r="FAD87" s="59"/>
      <c r="FAE87" s="59"/>
      <c r="FAF87" s="59"/>
      <c r="FAG87" s="59"/>
      <c r="FAH87" s="59"/>
      <c r="FAI87" s="59"/>
      <c r="FAJ87" s="59"/>
      <c r="FAK87" s="59"/>
      <c r="FAL87" s="59"/>
      <c r="FAM87" s="59"/>
      <c r="FAN87" s="59"/>
      <c r="FAO87" s="59"/>
      <c r="FAP87" s="59"/>
      <c r="FAQ87" s="59"/>
      <c r="FAR87" s="59"/>
      <c r="FAS87" s="59"/>
      <c r="FAT87" s="59"/>
      <c r="FAU87" s="59"/>
      <c r="FAV87" s="59"/>
      <c r="FAW87" s="59"/>
      <c r="FAX87" s="59"/>
      <c r="FAY87" s="59"/>
      <c r="FAZ87" s="59"/>
      <c r="FBA87" s="59"/>
      <c r="FBB87" s="59"/>
      <c r="FBC87" s="59"/>
      <c r="FBD87" s="59"/>
      <c r="FBE87" s="59"/>
      <c r="FBF87" s="59"/>
      <c r="FBG87" s="59"/>
      <c r="FBH87" s="59"/>
      <c r="FBI87" s="59"/>
      <c r="FBJ87" s="59"/>
      <c r="FBK87" s="59"/>
      <c r="FBL87" s="59"/>
      <c r="FBM87" s="59"/>
      <c r="FBN87" s="59"/>
      <c r="FBO87" s="59"/>
      <c r="FBP87" s="59"/>
      <c r="FBQ87" s="59"/>
      <c r="FBR87" s="59"/>
      <c r="FBS87" s="59"/>
      <c r="FBT87" s="59"/>
      <c r="FBU87" s="59"/>
      <c r="FBV87" s="59"/>
      <c r="FBW87" s="59"/>
      <c r="FBX87" s="59"/>
      <c r="FBY87" s="59"/>
      <c r="FBZ87" s="59"/>
      <c r="FCA87" s="59"/>
      <c r="FCB87" s="59"/>
      <c r="FCC87" s="59"/>
      <c r="FCD87" s="59"/>
      <c r="FCE87" s="59"/>
      <c r="FCF87" s="59"/>
      <c r="FCG87" s="59"/>
      <c r="FCH87" s="59"/>
      <c r="FCI87" s="59"/>
      <c r="FCJ87" s="59"/>
      <c r="FCK87" s="59"/>
      <c r="FCL87" s="59"/>
      <c r="FCM87" s="59"/>
      <c r="FCN87" s="59"/>
      <c r="FCO87" s="59"/>
      <c r="FCP87" s="59"/>
      <c r="FCQ87" s="59"/>
      <c r="FCR87" s="59"/>
      <c r="FCS87" s="59"/>
      <c r="FCT87" s="59"/>
      <c r="FCU87" s="59"/>
      <c r="FCV87" s="59"/>
      <c r="FCW87" s="59"/>
      <c r="FCX87" s="59"/>
      <c r="FCY87" s="59"/>
      <c r="FCZ87" s="59"/>
      <c r="FDA87" s="59"/>
      <c r="FDB87" s="59"/>
      <c r="FDC87" s="59"/>
      <c r="FDD87" s="59"/>
      <c r="FDE87" s="59"/>
      <c r="FDF87" s="59"/>
      <c r="FDG87" s="59"/>
      <c r="FDH87" s="59"/>
      <c r="FDI87" s="59"/>
      <c r="FDJ87" s="59"/>
      <c r="FDK87" s="59"/>
      <c r="FDL87" s="59"/>
      <c r="FDM87" s="59"/>
      <c r="FDN87" s="59"/>
      <c r="FDO87" s="59"/>
      <c r="FDP87" s="59"/>
      <c r="FDQ87" s="59"/>
      <c r="FDR87" s="59"/>
      <c r="FDS87" s="59"/>
      <c r="FDT87" s="59"/>
      <c r="FDU87" s="59"/>
      <c r="FDV87" s="59"/>
      <c r="FDW87" s="59"/>
      <c r="FDX87" s="59"/>
      <c r="FDY87" s="59"/>
      <c r="FDZ87" s="59"/>
      <c r="FEA87" s="59"/>
      <c r="FEB87" s="59"/>
      <c r="FEC87" s="59"/>
      <c r="FED87" s="59"/>
      <c r="FEE87" s="59"/>
      <c r="FEF87" s="59"/>
      <c r="FEG87" s="59"/>
      <c r="FEH87" s="59"/>
      <c r="FEI87" s="59"/>
      <c r="FEJ87" s="59"/>
      <c r="FEK87" s="59"/>
      <c r="FEL87" s="59"/>
      <c r="FEM87" s="59"/>
      <c r="FEN87" s="59"/>
      <c r="FEO87" s="59"/>
      <c r="FEP87" s="59"/>
      <c r="FEQ87" s="59"/>
      <c r="FER87" s="59"/>
      <c r="FES87" s="59"/>
      <c r="FET87" s="59"/>
      <c r="FEU87" s="59"/>
      <c r="FEV87" s="59"/>
      <c r="FEW87" s="59"/>
      <c r="FEX87" s="59"/>
      <c r="FEY87" s="59"/>
      <c r="FEZ87" s="59"/>
      <c r="FFA87" s="59"/>
      <c r="FFB87" s="59"/>
      <c r="FFC87" s="59"/>
      <c r="FFD87" s="59"/>
      <c r="FFE87" s="59"/>
      <c r="FFF87" s="59"/>
      <c r="FFG87" s="59"/>
      <c r="FFH87" s="59"/>
      <c r="FFI87" s="59"/>
      <c r="FFJ87" s="59"/>
      <c r="FFK87" s="59"/>
      <c r="FFL87" s="59"/>
      <c r="FFM87" s="59"/>
      <c r="FFN87" s="59"/>
      <c r="FFO87" s="59"/>
      <c r="FFP87" s="59"/>
      <c r="FFQ87" s="59"/>
      <c r="FFR87" s="59"/>
      <c r="FFS87" s="59"/>
      <c r="FFT87" s="59"/>
      <c r="FFU87" s="59"/>
      <c r="FFV87" s="59"/>
      <c r="FFW87" s="59"/>
      <c r="FFX87" s="59"/>
      <c r="FFY87" s="59"/>
      <c r="FFZ87" s="59"/>
      <c r="FGA87" s="59"/>
      <c r="FGB87" s="59"/>
      <c r="FGC87" s="59"/>
      <c r="FGD87" s="59"/>
      <c r="FGE87" s="59"/>
      <c r="FGF87" s="59"/>
      <c r="FGG87" s="59"/>
      <c r="FGH87" s="59"/>
      <c r="FGI87" s="59"/>
      <c r="FGJ87" s="59"/>
      <c r="FGK87" s="59"/>
      <c r="FGL87" s="59"/>
      <c r="FGM87" s="59"/>
      <c r="FGN87" s="59"/>
      <c r="FGO87" s="59"/>
      <c r="FGP87" s="59"/>
      <c r="FGQ87" s="59"/>
      <c r="FGR87" s="59"/>
      <c r="FGS87" s="59"/>
      <c r="FGT87" s="59"/>
      <c r="FGU87" s="59"/>
      <c r="FGV87" s="59"/>
      <c r="FGW87" s="59"/>
      <c r="FGX87" s="59"/>
      <c r="FGY87" s="59"/>
      <c r="FGZ87" s="59"/>
      <c r="FHA87" s="59"/>
      <c r="FHB87" s="59"/>
      <c r="FHC87" s="59"/>
      <c r="FHD87" s="59"/>
      <c r="FHE87" s="59"/>
      <c r="FHF87" s="59"/>
      <c r="FHG87" s="59"/>
      <c r="FHH87" s="59"/>
      <c r="FHI87" s="59"/>
      <c r="FHJ87" s="59"/>
      <c r="FHK87" s="59"/>
      <c r="FHL87" s="59"/>
      <c r="FHM87" s="59"/>
      <c r="FHN87" s="59"/>
      <c r="FHO87" s="59"/>
      <c r="FHP87" s="59"/>
      <c r="FHQ87" s="59"/>
      <c r="FHR87" s="59"/>
      <c r="FHS87" s="59"/>
      <c r="FHT87" s="59"/>
      <c r="FHU87" s="59"/>
      <c r="FHV87" s="59"/>
      <c r="FHW87" s="59"/>
      <c r="FHX87" s="59"/>
      <c r="FHY87" s="59"/>
      <c r="FHZ87" s="59"/>
      <c r="FIA87" s="59"/>
      <c r="FIB87" s="59"/>
      <c r="FIC87" s="59"/>
      <c r="FID87" s="59"/>
      <c r="FIE87" s="59"/>
      <c r="FIF87" s="59"/>
      <c r="FIG87" s="59"/>
      <c r="FIH87" s="59"/>
      <c r="FII87" s="59"/>
      <c r="FIJ87" s="59"/>
      <c r="FIK87" s="59"/>
      <c r="FIL87" s="59"/>
      <c r="FIM87" s="59"/>
      <c r="FIN87" s="59"/>
      <c r="FIO87" s="59"/>
      <c r="FIP87" s="59"/>
      <c r="FIQ87" s="59"/>
      <c r="FIR87" s="59"/>
      <c r="FIS87" s="59"/>
      <c r="FIT87" s="59"/>
      <c r="FIU87" s="59"/>
      <c r="FIV87" s="59"/>
      <c r="FIW87" s="59"/>
      <c r="FIX87" s="59"/>
      <c r="FIY87" s="59"/>
      <c r="FIZ87" s="59"/>
      <c r="FJA87" s="59"/>
      <c r="FJB87" s="59"/>
      <c r="FJC87" s="59"/>
      <c r="FJD87" s="59"/>
      <c r="FJE87" s="59"/>
      <c r="FJF87" s="59"/>
      <c r="FJG87" s="59"/>
      <c r="FJH87" s="59"/>
      <c r="FJI87" s="59"/>
      <c r="FJJ87" s="59"/>
      <c r="FJK87" s="59"/>
      <c r="FJL87" s="59"/>
      <c r="FJM87" s="59"/>
      <c r="FJN87" s="59"/>
      <c r="FJO87" s="59"/>
      <c r="FJP87" s="59"/>
      <c r="FJQ87" s="59"/>
      <c r="FJR87" s="59"/>
      <c r="FJS87" s="59"/>
      <c r="FJT87" s="59"/>
      <c r="FJU87" s="59"/>
      <c r="FJV87" s="59"/>
      <c r="FJW87" s="59"/>
      <c r="FJX87" s="59"/>
      <c r="FJY87" s="59"/>
      <c r="FJZ87" s="59"/>
      <c r="FKA87" s="59"/>
      <c r="FKB87" s="59"/>
      <c r="FKC87" s="59"/>
      <c r="FKD87" s="59"/>
      <c r="FKE87" s="59"/>
      <c r="FKF87" s="59"/>
      <c r="FKG87" s="59"/>
      <c r="FKH87" s="59"/>
      <c r="FKI87" s="59"/>
      <c r="FKJ87" s="59"/>
      <c r="FKK87" s="59"/>
      <c r="FKL87" s="59"/>
      <c r="FKM87" s="59"/>
      <c r="FKN87" s="59"/>
      <c r="FKO87" s="59"/>
      <c r="FKP87" s="59"/>
      <c r="FKQ87" s="59"/>
      <c r="FKR87" s="59"/>
      <c r="FKS87" s="59"/>
      <c r="FKT87" s="59"/>
      <c r="FKU87" s="59"/>
      <c r="FKV87" s="59"/>
      <c r="FKW87" s="59"/>
      <c r="FKX87" s="59"/>
      <c r="FKY87" s="59"/>
      <c r="FKZ87" s="59"/>
      <c r="FLA87" s="59"/>
      <c r="FLB87" s="59"/>
      <c r="FLC87" s="59"/>
      <c r="FLD87" s="59"/>
      <c r="FLE87" s="59"/>
      <c r="FLF87" s="59"/>
      <c r="FLG87" s="59"/>
      <c r="FLH87" s="59"/>
      <c r="FLI87" s="59"/>
      <c r="FLJ87" s="59"/>
      <c r="FLK87" s="59"/>
      <c r="FLL87" s="59"/>
      <c r="FLM87" s="59"/>
      <c r="FLN87" s="59"/>
      <c r="FLO87" s="59"/>
      <c r="FLP87" s="59"/>
      <c r="FLQ87" s="59"/>
      <c r="FLR87" s="59"/>
      <c r="FLS87" s="59"/>
      <c r="FLT87" s="59"/>
      <c r="FLU87" s="59"/>
      <c r="FLV87" s="59"/>
      <c r="FLW87" s="59"/>
      <c r="FLX87" s="59"/>
      <c r="FLY87" s="59"/>
      <c r="FLZ87" s="59"/>
      <c r="FMA87" s="59"/>
      <c r="FMB87" s="59"/>
      <c r="FMC87" s="59"/>
      <c r="FMD87" s="59"/>
      <c r="FME87" s="59"/>
      <c r="FMF87" s="59"/>
      <c r="FMG87" s="59"/>
      <c r="FMH87" s="59"/>
      <c r="FMI87" s="59"/>
      <c r="FMJ87" s="59"/>
      <c r="FMK87" s="59"/>
      <c r="FML87" s="59"/>
      <c r="FMM87" s="59"/>
      <c r="FMN87" s="59"/>
      <c r="FMO87" s="59"/>
      <c r="FMP87" s="59"/>
      <c r="FMQ87" s="59"/>
      <c r="FMR87" s="59"/>
      <c r="FMS87" s="59"/>
      <c r="FMT87" s="59"/>
      <c r="FMU87" s="59"/>
      <c r="FMV87" s="59"/>
      <c r="FMW87" s="59"/>
      <c r="FMX87" s="59"/>
      <c r="FMY87" s="59"/>
      <c r="FMZ87" s="59"/>
      <c r="FNA87" s="59"/>
      <c r="FNB87" s="59"/>
      <c r="FNC87" s="59"/>
      <c r="FND87" s="59"/>
      <c r="FNE87" s="59"/>
      <c r="FNF87" s="59"/>
      <c r="FNG87" s="59"/>
      <c r="FNH87" s="59"/>
      <c r="FNI87" s="59"/>
      <c r="FNJ87" s="59"/>
      <c r="FNK87" s="59"/>
      <c r="FNL87" s="59"/>
      <c r="FNM87" s="59"/>
      <c r="FNN87" s="59"/>
      <c r="FNO87" s="59"/>
      <c r="FNP87" s="59"/>
      <c r="FNQ87" s="59"/>
      <c r="FNR87" s="59"/>
      <c r="FNS87" s="59"/>
      <c r="FNT87" s="59"/>
      <c r="FNU87" s="59"/>
      <c r="FNV87" s="59"/>
      <c r="FNW87" s="59"/>
      <c r="FNX87" s="59"/>
      <c r="FNY87" s="59"/>
      <c r="FNZ87" s="59"/>
      <c r="FOA87" s="59"/>
      <c r="FOB87" s="59"/>
      <c r="FOC87" s="59"/>
      <c r="FOD87" s="59"/>
      <c r="FOE87" s="59"/>
      <c r="FOF87" s="59"/>
      <c r="FOG87" s="59"/>
      <c r="FOH87" s="59"/>
      <c r="FOI87" s="59"/>
      <c r="FOJ87" s="59"/>
      <c r="FOK87" s="59"/>
      <c r="FOL87" s="59"/>
      <c r="FOM87" s="59"/>
      <c r="FON87" s="59"/>
      <c r="FOO87" s="59"/>
      <c r="FOP87" s="59"/>
      <c r="FOQ87" s="59"/>
      <c r="FOR87" s="59"/>
      <c r="FOS87" s="59"/>
      <c r="FOT87" s="59"/>
      <c r="FOU87" s="59"/>
      <c r="FOV87" s="59"/>
      <c r="FOW87" s="59"/>
      <c r="FOX87" s="59"/>
      <c r="FOY87" s="59"/>
      <c r="FOZ87" s="59"/>
      <c r="FPA87" s="59"/>
      <c r="FPB87" s="59"/>
      <c r="FPC87" s="59"/>
      <c r="FPD87" s="59"/>
      <c r="FPE87" s="59"/>
      <c r="FPF87" s="59"/>
      <c r="FPG87" s="59"/>
      <c r="FPH87" s="59"/>
      <c r="FPI87" s="59"/>
      <c r="FPJ87" s="59"/>
      <c r="FPK87" s="59"/>
      <c r="FPL87" s="59"/>
      <c r="FPM87" s="59"/>
      <c r="FPN87" s="59"/>
      <c r="FPO87" s="59"/>
      <c r="FPP87" s="59"/>
      <c r="FPQ87" s="59"/>
      <c r="FPR87" s="59"/>
      <c r="FPS87" s="59"/>
      <c r="FPT87" s="59"/>
      <c r="FPU87" s="59"/>
      <c r="FPV87" s="59"/>
      <c r="FPW87" s="59"/>
      <c r="FPX87" s="59"/>
      <c r="FPY87" s="59"/>
      <c r="FPZ87" s="59"/>
      <c r="FQA87" s="59"/>
      <c r="FQB87" s="59"/>
      <c r="FQC87" s="59"/>
      <c r="FQD87" s="59"/>
      <c r="FQE87" s="59"/>
      <c r="FQF87" s="59"/>
      <c r="FQG87" s="59"/>
      <c r="FQH87" s="59"/>
      <c r="FQI87" s="59"/>
      <c r="FQJ87" s="59"/>
      <c r="FQK87" s="59"/>
      <c r="FQL87" s="59"/>
      <c r="FQM87" s="59"/>
      <c r="FQN87" s="59"/>
      <c r="FQO87" s="59"/>
      <c r="FQP87" s="59"/>
      <c r="FQQ87" s="59"/>
      <c r="FQR87" s="59"/>
      <c r="FQS87" s="59"/>
      <c r="FQT87" s="59"/>
      <c r="FQU87" s="59"/>
      <c r="FQV87" s="59"/>
      <c r="FQW87" s="59"/>
      <c r="FQX87" s="59"/>
      <c r="FQY87" s="59"/>
      <c r="FQZ87" s="59"/>
      <c r="FRA87" s="59"/>
      <c r="FRB87" s="59"/>
      <c r="FRC87" s="59"/>
      <c r="FRD87" s="59"/>
      <c r="FRE87" s="59"/>
      <c r="FRF87" s="59"/>
      <c r="FRG87" s="59"/>
      <c r="FRH87" s="59"/>
      <c r="FRI87" s="59"/>
      <c r="FRJ87" s="59"/>
      <c r="FRK87" s="59"/>
      <c r="FRL87" s="59"/>
      <c r="FRM87" s="59"/>
      <c r="FRN87" s="59"/>
      <c r="FRO87" s="59"/>
      <c r="FRP87" s="59"/>
      <c r="FRQ87" s="59"/>
      <c r="FRR87" s="59"/>
      <c r="FRS87" s="59"/>
      <c r="FRT87" s="59"/>
      <c r="FRU87" s="59"/>
      <c r="FRV87" s="59"/>
      <c r="FRW87" s="59"/>
      <c r="FRX87" s="59"/>
      <c r="FRY87" s="59"/>
      <c r="FRZ87" s="59"/>
      <c r="FSA87" s="59"/>
      <c r="FSB87" s="59"/>
      <c r="FSC87" s="59"/>
      <c r="FSD87" s="59"/>
      <c r="FSE87" s="59"/>
      <c r="FSF87" s="59"/>
      <c r="FSG87" s="59"/>
      <c r="FSH87" s="59"/>
      <c r="FSI87" s="59"/>
      <c r="FSJ87" s="59"/>
      <c r="FSK87" s="59"/>
      <c r="FSL87" s="59"/>
      <c r="FSM87" s="59"/>
      <c r="FSN87" s="59"/>
      <c r="FSO87" s="59"/>
      <c r="FSP87" s="59"/>
      <c r="FSQ87" s="59"/>
      <c r="FSR87" s="59"/>
      <c r="FSS87" s="59"/>
      <c r="FST87" s="59"/>
      <c r="FSU87" s="59"/>
      <c r="FSV87" s="59"/>
      <c r="FSW87" s="59"/>
      <c r="FSX87" s="59"/>
      <c r="FSY87" s="59"/>
      <c r="FSZ87" s="59"/>
      <c r="FTA87" s="59"/>
      <c r="FTB87" s="59"/>
      <c r="FTC87" s="59"/>
      <c r="FTD87" s="59"/>
      <c r="FTE87" s="59"/>
      <c r="FTF87" s="59"/>
      <c r="FTG87" s="59"/>
      <c r="FTH87" s="59"/>
      <c r="FTI87" s="59"/>
      <c r="FTJ87" s="59"/>
      <c r="FTK87" s="59"/>
      <c r="FTL87" s="59"/>
      <c r="FTM87" s="59"/>
      <c r="FTN87" s="59"/>
      <c r="FTO87" s="59"/>
      <c r="FTP87" s="59"/>
      <c r="FTQ87" s="59"/>
      <c r="FTR87" s="59"/>
      <c r="FTS87" s="59"/>
      <c r="FTT87" s="59"/>
      <c r="FTU87" s="59"/>
      <c r="FTV87" s="59"/>
      <c r="FTW87" s="59"/>
      <c r="FTX87" s="59"/>
      <c r="FTY87" s="59"/>
      <c r="FTZ87" s="59"/>
      <c r="FUA87" s="59"/>
      <c r="FUB87" s="59"/>
      <c r="FUC87" s="59"/>
      <c r="FUD87" s="59"/>
      <c r="FUE87" s="59"/>
      <c r="FUF87" s="59"/>
      <c r="FUG87" s="59"/>
      <c r="FUH87" s="59"/>
      <c r="FUI87" s="59"/>
      <c r="FUJ87" s="59"/>
      <c r="FUK87" s="59"/>
      <c r="FUL87" s="59"/>
      <c r="FUM87" s="59"/>
      <c r="FUN87" s="59"/>
      <c r="FUO87" s="59"/>
      <c r="FUP87" s="59"/>
      <c r="FUQ87" s="59"/>
      <c r="FUR87" s="59"/>
      <c r="FUS87" s="59"/>
      <c r="FUT87" s="59"/>
      <c r="FUU87" s="59"/>
      <c r="FUV87" s="59"/>
      <c r="FUW87" s="59"/>
      <c r="FUX87" s="59"/>
      <c r="FUY87" s="59"/>
      <c r="FUZ87" s="59"/>
      <c r="FVA87" s="59"/>
      <c r="FVB87" s="59"/>
      <c r="FVC87" s="59"/>
      <c r="FVD87" s="59"/>
      <c r="FVE87" s="59"/>
      <c r="FVF87" s="59"/>
      <c r="FVG87" s="59"/>
      <c r="FVH87" s="59"/>
      <c r="FVI87" s="59"/>
      <c r="FVJ87" s="59"/>
      <c r="FVK87" s="59"/>
      <c r="FVL87" s="59"/>
      <c r="FVM87" s="59"/>
      <c r="FVN87" s="59"/>
      <c r="FVO87" s="59"/>
      <c r="FVP87" s="59"/>
      <c r="FVQ87" s="59"/>
      <c r="FVR87" s="59"/>
      <c r="FVS87" s="59"/>
      <c r="FVT87" s="59"/>
      <c r="FVU87" s="59"/>
      <c r="FVV87" s="59"/>
      <c r="FVW87" s="59"/>
      <c r="FVX87" s="59"/>
      <c r="FVY87" s="59"/>
      <c r="FVZ87" s="59"/>
      <c r="FWA87" s="59"/>
      <c r="FWB87" s="59"/>
      <c r="FWC87" s="59"/>
      <c r="FWD87" s="59"/>
      <c r="FWE87" s="59"/>
      <c r="FWF87" s="59"/>
      <c r="FWG87" s="59"/>
      <c r="FWH87" s="59"/>
      <c r="FWI87" s="59"/>
      <c r="FWJ87" s="59"/>
      <c r="FWK87" s="59"/>
      <c r="FWL87" s="59"/>
      <c r="FWM87" s="59"/>
      <c r="FWN87" s="59"/>
      <c r="FWO87" s="59"/>
      <c r="FWP87" s="59"/>
      <c r="FWQ87" s="59"/>
      <c r="FWR87" s="59"/>
      <c r="FWS87" s="59"/>
      <c r="FWT87" s="59"/>
      <c r="FWU87" s="59"/>
      <c r="FWV87" s="59"/>
      <c r="FWW87" s="59"/>
      <c r="FWX87" s="59"/>
      <c r="FWY87" s="59"/>
      <c r="FWZ87" s="59"/>
      <c r="FXA87" s="59"/>
      <c r="FXB87" s="59"/>
      <c r="FXC87" s="59"/>
      <c r="FXD87" s="59"/>
      <c r="FXE87" s="59"/>
      <c r="FXF87" s="59"/>
      <c r="FXG87" s="59"/>
      <c r="FXH87" s="59"/>
      <c r="FXI87" s="59"/>
      <c r="FXJ87" s="59"/>
      <c r="FXK87" s="59"/>
      <c r="FXL87" s="59"/>
      <c r="FXM87" s="59"/>
      <c r="FXN87" s="59"/>
      <c r="FXO87" s="59"/>
      <c r="FXP87" s="59"/>
      <c r="FXQ87" s="59"/>
      <c r="FXR87" s="59"/>
      <c r="FXS87" s="59"/>
      <c r="FXT87" s="59"/>
      <c r="FXU87" s="59"/>
      <c r="FXV87" s="59"/>
      <c r="FXW87" s="59"/>
      <c r="FXX87" s="59"/>
      <c r="FXY87" s="59"/>
      <c r="FXZ87" s="59"/>
      <c r="FYA87" s="59"/>
      <c r="FYB87" s="59"/>
      <c r="FYC87" s="59"/>
      <c r="FYD87" s="59"/>
      <c r="FYE87" s="59"/>
      <c r="FYF87" s="59"/>
      <c r="FYG87" s="59"/>
      <c r="FYH87" s="59"/>
      <c r="FYI87" s="59"/>
      <c r="FYJ87" s="59"/>
      <c r="FYK87" s="59"/>
      <c r="FYL87" s="59"/>
      <c r="FYM87" s="59"/>
      <c r="FYN87" s="59"/>
      <c r="FYO87" s="59"/>
      <c r="FYP87" s="59"/>
      <c r="FYQ87" s="59"/>
      <c r="FYR87" s="59"/>
      <c r="FYS87" s="59"/>
      <c r="FYT87" s="59"/>
      <c r="FYU87" s="59"/>
      <c r="FYV87" s="59"/>
      <c r="FYW87" s="59"/>
      <c r="FYX87" s="59"/>
      <c r="FYY87" s="59"/>
      <c r="FYZ87" s="59"/>
      <c r="FZA87" s="59"/>
      <c r="FZB87" s="59"/>
      <c r="FZC87" s="59"/>
      <c r="FZD87" s="59"/>
      <c r="FZE87" s="59"/>
      <c r="FZF87" s="59"/>
      <c r="FZG87" s="59"/>
      <c r="FZH87" s="59"/>
      <c r="FZI87" s="59"/>
      <c r="FZJ87" s="59"/>
      <c r="FZK87" s="59"/>
      <c r="FZL87" s="59"/>
      <c r="FZM87" s="59"/>
      <c r="FZN87" s="59"/>
      <c r="FZO87" s="59"/>
      <c r="FZP87" s="59"/>
      <c r="FZQ87" s="59"/>
      <c r="FZR87" s="59"/>
      <c r="FZS87" s="59"/>
      <c r="FZT87" s="59"/>
      <c r="FZU87" s="59"/>
      <c r="FZV87" s="59"/>
      <c r="FZW87" s="59"/>
      <c r="FZX87" s="59"/>
      <c r="FZY87" s="59"/>
      <c r="FZZ87" s="59"/>
      <c r="GAA87" s="59"/>
      <c r="GAB87" s="59"/>
      <c r="GAC87" s="59"/>
      <c r="GAD87" s="59"/>
      <c r="GAE87" s="59"/>
      <c r="GAF87" s="59"/>
      <c r="GAG87" s="59"/>
      <c r="GAH87" s="59"/>
      <c r="GAI87" s="59"/>
      <c r="GAJ87" s="59"/>
      <c r="GAK87" s="59"/>
      <c r="GAL87" s="59"/>
      <c r="GAM87" s="59"/>
      <c r="GAN87" s="59"/>
      <c r="GAO87" s="59"/>
      <c r="GAP87" s="59"/>
      <c r="GAQ87" s="59"/>
      <c r="GAR87" s="59"/>
      <c r="GAS87" s="59"/>
      <c r="GAT87" s="59"/>
      <c r="GAU87" s="59"/>
      <c r="GAV87" s="59"/>
      <c r="GAW87" s="59"/>
      <c r="GAX87" s="59"/>
      <c r="GAY87" s="59"/>
      <c r="GAZ87" s="59"/>
      <c r="GBA87" s="59"/>
      <c r="GBB87" s="59"/>
      <c r="GBC87" s="59"/>
      <c r="GBD87" s="59"/>
      <c r="GBE87" s="59"/>
      <c r="GBF87" s="59"/>
      <c r="GBG87" s="59"/>
      <c r="GBH87" s="59"/>
      <c r="GBI87" s="59"/>
      <c r="GBJ87" s="59"/>
      <c r="GBK87" s="59"/>
      <c r="GBL87" s="59"/>
      <c r="GBM87" s="59"/>
      <c r="GBN87" s="59"/>
      <c r="GBO87" s="59"/>
      <c r="GBP87" s="59"/>
      <c r="GBQ87" s="59"/>
      <c r="GBR87" s="59"/>
      <c r="GBS87" s="59"/>
      <c r="GBT87" s="59"/>
      <c r="GBU87" s="59"/>
      <c r="GBV87" s="59"/>
      <c r="GBW87" s="59"/>
      <c r="GBX87" s="59"/>
      <c r="GBY87" s="59"/>
      <c r="GBZ87" s="59"/>
      <c r="GCA87" s="59"/>
      <c r="GCB87" s="59"/>
      <c r="GCC87" s="59"/>
      <c r="GCD87" s="59"/>
      <c r="GCE87" s="59"/>
      <c r="GCF87" s="59"/>
      <c r="GCG87" s="59"/>
      <c r="GCH87" s="59"/>
      <c r="GCI87" s="59"/>
      <c r="GCJ87" s="59"/>
      <c r="GCK87" s="59"/>
      <c r="GCL87" s="59"/>
      <c r="GCM87" s="59"/>
      <c r="GCN87" s="59"/>
      <c r="GCO87" s="59"/>
      <c r="GCP87" s="59"/>
      <c r="GCQ87" s="59"/>
      <c r="GCR87" s="59"/>
      <c r="GCS87" s="59"/>
      <c r="GCT87" s="59"/>
      <c r="GCU87" s="59"/>
      <c r="GCV87" s="59"/>
      <c r="GCW87" s="59"/>
      <c r="GCX87" s="59"/>
      <c r="GCY87" s="59"/>
      <c r="GCZ87" s="59"/>
      <c r="GDA87" s="59"/>
      <c r="GDB87" s="59"/>
      <c r="GDC87" s="59"/>
      <c r="GDD87" s="59"/>
      <c r="GDE87" s="59"/>
      <c r="GDF87" s="59"/>
      <c r="GDG87" s="59"/>
      <c r="GDH87" s="59"/>
      <c r="GDI87" s="59"/>
      <c r="GDJ87" s="59"/>
      <c r="GDK87" s="59"/>
      <c r="GDL87" s="59"/>
      <c r="GDM87" s="59"/>
      <c r="GDN87" s="59"/>
      <c r="GDO87" s="59"/>
      <c r="GDP87" s="59"/>
      <c r="GDQ87" s="59"/>
      <c r="GDR87" s="59"/>
      <c r="GDS87" s="59"/>
      <c r="GDT87" s="59"/>
      <c r="GDU87" s="59"/>
      <c r="GDV87" s="59"/>
      <c r="GDW87" s="59"/>
      <c r="GDX87" s="59"/>
      <c r="GDY87" s="59"/>
      <c r="GDZ87" s="59"/>
      <c r="GEA87" s="59"/>
      <c r="GEB87" s="59"/>
      <c r="GEC87" s="59"/>
      <c r="GED87" s="59"/>
      <c r="GEE87" s="59"/>
      <c r="GEF87" s="59"/>
      <c r="GEG87" s="59"/>
      <c r="GEH87" s="59"/>
      <c r="GEI87" s="59"/>
      <c r="GEJ87" s="59"/>
      <c r="GEK87" s="59"/>
      <c r="GEL87" s="59"/>
      <c r="GEM87" s="59"/>
      <c r="GEN87" s="59"/>
      <c r="GEO87" s="59"/>
      <c r="GEP87" s="59"/>
      <c r="GEQ87" s="59"/>
      <c r="GER87" s="59"/>
      <c r="GES87" s="59"/>
      <c r="GET87" s="59"/>
      <c r="GEU87" s="59"/>
      <c r="GEV87" s="59"/>
      <c r="GEW87" s="59"/>
      <c r="GEX87" s="59"/>
      <c r="GEY87" s="59"/>
      <c r="GEZ87" s="59"/>
      <c r="GFA87" s="59"/>
      <c r="GFB87" s="59"/>
      <c r="GFC87" s="59"/>
      <c r="GFD87" s="59"/>
      <c r="GFE87" s="59"/>
      <c r="GFF87" s="59"/>
      <c r="GFG87" s="59"/>
      <c r="GFH87" s="59"/>
      <c r="GFI87" s="59"/>
      <c r="GFJ87" s="59"/>
      <c r="GFK87" s="59"/>
      <c r="GFL87" s="59"/>
      <c r="GFM87" s="59"/>
      <c r="GFN87" s="59"/>
      <c r="GFO87" s="59"/>
      <c r="GFP87" s="59"/>
      <c r="GFQ87" s="59"/>
      <c r="GFR87" s="59"/>
      <c r="GFS87" s="59"/>
      <c r="GFT87" s="59"/>
      <c r="GFU87" s="59"/>
      <c r="GFV87" s="59"/>
      <c r="GFW87" s="59"/>
      <c r="GFX87" s="59"/>
      <c r="GFY87" s="59"/>
      <c r="GFZ87" s="59"/>
      <c r="GGA87" s="59"/>
      <c r="GGB87" s="59"/>
      <c r="GGC87" s="59"/>
      <c r="GGD87" s="59"/>
      <c r="GGE87" s="59"/>
      <c r="GGF87" s="59"/>
      <c r="GGG87" s="59"/>
      <c r="GGH87" s="59"/>
      <c r="GGI87" s="59"/>
      <c r="GGJ87" s="59"/>
      <c r="GGK87" s="59"/>
      <c r="GGL87" s="59"/>
      <c r="GGM87" s="59"/>
      <c r="GGN87" s="59"/>
      <c r="GGO87" s="59"/>
      <c r="GGP87" s="59"/>
      <c r="GGQ87" s="59"/>
      <c r="GGR87" s="59"/>
      <c r="GGS87" s="59"/>
      <c r="GGT87" s="59"/>
      <c r="GGU87" s="59"/>
      <c r="GGV87" s="59"/>
      <c r="GGW87" s="59"/>
      <c r="GGX87" s="59"/>
      <c r="GGY87" s="59"/>
      <c r="GGZ87" s="59"/>
      <c r="GHA87" s="59"/>
      <c r="GHB87" s="59"/>
      <c r="GHC87" s="59"/>
      <c r="GHD87" s="59"/>
      <c r="GHE87" s="59"/>
      <c r="GHF87" s="59"/>
      <c r="GHG87" s="59"/>
      <c r="GHH87" s="59"/>
      <c r="GHI87" s="59"/>
      <c r="GHJ87" s="59"/>
      <c r="GHK87" s="59"/>
      <c r="GHL87" s="59"/>
      <c r="GHM87" s="59"/>
      <c r="GHN87" s="59"/>
      <c r="GHO87" s="59"/>
      <c r="GHP87" s="59"/>
      <c r="GHQ87" s="59"/>
      <c r="GHR87" s="59"/>
      <c r="GHS87" s="59"/>
      <c r="GHT87" s="59"/>
      <c r="GHU87" s="59"/>
      <c r="GHV87" s="59"/>
      <c r="GHW87" s="59"/>
      <c r="GHX87" s="59"/>
      <c r="GHY87" s="59"/>
      <c r="GHZ87" s="59"/>
      <c r="GIA87" s="59"/>
      <c r="GIB87" s="59"/>
      <c r="GIC87" s="59"/>
      <c r="GID87" s="59"/>
      <c r="GIE87" s="59"/>
      <c r="GIF87" s="59"/>
      <c r="GIG87" s="59"/>
      <c r="GIH87" s="59"/>
      <c r="GII87" s="59"/>
      <c r="GIJ87" s="59"/>
      <c r="GIK87" s="59"/>
      <c r="GIL87" s="59"/>
      <c r="GIM87" s="59"/>
      <c r="GIN87" s="59"/>
      <c r="GIO87" s="59"/>
      <c r="GIP87" s="59"/>
      <c r="GIQ87" s="59"/>
      <c r="GIR87" s="59"/>
      <c r="GIS87" s="59"/>
      <c r="GIT87" s="59"/>
      <c r="GIU87" s="59"/>
      <c r="GIV87" s="59"/>
      <c r="GIW87" s="59"/>
      <c r="GIX87" s="59"/>
      <c r="GIY87" s="59"/>
      <c r="GIZ87" s="59"/>
      <c r="GJA87" s="59"/>
      <c r="GJB87" s="59"/>
      <c r="GJC87" s="59"/>
      <c r="GJD87" s="59"/>
      <c r="GJE87" s="59"/>
      <c r="GJF87" s="59"/>
      <c r="GJG87" s="59"/>
      <c r="GJH87" s="59"/>
      <c r="GJI87" s="59"/>
      <c r="GJJ87" s="59"/>
      <c r="GJK87" s="59"/>
      <c r="GJL87" s="59"/>
      <c r="GJM87" s="59"/>
      <c r="GJN87" s="59"/>
      <c r="GJO87" s="59"/>
      <c r="GJP87" s="59"/>
      <c r="GJQ87" s="59"/>
      <c r="GJR87" s="59"/>
      <c r="GJS87" s="59"/>
      <c r="GJT87" s="59"/>
      <c r="GJU87" s="59"/>
      <c r="GJV87" s="59"/>
      <c r="GJW87" s="59"/>
      <c r="GJX87" s="59"/>
      <c r="GJY87" s="59"/>
      <c r="GJZ87" s="59"/>
      <c r="GKA87" s="59"/>
      <c r="GKB87" s="59"/>
      <c r="GKC87" s="59"/>
      <c r="GKD87" s="59"/>
      <c r="GKE87" s="59"/>
      <c r="GKF87" s="59"/>
      <c r="GKG87" s="59"/>
      <c r="GKH87" s="59"/>
      <c r="GKI87" s="59"/>
      <c r="GKJ87" s="59"/>
      <c r="GKK87" s="59"/>
      <c r="GKL87" s="59"/>
      <c r="GKM87" s="59"/>
      <c r="GKN87" s="59"/>
      <c r="GKO87" s="59"/>
      <c r="GKP87" s="59"/>
      <c r="GKQ87" s="59"/>
      <c r="GKR87" s="59"/>
      <c r="GKS87" s="59"/>
      <c r="GKT87" s="59"/>
      <c r="GKU87" s="59"/>
      <c r="GKV87" s="59"/>
      <c r="GKW87" s="59"/>
      <c r="GKX87" s="59"/>
      <c r="GKY87" s="59"/>
      <c r="GKZ87" s="59"/>
      <c r="GLA87" s="59"/>
      <c r="GLB87" s="59"/>
      <c r="GLC87" s="59"/>
      <c r="GLD87" s="59"/>
      <c r="GLE87" s="59"/>
      <c r="GLF87" s="59"/>
      <c r="GLG87" s="59"/>
      <c r="GLH87" s="59"/>
      <c r="GLI87" s="59"/>
      <c r="GLJ87" s="59"/>
      <c r="GLK87" s="59"/>
      <c r="GLL87" s="59"/>
      <c r="GLM87" s="59"/>
      <c r="GLN87" s="59"/>
      <c r="GLO87" s="59"/>
      <c r="GLP87" s="59"/>
      <c r="GLQ87" s="59"/>
      <c r="GLR87" s="59"/>
      <c r="GLS87" s="59"/>
      <c r="GLT87" s="59"/>
      <c r="GLU87" s="59"/>
      <c r="GLV87" s="59"/>
      <c r="GLW87" s="59"/>
      <c r="GLX87" s="59"/>
      <c r="GLY87" s="59"/>
      <c r="GLZ87" s="59"/>
      <c r="GMA87" s="59"/>
      <c r="GMB87" s="59"/>
      <c r="GMC87" s="59"/>
      <c r="GMD87" s="59"/>
      <c r="GME87" s="59"/>
      <c r="GMF87" s="59"/>
      <c r="GMG87" s="59"/>
      <c r="GMH87" s="59"/>
      <c r="GMI87" s="59"/>
      <c r="GMJ87" s="59"/>
      <c r="GMK87" s="59"/>
      <c r="GML87" s="59"/>
      <c r="GMM87" s="59"/>
      <c r="GMN87" s="59"/>
      <c r="GMO87" s="59"/>
      <c r="GMP87" s="59"/>
      <c r="GMQ87" s="59"/>
      <c r="GMR87" s="59"/>
      <c r="GMS87" s="59"/>
      <c r="GMT87" s="59"/>
      <c r="GMU87" s="59"/>
      <c r="GMV87" s="59"/>
      <c r="GMW87" s="59"/>
      <c r="GMX87" s="59"/>
      <c r="GMY87" s="59"/>
      <c r="GMZ87" s="59"/>
      <c r="GNA87" s="59"/>
      <c r="GNB87" s="59"/>
      <c r="GNC87" s="59"/>
      <c r="GND87" s="59"/>
      <c r="GNE87" s="59"/>
      <c r="GNF87" s="59"/>
      <c r="GNG87" s="59"/>
      <c r="GNH87" s="59"/>
      <c r="GNI87" s="59"/>
      <c r="GNJ87" s="59"/>
      <c r="GNK87" s="59"/>
      <c r="GNL87" s="59"/>
      <c r="GNM87" s="59"/>
      <c r="GNN87" s="59"/>
      <c r="GNO87" s="59"/>
      <c r="GNP87" s="59"/>
      <c r="GNQ87" s="59"/>
      <c r="GNR87" s="59"/>
      <c r="GNS87" s="59"/>
      <c r="GNT87" s="59"/>
      <c r="GNU87" s="59"/>
      <c r="GNV87" s="59"/>
      <c r="GNW87" s="59"/>
      <c r="GNX87" s="59"/>
      <c r="GNY87" s="59"/>
      <c r="GNZ87" s="59"/>
      <c r="GOA87" s="59"/>
      <c r="GOB87" s="59"/>
      <c r="GOC87" s="59"/>
      <c r="GOD87" s="59"/>
      <c r="GOE87" s="59"/>
      <c r="GOF87" s="59"/>
      <c r="GOG87" s="59"/>
      <c r="GOH87" s="59"/>
      <c r="GOI87" s="59"/>
      <c r="GOJ87" s="59"/>
      <c r="GOK87" s="59"/>
      <c r="GOL87" s="59"/>
      <c r="GOM87" s="59"/>
      <c r="GON87" s="59"/>
      <c r="GOO87" s="59"/>
      <c r="GOP87" s="59"/>
      <c r="GOQ87" s="59"/>
      <c r="GOR87" s="59"/>
      <c r="GOS87" s="59"/>
      <c r="GOT87" s="59"/>
      <c r="GOU87" s="59"/>
      <c r="GOV87" s="59"/>
      <c r="GOW87" s="59"/>
      <c r="GOX87" s="59"/>
      <c r="GOY87" s="59"/>
      <c r="GOZ87" s="59"/>
      <c r="GPA87" s="59"/>
      <c r="GPB87" s="59"/>
      <c r="GPC87" s="59"/>
      <c r="GPD87" s="59"/>
      <c r="GPE87" s="59"/>
      <c r="GPF87" s="59"/>
      <c r="GPG87" s="59"/>
      <c r="GPH87" s="59"/>
      <c r="GPI87" s="59"/>
      <c r="GPJ87" s="59"/>
      <c r="GPK87" s="59"/>
      <c r="GPL87" s="59"/>
      <c r="GPM87" s="59"/>
      <c r="GPN87" s="59"/>
      <c r="GPO87" s="59"/>
      <c r="GPP87" s="59"/>
      <c r="GPQ87" s="59"/>
      <c r="GPR87" s="59"/>
      <c r="GPS87" s="59"/>
      <c r="GPT87" s="59"/>
      <c r="GPU87" s="59"/>
      <c r="GPV87" s="59"/>
      <c r="GPW87" s="59"/>
      <c r="GPX87" s="59"/>
      <c r="GPY87" s="59"/>
      <c r="GPZ87" s="59"/>
      <c r="GQA87" s="59"/>
      <c r="GQB87" s="59"/>
      <c r="GQC87" s="59"/>
      <c r="GQD87" s="59"/>
      <c r="GQE87" s="59"/>
      <c r="GQF87" s="59"/>
      <c r="GQG87" s="59"/>
      <c r="GQH87" s="59"/>
      <c r="GQI87" s="59"/>
      <c r="GQJ87" s="59"/>
      <c r="GQK87" s="59"/>
      <c r="GQL87" s="59"/>
      <c r="GQM87" s="59"/>
      <c r="GQN87" s="59"/>
      <c r="GQO87" s="59"/>
      <c r="GQP87" s="59"/>
      <c r="GQQ87" s="59"/>
      <c r="GQR87" s="59"/>
      <c r="GQS87" s="59"/>
      <c r="GQT87" s="59"/>
      <c r="GQU87" s="59"/>
      <c r="GQV87" s="59"/>
      <c r="GQW87" s="59"/>
      <c r="GQX87" s="59"/>
      <c r="GQY87" s="59"/>
      <c r="GQZ87" s="59"/>
      <c r="GRA87" s="59"/>
      <c r="GRB87" s="59"/>
      <c r="GRC87" s="59"/>
      <c r="GRD87" s="59"/>
      <c r="GRE87" s="59"/>
      <c r="GRF87" s="59"/>
      <c r="GRG87" s="59"/>
      <c r="GRH87" s="59"/>
      <c r="GRI87" s="59"/>
      <c r="GRJ87" s="59"/>
      <c r="GRK87" s="59"/>
      <c r="GRL87" s="59"/>
      <c r="GRM87" s="59"/>
      <c r="GRN87" s="59"/>
      <c r="GRO87" s="59"/>
      <c r="GRP87" s="59"/>
      <c r="GRQ87" s="59"/>
      <c r="GRR87" s="59"/>
      <c r="GRS87" s="59"/>
      <c r="GRT87" s="59"/>
      <c r="GRU87" s="59"/>
      <c r="GRV87" s="59"/>
      <c r="GRW87" s="59"/>
      <c r="GRX87" s="59"/>
      <c r="GRY87" s="59"/>
      <c r="GRZ87" s="59"/>
      <c r="GSA87" s="59"/>
      <c r="GSB87" s="59"/>
      <c r="GSC87" s="59"/>
      <c r="GSD87" s="59"/>
      <c r="GSE87" s="59"/>
      <c r="GSF87" s="59"/>
      <c r="GSG87" s="59"/>
      <c r="GSH87" s="59"/>
      <c r="GSI87" s="59"/>
      <c r="GSJ87" s="59"/>
      <c r="GSK87" s="59"/>
      <c r="GSL87" s="59"/>
      <c r="GSM87" s="59"/>
      <c r="GSN87" s="59"/>
      <c r="GSO87" s="59"/>
      <c r="GSP87" s="59"/>
      <c r="GSQ87" s="59"/>
      <c r="GSR87" s="59"/>
      <c r="GSS87" s="59"/>
      <c r="GST87" s="59"/>
      <c r="GSU87" s="59"/>
      <c r="GSV87" s="59"/>
      <c r="GSW87" s="59"/>
      <c r="GSX87" s="59"/>
      <c r="GSY87" s="59"/>
      <c r="GSZ87" s="59"/>
      <c r="GTA87" s="59"/>
      <c r="GTB87" s="59"/>
      <c r="GTC87" s="59"/>
      <c r="GTD87" s="59"/>
      <c r="GTE87" s="59"/>
      <c r="GTF87" s="59"/>
      <c r="GTG87" s="59"/>
      <c r="GTH87" s="59"/>
      <c r="GTI87" s="59"/>
      <c r="GTJ87" s="59"/>
      <c r="GTK87" s="59"/>
      <c r="GTL87" s="59"/>
      <c r="GTM87" s="59"/>
      <c r="GTN87" s="59"/>
      <c r="GTO87" s="59"/>
      <c r="GTP87" s="59"/>
      <c r="GTQ87" s="59"/>
      <c r="GTR87" s="59"/>
      <c r="GTS87" s="59"/>
      <c r="GTT87" s="59"/>
      <c r="GTU87" s="59"/>
      <c r="GTV87" s="59"/>
      <c r="GTW87" s="59"/>
      <c r="GTX87" s="59"/>
      <c r="GTY87" s="59"/>
      <c r="GTZ87" s="59"/>
      <c r="GUA87" s="59"/>
      <c r="GUB87" s="59"/>
      <c r="GUC87" s="59"/>
      <c r="GUD87" s="59"/>
      <c r="GUE87" s="59"/>
      <c r="GUF87" s="59"/>
      <c r="GUG87" s="59"/>
      <c r="GUH87" s="59"/>
      <c r="GUI87" s="59"/>
      <c r="GUJ87" s="59"/>
      <c r="GUK87" s="59"/>
      <c r="GUL87" s="59"/>
      <c r="GUM87" s="59"/>
      <c r="GUN87" s="59"/>
      <c r="GUO87" s="59"/>
      <c r="GUP87" s="59"/>
      <c r="GUQ87" s="59"/>
      <c r="GUR87" s="59"/>
      <c r="GUS87" s="59"/>
      <c r="GUT87" s="59"/>
      <c r="GUU87" s="59"/>
      <c r="GUV87" s="59"/>
      <c r="GUW87" s="59"/>
      <c r="GUX87" s="59"/>
      <c r="GUY87" s="59"/>
      <c r="GUZ87" s="59"/>
      <c r="GVA87" s="59"/>
      <c r="GVB87" s="59"/>
      <c r="GVC87" s="59"/>
      <c r="GVD87" s="59"/>
      <c r="GVE87" s="59"/>
      <c r="GVF87" s="59"/>
      <c r="GVG87" s="59"/>
      <c r="GVH87" s="59"/>
      <c r="GVI87" s="59"/>
      <c r="GVJ87" s="59"/>
      <c r="GVK87" s="59"/>
      <c r="GVL87" s="59"/>
      <c r="GVM87" s="59"/>
      <c r="GVN87" s="59"/>
      <c r="GVO87" s="59"/>
      <c r="GVP87" s="59"/>
      <c r="GVQ87" s="59"/>
      <c r="GVR87" s="59"/>
      <c r="GVS87" s="59"/>
      <c r="GVT87" s="59"/>
      <c r="GVU87" s="59"/>
      <c r="GVV87" s="59"/>
      <c r="GVW87" s="59"/>
      <c r="GVX87" s="59"/>
      <c r="GVY87" s="59"/>
      <c r="GVZ87" s="59"/>
      <c r="GWA87" s="59"/>
      <c r="GWB87" s="59"/>
      <c r="GWC87" s="59"/>
      <c r="GWD87" s="59"/>
      <c r="GWE87" s="59"/>
      <c r="GWF87" s="59"/>
      <c r="GWG87" s="59"/>
      <c r="GWH87" s="59"/>
      <c r="GWI87" s="59"/>
      <c r="GWJ87" s="59"/>
      <c r="GWK87" s="59"/>
      <c r="GWL87" s="59"/>
      <c r="GWM87" s="59"/>
      <c r="GWN87" s="59"/>
      <c r="GWO87" s="59"/>
      <c r="GWP87" s="59"/>
      <c r="GWQ87" s="59"/>
      <c r="GWR87" s="59"/>
      <c r="GWS87" s="59"/>
      <c r="GWT87" s="59"/>
      <c r="GWU87" s="59"/>
      <c r="GWV87" s="59"/>
      <c r="GWW87" s="59"/>
      <c r="GWX87" s="59"/>
      <c r="GWY87" s="59"/>
      <c r="GWZ87" s="59"/>
      <c r="GXA87" s="59"/>
      <c r="GXB87" s="59"/>
      <c r="GXC87" s="59"/>
      <c r="GXD87" s="59"/>
      <c r="GXE87" s="59"/>
      <c r="GXF87" s="59"/>
      <c r="GXG87" s="59"/>
      <c r="GXH87" s="59"/>
      <c r="GXI87" s="59"/>
      <c r="GXJ87" s="59"/>
      <c r="GXK87" s="59"/>
      <c r="GXL87" s="59"/>
      <c r="GXM87" s="59"/>
      <c r="GXN87" s="59"/>
      <c r="GXO87" s="59"/>
      <c r="GXP87" s="59"/>
      <c r="GXQ87" s="59"/>
      <c r="GXR87" s="59"/>
      <c r="GXS87" s="59"/>
      <c r="GXT87" s="59"/>
      <c r="GXU87" s="59"/>
      <c r="GXV87" s="59"/>
      <c r="GXW87" s="59"/>
      <c r="GXX87" s="59"/>
      <c r="GXY87" s="59"/>
      <c r="GXZ87" s="59"/>
      <c r="GYA87" s="59"/>
      <c r="GYB87" s="59"/>
      <c r="GYC87" s="59"/>
      <c r="GYD87" s="59"/>
      <c r="GYE87" s="59"/>
      <c r="GYF87" s="59"/>
      <c r="GYG87" s="59"/>
      <c r="GYH87" s="59"/>
      <c r="GYI87" s="59"/>
      <c r="GYJ87" s="59"/>
      <c r="GYK87" s="59"/>
      <c r="GYL87" s="59"/>
      <c r="GYM87" s="59"/>
      <c r="GYN87" s="59"/>
      <c r="GYO87" s="59"/>
      <c r="GYP87" s="59"/>
      <c r="GYQ87" s="59"/>
      <c r="GYR87" s="59"/>
      <c r="GYS87" s="59"/>
      <c r="GYT87" s="59"/>
      <c r="GYU87" s="59"/>
      <c r="GYV87" s="59"/>
      <c r="GYW87" s="59"/>
      <c r="GYX87" s="59"/>
      <c r="GYY87" s="59"/>
      <c r="GYZ87" s="59"/>
      <c r="GZA87" s="59"/>
      <c r="GZB87" s="59"/>
      <c r="GZC87" s="59"/>
      <c r="GZD87" s="59"/>
      <c r="GZE87" s="59"/>
      <c r="GZF87" s="59"/>
      <c r="GZG87" s="59"/>
      <c r="GZH87" s="59"/>
      <c r="GZI87" s="59"/>
      <c r="GZJ87" s="59"/>
      <c r="GZK87" s="59"/>
      <c r="GZL87" s="59"/>
      <c r="GZM87" s="59"/>
      <c r="GZN87" s="59"/>
      <c r="GZO87" s="59"/>
      <c r="GZP87" s="59"/>
      <c r="GZQ87" s="59"/>
      <c r="GZR87" s="59"/>
      <c r="GZS87" s="59"/>
      <c r="GZT87" s="59"/>
      <c r="GZU87" s="59"/>
      <c r="GZV87" s="59"/>
      <c r="GZW87" s="59"/>
      <c r="GZX87" s="59"/>
      <c r="GZY87" s="59"/>
      <c r="GZZ87" s="59"/>
      <c r="HAA87" s="59"/>
      <c r="HAB87" s="59"/>
      <c r="HAC87" s="59"/>
      <c r="HAD87" s="59"/>
      <c r="HAE87" s="59"/>
      <c r="HAF87" s="59"/>
      <c r="HAG87" s="59"/>
      <c r="HAH87" s="59"/>
      <c r="HAI87" s="59"/>
      <c r="HAJ87" s="59"/>
      <c r="HAK87" s="59"/>
      <c r="HAL87" s="59"/>
      <c r="HAM87" s="59"/>
      <c r="HAN87" s="59"/>
      <c r="HAO87" s="59"/>
      <c r="HAP87" s="59"/>
      <c r="HAQ87" s="59"/>
      <c r="HAR87" s="59"/>
      <c r="HAS87" s="59"/>
      <c r="HAT87" s="59"/>
      <c r="HAU87" s="59"/>
      <c r="HAV87" s="59"/>
      <c r="HAW87" s="59"/>
      <c r="HAX87" s="59"/>
      <c r="HAY87" s="59"/>
      <c r="HAZ87" s="59"/>
      <c r="HBA87" s="59"/>
      <c r="HBB87" s="59"/>
      <c r="HBC87" s="59"/>
      <c r="HBD87" s="59"/>
      <c r="HBE87" s="59"/>
      <c r="HBF87" s="59"/>
      <c r="HBG87" s="59"/>
      <c r="HBH87" s="59"/>
      <c r="HBI87" s="59"/>
      <c r="HBJ87" s="59"/>
      <c r="HBK87" s="59"/>
      <c r="HBL87" s="59"/>
      <c r="HBM87" s="59"/>
      <c r="HBN87" s="59"/>
      <c r="HBO87" s="59"/>
      <c r="HBP87" s="59"/>
      <c r="HBQ87" s="59"/>
      <c r="HBR87" s="59"/>
      <c r="HBS87" s="59"/>
      <c r="HBT87" s="59"/>
      <c r="HBU87" s="59"/>
      <c r="HBV87" s="59"/>
      <c r="HBW87" s="59"/>
      <c r="HBX87" s="59"/>
      <c r="HBY87" s="59"/>
      <c r="HBZ87" s="59"/>
      <c r="HCA87" s="59"/>
      <c r="HCB87" s="59"/>
      <c r="HCC87" s="59"/>
      <c r="HCD87" s="59"/>
      <c r="HCE87" s="59"/>
      <c r="HCF87" s="59"/>
      <c r="HCG87" s="59"/>
      <c r="HCH87" s="59"/>
      <c r="HCI87" s="59"/>
      <c r="HCJ87" s="59"/>
      <c r="HCK87" s="59"/>
      <c r="HCL87" s="59"/>
      <c r="HCM87" s="59"/>
      <c r="HCN87" s="59"/>
      <c r="HCO87" s="59"/>
      <c r="HCP87" s="59"/>
      <c r="HCQ87" s="59"/>
      <c r="HCR87" s="59"/>
      <c r="HCS87" s="59"/>
      <c r="HCT87" s="59"/>
      <c r="HCU87" s="59"/>
      <c r="HCV87" s="59"/>
      <c r="HCW87" s="59"/>
      <c r="HCX87" s="59"/>
      <c r="HCY87" s="59"/>
      <c r="HCZ87" s="59"/>
      <c r="HDA87" s="59"/>
      <c r="HDB87" s="59"/>
      <c r="HDC87" s="59"/>
      <c r="HDD87" s="59"/>
      <c r="HDE87" s="59"/>
      <c r="HDF87" s="59"/>
      <c r="HDG87" s="59"/>
      <c r="HDH87" s="59"/>
      <c r="HDI87" s="59"/>
      <c r="HDJ87" s="59"/>
      <c r="HDK87" s="59"/>
      <c r="HDL87" s="59"/>
      <c r="HDM87" s="59"/>
      <c r="HDN87" s="59"/>
      <c r="HDO87" s="59"/>
      <c r="HDP87" s="59"/>
      <c r="HDQ87" s="59"/>
      <c r="HDR87" s="59"/>
      <c r="HDS87" s="59"/>
      <c r="HDT87" s="59"/>
      <c r="HDU87" s="59"/>
      <c r="HDV87" s="59"/>
      <c r="HDW87" s="59"/>
      <c r="HDX87" s="59"/>
      <c r="HDY87" s="59"/>
      <c r="HDZ87" s="59"/>
      <c r="HEA87" s="59"/>
      <c r="HEB87" s="59"/>
      <c r="HEC87" s="59"/>
      <c r="HED87" s="59"/>
      <c r="HEE87" s="59"/>
      <c r="HEF87" s="59"/>
      <c r="HEG87" s="59"/>
      <c r="HEH87" s="59"/>
      <c r="HEI87" s="59"/>
      <c r="HEJ87" s="59"/>
      <c r="HEK87" s="59"/>
      <c r="HEL87" s="59"/>
      <c r="HEM87" s="59"/>
      <c r="HEN87" s="59"/>
      <c r="HEO87" s="59"/>
      <c r="HEP87" s="59"/>
      <c r="HEQ87" s="59"/>
      <c r="HER87" s="59"/>
      <c r="HES87" s="59"/>
      <c r="HET87" s="59"/>
      <c r="HEU87" s="59"/>
      <c r="HEV87" s="59"/>
      <c r="HEW87" s="59"/>
      <c r="HEX87" s="59"/>
      <c r="HEY87" s="59"/>
      <c r="HEZ87" s="59"/>
      <c r="HFA87" s="59"/>
      <c r="HFB87" s="59"/>
      <c r="HFC87" s="59"/>
      <c r="HFD87" s="59"/>
      <c r="HFE87" s="59"/>
      <c r="HFF87" s="59"/>
      <c r="HFG87" s="59"/>
      <c r="HFH87" s="59"/>
      <c r="HFI87" s="59"/>
      <c r="HFJ87" s="59"/>
      <c r="HFK87" s="59"/>
      <c r="HFL87" s="59"/>
      <c r="HFM87" s="59"/>
      <c r="HFN87" s="59"/>
      <c r="HFO87" s="59"/>
      <c r="HFP87" s="59"/>
      <c r="HFQ87" s="59"/>
      <c r="HFR87" s="59"/>
      <c r="HFS87" s="59"/>
      <c r="HFT87" s="59"/>
      <c r="HFU87" s="59"/>
      <c r="HFV87" s="59"/>
      <c r="HFW87" s="59"/>
      <c r="HFX87" s="59"/>
      <c r="HFY87" s="59"/>
      <c r="HFZ87" s="59"/>
      <c r="HGA87" s="59"/>
      <c r="HGB87" s="59"/>
      <c r="HGC87" s="59"/>
      <c r="HGD87" s="59"/>
      <c r="HGE87" s="59"/>
      <c r="HGF87" s="59"/>
      <c r="HGG87" s="59"/>
      <c r="HGH87" s="59"/>
      <c r="HGI87" s="59"/>
      <c r="HGJ87" s="59"/>
      <c r="HGK87" s="59"/>
      <c r="HGL87" s="59"/>
      <c r="HGM87" s="59"/>
      <c r="HGN87" s="59"/>
      <c r="HGO87" s="59"/>
      <c r="HGP87" s="59"/>
      <c r="HGQ87" s="59"/>
      <c r="HGR87" s="59"/>
      <c r="HGS87" s="59"/>
      <c r="HGT87" s="59"/>
      <c r="HGU87" s="59"/>
      <c r="HGV87" s="59"/>
      <c r="HGW87" s="59"/>
      <c r="HGX87" s="59"/>
      <c r="HGY87" s="59"/>
      <c r="HGZ87" s="59"/>
      <c r="HHA87" s="59"/>
      <c r="HHB87" s="59"/>
      <c r="HHC87" s="59"/>
      <c r="HHD87" s="59"/>
      <c r="HHE87" s="59"/>
      <c r="HHF87" s="59"/>
      <c r="HHG87" s="59"/>
      <c r="HHH87" s="59"/>
      <c r="HHI87" s="59"/>
      <c r="HHJ87" s="59"/>
      <c r="HHK87" s="59"/>
      <c r="HHL87" s="59"/>
      <c r="HHM87" s="59"/>
      <c r="HHN87" s="59"/>
      <c r="HHO87" s="59"/>
      <c r="HHP87" s="59"/>
      <c r="HHQ87" s="59"/>
      <c r="HHR87" s="59"/>
      <c r="HHS87" s="59"/>
      <c r="HHT87" s="59"/>
      <c r="HHU87" s="59"/>
      <c r="HHV87" s="59"/>
      <c r="HHW87" s="59"/>
      <c r="HHX87" s="59"/>
      <c r="HHY87" s="59"/>
      <c r="HHZ87" s="59"/>
      <c r="HIA87" s="59"/>
      <c r="HIB87" s="59"/>
      <c r="HIC87" s="59"/>
      <c r="HID87" s="59"/>
      <c r="HIE87" s="59"/>
      <c r="HIF87" s="59"/>
      <c r="HIG87" s="59"/>
      <c r="HIH87" s="59"/>
      <c r="HII87" s="59"/>
      <c r="HIJ87" s="59"/>
      <c r="HIK87" s="59"/>
      <c r="HIL87" s="59"/>
      <c r="HIM87" s="59"/>
      <c r="HIN87" s="59"/>
      <c r="HIO87" s="59"/>
      <c r="HIP87" s="59"/>
      <c r="HIQ87" s="59"/>
      <c r="HIR87" s="59"/>
      <c r="HIS87" s="59"/>
      <c r="HIT87" s="59"/>
      <c r="HIU87" s="59"/>
      <c r="HIV87" s="59"/>
      <c r="HIW87" s="59"/>
      <c r="HIX87" s="59"/>
      <c r="HIY87" s="59"/>
      <c r="HIZ87" s="59"/>
      <c r="HJA87" s="59"/>
      <c r="HJB87" s="59"/>
      <c r="HJC87" s="59"/>
      <c r="HJD87" s="59"/>
      <c r="HJE87" s="59"/>
      <c r="HJF87" s="59"/>
      <c r="HJG87" s="59"/>
      <c r="HJH87" s="59"/>
      <c r="HJI87" s="59"/>
      <c r="HJJ87" s="59"/>
      <c r="HJK87" s="59"/>
      <c r="HJL87" s="59"/>
      <c r="HJM87" s="59"/>
      <c r="HJN87" s="59"/>
      <c r="HJO87" s="59"/>
      <c r="HJP87" s="59"/>
      <c r="HJQ87" s="59"/>
      <c r="HJR87" s="59"/>
      <c r="HJS87" s="59"/>
      <c r="HJT87" s="59"/>
      <c r="HJU87" s="59"/>
      <c r="HJV87" s="59"/>
      <c r="HJW87" s="59"/>
      <c r="HJX87" s="59"/>
      <c r="HJY87" s="59"/>
      <c r="HJZ87" s="59"/>
      <c r="HKA87" s="59"/>
      <c r="HKB87" s="59"/>
      <c r="HKC87" s="59"/>
      <c r="HKD87" s="59"/>
      <c r="HKE87" s="59"/>
      <c r="HKF87" s="59"/>
      <c r="HKG87" s="59"/>
      <c r="HKH87" s="59"/>
      <c r="HKI87" s="59"/>
      <c r="HKJ87" s="59"/>
      <c r="HKK87" s="59"/>
      <c r="HKL87" s="59"/>
      <c r="HKM87" s="59"/>
      <c r="HKN87" s="59"/>
      <c r="HKO87" s="59"/>
      <c r="HKP87" s="59"/>
      <c r="HKQ87" s="59"/>
      <c r="HKR87" s="59"/>
      <c r="HKS87" s="59"/>
      <c r="HKT87" s="59"/>
      <c r="HKU87" s="59"/>
      <c r="HKV87" s="59"/>
      <c r="HKW87" s="59"/>
      <c r="HKX87" s="59"/>
      <c r="HKY87" s="59"/>
      <c r="HKZ87" s="59"/>
      <c r="HLA87" s="59"/>
      <c r="HLB87" s="59"/>
      <c r="HLC87" s="59"/>
      <c r="HLD87" s="59"/>
      <c r="HLE87" s="59"/>
      <c r="HLF87" s="59"/>
      <c r="HLG87" s="59"/>
      <c r="HLH87" s="59"/>
      <c r="HLI87" s="59"/>
      <c r="HLJ87" s="59"/>
      <c r="HLK87" s="59"/>
      <c r="HLL87" s="59"/>
      <c r="HLM87" s="59"/>
      <c r="HLN87" s="59"/>
      <c r="HLO87" s="59"/>
      <c r="HLP87" s="59"/>
      <c r="HLQ87" s="59"/>
      <c r="HLR87" s="59"/>
      <c r="HLS87" s="59"/>
      <c r="HLT87" s="59"/>
      <c r="HLU87" s="59"/>
      <c r="HLV87" s="59"/>
      <c r="HLW87" s="59"/>
      <c r="HLX87" s="59"/>
      <c r="HLY87" s="59"/>
      <c r="HLZ87" s="59"/>
      <c r="HMA87" s="59"/>
      <c r="HMB87" s="59"/>
      <c r="HMC87" s="59"/>
      <c r="HMD87" s="59"/>
      <c r="HME87" s="59"/>
      <c r="HMF87" s="59"/>
      <c r="HMG87" s="59"/>
      <c r="HMH87" s="59"/>
      <c r="HMI87" s="59"/>
      <c r="HMJ87" s="59"/>
      <c r="HMK87" s="59"/>
      <c r="HML87" s="59"/>
      <c r="HMM87" s="59"/>
      <c r="HMN87" s="59"/>
      <c r="HMO87" s="59"/>
      <c r="HMP87" s="59"/>
      <c r="HMQ87" s="59"/>
      <c r="HMR87" s="59"/>
      <c r="HMS87" s="59"/>
      <c r="HMT87" s="59"/>
      <c r="HMU87" s="59"/>
      <c r="HMV87" s="59"/>
      <c r="HMW87" s="59"/>
      <c r="HMX87" s="59"/>
      <c r="HMY87" s="59"/>
      <c r="HMZ87" s="59"/>
      <c r="HNA87" s="59"/>
      <c r="HNB87" s="59"/>
      <c r="HNC87" s="59"/>
      <c r="HND87" s="59"/>
      <c r="HNE87" s="59"/>
      <c r="HNF87" s="59"/>
      <c r="HNG87" s="59"/>
      <c r="HNH87" s="59"/>
      <c r="HNI87" s="59"/>
      <c r="HNJ87" s="59"/>
      <c r="HNK87" s="59"/>
      <c r="HNL87" s="59"/>
      <c r="HNM87" s="59"/>
      <c r="HNN87" s="59"/>
      <c r="HNO87" s="59"/>
      <c r="HNP87" s="59"/>
      <c r="HNQ87" s="59"/>
      <c r="HNR87" s="59"/>
      <c r="HNS87" s="59"/>
      <c r="HNT87" s="59"/>
      <c r="HNU87" s="59"/>
      <c r="HNV87" s="59"/>
      <c r="HNW87" s="59"/>
      <c r="HNX87" s="59"/>
      <c r="HNY87" s="59"/>
      <c r="HNZ87" s="59"/>
      <c r="HOA87" s="59"/>
      <c r="HOB87" s="59"/>
      <c r="HOC87" s="59"/>
      <c r="HOD87" s="59"/>
      <c r="HOE87" s="59"/>
      <c r="HOF87" s="59"/>
      <c r="HOG87" s="59"/>
      <c r="HOH87" s="59"/>
      <c r="HOI87" s="59"/>
      <c r="HOJ87" s="59"/>
      <c r="HOK87" s="59"/>
      <c r="HOL87" s="59"/>
      <c r="HOM87" s="59"/>
      <c r="HON87" s="59"/>
      <c r="HOO87" s="59"/>
      <c r="HOP87" s="59"/>
      <c r="HOQ87" s="59"/>
      <c r="HOR87" s="59"/>
      <c r="HOS87" s="59"/>
      <c r="HOT87" s="59"/>
      <c r="HOU87" s="59"/>
      <c r="HOV87" s="59"/>
      <c r="HOW87" s="59"/>
      <c r="HOX87" s="59"/>
      <c r="HOY87" s="59"/>
      <c r="HOZ87" s="59"/>
      <c r="HPA87" s="59"/>
      <c r="HPB87" s="59"/>
      <c r="HPC87" s="59"/>
      <c r="HPD87" s="59"/>
      <c r="HPE87" s="59"/>
      <c r="HPF87" s="59"/>
      <c r="HPG87" s="59"/>
      <c r="HPH87" s="59"/>
      <c r="HPI87" s="59"/>
      <c r="HPJ87" s="59"/>
      <c r="HPK87" s="59"/>
      <c r="HPL87" s="59"/>
      <c r="HPM87" s="59"/>
      <c r="HPN87" s="59"/>
      <c r="HPO87" s="59"/>
      <c r="HPP87" s="59"/>
      <c r="HPQ87" s="59"/>
      <c r="HPR87" s="59"/>
      <c r="HPS87" s="59"/>
      <c r="HPT87" s="59"/>
      <c r="HPU87" s="59"/>
      <c r="HPV87" s="59"/>
      <c r="HPW87" s="59"/>
      <c r="HPX87" s="59"/>
      <c r="HPY87" s="59"/>
      <c r="HPZ87" s="59"/>
      <c r="HQA87" s="59"/>
      <c r="HQB87" s="59"/>
      <c r="HQC87" s="59"/>
      <c r="HQD87" s="59"/>
      <c r="HQE87" s="59"/>
      <c r="HQF87" s="59"/>
      <c r="HQG87" s="59"/>
      <c r="HQH87" s="59"/>
      <c r="HQI87" s="59"/>
      <c r="HQJ87" s="59"/>
      <c r="HQK87" s="59"/>
      <c r="HQL87" s="59"/>
      <c r="HQM87" s="59"/>
      <c r="HQN87" s="59"/>
      <c r="HQO87" s="59"/>
      <c r="HQP87" s="59"/>
      <c r="HQQ87" s="59"/>
      <c r="HQR87" s="59"/>
      <c r="HQS87" s="59"/>
      <c r="HQT87" s="59"/>
      <c r="HQU87" s="59"/>
      <c r="HQV87" s="59"/>
      <c r="HQW87" s="59"/>
      <c r="HQX87" s="59"/>
      <c r="HQY87" s="59"/>
      <c r="HQZ87" s="59"/>
      <c r="HRA87" s="59"/>
      <c r="HRB87" s="59"/>
      <c r="HRC87" s="59"/>
      <c r="HRD87" s="59"/>
      <c r="HRE87" s="59"/>
      <c r="HRF87" s="59"/>
      <c r="HRG87" s="59"/>
      <c r="HRH87" s="59"/>
      <c r="HRI87" s="59"/>
      <c r="HRJ87" s="59"/>
      <c r="HRK87" s="59"/>
      <c r="HRL87" s="59"/>
      <c r="HRM87" s="59"/>
      <c r="HRN87" s="59"/>
      <c r="HRO87" s="59"/>
      <c r="HRP87" s="59"/>
      <c r="HRQ87" s="59"/>
      <c r="HRR87" s="59"/>
      <c r="HRS87" s="59"/>
      <c r="HRT87" s="59"/>
      <c r="HRU87" s="59"/>
      <c r="HRV87" s="59"/>
      <c r="HRW87" s="59"/>
      <c r="HRX87" s="59"/>
      <c r="HRY87" s="59"/>
      <c r="HRZ87" s="59"/>
      <c r="HSA87" s="59"/>
      <c r="HSB87" s="59"/>
      <c r="HSC87" s="59"/>
      <c r="HSD87" s="59"/>
      <c r="HSE87" s="59"/>
      <c r="HSF87" s="59"/>
      <c r="HSG87" s="59"/>
      <c r="HSH87" s="59"/>
      <c r="HSI87" s="59"/>
      <c r="HSJ87" s="59"/>
      <c r="HSK87" s="59"/>
      <c r="HSL87" s="59"/>
      <c r="HSM87" s="59"/>
      <c r="HSN87" s="59"/>
      <c r="HSO87" s="59"/>
      <c r="HSP87" s="59"/>
      <c r="HSQ87" s="59"/>
      <c r="HSR87" s="59"/>
      <c r="HSS87" s="59"/>
      <c r="HST87" s="59"/>
      <c r="HSU87" s="59"/>
      <c r="HSV87" s="59"/>
      <c r="HSW87" s="59"/>
      <c r="HSX87" s="59"/>
      <c r="HSY87" s="59"/>
      <c r="HSZ87" s="59"/>
      <c r="HTA87" s="59"/>
      <c r="HTB87" s="59"/>
      <c r="HTC87" s="59"/>
      <c r="HTD87" s="59"/>
      <c r="HTE87" s="59"/>
      <c r="HTF87" s="59"/>
      <c r="HTG87" s="59"/>
      <c r="HTH87" s="59"/>
      <c r="HTI87" s="59"/>
      <c r="HTJ87" s="59"/>
      <c r="HTK87" s="59"/>
      <c r="HTL87" s="59"/>
      <c r="HTM87" s="59"/>
      <c r="HTN87" s="59"/>
      <c r="HTO87" s="59"/>
      <c r="HTP87" s="59"/>
      <c r="HTQ87" s="59"/>
      <c r="HTR87" s="59"/>
      <c r="HTS87" s="59"/>
      <c r="HTT87" s="59"/>
      <c r="HTU87" s="59"/>
      <c r="HTV87" s="59"/>
      <c r="HTW87" s="59"/>
      <c r="HTX87" s="59"/>
      <c r="HTY87" s="59"/>
      <c r="HTZ87" s="59"/>
      <c r="HUA87" s="59"/>
      <c r="HUB87" s="59"/>
      <c r="HUC87" s="59"/>
      <c r="HUD87" s="59"/>
      <c r="HUE87" s="59"/>
      <c r="HUF87" s="59"/>
      <c r="HUG87" s="59"/>
      <c r="HUH87" s="59"/>
      <c r="HUI87" s="59"/>
      <c r="HUJ87" s="59"/>
      <c r="HUK87" s="59"/>
      <c r="HUL87" s="59"/>
      <c r="HUM87" s="59"/>
      <c r="HUN87" s="59"/>
      <c r="HUO87" s="59"/>
      <c r="HUP87" s="59"/>
      <c r="HUQ87" s="59"/>
      <c r="HUR87" s="59"/>
      <c r="HUS87" s="59"/>
      <c r="HUT87" s="59"/>
      <c r="HUU87" s="59"/>
      <c r="HUV87" s="59"/>
      <c r="HUW87" s="59"/>
      <c r="HUX87" s="59"/>
      <c r="HUY87" s="59"/>
      <c r="HUZ87" s="59"/>
      <c r="HVA87" s="59"/>
      <c r="HVB87" s="59"/>
      <c r="HVC87" s="59"/>
      <c r="HVD87" s="59"/>
      <c r="HVE87" s="59"/>
      <c r="HVF87" s="59"/>
      <c r="HVG87" s="59"/>
      <c r="HVH87" s="59"/>
      <c r="HVI87" s="59"/>
      <c r="HVJ87" s="59"/>
      <c r="HVK87" s="59"/>
      <c r="HVL87" s="59"/>
      <c r="HVM87" s="59"/>
      <c r="HVN87" s="59"/>
      <c r="HVO87" s="59"/>
      <c r="HVP87" s="59"/>
      <c r="HVQ87" s="59"/>
      <c r="HVR87" s="59"/>
      <c r="HVS87" s="59"/>
      <c r="HVT87" s="59"/>
      <c r="HVU87" s="59"/>
      <c r="HVV87" s="59"/>
      <c r="HVW87" s="59"/>
      <c r="HVX87" s="59"/>
      <c r="HVY87" s="59"/>
      <c r="HVZ87" s="59"/>
      <c r="HWA87" s="59"/>
      <c r="HWB87" s="59"/>
      <c r="HWC87" s="59"/>
      <c r="HWD87" s="59"/>
      <c r="HWE87" s="59"/>
      <c r="HWF87" s="59"/>
      <c r="HWG87" s="59"/>
      <c r="HWH87" s="59"/>
      <c r="HWI87" s="59"/>
      <c r="HWJ87" s="59"/>
      <c r="HWK87" s="59"/>
      <c r="HWL87" s="59"/>
      <c r="HWM87" s="59"/>
      <c r="HWN87" s="59"/>
      <c r="HWO87" s="59"/>
      <c r="HWP87" s="59"/>
      <c r="HWQ87" s="59"/>
      <c r="HWR87" s="59"/>
      <c r="HWS87" s="59"/>
      <c r="HWT87" s="59"/>
      <c r="HWU87" s="59"/>
      <c r="HWV87" s="59"/>
      <c r="HWW87" s="59"/>
      <c r="HWX87" s="59"/>
      <c r="HWY87" s="59"/>
      <c r="HWZ87" s="59"/>
      <c r="HXA87" s="59"/>
      <c r="HXB87" s="59"/>
      <c r="HXC87" s="59"/>
      <c r="HXD87" s="59"/>
      <c r="HXE87" s="59"/>
      <c r="HXF87" s="59"/>
      <c r="HXG87" s="59"/>
      <c r="HXH87" s="59"/>
      <c r="HXI87" s="59"/>
      <c r="HXJ87" s="59"/>
      <c r="HXK87" s="59"/>
      <c r="HXL87" s="59"/>
      <c r="HXM87" s="59"/>
      <c r="HXN87" s="59"/>
      <c r="HXO87" s="59"/>
      <c r="HXP87" s="59"/>
      <c r="HXQ87" s="59"/>
      <c r="HXR87" s="59"/>
      <c r="HXS87" s="59"/>
      <c r="HXT87" s="59"/>
      <c r="HXU87" s="59"/>
      <c r="HXV87" s="59"/>
      <c r="HXW87" s="59"/>
      <c r="HXX87" s="59"/>
      <c r="HXY87" s="59"/>
      <c r="HXZ87" s="59"/>
      <c r="HYA87" s="59"/>
      <c r="HYB87" s="59"/>
      <c r="HYC87" s="59"/>
      <c r="HYD87" s="59"/>
      <c r="HYE87" s="59"/>
      <c r="HYF87" s="59"/>
      <c r="HYG87" s="59"/>
      <c r="HYH87" s="59"/>
      <c r="HYI87" s="59"/>
      <c r="HYJ87" s="59"/>
      <c r="HYK87" s="59"/>
      <c r="HYL87" s="59"/>
      <c r="HYM87" s="59"/>
      <c r="HYN87" s="59"/>
      <c r="HYO87" s="59"/>
      <c r="HYP87" s="59"/>
      <c r="HYQ87" s="59"/>
      <c r="HYR87" s="59"/>
      <c r="HYS87" s="59"/>
      <c r="HYT87" s="59"/>
      <c r="HYU87" s="59"/>
      <c r="HYV87" s="59"/>
      <c r="HYW87" s="59"/>
      <c r="HYX87" s="59"/>
      <c r="HYY87" s="59"/>
      <c r="HYZ87" s="59"/>
      <c r="HZA87" s="59"/>
      <c r="HZB87" s="59"/>
      <c r="HZC87" s="59"/>
      <c r="HZD87" s="59"/>
      <c r="HZE87" s="59"/>
      <c r="HZF87" s="59"/>
      <c r="HZG87" s="59"/>
      <c r="HZH87" s="59"/>
      <c r="HZI87" s="59"/>
      <c r="HZJ87" s="59"/>
      <c r="HZK87" s="59"/>
      <c r="HZL87" s="59"/>
      <c r="HZM87" s="59"/>
      <c r="HZN87" s="59"/>
      <c r="HZO87" s="59"/>
      <c r="HZP87" s="59"/>
      <c r="HZQ87" s="59"/>
      <c r="HZR87" s="59"/>
      <c r="HZS87" s="59"/>
      <c r="HZT87" s="59"/>
      <c r="HZU87" s="59"/>
      <c r="HZV87" s="59"/>
      <c r="HZW87" s="59"/>
      <c r="HZX87" s="59"/>
      <c r="HZY87" s="59"/>
      <c r="HZZ87" s="59"/>
      <c r="IAA87" s="59"/>
      <c r="IAB87" s="59"/>
      <c r="IAC87" s="59"/>
      <c r="IAD87" s="59"/>
      <c r="IAE87" s="59"/>
      <c r="IAF87" s="59"/>
      <c r="IAG87" s="59"/>
      <c r="IAH87" s="59"/>
      <c r="IAI87" s="59"/>
      <c r="IAJ87" s="59"/>
      <c r="IAK87" s="59"/>
      <c r="IAL87" s="59"/>
      <c r="IAM87" s="59"/>
      <c r="IAN87" s="59"/>
      <c r="IAO87" s="59"/>
      <c r="IAP87" s="59"/>
      <c r="IAQ87" s="59"/>
      <c r="IAR87" s="59"/>
      <c r="IAS87" s="59"/>
      <c r="IAT87" s="59"/>
      <c r="IAU87" s="59"/>
      <c r="IAV87" s="59"/>
      <c r="IAW87" s="59"/>
      <c r="IAX87" s="59"/>
      <c r="IAY87" s="59"/>
      <c r="IAZ87" s="59"/>
      <c r="IBA87" s="59"/>
      <c r="IBB87" s="59"/>
      <c r="IBC87" s="59"/>
      <c r="IBD87" s="59"/>
      <c r="IBE87" s="59"/>
      <c r="IBF87" s="59"/>
      <c r="IBG87" s="59"/>
      <c r="IBH87" s="59"/>
      <c r="IBI87" s="59"/>
      <c r="IBJ87" s="59"/>
      <c r="IBK87" s="59"/>
      <c r="IBL87" s="59"/>
      <c r="IBM87" s="59"/>
      <c r="IBN87" s="59"/>
      <c r="IBO87" s="59"/>
      <c r="IBP87" s="59"/>
      <c r="IBQ87" s="59"/>
      <c r="IBR87" s="59"/>
      <c r="IBS87" s="59"/>
      <c r="IBT87" s="59"/>
      <c r="IBU87" s="59"/>
      <c r="IBV87" s="59"/>
      <c r="IBW87" s="59"/>
      <c r="IBX87" s="59"/>
      <c r="IBY87" s="59"/>
      <c r="IBZ87" s="59"/>
      <c r="ICA87" s="59"/>
      <c r="ICB87" s="59"/>
      <c r="ICC87" s="59"/>
      <c r="ICD87" s="59"/>
      <c r="ICE87" s="59"/>
      <c r="ICF87" s="59"/>
      <c r="ICG87" s="59"/>
      <c r="ICH87" s="59"/>
      <c r="ICI87" s="59"/>
      <c r="ICJ87" s="59"/>
      <c r="ICK87" s="59"/>
      <c r="ICL87" s="59"/>
      <c r="ICM87" s="59"/>
      <c r="ICN87" s="59"/>
      <c r="ICO87" s="59"/>
      <c r="ICP87" s="59"/>
      <c r="ICQ87" s="59"/>
      <c r="ICR87" s="59"/>
      <c r="ICS87" s="59"/>
      <c r="ICT87" s="59"/>
      <c r="ICU87" s="59"/>
      <c r="ICV87" s="59"/>
      <c r="ICW87" s="59"/>
      <c r="ICX87" s="59"/>
      <c r="ICY87" s="59"/>
      <c r="ICZ87" s="59"/>
      <c r="IDA87" s="59"/>
      <c r="IDB87" s="59"/>
      <c r="IDC87" s="59"/>
      <c r="IDD87" s="59"/>
      <c r="IDE87" s="59"/>
      <c r="IDF87" s="59"/>
      <c r="IDG87" s="59"/>
      <c r="IDH87" s="59"/>
      <c r="IDI87" s="59"/>
      <c r="IDJ87" s="59"/>
      <c r="IDK87" s="59"/>
      <c r="IDL87" s="59"/>
      <c r="IDM87" s="59"/>
      <c r="IDN87" s="59"/>
      <c r="IDO87" s="59"/>
      <c r="IDP87" s="59"/>
      <c r="IDQ87" s="59"/>
      <c r="IDR87" s="59"/>
      <c r="IDS87" s="59"/>
      <c r="IDT87" s="59"/>
      <c r="IDU87" s="59"/>
      <c r="IDV87" s="59"/>
      <c r="IDW87" s="59"/>
      <c r="IDX87" s="59"/>
      <c r="IDY87" s="59"/>
      <c r="IDZ87" s="59"/>
      <c r="IEA87" s="59"/>
      <c r="IEB87" s="59"/>
      <c r="IEC87" s="59"/>
      <c r="IED87" s="59"/>
      <c r="IEE87" s="59"/>
      <c r="IEF87" s="59"/>
      <c r="IEG87" s="59"/>
      <c r="IEH87" s="59"/>
      <c r="IEI87" s="59"/>
      <c r="IEJ87" s="59"/>
      <c r="IEK87" s="59"/>
      <c r="IEL87" s="59"/>
      <c r="IEM87" s="59"/>
      <c r="IEN87" s="59"/>
      <c r="IEO87" s="59"/>
      <c r="IEP87" s="59"/>
      <c r="IEQ87" s="59"/>
      <c r="IER87" s="59"/>
      <c r="IES87" s="59"/>
      <c r="IET87" s="59"/>
      <c r="IEU87" s="59"/>
      <c r="IEV87" s="59"/>
      <c r="IEW87" s="59"/>
      <c r="IEX87" s="59"/>
      <c r="IEY87" s="59"/>
      <c r="IEZ87" s="59"/>
      <c r="IFA87" s="59"/>
      <c r="IFB87" s="59"/>
      <c r="IFC87" s="59"/>
      <c r="IFD87" s="59"/>
      <c r="IFE87" s="59"/>
      <c r="IFF87" s="59"/>
      <c r="IFG87" s="59"/>
      <c r="IFH87" s="59"/>
      <c r="IFI87" s="59"/>
      <c r="IFJ87" s="59"/>
      <c r="IFK87" s="59"/>
      <c r="IFL87" s="59"/>
      <c r="IFM87" s="59"/>
      <c r="IFN87" s="59"/>
      <c r="IFO87" s="59"/>
      <c r="IFP87" s="59"/>
      <c r="IFQ87" s="59"/>
      <c r="IFR87" s="59"/>
      <c r="IFS87" s="59"/>
      <c r="IFT87" s="59"/>
      <c r="IFU87" s="59"/>
      <c r="IFV87" s="59"/>
      <c r="IFW87" s="59"/>
      <c r="IFX87" s="59"/>
      <c r="IFY87" s="59"/>
      <c r="IFZ87" s="59"/>
      <c r="IGA87" s="59"/>
      <c r="IGB87" s="59"/>
      <c r="IGC87" s="59"/>
      <c r="IGD87" s="59"/>
      <c r="IGE87" s="59"/>
      <c r="IGF87" s="59"/>
      <c r="IGG87" s="59"/>
      <c r="IGH87" s="59"/>
      <c r="IGI87" s="59"/>
      <c r="IGJ87" s="59"/>
      <c r="IGK87" s="59"/>
      <c r="IGL87" s="59"/>
      <c r="IGM87" s="59"/>
      <c r="IGN87" s="59"/>
      <c r="IGO87" s="59"/>
      <c r="IGP87" s="59"/>
      <c r="IGQ87" s="59"/>
      <c r="IGR87" s="59"/>
      <c r="IGS87" s="59"/>
      <c r="IGT87" s="59"/>
      <c r="IGU87" s="59"/>
      <c r="IGV87" s="59"/>
      <c r="IGW87" s="59"/>
      <c r="IGX87" s="59"/>
      <c r="IGY87" s="59"/>
      <c r="IGZ87" s="59"/>
      <c r="IHA87" s="59"/>
      <c r="IHB87" s="59"/>
      <c r="IHC87" s="59"/>
      <c r="IHD87" s="59"/>
      <c r="IHE87" s="59"/>
      <c r="IHF87" s="59"/>
      <c r="IHG87" s="59"/>
      <c r="IHH87" s="59"/>
      <c r="IHI87" s="59"/>
      <c r="IHJ87" s="59"/>
      <c r="IHK87" s="59"/>
      <c r="IHL87" s="59"/>
      <c r="IHM87" s="59"/>
      <c r="IHN87" s="59"/>
      <c r="IHO87" s="59"/>
      <c r="IHP87" s="59"/>
      <c r="IHQ87" s="59"/>
      <c r="IHR87" s="59"/>
      <c r="IHS87" s="59"/>
      <c r="IHT87" s="59"/>
      <c r="IHU87" s="59"/>
      <c r="IHV87" s="59"/>
      <c r="IHW87" s="59"/>
      <c r="IHX87" s="59"/>
      <c r="IHY87" s="59"/>
      <c r="IHZ87" s="59"/>
      <c r="IIA87" s="59"/>
      <c r="IIB87" s="59"/>
      <c r="IIC87" s="59"/>
      <c r="IID87" s="59"/>
      <c r="IIE87" s="59"/>
      <c r="IIF87" s="59"/>
      <c r="IIG87" s="59"/>
      <c r="IIH87" s="59"/>
      <c r="III87" s="59"/>
      <c r="IIJ87" s="59"/>
      <c r="IIK87" s="59"/>
      <c r="IIL87" s="59"/>
      <c r="IIM87" s="59"/>
      <c r="IIN87" s="59"/>
      <c r="IIO87" s="59"/>
      <c r="IIP87" s="59"/>
      <c r="IIQ87" s="59"/>
      <c r="IIR87" s="59"/>
      <c r="IIS87" s="59"/>
      <c r="IIT87" s="59"/>
      <c r="IIU87" s="59"/>
      <c r="IIV87" s="59"/>
      <c r="IIW87" s="59"/>
      <c r="IIX87" s="59"/>
      <c r="IIY87" s="59"/>
      <c r="IIZ87" s="59"/>
      <c r="IJA87" s="59"/>
      <c r="IJB87" s="59"/>
      <c r="IJC87" s="59"/>
      <c r="IJD87" s="59"/>
      <c r="IJE87" s="59"/>
      <c r="IJF87" s="59"/>
      <c r="IJG87" s="59"/>
      <c r="IJH87" s="59"/>
      <c r="IJI87" s="59"/>
      <c r="IJJ87" s="59"/>
      <c r="IJK87" s="59"/>
      <c r="IJL87" s="59"/>
      <c r="IJM87" s="59"/>
      <c r="IJN87" s="59"/>
      <c r="IJO87" s="59"/>
      <c r="IJP87" s="59"/>
      <c r="IJQ87" s="59"/>
      <c r="IJR87" s="59"/>
      <c r="IJS87" s="59"/>
      <c r="IJT87" s="59"/>
      <c r="IJU87" s="59"/>
      <c r="IJV87" s="59"/>
      <c r="IJW87" s="59"/>
      <c r="IJX87" s="59"/>
      <c r="IJY87" s="59"/>
      <c r="IJZ87" s="59"/>
      <c r="IKA87" s="59"/>
      <c r="IKB87" s="59"/>
      <c r="IKC87" s="59"/>
      <c r="IKD87" s="59"/>
      <c r="IKE87" s="59"/>
      <c r="IKF87" s="59"/>
      <c r="IKG87" s="59"/>
      <c r="IKH87" s="59"/>
      <c r="IKI87" s="59"/>
      <c r="IKJ87" s="59"/>
      <c r="IKK87" s="59"/>
      <c r="IKL87" s="59"/>
      <c r="IKM87" s="59"/>
      <c r="IKN87" s="59"/>
      <c r="IKO87" s="59"/>
      <c r="IKP87" s="59"/>
      <c r="IKQ87" s="59"/>
      <c r="IKR87" s="59"/>
      <c r="IKS87" s="59"/>
      <c r="IKT87" s="59"/>
      <c r="IKU87" s="59"/>
      <c r="IKV87" s="59"/>
      <c r="IKW87" s="59"/>
      <c r="IKX87" s="59"/>
      <c r="IKY87" s="59"/>
      <c r="IKZ87" s="59"/>
      <c r="ILA87" s="59"/>
      <c r="ILB87" s="59"/>
      <c r="ILC87" s="59"/>
      <c r="ILD87" s="59"/>
      <c r="ILE87" s="59"/>
      <c r="ILF87" s="59"/>
      <c r="ILG87" s="59"/>
      <c r="ILH87" s="59"/>
      <c r="ILI87" s="59"/>
      <c r="ILJ87" s="59"/>
      <c r="ILK87" s="59"/>
      <c r="ILL87" s="59"/>
      <c r="ILM87" s="59"/>
      <c r="ILN87" s="59"/>
      <c r="ILO87" s="59"/>
      <c r="ILP87" s="59"/>
      <c r="ILQ87" s="59"/>
      <c r="ILR87" s="59"/>
      <c r="ILS87" s="59"/>
      <c r="ILT87" s="59"/>
      <c r="ILU87" s="59"/>
      <c r="ILV87" s="59"/>
      <c r="ILW87" s="59"/>
      <c r="ILX87" s="59"/>
      <c r="ILY87" s="59"/>
      <c r="ILZ87" s="59"/>
      <c r="IMA87" s="59"/>
      <c r="IMB87" s="59"/>
      <c r="IMC87" s="59"/>
      <c r="IMD87" s="59"/>
      <c r="IME87" s="59"/>
      <c r="IMF87" s="59"/>
      <c r="IMG87" s="59"/>
      <c r="IMH87" s="59"/>
      <c r="IMI87" s="59"/>
      <c r="IMJ87" s="59"/>
      <c r="IMK87" s="59"/>
      <c r="IML87" s="59"/>
      <c r="IMM87" s="59"/>
      <c r="IMN87" s="59"/>
      <c r="IMO87" s="59"/>
      <c r="IMP87" s="59"/>
      <c r="IMQ87" s="59"/>
      <c r="IMR87" s="59"/>
      <c r="IMS87" s="59"/>
      <c r="IMT87" s="59"/>
      <c r="IMU87" s="59"/>
      <c r="IMV87" s="59"/>
      <c r="IMW87" s="59"/>
      <c r="IMX87" s="59"/>
      <c r="IMY87" s="59"/>
      <c r="IMZ87" s="59"/>
      <c r="INA87" s="59"/>
      <c r="INB87" s="59"/>
      <c r="INC87" s="59"/>
      <c r="IND87" s="59"/>
      <c r="INE87" s="59"/>
      <c r="INF87" s="59"/>
      <c r="ING87" s="59"/>
      <c r="INH87" s="59"/>
      <c r="INI87" s="59"/>
      <c r="INJ87" s="59"/>
      <c r="INK87" s="59"/>
      <c r="INL87" s="59"/>
      <c r="INM87" s="59"/>
      <c r="INN87" s="59"/>
      <c r="INO87" s="59"/>
      <c r="INP87" s="59"/>
      <c r="INQ87" s="59"/>
      <c r="INR87" s="59"/>
      <c r="INS87" s="59"/>
      <c r="INT87" s="59"/>
      <c r="INU87" s="59"/>
      <c r="INV87" s="59"/>
      <c r="INW87" s="59"/>
      <c r="INX87" s="59"/>
      <c r="INY87" s="59"/>
      <c r="INZ87" s="59"/>
      <c r="IOA87" s="59"/>
      <c r="IOB87" s="59"/>
      <c r="IOC87" s="59"/>
      <c r="IOD87" s="59"/>
      <c r="IOE87" s="59"/>
      <c r="IOF87" s="59"/>
      <c r="IOG87" s="59"/>
      <c r="IOH87" s="59"/>
      <c r="IOI87" s="59"/>
      <c r="IOJ87" s="59"/>
      <c r="IOK87" s="59"/>
      <c r="IOL87" s="59"/>
      <c r="IOM87" s="59"/>
      <c r="ION87" s="59"/>
      <c r="IOO87" s="59"/>
      <c r="IOP87" s="59"/>
      <c r="IOQ87" s="59"/>
      <c r="IOR87" s="59"/>
      <c r="IOS87" s="59"/>
      <c r="IOT87" s="59"/>
      <c r="IOU87" s="59"/>
      <c r="IOV87" s="59"/>
      <c r="IOW87" s="59"/>
      <c r="IOX87" s="59"/>
      <c r="IOY87" s="59"/>
      <c r="IOZ87" s="59"/>
      <c r="IPA87" s="59"/>
      <c r="IPB87" s="59"/>
      <c r="IPC87" s="59"/>
      <c r="IPD87" s="59"/>
      <c r="IPE87" s="59"/>
      <c r="IPF87" s="59"/>
      <c r="IPG87" s="59"/>
      <c r="IPH87" s="59"/>
      <c r="IPI87" s="59"/>
      <c r="IPJ87" s="59"/>
      <c r="IPK87" s="59"/>
      <c r="IPL87" s="59"/>
      <c r="IPM87" s="59"/>
      <c r="IPN87" s="59"/>
      <c r="IPO87" s="59"/>
      <c r="IPP87" s="59"/>
      <c r="IPQ87" s="59"/>
      <c r="IPR87" s="59"/>
      <c r="IPS87" s="59"/>
      <c r="IPT87" s="59"/>
      <c r="IPU87" s="59"/>
      <c r="IPV87" s="59"/>
      <c r="IPW87" s="59"/>
      <c r="IPX87" s="59"/>
      <c r="IPY87" s="59"/>
      <c r="IPZ87" s="59"/>
      <c r="IQA87" s="59"/>
      <c r="IQB87" s="59"/>
      <c r="IQC87" s="59"/>
      <c r="IQD87" s="59"/>
      <c r="IQE87" s="59"/>
      <c r="IQF87" s="59"/>
      <c r="IQG87" s="59"/>
      <c r="IQH87" s="59"/>
      <c r="IQI87" s="59"/>
      <c r="IQJ87" s="59"/>
      <c r="IQK87" s="59"/>
      <c r="IQL87" s="59"/>
      <c r="IQM87" s="59"/>
      <c r="IQN87" s="59"/>
      <c r="IQO87" s="59"/>
      <c r="IQP87" s="59"/>
      <c r="IQQ87" s="59"/>
      <c r="IQR87" s="59"/>
      <c r="IQS87" s="59"/>
      <c r="IQT87" s="59"/>
      <c r="IQU87" s="59"/>
      <c r="IQV87" s="59"/>
      <c r="IQW87" s="59"/>
      <c r="IQX87" s="59"/>
      <c r="IQY87" s="59"/>
      <c r="IQZ87" s="59"/>
      <c r="IRA87" s="59"/>
      <c r="IRB87" s="59"/>
      <c r="IRC87" s="59"/>
      <c r="IRD87" s="59"/>
      <c r="IRE87" s="59"/>
      <c r="IRF87" s="59"/>
      <c r="IRG87" s="59"/>
      <c r="IRH87" s="59"/>
      <c r="IRI87" s="59"/>
      <c r="IRJ87" s="59"/>
      <c r="IRK87" s="59"/>
      <c r="IRL87" s="59"/>
      <c r="IRM87" s="59"/>
      <c r="IRN87" s="59"/>
      <c r="IRO87" s="59"/>
      <c r="IRP87" s="59"/>
      <c r="IRQ87" s="59"/>
      <c r="IRR87" s="59"/>
      <c r="IRS87" s="59"/>
      <c r="IRT87" s="59"/>
      <c r="IRU87" s="59"/>
      <c r="IRV87" s="59"/>
      <c r="IRW87" s="59"/>
      <c r="IRX87" s="59"/>
      <c r="IRY87" s="59"/>
      <c r="IRZ87" s="59"/>
      <c r="ISA87" s="59"/>
      <c r="ISB87" s="59"/>
      <c r="ISC87" s="59"/>
      <c r="ISD87" s="59"/>
      <c r="ISE87" s="59"/>
      <c r="ISF87" s="59"/>
      <c r="ISG87" s="59"/>
      <c r="ISH87" s="59"/>
      <c r="ISI87" s="59"/>
      <c r="ISJ87" s="59"/>
      <c r="ISK87" s="59"/>
      <c r="ISL87" s="59"/>
      <c r="ISM87" s="59"/>
      <c r="ISN87" s="59"/>
      <c r="ISO87" s="59"/>
      <c r="ISP87" s="59"/>
      <c r="ISQ87" s="59"/>
      <c r="ISR87" s="59"/>
      <c r="ISS87" s="59"/>
      <c r="IST87" s="59"/>
      <c r="ISU87" s="59"/>
      <c r="ISV87" s="59"/>
      <c r="ISW87" s="59"/>
      <c r="ISX87" s="59"/>
      <c r="ISY87" s="59"/>
      <c r="ISZ87" s="59"/>
      <c r="ITA87" s="59"/>
      <c r="ITB87" s="59"/>
      <c r="ITC87" s="59"/>
      <c r="ITD87" s="59"/>
      <c r="ITE87" s="59"/>
      <c r="ITF87" s="59"/>
      <c r="ITG87" s="59"/>
      <c r="ITH87" s="59"/>
      <c r="ITI87" s="59"/>
      <c r="ITJ87" s="59"/>
      <c r="ITK87" s="59"/>
      <c r="ITL87" s="59"/>
      <c r="ITM87" s="59"/>
      <c r="ITN87" s="59"/>
      <c r="ITO87" s="59"/>
      <c r="ITP87" s="59"/>
      <c r="ITQ87" s="59"/>
      <c r="ITR87" s="59"/>
      <c r="ITS87" s="59"/>
      <c r="ITT87" s="59"/>
      <c r="ITU87" s="59"/>
      <c r="ITV87" s="59"/>
      <c r="ITW87" s="59"/>
      <c r="ITX87" s="59"/>
      <c r="ITY87" s="59"/>
      <c r="ITZ87" s="59"/>
      <c r="IUA87" s="59"/>
      <c r="IUB87" s="59"/>
      <c r="IUC87" s="59"/>
      <c r="IUD87" s="59"/>
      <c r="IUE87" s="59"/>
      <c r="IUF87" s="59"/>
      <c r="IUG87" s="59"/>
      <c r="IUH87" s="59"/>
      <c r="IUI87" s="59"/>
      <c r="IUJ87" s="59"/>
      <c r="IUK87" s="59"/>
      <c r="IUL87" s="59"/>
      <c r="IUM87" s="59"/>
      <c r="IUN87" s="59"/>
      <c r="IUO87" s="59"/>
      <c r="IUP87" s="59"/>
      <c r="IUQ87" s="59"/>
      <c r="IUR87" s="59"/>
      <c r="IUS87" s="59"/>
      <c r="IUT87" s="59"/>
      <c r="IUU87" s="59"/>
      <c r="IUV87" s="59"/>
      <c r="IUW87" s="59"/>
      <c r="IUX87" s="59"/>
      <c r="IUY87" s="59"/>
      <c r="IUZ87" s="59"/>
      <c r="IVA87" s="59"/>
      <c r="IVB87" s="59"/>
      <c r="IVC87" s="59"/>
      <c r="IVD87" s="59"/>
      <c r="IVE87" s="59"/>
      <c r="IVF87" s="59"/>
      <c r="IVG87" s="59"/>
      <c r="IVH87" s="59"/>
      <c r="IVI87" s="59"/>
      <c r="IVJ87" s="59"/>
      <c r="IVK87" s="59"/>
      <c r="IVL87" s="59"/>
      <c r="IVM87" s="59"/>
      <c r="IVN87" s="59"/>
      <c r="IVO87" s="59"/>
      <c r="IVP87" s="59"/>
      <c r="IVQ87" s="59"/>
      <c r="IVR87" s="59"/>
      <c r="IVS87" s="59"/>
      <c r="IVT87" s="59"/>
      <c r="IVU87" s="59"/>
      <c r="IVV87" s="59"/>
      <c r="IVW87" s="59"/>
      <c r="IVX87" s="59"/>
      <c r="IVY87" s="59"/>
      <c r="IVZ87" s="59"/>
      <c r="IWA87" s="59"/>
      <c r="IWB87" s="59"/>
      <c r="IWC87" s="59"/>
      <c r="IWD87" s="59"/>
      <c r="IWE87" s="59"/>
      <c r="IWF87" s="59"/>
      <c r="IWG87" s="59"/>
      <c r="IWH87" s="59"/>
      <c r="IWI87" s="59"/>
      <c r="IWJ87" s="59"/>
      <c r="IWK87" s="59"/>
      <c r="IWL87" s="59"/>
      <c r="IWM87" s="59"/>
      <c r="IWN87" s="59"/>
      <c r="IWO87" s="59"/>
      <c r="IWP87" s="59"/>
      <c r="IWQ87" s="59"/>
      <c r="IWR87" s="59"/>
      <c r="IWS87" s="59"/>
      <c r="IWT87" s="59"/>
      <c r="IWU87" s="59"/>
      <c r="IWV87" s="59"/>
      <c r="IWW87" s="59"/>
      <c r="IWX87" s="59"/>
      <c r="IWY87" s="59"/>
      <c r="IWZ87" s="59"/>
      <c r="IXA87" s="59"/>
      <c r="IXB87" s="59"/>
      <c r="IXC87" s="59"/>
      <c r="IXD87" s="59"/>
      <c r="IXE87" s="59"/>
      <c r="IXF87" s="59"/>
      <c r="IXG87" s="59"/>
      <c r="IXH87" s="59"/>
      <c r="IXI87" s="59"/>
      <c r="IXJ87" s="59"/>
      <c r="IXK87" s="59"/>
      <c r="IXL87" s="59"/>
      <c r="IXM87" s="59"/>
      <c r="IXN87" s="59"/>
      <c r="IXO87" s="59"/>
      <c r="IXP87" s="59"/>
      <c r="IXQ87" s="59"/>
      <c r="IXR87" s="59"/>
      <c r="IXS87" s="59"/>
      <c r="IXT87" s="59"/>
      <c r="IXU87" s="59"/>
      <c r="IXV87" s="59"/>
      <c r="IXW87" s="59"/>
      <c r="IXX87" s="59"/>
      <c r="IXY87" s="59"/>
      <c r="IXZ87" s="59"/>
      <c r="IYA87" s="59"/>
      <c r="IYB87" s="59"/>
      <c r="IYC87" s="59"/>
      <c r="IYD87" s="59"/>
      <c r="IYE87" s="59"/>
      <c r="IYF87" s="59"/>
      <c r="IYG87" s="59"/>
      <c r="IYH87" s="59"/>
      <c r="IYI87" s="59"/>
      <c r="IYJ87" s="59"/>
      <c r="IYK87" s="59"/>
      <c r="IYL87" s="59"/>
      <c r="IYM87" s="59"/>
      <c r="IYN87" s="59"/>
      <c r="IYO87" s="59"/>
      <c r="IYP87" s="59"/>
      <c r="IYQ87" s="59"/>
      <c r="IYR87" s="59"/>
      <c r="IYS87" s="59"/>
      <c r="IYT87" s="59"/>
      <c r="IYU87" s="59"/>
      <c r="IYV87" s="59"/>
      <c r="IYW87" s="59"/>
      <c r="IYX87" s="59"/>
      <c r="IYY87" s="59"/>
      <c r="IYZ87" s="59"/>
      <c r="IZA87" s="59"/>
      <c r="IZB87" s="59"/>
      <c r="IZC87" s="59"/>
      <c r="IZD87" s="59"/>
      <c r="IZE87" s="59"/>
      <c r="IZF87" s="59"/>
      <c r="IZG87" s="59"/>
      <c r="IZH87" s="59"/>
      <c r="IZI87" s="59"/>
      <c r="IZJ87" s="59"/>
      <c r="IZK87" s="59"/>
      <c r="IZL87" s="59"/>
      <c r="IZM87" s="59"/>
      <c r="IZN87" s="59"/>
      <c r="IZO87" s="59"/>
      <c r="IZP87" s="59"/>
      <c r="IZQ87" s="59"/>
      <c r="IZR87" s="59"/>
      <c r="IZS87" s="59"/>
      <c r="IZT87" s="59"/>
      <c r="IZU87" s="59"/>
      <c r="IZV87" s="59"/>
      <c r="IZW87" s="59"/>
      <c r="IZX87" s="59"/>
      <c r="IZY87" s="59"/>
      <c r="IZZ87" s="59"/>
      <c r="JAA87" s="59"/>
      <c r="JAB87" s="59"/>
      <c r="JAC87" s="59"/>
      <c r="JAD87" s="59"/>
      <c r="JAE87" s="59"/>
      <c r="JAF87" s="59"/>
      <c r="JAG87" s="59"/>
      <c r="JAH87" s="59"/>
      <c r="JAI87" s="59"/>
      <c r="JAJ87" s="59"/>
      <c r="JAK87" s="59"/>
      <c r="JAL87" s="59"/>
      <c r="JAM87" s="59"/>
      <c r="JAN87" s="59"/>
      <c r="JAO87" s="59"/>
      <c r="JAP87" s="59"/>
      <c r="JAQ87" s="59"/>
      <c r="JAR87" s="59"/>
      <c r="JAS87" s="59"/>
      <c r="JAT87" s="59"/>
      <c r="JAU87" s="59"/>
      <c r="JAV87" s="59"/>
      <c r="JAW87" s="59"/>
      <c r="JAX87" s="59"/>
      <c r="JAY87" s="59"/>
      <c r="JAZ87" s="59"/>
      <c r="JBA87" s="59"/>
      <c r="JBB87" s="59"/>
      <c r="JBC87" s="59"/>
      <c r="JBD87" s="59"/>
      <c r="JBE87" s="59"/>
      <c r="JBF87" s="59"/>
      <c r="JBG87" s="59"/>
      <c r="JBH87" s="59"/>
      <c r="JBI87" s="59"/>
      <c r="JBJ87" s="59"/>
      <c r="JBK87" s="59"/>
      <c r="JBL87" s="59"/>
      <c r="JBM87" s="59"/>
      <c r="JBN87" s="59"/>
      <c r="JBO87" s="59"/>
      <c r="JBP87" s="59"/>
      <c r="JBQ87" s="59"/>
      <c r="JBR87" s="59"/>
      <c r="JBS87" s="59"/>
      <c r="JBT87" s="59"/>
      <c r="JBU87" s="59"/>
      <c r="JBV87" s="59"/>
      <c r="JBW87" s="59"/>
      <c r="JBX87" s="59"/>
      <c r="JBY87" s="59"/>
      <c r="JBZ87" s="59"/>
      <c r="JCA87" s="59"/>
      <c r="JCB87" s="59"/>
      <c r="JCC87" s="59"/>
      <c r="JCD87" s="59"/>
      <c r="JCE87" s="59"/>
      <c r="JCF87" s="59"/>
      <c r="JCG87" s="59"/>
      <c r="JCH87" s="59"/>
      <c r="JCI87" s="59"/>
      <c r="JCJ87" s="59"/>
      <c r="JCK87" s="59"/>
      <c r="JCL87" s="59"/>
      <c r="JCM87" s="59"/>
      <c r="JCN87" s="59"/>
      <c r="JCO87" s="59"/>
      <c r="JCP87" s="59"/>
      <c r="JCQ87" s="59"/>
      <c r="JCR87" s="59"/>
      <c r="JCS87" s="59"/>
      <c r="JCT87" s="59"/>
      <c r="JCU87" s="59"/>
      <c r="JCV87" s="59"/>
      <c r="JCW87" s="59"/>
      <c r="JCX87" s="59"/>
      <c r="JCY87" s="59"/>
      <c r="JCZ87" s="59"/>
      <c r="JDA87" s="59"/>
      <c r="JDB87" s="59"/>
      <c r="JDC87" s="59"/>
      <c r="JDD87" s="59"/>
      <c r="JDE87" s="59"/>
      <c r="JDF87" s="59"/>
      <c r="JDG87" s="59"/>
      <c r="JDH87" s="59"/>
      <c r="JDI87" s="59"/>
      <c r="JDJ87" s="59"/>
      <c r="JDK87" s="59"/>
      <c r="JDL87" s="59"/>
      <c r="JDM87" s="59"/>
      <c r="JDN87" s="59"/>
      <c r="JDO87" s="59"/>
      <c r="JDP87" s="59"/>
      <c r="JDQ87" s="59"/>
      <c r="JDR87" s="59"/>
      <c r="JDS87" s="59"/>
      <c r="JDT87" s="59"/>
      <c r="JDU87" s="59"/>
      <c r="JDV87" s="59"/>
      <c r="JDW87" s="59"/>
      <c r="JDX87" s="59"/>
      <c r="JDY87" s="59"/>
      <c r="JDZ87" s="59"/>
      <c r="JEA87" s="59"/>
      <c r="JEB87" s="59"/>
      <c r="JEC87" s="59"/>
      <c r="JED87" s="59"/>
      <c r="JEE87" s="59"/>
      <c r="JEF87" s="59"/>
      <c r="JEG87" s="59"/>
      <c r="JEH87" s="59"/>
      <c r="JEI87" s="59"/>
      <c r="JEJ87" s="59"/>
      <c r="JEK87" s="59"/>
      <c r="JEL87" s="59"/>
      <c r="JEM87" s="59"/>
      <c r="JEN87" s="59"/>
      <c r="JEO87" s="59"/>
      <c r="JEP87" s="59"/>
      <c r="JEQ87" s="59"/>
      <c r="JER87" s="59"/>
      <c r="JES87" s="59"/>
      <c r="JET87" s="59"/>
      <c r="JEU87" s="59"/>
      <c r="JEV87" s="59"/>
      <c r="JEW87" s="59"/>
      <c r="JEX87" s="59"/>
      <c r="JEY87" s="59"/>
      <c r="JEZ87" s="59"/>
      <c r="JFA87" s="59"/>
      <c r="JFB87" s="59"/>
      <c r="JFC87" s="59"/>
      <c r="JFD87" s="59"/>
      <c r="JFE87" s="59"/>
      <c r="JFF87" s="59"/>
      <c r="JFG87" s="59"/>
      <c r="JFH87" s="59"/>
      <c r="JFI87" s="59"/>
      <c r="JFJ87" s="59"/>
      <c r="JFK87" s="59"/>
      <c r="JFL87" s="59"/>
      <c r="JFM87" s="59"/>
      <c r="JFN87" s="59"/>
      <c r="JFO87" s="59"/>
      <c r="JFP87" s="59"/>
      <c r="JFQ87" s="59"/>
      <c r="JFR87" s="59"/>
      <c r="JFS87" s="59"/>
      <c r="JFT87" s="59"/>
      <c r="JFU87" s="59"/>
      <c r="JFV87" s="59"/>
      <c r="JFW87" s="59"/>
      <c r="JFX87" s="59"/>
      <c r="JFY87" s="59"/>
      <c r="JFZ87" s="59"/>
      <c r="JGA87" s="59"/>
      <c r="JGB87" s="59"/>
      <c r="JGC87" s="59"/>
      <c r="JGD87" s="59"/>
      <c r="JGE87" s="59"/>
      <c r="JGF87" s="59"/>
      <c r="JGG87" s="59"/>
      <c r="JGH87" s="59"/>
      <c r="JGI87" s="59"/>
      <c r="JGJ87" s="59"/>
      <c r="JGK87" s="59"/>
      <c r="JGL87" s="59"/>
      <c r="JGM87" s="59"/>
      <c r="JGN87" s="59"/>
      <c r="JGO87" s="59"/>
      <c r="JGP87" s="59"/>
      <c r="JGQ87" s="59"/>
      <c r="JGR87" s="59"/>
      <c r="JGS87" s="59"/>
      <c r="JGT87" s="59"/>
      <c r="JGU87" s="59"/>
      <c r="JGV87" s="59"/>
      <c r="JGW87" s="59"/>
      <c r="JGX87" s="59"/>
      <c r="JGY87" s="59"/>
      <c r="JGZ87" s="59"/>
      <c r="JHA87" s="59"/>
      <c r="JHB87" s="59"/>
      <c r="JHC87" s="59"/>
      <c r="JHD87" s="59"/>
      <c r="JHE87" s="59"/>
      <c r="JHF87" s="59"/>
      <c r="JHG87" s="59"/>
      <c r="JHH87" s="59"/>
      <c r="JHI87" s="59"/>
      <c r="JHJ87" s="59"/>
      <c r="JHK87" s="59"/>
      <c r="JHL87" s="59"/>
      <c r="JHM87" s="59"/>
      <c r="JHN87" s="59"/>
      <c r="JHO87" s="59"/>
      <c r="JHP87" s="59"/>
      <c r="JHQ87" s="59"/>
      <c r="JHR87" s="59"/>
      <c r="JHS87" s="59"/>
      <c r="JHT87" s="59"/>
      <c r="JHU87" s="59"/>
      <c r="JHV87" s="59"/>
      <c r="JHW87" s="59"/>
      <c r="JHX87" s="59"/>
      <c r="JHY87" s="59"/>
      <c r="JHZ87" s="59"/>
      <c r="JIA87" s="59"/>
      <c r="JIB87" s="59"/>
      <c r="JIC87" s="59"/>
      <c r="JID87" s="59"/>
      <c r="JIE87" s="59"/>
      <c r="JIF87" s="59"/>
      <c r="JIG87" s="59"/>
      <c r="JIH87" s="59"/>
      <c r="JII87" s="59"/>
      <c r="JIJ87" s="59"/>
      <c r="JIK87" s="59"/>
      <c r="JIL87" s="59"/>
      <c r="JIM87" s="59"/>
      <c r="JIN87" s="59"/>
      <c r="JIO87" s="59"/>
      <c r="JIP87" s="59"/>
      <c r="JIQ87" s="59"/>
      <c r="JIR87" s="59"/>
      <c r="JIS87" s="59"/>
      <c r="JIT87" s="59"/>
      <c r="JIU87" s="59"/>
      <c r="JIV87" s="59"/>
      <c r="JIW87" s="59"/>
      <c r="JIX87" s="59"/>
      <c r="JIY87" s="59"/>
      <c r="JIZ87" s="59"/>
      <c r="JJA87" s="59"/>
      <c r="JJB87" s="59"/>
      <c r="JJC87" s="59"/>
      <c r="JJD87" s="59"/>
      <c r="JJE87" s="59"/>
      <c r="JJF87" s="59"/>
      <c r="JJG87" s="59"/>
      <c r="JJH87" s="59"/>
      <c r="JJI87" s="59"/>
      <c r="JJJ87" s="59"/>
      <c r="JJK87" s="59"/>
      <c r="JJL87" s="59"/>
      <c r="JJM87" s="59"/>
      <c r="JJN87" s="59"/>
      <c r="JJO87" s="59"/>
      <c r="JJP87" s="59"/>
      <c r="JJQ87" s="59"/>
      <c r="JJR87" s="59"/>
      <c r="JJS87" s="59"/>
      <c r="JJT87" s="59"/>
      <c r="JJU87" s="59"/>
      <c r="JJV87" s="59"/>
      <c r="JJW87" s="59"/>
      <c r="JJX87" s="59"/>
      <c r="JJY87" s="59"/>
      <c r="JJZ87" s="59"/>
      <c r="JKA87" s="59"/>
      <c r="JKB87" s="59"/>
      <c r="JKC87" s="59"/>
      <c r="JKD87" s="59"/>
      <c r="JKE87" s="59"/>
      <c r="JKF87" s="59"/>
      <c r="JKG87" s="59"/>
      <c r="JKH87" s="59"/>
      <c r="JKI87" s="59"/>
      <c r="JKJ87" s="59"/>
      <c r="JKK87" s="59"/>
      <c r="JKL87" s="59"/>
      <c r="JKM87" s="59"/>
      <c r="JKN87" s="59"/>
      <c r="JKO87" s="59"/>
      <c r="JKP87" s="59"/>
      <c r="JKQ87" s="59"/>
      <c r="JKR87" s="59"/>
      <c r="JKS87" s="59"/>
      <c r="JKT87" s="59"/>
      <c r="JKU87" s="59"/>
      <c r="JKV87" s="59"/>
      <c r="JKW87" s="59"/>
      <c r="JKX87" s="59"/>
      <c r="JKY87" s="59"/>
      <c r="JKZ87" s="59"/>
      <c r="JLA87" s="59"/>
      <c r="JLB87" s="59"/>
      <c r="JLC87" s="59"/>
      <c r="JLD87" s="59"/>
      <c r="JLE87" s="59"/>
      <c r="JLF87" s="59"/>
      <c r="JLG87" s="59"/>
      <c r="JLH87" s="59"/>
      <c r="JLI87" s="59"/>
      <c r="JLJ87" s="59"/>
      <c r="JLK87" s="59"/>
      <c r="JLL87" s="59"/>
      <c r="JLM87" s="59"/>
      <c r="JLN87" s="59"/>
      <c r="JLO87" s="59"/>
      <c r="JLP87" s="59"/>
      <c r="JLQ87" s="59"/>
      <c r="JLR87" s="59"/>
      <c r="JLS87" s="59"/>
      <c r="JLT87" s="59"/>
      <c r="JLU87" s="59"/>
      <c r="JLV87" s="59"/>
      <c r="JLW87" s="59"/>
      <c r="JLX87" s="59"/>
      <c r="JLY87" s="59"/>
      <c r="JLZ87" s="59"/>
      <c r="JMA87" s="59"/>
      <c r="JMB87" s="59"/>
      <c r="JMC87" s="59"/>
      <c r="JMD87" s="59"/>
      <c r="JME87" s="59"/>
      <c r="JMF87" s="59"/>
      <c r="JMG87" s="59"/>
      <c r="JMH87" s="59"/>
      <c r="JMI87" s="59"/>
      <c r="JMJ87" s="59"/>
      <c r="JMK87" s="59"/>
      <c r="JML87" s="59"/>
      <c r="JMM87" s="59"/>
      <c r="JMN87" s="59"/>
      <c r="JMO87" s="59"/>
      <c r="JMP87" s="59"/>
      <c r="JMQ87" s="59"/>
      <c r="JMR87" s="59"/>
      <c r="JMS87" s="59"/>
      <c r="JMT87" s="59"/>
      <c r="JMU87" s="59"/>
      <c r="JMV87" s="59"/>
      <c r="JMW87" s="59"/>
      <c r="JMX87" s="59"/>
      <c r="JMY87" s="59"/>
      <c r="JMZ87" s="59"/>
      <c r="JNA87" s="59"/>
      <c r="JNB87" s="59"/>
      <c r="JNC87" s="59"/>
      <c r="JND87" s="59"/>
      <c r="JNE87" s="59"/>
      <c r="JNF87" s="59"/>
      <c r="JNG87" s="59"/>
      <c r="JNH87" s="59"/>
      <c r="JNI87" s="59"/>
      <c r="JNJ87" s="59"/>
      <c r="JNK87" s="59"/>
      <c r="JNL87" s="59"/>
      <c r="JNM87" s="59"/>
      <c r="JNN87" s="59"/>
      <c r="JNO87" s="59"/>
      <c r="JNP87" s="59"/>
      <c r="JNQ87" s="59"/>
      <c r="JNR87" s="59"/>
      <c r="JNS87" s="59"/>
      <c r="JNT87" s="59"/>
      <c r="JNU87" s="59"/>
      <c r="JNV87" s="59"/>
      <c r="JNW87" s="59"/>
      <c r="JNX87" s="59"/>
      <c r="JNY87" s="59"/>
      <c r="JNZ87" s="59"/>
      <c r="JOA87" s="59"/>
      <c r="JOB87" s="59"/>
      <c r="JOC87" s="59"/>
      <c r="JOD87" s="59"/>
      <c r="JOE87" s="59"/>
      <c r="JOF87" s="59"/>
      <c r="JOG87" s="59"/>
      <c r="JOH87" s="59"/>
      <c r="JOI87" s="59"/>
      <c r="JOJ87" s="59"/>
      <c r="JOK87" s="59"/>
      <c r="JOL87" s="59"/>
      <c r="JOM87" s="59"/>
      <c r="JON87" s="59"/>
      <c r="JOO87" s="59"/>
      <c r="JOP87" s="59"/>
      <c r="JOQ87" s="59"/>
      <c r="JOR87" s="59"/>
      <c r="JOS87" s="59"/>
      <c r="JOT87" s="59"/>
      <c r="JOU87" s="59"/>
      <c r="JOV87" s="59"/>
      <c r="JOW87" s="59"/>
      <c r="JOX87" s="59"/>
      <c r="JOY87" s="59"/>
      <c r="JOZ87" s="59"/>
      <c r="JPA87" s="59"/>
      <c r="JPB87" s="59"/>
      <c r="JPC87" s="59"/>
      <c r="JPD87" s="59"/>
      <c r="JPE87" s="59"/>
      <c r="JPF87" s="59"/>
      <c r="JPG87" s="59"/>
      <c r="JPH87" s="59"/>
      <c r="JPI87" s="59"/>
      <c r="JPJ87" s="59"/>
      <c r="JPK87" s="59"/>
      <c r="JPL87" s="59"/>
      <c r="JPM87" s="59"/>
      <c r="JPN87" s="59"/>
      <c r="JPO87" s="59"/>
      <c r="JPP87" s="59"/>
      <c r="JPQ87" s="59"/>
      <c r="JPR87" s="59"/>
      <c r="JPS87" s="59"/>
      <c r="JPT87" s="59"/>
      <c r="JPU87" s="59"/>
      <c r="JPV87" s="59"/>
      <c r="JPW87" s="59"/>
      <c r="JPX87" s="59"/>
      <c r="JPY87" s="59"/>
      <c r="JPZ87" s="59"/>
      <c r="JQA87" s="59"/>
      <c r="JQB87" s="59"/>
      <c r="JQC87" s="59"/>
      <c r="JQD87" s="59"/>
      <c r="JQE87" s="59"/>
      <c r="JQF87" s="59"/>
      <c r="JQG87" s="59"/>
      <c r="JQH87" s="59"/>
      <c r="JQI87" s="59"/>
      <c r="JQJ87" s="59"/>
      <c r="JQK87" s="59"/>
      <c r="JQL87" s="59"/>
      <c r="JQM87" s="59"/>
      <c r="JQN87" s="59"/>
      <c r="JQO87" s="59"/>
      <c r="JQP87" s="59"/>
      <c r="JQQ87" s="59"/>
      <c r="JQR87" s="59"/>
      <c r="JQS87" s="59"/>
      <c r="JQT87" s="59"/>
      <c r="JQU87" s="59"/>
      <c r="JQV87" s="59"/>
      <c r="JQW87" s="59"/>
      <c r="JQX87" s="59"/>
      <c r="JQY87" s="59"/>
      <c r="JQZ87" s="59"/>
      <c r="JRA87" s="59"/>
      <c r="JRB87" s="59"/>
      <c r="JRC87" s="59"/>
      <c r="JRD87" s="59"/>
      <c r="JRE87" s="59"/>
      <c r="JRF87" s="59"/>
      <c r="JRG87" s="59"/>
      <c r="JRH87" s="59"/>
      <c r="JRI87" s="59"/>
      <c r="JRJ87" s="59"/>
      <c r="JRK87" s="59"/>
      <c r="JRL87" s="59"/>
      <c r="JRM87" s="59"/>
      <c r="JRN87" s="59"/>
      <c r="JRO87" s="59"/>
      <c r="JRP87" s="59"/>
      <c r="JRQ87" s="59"/>
      <c r="JRR87" s="59"/>
      <c r="JRS87" s="59"/>
      <c r="JRT87" s="59"/>
      <c r="JRU87" s="59"/>
      <c r="JRV87" s="59"/>
      <c r="JRW87" s="59"/>
      <c r="JRX87" s="59"/>
      <c r="JRY87" s="59"/>
      <c r="JRZ87" s="59"/>
      <c r="JSA87" s="59"/>
      <c r="JSB87" s="59"/>
      <c r="JSC87" s="59"/>
      <c r="JSD87" s="59"/>
      <c r="JSE87" s="59"/>
      <c r="JSF87" s="59"/>
      <c r="JSG87" s="59"/>
      <c r="JSH87" s="59"/>
      <c r="JSI87" s="59"/>
      <c r="JSJ87" s="59"/>
      <c r="JSK87" s="59"/>
      <c r="JSL87" s="59"/>
      <c r="JSM87" s="59"/>
      <c r="JSN87" s="59"/>
      <c r="JSO87" s="59"/>
      <c r="JSP87" s="59"/>
      <c r="JSQ87" s="59"/>
      <c r="JSR87" s="59"/>
      <c r="JSS87" s="59"/>
      <c r="JST87" s="59"/>
      <c r="JSU87" s="59"/>
      <c r="JSV87" s="59"/>
      <c r="JSW87" s="59"/>
      <c r="JSX87" s="59"/>
      <c r="JSY87" s="59"/>
      <c r="JSZ87" s="59"/>
      <c r="JTA87" s="59"/>
      <c r="JTB87" s="59"/>
      <c r="JTC87" s="59"/>
      <c r="JTD87" s="59"/>
      <c r="JTE87" s="59"/>
      <c r="JTF87" s="59"/>
      <c r="JTG87" s="59"/>
      <c r="JTH87" s="59"/>
      <c r="JTI87" s="59"/>
      <c r="JTJ87" s="59"/>
      <c r="JTK87" s="59"/>
      <c r="JTL87" s="59"/>
      <c r="JTM87" s="59"/>
      <c r="JTN87" s="59"/>
      <c r="JTO87" s="59"/>
      <c r="JTP87" s="59"/>
      <c r="JTQ87" s="59"/>
      <c r="JTR87" s="59"/>
      <c r="JTS87" s="59"/>
      <c r="JTT87" s="59"/>
      <c r="JTU87" s="59"/>
      <c r="JTV87" s="59"/>
      <c r="JTW87" s="59"/>
      <c r="JTX87" s="59"/>
      <c r="JTY87" s="59"/>
      <c r="JTZ87" s="59"/>
      <c r="JUA87" s="59"/>
      <c r="JUB87" s="59"/>
      <c r="JUC87" s="59"/>
      <c r="JUD87" s="59"/>
      <c r="JUE87" s="59"/>
      <c r="JUF87" s="59"/>
      <c r="JUG87" s="59"/>
      <c r="JUH87" s="59"/>
      <c r="JUI87" s="59"/>
      <c r="JUJ87" s="59"/>
      <c r="JUK87" s="59"/>
      <c r="JUL87" s="59"/>
      <c r="JUM87" s="59"/>
      <c r="JUN87" s="59"/>
      <c r="JUO87" s="59"/>
      <c r="JUP87" s="59"/>
      <c r="JUQ87" s="59"/>
      <c r="JUR87" s="59"/>
      <c r="JUS87" s="59"/>
      <c r="JUT87" s="59"/>
      <c r="JUU87" s="59"/>
      <c r="JUV87" s="59"/>
      <c r="JUW87" s="59"/>
      <c r="JUX87" s="59"/>
      <c r="JUY87" s="59"/>
      <c r="JUZ87" s="59"/>
      <c r="JVA87" s="59"/>
      <c r="JVB87" s="59"/>
      <c r="JVC87" s="59"/>
      <c r="JVD87" s="59"/>
      <c r="JVE87" s="59"/>
      <c r="JVF87" s="59"/>
      <c r="JVG87" s="59"/>
      <c r="JVH87" s="59"/>
      <c r="JVI87" s="59"/>
      <c r="JVJ87" s="59"/>
      <c r="JVK87" s="59"/>
      <c r="JVL87" s="59"/>
      <c r="JVM87" s="59"/>
      <c r="JVN87" s="59"/>
      <c r="JVO87" s="59"/>
      <c r="JVP87" s="59"/>
      <c r="JVQ87" s="59"/>
      <c r="JVR87" s="59"/>
      <c r="JVS87" s="59"/>
      <c r="JVT87" s="59"/>
      <c r="JVU87" s="59"/>
      <c r="JVV87" s="59"/>
      <c r="JVW87" s="59"/>
      <c r="JVX87" s="59"/>
      <c r="JVY87" s="59"/>
      <c r="JVZ87" s="59"/>
      <c r="JWA87" s="59"/>
      <c r="JWB87" s="59"/>
      <c r="JWC87" s="59"/>
      <c r="JWD87" s="59"/>
      <c r="JWE87" s="59"/>
      <c r="JWF87" s="59"/>
      <c r="JWG87" s="59"/>
      <c r="JWH87" s="59"/>
      <c r="JWI87" s="59"/>
      <c r="JWJ87" s="59"/>
      <c r="JWK87" s="59"/>
      <c r="JWL87" s="59"/>
      <c r="JWM87" s="59"/>
      <c r="JWN87" s="59"/>
      <c r="JWO87" s="59"/>
      <c r="JWP87" s="59"/>
      <c r="JWQ87" s="59"/>
      <c r="JWR87" s="59"/>
      <c r="JWS87" s="59"/>
      <c r="JWT87" s="59"/>
      <c r="JWU87" s="59"/>
      <c r="JWV87" s="59"/>
      <c r="JWW87" s="59"/>
      <c r="JWX87" s="59"/>
      <c r="JWY87" s="59"/>
      <c r="JWZ87" s="59"/>
      <c r="JXA87" s="59"/>
      <c r="JXB87" s="59"/>
      <c r="JXC87" s="59"/>
      <c r="JXD87" s="59"/>
      <c r="JXE87" s="59"/>
      <c r="JXF87" s="59"/>
      <c r="JXG87" s="59"/>
      <c r="JXH87" s="59"/>
      <c r="JXI87" s="59"/>
      <c r="JXJ87" s="59"/>
      <c r="JXK87" s="59"/>
      <c r="JXL87" s="59"/>
      <c r="JXM87" s="59"/>
      <c r="JXN87" s="59"/>
      <c r="JXO87" s="59"/>
      <c r="JXP87" s="59"/>
      <c r="JXQ87" s="59"/>
      <c r="JXR87" s="59"/>
      <c r="JXS87" s="59"/>
      <c r="JXT87" s="59"/>
      <c r="JXU87" s="59"/>
      <c r="JXV87" s="59"/>
      <c r="JXW87" s="59"/>
      <c r="JXX87" s="59"/>
      <c r="JXY87" s="59"/>
      <c r="JXZ87" s="59"/>
      <c r="JYA87" s="59"/>
      <c r="JYB87" s="59"/>
      <c r="JYC87" s="59"/>
      <c r="JYD87" s="59"/>
      <c r="JYE87" s="59"/>
      <c r="JYF87" s="59"/>
      <c r="JYG87" s="59"/>
      <c r="JYH87" s="59"/>
      <c r="JYI87" s="59"/>
      <c r="JYJ87" s="59"/>
      <c r="JYK87" s="59"/>
      <c r="JYL87" s="59"/>
      <c r="JYM87" s="59"/>
      <c r="JYN87" s="59"/>
      <c r="JYO87" s="59"/>
      <c r="JYP87" s="59"/>
      <c r="JYQ87" s="59"/>
      <c r="JYR87" s="59"/>
      <c r="JYS87" s="59"/>
      <c r="JYT87" s="59"/>
      <c r="JYU87" s="59"/>
      <c r="JYV87" s="59"/>
      <c r="JYW87" s="59"/>
      <c r="JYX87" s="59"/>
      <c r="JYY87" s="59"/>
      <c r="JYZ87" s="59"/>
      <c r="JZA87" s="59"/>
      <c r="JZB87" s="59"/>
      <c r="JZC87" s="59"/>
      <c r="JZD87" s="59"/>
      <c r="JZE87" s="59"/>
      <c r="JZF87" s="59"/>
      <c r="JZG87" s="59"/>
      <c r="JZH87" s="59"/>
      <c r="JZI87" s="59"/>
      <c r="JZJ87" s="59"/>
      <c r="JZK87" s="59"/>
      <c r="JZL87" s="59"/>
      <c r="JZM87" s="59"/>
      <c r="JZN87" s="59"/>
      <c r="JZO87" s="59"/>
      <c r="JZP87" s="59"/>
      <c r="JZQ87" s="59"/>
      <c r="JZR87" s="59"/>
      <c r="JZS87" s="59"/>
      <c r="JZT87" s="59"/>
      <c r="JZU87" s="59"/>
      <c r="JZV87" s="59"/>
      <c r="JZW87" s="59"/>
      <c r="JZX87" s="59"/>
      <c r="JZY87" s="59"/>
      <c r="JZZ87" s="59"/>
      <c r="KAA87" s="59"/>
      <c r="KAB87" s="59"/>
      <c r="KAC87" s="59"/>
      <c r="KAD87" s="59"/>
      <c r="KAE87" s="59"/>
      <c r="KAF87" s="59"/>
      <c r="KAG87" s="59"/>
      <c r="KAH87" s="59"/>
      <c r="KAI87" s="59"/>
      <c r="KAJ87" s="59"/>
      <c r="KAK87" s="59"/>
      <c r="KAL87" s="59"/>
      <c r="KAM87" s="59"/>
      <c r="KAN87" s="59"/>
      <c r="KAO87" s="59"/>
      <c r="KAP87" s="59"/>
      <c r="KAQ87" s="59"/>
      <c r="KAR87" s="59"/>
      <c r="KAS87" s="59"/>
      <c r="KAT87" s="59"/>
      <c r="KAU87" s="59"/>
      <c r="KAV87" s="59"/>
      <c r="KAW87" s="59"/>
      <c r="KAX87" s="59"/>
      <c r="KAY87" s="59"/>
      <c r="KAZ87" s="59"/>
      <c r="KBA87" s="59"/>
      <c r="KBB87" s="59"/>
      <c r="KBC87" s="59"/>
      <c r="KBD87" s="59"/>
      <c r="KBE87" s="59"/>
      <c r="KBF87" s="59"/>
      <c r="KBG87" s="59"/>
      <c r="KBH87" s="59"/>
      <c r="KBI87" s="59"/>
      <c r="KBJ87" s="59"/>
      <c r="KBK87" s="59"/>
      <c r="KBL87" s="59"/>
      <c r="KBM87" s="59"/>
      <c r="KBN87" s="59"/>
      <c r="KBO87" s="59"/>
      <c r="KBP87" s="59"/>
      <c r="KBQ87" s="59"/>
      <c r="KBR87" s="59"/>
      <c r="KBS87" s="59"/>
      <c r="KBT87" s="59"/>
      <c r="KBU87" s="59"/>
      <c r="KBV87" s="59"/>
      <c r="KBW87" s="59"/>
      <c r="KBX87" s="59"/>
      <c r="KBY87" s="59"/>
      <c r="KBZ87" s="59"/>
      <c r="KCA87" s="59"/>
      <c r="KCB87" s="59"/>
      <c r="KCC87" s="59"/>
      <c r="KCD87" s="59"/>
      <c r="KCE87" s="59"/>
      <c r="KCF87" s="59"/>
      <c r="KCG87" s="59"/>
      <c r="KCH87" s="59"/>
      <c r="KCI87" s="59"/>
      <c r="KCJ87" s="59"/>
      <c r="KCK87" s="59"/>
      <c r="KCL87" s="59"/>
      <c r="KCM87" s="59"/>
      <c r="KCN87" s="59"/>
      <c r="KCO87" s="59"/>
      <c r="KCP87" s="59"/>
      <c r="KCQ87" s="59"/>
      <c r="KCR87" s="59"/>
      <c r="KCS87" s="59"/>
      <c r="KCT87" s="59"/>
      <c r="KCU87" s="59"/>
      <c r="KCV87" s="59"/>
      <c r="KCW87" s="59"/>
      <c r="KCX87" s="59"/>
      <c r="KCY87" s="59"/>
      <c r="KCZ87" s="59"/>
      <c r="KDA87" s="59"/>
      <c r="KDB87" s="59"/>
      <c r="KDC87" s="59"/>
      <c r="KDD87" s="59"/>
      <c r="KDE87" s="59"/>
      <c r="KDF87" s="59"/>
      <c r="KDG87" s="59"/>
      <c r="KDH87" s="59"/>
      <c r="KDI87" s="59"/>
      <c r="KDJ87" s="59"/>
      <c r="KDK87" s="59"/>
      <c r="KDL87" s="59"/>
      <c r="KDM87" s="59"/>
      <c r="KDN87" s="59"/>
      <c r="KDO87" s="59"/>
      <c r="KDP87" s="59"/>
      <c r="KDQ87" s="59"/>
      <c r="KDR87" s="59"/>
      <c r="KDS87" s="59"/>
      <c r="KDT87" s="59"/>
      <c r="KDU87" s="59"/>
      <c r="KDV87" s="59"/>
      <c r="KDW87" s="59"/>
      <c r="KDX87" s="59"/>
      <c r="KDY87" s="59"/>
      <c r="KDZ87" s="59"/>
      <c r="KEA87" s="59"/>
      <c r="KEB87" s="59"/>
      <c r="KEC87" s="59"/>
      <c r="KED87" s="59"/>
      <c r="KEE87" s="59"/>
      <c r="KEF87" s="59"/>
      <c r="KEG87" s="59"/>
      <c r="KEH87" s="59"/>
      <c r="KEI87" s="59"/>
      <c r="KEJ87" s="59"/>
      <c r="KEK87" s="59"/>
      <c r="KEL87" s="59"/>
      <c r="KEM87" s="59"/>
      <c r="KEN87" s="59"/>
      <c r="KEO87" s="59"/>
      <c r="KEP87" s="59"/>
      <c r="KEQ87" s="59"/>
      <c r="KER87" s="59"/>
      <c r="KES87" s="59"/>
      <c r="KET87" s="59"/>
      <c r="KEU87" s="59"/>
      <c r="KEV87" s="59"/>
      <c r="KEW87" s="59"/>
      <c r="KEX87" s="59"/>
      <c r="KEY87" s="59"/>
      <c r="KEZ87" s="59"/>
      <c r="KFA87" s="59"/>
      <c r="KFB87" s="59"/>
      <c r="KFC87" s="59"/>
      <c r="KFD87" s="59"/>
      <c r="KFE87" s="59"/>
      <c r="KFF87" s="59"/>
      <c r="KFG87" s="59"/>
      <c r="KFH87" s="59"/>
      <c r="KFI87" s="59"/>
      <c r="KFJ87" s="59"/>
      <c r="KFK87" s="59"/>
      <c r="KFL87" s="59"/>
      <c r="KFM87" s="59"/>
      <c r="KFN87" s="59"/>
      <c r="KFO87" s="59"/>
      <c r="KFP87" s="59"/>
      <c r="KFQ87" s="59"/>
      <c r="KFR87" s="59"/>
      <c r="KFS87" s="59"/>
      <c r="KFT87" s="59"/>
      <c r="KFU87" s="59"/>
      <c r="KFV87" s="59"/>
      <c r="KFW87" s="59"/>
      <c r="KFX87" s="59"/>
      <c r="KFY87" s="59"/>
      <c r="KFZ87" s="59"/>
      <c r="KGA87" s="59"/>
      <c r="KGB87" s="59"/>
      <c r="KGC87" s="59"/>
      <c r="KGD87" s="59"/>
      <c r="KGE87" s="59"/>
      <c r="KGF87" s="59"/>
      <c r="KGG87" s="59"/>
      <c r="KGH87" s="59"/>
      <c r="KGI87" s="59"/>
      <c r="KGJ87" s="59"/>
      <c r="KGK87" s="59"/>
      <c r="KGL87" s="59"/>
      <c r="KGM87" s="59"/>
      <c r="KGN87" s="59"/>
      <c r="KGO87" s="59"/>
      <c r="KGP87" s="59"/>
      <c r="KGQ87" s="59"/>
      <c r="KGR87" s="59"/>
      <c r="KGS87" s="59"/>
      <c r="KGT87" s="59"/>
      <c r="KGU87" s="59"/>
      <c r="KGV87" s="59"/>
      <c r="KGW87" s="59"/>
      <c r="KGX87" s="59"/>
      <c r="KGY87" s="59"/>
      <c r="KGZ87" s="59"/>
      <c r="KHA87" s="59"/>
      <c r="KHB87" s="59"/>
      <c r="KHC87" s="59"/>
      <c r="KHD87" s="59"/>
      <c r="KHE87" s="59"/>
      <c r="KHF87" s="59"/>
      <c r="KHG87" s="59"/>
      <c r="KHH87" s="59"/>
      <c r="KHI87" s="59"/>
      <c r="KHJ87" s="59"/>
      <c r="KHK87" s="59"/>
      <c r="KHL87" s="59"/>
      <c r="KHM87" s="59"/>
      <c r="KHN87" s="59"/>
      <c r="KHO87" s="59"/>
      <c r="KHP87" s="59"/>
      <c r="KHQ87" s="59"/>
      <c r="KHR87" s="59"/>
      <c r="KHS87" s="59"/>
      <c r="KHT87" s="59"/>
      <c r="KHU87" s="59"/>
      <c r="KHV87" s="59"/>
      <c r="KHW87" s="59"/>
      <c r="KHX87" s="59"/>
      <c r="KHY87" s="59"/>
      <c r="KHZ87" s="59"/>
      <c r="KIA87" s="59"/>
      <c r="KIB87" s="59"/>
      <c r="KIC87" s="59"/>
      <c r="KID87" s="59"/>
      <c r="KIE87" s="59"/>
      <c r="KIF87" s="59"/>
      <c r="KIG87" s="59"/>
      <c r="KIH87" s="59"/>
      <c r="KII87" s="59"/>
      <c r="KIJ87" s="59"/>
      <c r="KIK87" s="59"/>
      <c r="KIL87" s="59"/>
      <c r="KIM87" s="59"/>
      <c r="KIN87" s="59"/>
      <c r="KIO87" s="59"/>
      <c r="KIP87" s="59"/>
      <c r="KIQ87" s="59"/>
      <c r="KIR87" s="59"/>
      <c r="KIS87" s="59"/>
      <c r="KIT87" s="59"/>
      <c r="KIU87" s="59"/>
      <c r="KIV87" s="59"/>
      <c r="KIW87" s="59"/>
      <c r="KIX87" s="59"/>
      <c r="KIY87" s="59"/>
      <c r="KIZ87" s="59"/>
      <c r="KJA87" s="59"/>
      <c r="KJB87" s="59"/>
      <c r="KJC87" s="59"/>
      <c r="KJD87" s="59"/>
      <c r="KJE87" s="59"/>
      <c r="KJF87" s="59"/>
      <c r="KJG87" s="59"/>
      <c r="KJH87" s="59"/>
      <c r="KJI87" s="59"/>
      <c r="KJJ87" s="59"/>
      <c r="KJK87" s="59"/>
      <c r="KJL87" s="59"/>
      <c r="KJM87" s="59"/>
      <c r="KJN87" s="59"/>
      <c r="KJO87" s="59"/>
      <c r="KJP87" s="59"/>
      <c r="KJQ87" s="59"/>
      <c r="KJR87" s="59"/>
      <c r="KJS87" s="59"/>
      <c r="KJT87" s="59"/>
      <c r="KJU87" s="59"/>
      <c r="KJV87" s="59"/>
      <c r="KJW87" s="59"/>
      <c r="KJX87" s="59"/>
      <c r="KJY87" s="59"/>
      <c r="KJZ87" s="59"/>
      <c r="KKA87" s="59"/>
      <c r="KKB87" s="59"/>
      <c r="KKC87" s="59"/>
      <c r="KKD87" s="59"/>
      <c r="KKE87" s="59"/>
      <c r="KKF87" s="59"/>
      <c r="KKG87" s="59"/>
      <c r="KKH87" s="59"/>
      <c r="KKI87" s="59"/>
      <c r="KKJ87" s="59"/>
      <c r="KKK87" s="59"/>
      <c r="KKL87" s="59"/>
      <c r="KKM87" s="59"/>
      <c r="KKN87" s="59"/>
      <c r="KKO87" s="59"/>
      <c r="KKP87" s="59"/>
      <c r="KKQ87" s="59"/>
      <c r="KKR87" s="59"/>
      <c r="KKS87" s="59"/>
      <c r="KKT87" s="59"/>
      <c r="KKU87" s="59"/>
      <c r="KKV87" s="59"/>
      <c r="KKW87" s="59"/>
      <c r="KKX87" s="59"/>
      <c r="KKY87" s="59"/>
      <c r="KKZ87" s="59"/>
      <c r="KLA87" s="59"/>
      <c r="KLB87" s="59"/>
      <c r="KLC87" s="59"/>
      <c r="KLD87" s="59"/>
      <c r="KLE87" s="59"/>
      <c r="KLF87" s="59"/>
      <c r="KLG87" s="59"/>
      <c r="KLH87" s="59"/>
      <c r="KLI87" s="59"/>
      <c r="KLJ87" s="59"/>
      <c r="KLK87" s="59"/>
      <c r="KLL87" s="59"/>
      <c r="KLM87" s="59"/>
      <c r="KLN87" s="59"/>
      <c r="KLO87" s="59"/>
      <c r="KLP87" s="59"/>
      <c r="KLQ87" s="59"/>
      <c r="KLR87" s="59"/>
      <c r="KLS87" s="59"/>
      <c r="KLT87" s="59"/>
      <c r="KLU87" s="59"/>
      <c r="KLV87" s="59"/>
      <c r="KLW87" s="59"/>
      <c r="KLX87" s="59"/>
      <c r="KLY87" s="59"/>
      <c r="KLZ87" s="59"/>
      <c r="KMA87" s="59"/>
      <c r="KMB87" s="59"/>
      <c r="KMC87" s="59"/>
      <c r="KMD87" s="59"/>
      <c r="KME87" s="59"/>
      <c r="KMF87" s="59"/>
      <c r="KMG87" s="59"/>
      <c r="KMH87" s="59"/>
      <c r="KMI87" s="59"/>
      <c r="KMJ87" s="59"/>
      <c r="KMK87" s="59"/>
      <c r="KML87" s="59"/>
      <c r="KMM87" s="59"/>
      <c r="KMN87" s="59"/>
      <c r="KMO87" s="59"/>
      <c r="KMP87" s="59"/>
      <c r="KMQ87" s="59"/>
      <c r="KMR87" s="59"/>
      <c r="KMS87" s="59"/>
      <c r="KMT87" s="59"/>
      <c r="KMU87" s="59"/>
      <c r="KMV87" s="59"/>
      <c r="KMW87" s="59"/>
      <c r="KMX87" s="59"/>
      <c r="KMY87" s="59"/>
      <c r="KMZ87" s="59"/>
      <c r="KNA87" s="59"/>
      <c r="KNB87" s="59"/>
      <c r="KNC87" s="59"/>
      <c r="KND87" s="59"/>
      <c r="KNE87" s="59"/>
      <c r="KNF87" s="59"/>
      <c r="KNG87" s="59"/>
      <c r="KNH87" s="59"/>
      <c r="KNI87" s="59"/>
      <c r="KNJ87" s="59"/>
      <c r="KNK87" s="59"/>
      <c r="KNL87" s="59"/>
      <c r="KNM87" s="59"/>
      <c r="KNN87" s="59"/>
      <c r="KNO87" s="59"/>
      <c r="KNP87" s="59"/>
      <c r="KNQ87" s="59"/>
      <c r="KNR87" s="59"/>
      <c r="KNS87" s="59"/>
      <c r="KNT87" s="59"/>
      <c r="KNU87" s="59"/>
      <c r="KNV87" s="59"/>
      <c r="KNW87" s="59"/>
      <c r="KNX87" s="59"/>
      <c r="KNY87" s="59"/>
      <c r="KNZ87" s="59"/>
      <c r="KOA87" s="59"/>
      <c r="KOB87" s="59"/>
      <c r="KOC87" s="59"/>
      <c r="KOD87" s="59"/>
      <c r="KOE87" s="59"/>
      <c r="KOF87" s="59"/>
      <c r="KOG87" s="59"/>
      <c r="KOH87" s="59"/>
      <c r="KOI87" s="59"/>
      <c r="KOJ87" s="59"/>
      <c r="KOK87" s="59"/>
      <c r="KOL87" s="59"/>
      <c r="KOM87" s="59"/>
      <c r="KON87" s="59"/>
      <c r="KOO87" s="59"/>
      <c r="KOP87" s="59"/>
      <c r="KOQ87" s="59"/>
      <c r="KOR87" s="59"/>
      <c r="KOS87" s="59"/>
      <c r="KOT87" s="59"/>
      <c r="KOU87" s="59"/>
      <c r="KOV87" s="59"/>
      <c r="KOW87" s="59"/>
      <c r="KOX87" s="59"/>
      <c r="KOY87" s="59"/>
      <c r="KOZ87" s="59"/>
      <c r="KPA87" s="59"/>
      <c r="KPB87" s="59"/>
      <c r="KPC87" s="59"/>
      <c r="KPD87" s="59"/>
      <c r="KPE87" s="59"/>
      <c r="KPF87" s="59"/>
      <c r="KPG87" s="59"/>
      <c r="KPH87" s="59"/>
      <c r="KPI87" s="59"/>
      <c r="KPJ87" s="59"/>
      <c r="KPK87" s="59"/>
      <c r="KPL87" s="59"/>
      <c r="KPM87" s="59"/>
      <c r="KPN87" s="59"/>
      <c r="KPO87" s="59"/>
      <c r="KPP87" s="59"/>
      <c r="KPQ87" s="59"/>
      <c r="KPR87" s="59"/>
      <c r="KPS87" s="59"/>
      <c r="KPT87" s="59"/>
      <c r="KPU87" s="59"/>
      <c r="KPV87" s="59"/>
      <c r="KPW87" s="59"/>
      <c r="KPX87" s="59"/>
      <c r="KPY87" s="59"/>
      <c r="KPZ87" s="59"/>
      <c r="KQA87" s="59"/>
      <c r="KQB87" s="59"/>
      <c r="KQC87" s="59"/>
      <c r="KQD87" s="59"/>
      <c r="KQE87" s="59"/>
      <c r="KQF87" s="59"/>
      <c r="KQG87" s="59"/>
      <c r="KQH87" s="59"/>
      <c r="KQI87" s="59"/>
      <c r="KQJ87" s="59"/>
      <c r="KQK87" s="59"/>
      <c r="KQL87" s="59"/>
      <c r="KQM87" s="59"/>
      <c r="KQN87" s="59"/>
      <c r="KQO87" s="59"/>
      <c r="KQP87" s="59"/>
      <c r="KQQ87" s="59"/>
      <c r="KQR87" s="59"/>
      <c r="KQS87" s="59"/>
      <c r="KQT87" s="59"/>
      <c r="KQU87" s="59"/>
      <c r="KQV87" s="59"/>
      <c r="KQW87" s="59"/>
      <c r="KQX87" s="59"/>
      <c r="KQY87" s="59"/>
      <c r="KQZ87" s="59"/>
      <c r="KRA87" s="59"/>
      <c r="KRB87" s="59"/>
      <c r="KRC87" s="59"/>
      <c r="KRD87" s="59"/>
      <c r="KRE87" s="59"/>
      <c r="KRF87" s="59"/>
      <c r="KRG87" s="59"/>
      <c r="KRH87" s="59"/>
      <c r="KRI87" s="59"/>
      <c r="KRJ87" s="59"/>
      <c r="KRK87" s="59"/>
      <c r="KRL87" s="59"/>
      <c r="KRM87" s="59"/>
      <c r="KRN87" s="59"/>
      <c r="KRO87" s="59"/>
      <c r="KRP87" s="59"/>
      <c r="KRQ87" s="59"/>
      <c r="KRR87" s="59"/>
      <c r="KRS87" s="59"/>
      <c r="KRT87" s="59"/>
      <c r="KRU87" s="59"/>
      <c r="KRV87" s="59"/>
      <c r="KRW87" s="59"/>
      <c r="KRX87" s="59"/>
      <c r="KRY87" s="59"/>
      <c r="KRZ87" s="59"/>
      <c r="KSA87" s="59"/>
      <c r="KSB87" s="59"/>
      <c r="KSC87" s="59"/>
      <c r="KSD87" s="59"/>
      <c r="KSE87" s="59"/>
      <c r="KSF87" s="59"/>
      <c r="KSG87" s="59"/>
      <c r="KSH87" s="59"/>
      <c r="KSI87" s="59"/>
      <c r="KSJ87" s="59"/>
      <c r="KSK87" s="59"/>
      <c r="KSL87" s="59"/>
      <c r="KSM87" s="59"/>
      <c r="KSN87" s="59"/>
      <c r="KSO87" s="59"/>
      <c r="KSP87" s="59"/>
      <c r="KSQ87" s="59"/>
      <c r="KSR87" s="59"/>
      <c r="KSS87" s="59"/>
      <c r="KST87" s="59"/>
      <c r="KSU87" s="59"/>
      <c r="KSV87" s="59"/>
      <c r="KSW87" s="59"/>
      <c r="KSX87" s="59"/>
      <c r="KSY87" s="59"/>
      <c r="KSZ87" s="59"/>
      <c r="KTA87" s="59"/>
      <c r="KTB87" s="59"/>
      <c r="KTC87" s="59"/>
      <c r="KTD87" s="59"/>
      <c r="KTE87" s="59"/>
      <c r="KTF87" s="59"/>
      <c r="KTG87" s="59"/>
      <c r="KTH87" s="59"/>
      <c r="KTI87" s="59"/>
      <c r="KTJ87" s="59"/>
      <c r="KTK87" s="59"/>
      <c r="KTL87" s="59"/>
      <c r="KTM87" s="59"/>
      <c r="KTN87" s="59"/>
      <c r="KTO87" s="59"/>
      <c r="KTP87" s="59"/>
      <c r="KTQ87" s="59"/>
      <c r="KTR87" s="59"/>
      <c r="KTS87" s="59"/>
      <c r="KTT87" s="59"/>
      <c r="KTU87" s="59"/>
      <c r="KTV87" s="59"/>
      <c r="KTW87" s="59"/>
      <c r="KTX87" s="59"/>
      <c r="KTY87" s="59"/>
      <c r="KTZ87" s="59"/>
      <c r="KUA87" s="59"/>
      <c r="KUB87" s="59"/>
      <c r="KUC87" s="59"/>
      <c r="KUD87" s="59"/>
      <c r="KUE87" s="59"/>
      <c r="KUF87" s="59"/>
      <c r="KUG87" s="59"/>
      <c r="KUH87" s="59"/>
      <c r="KUI87" s="59"/>
      <c r="KUJ87" s="59"/>
      <c r="KUK87" s="59"/>
      <c r="KUL87" s="59"/>
      <c r="KUM87" s="59"/>
      <c r="KUN87" s="59"/>
      <c r="KUO87" s="59"/>
      <c r="KUP87" s="59"/>
      <c r="KUQ87" s="59"/>
      <c r="KUR87" s="59"/>
      <c r="KUS87" s="59"/>
      <c r="KUT87" s="59"/>
      <c r="KUU87" s="59"/>
      <c r="KUV87" s="59"/>
      <c r="KUW87" s="59"/>
      <c r="KUX87" s="59"/>
      <c r="KUY87" s="59"/>
      <c r="KUZ87" s="59"/>
      <c r="KVA87" s="59"/>
      <c r="KVB87" s="59"/>
      <c r="KVC87" s="59"/>
      <c r="KVD87" s="59"/>
      <c r="KVE87" s="59"/>
      <c r="KVF87" s="59"/>
      <c r="KVG87" s="59"/>
      <c r="KVH87" s="59"/>
      <c r="KVI87" s="59"/>
      <c r="KVJ87" s="59"/>
      <c r="KVK87" s="59"/>
      <c r="KVL87" s="59"/>
      <c r="KVM87" s="59"/>
      <c r="KVN87" s="59"/>
      <c r="KVO87" s="59"/>
      <c r="KVP87" s="59"/>
      <c r="KVQ87" s="59"/>
      <c r="KVR87" s="59"/>
      <c r="KVS87" s="59"/>
      <c r="KVT87" s="59"/>
      <c r="KVU87" s="59"/>
      <c r="KVV87" s="59"/>
      <c r="KVW87" s="59"/>
      <c r="KVX87" s="59"/>
      <c r="KVY87" s="59"/>
      <c r="KVZ87" s="59"/>
      <c r="KWA87" s="59"/>
      <c r="KWB87" s="59"/>
      <c r="KWC87" s="59"/>
      <c r="KWD87" s="59"/>
      <c r="KWE87" s="59"/>
      <c r="KWF87" s="59"/>
      <c r="KWG87" s="59"/>
      <c r="KWH87" s="59"/>
      <c r="KWI87" s="59"/>
      <c r="KWJ87" s="59"/>
      <c r="KWK87" s="59"/>
      <c r="KWL87" s="59"/>
      <c r="KWM87" s="59"/>
      <c r="KWN87" s="59"/>
      <c r="KWO87" s="59"/>
      <c r="KWP87" s="59"/>
      <c r="KWQ87" s="59"/>
      <c r="KWR87" s="59"/>
      <c r="KWS87" s="59"/>
      <c r="KWT87" s="59"/>
      <c r="KWU87" s="59"/>
      <c r="KWV87" s="59"/>
      <c r="KWW87" s="59"/>
      <c r="KWX87" s="59"/>
      <c r="KWY87" s="59"/>
      <c r="KWZ87" s="59"/>
      <c r="KXA87" s="59"/>
      <c r="KXB87" s="59"/>
      <c r="KXC87" s="59"/>
      <c r="KXD87" s="59"/>
      <c r="KXE87" s="59"/>
      <c r="KXF87" s="59"/>
      <c r="KXG87" s="59"/>
      <c r="KXH87" s="59"/>
      <c r="KXI87" s="59"/>
      <c r="KXJ87" s="59"/>
      <c r="KXK87" s="59"/>
      <c r="KXL87" s="59"/>
      <c r="KXM87" s="59"/>
      <c r="KXN87" s="59"/>
      <c r="KXO87" s="59"/>
      <c r="KXP87" s="59"/>
      <c r="KXQ87" s="59"/>
      <c r="KXR87" s="59"/>
      <c r="KXS87" s="59"/>
      <c r="KXT87" s="59"/>
      <c r="KXU87" s="59"/>
      <c r="KXV87" s="59"/>
      <c r="KXW87" s="59"/>
      <c r="KXX87" s="59"/>
      <c r="KXY87" s="59"/>
      <c r="KXZ87" s="59"/>
      <c r="KYA87" s="59"/>
      <c r="KYB87" s="59"/>
      <c r="KYC87" s="59"/>
      <c r="KYD87" s="59"/>
      <c r="KYE87" s="59"/>
      <c r="KYF87" s="59"/>
      <c r="KYG87" s="59"/>
      <c r="KYH87" s="59"/>
      <c r="KYI87" s="59"/>
      <c r="KYJ87" s="59"/>
      <c r="KYK87" s="59"/>
      <c r="KYL87" s="59"/>
      <c r="KYM87" s="59"/>
      <c r="KYN87" s="59"/>
      <c r="KYO87" s="59"/>
      <c r="KYP87" s="59"/>
      <c r="KYQ87" s="59"/>
      <c r="KYR87" s="59"/>
      <c r="KYS87" s="59"/>
      <c r="KYT87" s="59"/>
      <c r="KYU87" s="59"/>
      <c r="KYV87" s="59"/>
      <c r="KYW87" s="59"/>
      <c r="KYX87" s="59"/>
      <c r="KYY87" s="59"/>
      <c r="KYZ87" s="59"/>
      <c r="KZA87" s="59"/>
      <c r="KZB87" s="59"/>
      <c r="KZC87" s="59"/>
      <c r="KZD87" s="59"/>
      <c r="KZE87" s="59"/>
      <c r="KZF87" s="59"/>
      <c r="KZG87" s="59"/>
      <c r="KZH87" s="59"/>
      <c r="KZI87" s="59"/>
      <c r="KZJ87" s="59"/>
      <c r="KZK87" s="59"/>
      <c r="KZL87" s="59"/>
      <c r="KZM87" s="59"/>
      <c r="KZN87" s="59"/>
      <c r="KZO87" s="59"/>
      <c r="KZP87" s="59"/>
      <c r="KZQ87" s="59"/>
      <c r="KZR87" s="59"/>
      <c r="KZS87" s="59"/>
      <c r="KZT87" s="59"/>
      <c r="KZU87" s="59"/>
      <c r="KZV87" s="59"/>
      <c r="KZW87" s="59"/>
      <c r="KZX87" s="59"/>
      <c r="KZY87" s="59"/>
      <c r="KZZ87" s="59"/>
      <c r="LAA87" s="59"/>
      <c r="LAB87" s="59"/>
      <c r="LAC87" s="59"/>
      <c r="LAD87" s="59"/>
      <c r="LAE87" s="59"/>
      <c r="LAF87" s="59"/>
      <c r="LAG87" s="59"/>
      <c r="LAH87" s="59"/>
      <c r="LAI87" s="59"/>
      <c r="LAJ87" s="59"/>
      <c r="LAK87" s="59"/>
      <c r="LAL87" s="59"/>
      <c r="LAM87" s="59"/>
      <c r="LAN87" s="59"/>
      <c r="LAO87" s="59"/>
      <c r="LAP87" s="59"/>
      <c r="LAQ87" s="59"/>
      <c r="LAR87" s="59"/>
      <c r="LAS87" s="59"/>
      <c r="LAT87" s="59"/>
      <c r="LAU87" s="59"/>
      <c r="LAV87" s="59"/>
      <c r="LAW87" s="59"/>
      <c r="LAX87" s="59"/>
      <c r="LAY87" s="59"/>
      <c r="LAZ87" s="59"/>
      <c r="LBA87" s="59"/>
      <c r="LBB87" s="59"/>
      <c r="LBC87" s="59"/>
      <c r="LBD87" s="59"/>
      <c r="LBE87" s="59"/>
      <c r="LBF87" s="59"/>
      <c r="LBG87" s="59"/>
      <c r="LBH87" s="59"/>
      <c r="LBI87" s="59"/>
      <c r="LBJ87" s="59"/>
      <c r="LBK87" s="59"/>
      <c r="LBL87" s="59"/>
      <c r="LBM87" s="59"/>
      <c r="LBN87" s="59"/>
      <c r="LBO87" s="59"/>
      <c r="LBP87" s="59"/>
      <c r="LBQ87" s="59"/>
      <c r="LBR87" s="59"/>
      <c r="LBS87" s="59"/>
      <c r="LBT87" s="59"/>
      <c r="LBU87" s="59"/>
      <c r="LBV87" s="59"/>
      <c r="LBW87" s="59"/>
      <c r="LBX87" s="59"/>
      <c r="LBY87" s="59"/>
      <c r="LBZ87" s="59"/>
      <c r="LCA87" s="59"/>
      <c r="LCB87" s="59"/>
      <c r="LCC87" s="59"/>
      <c r="LCD87" s="59"/>
      <c r="LCE87" s="59"/>
      <c r="LCF87" s="59"/>
      <c r="LCG87" s="59"/>
      <c r="LCH87" s="59"/>
      <c r="LCI87" s="59"/>
      <c r="LCJ87" s="59"/>
      <c r="LCK87" s="59"/>
      <c r="LCL87" s="59"/>
      <c r="LCM87" s="59"/>
      <c r="LCN87" s="59"/>
      <c r="LCO87" s="59"/>
      <c r="LCP87" s="59"/>
      <c r="LCQ87" s="59"/>
      <c r="LCR87" s="59"/>
      <c r="LCS87" s="59"/>
      <c r="LCT87" s="59"/>
      <c r="LCU87" s="59"/>
      <c r="LCV87" s="59"/>
      <c r="LCW87" s="59"/>
      <c r="LCX87" s="59"/>
      <c r="LCY87" s="59"/>
      <c r="LCZ87" s="59"/>
      <c r="LDA87" s="59"/>
      <c r="LDB87" s="59"/>
      <c r="LDC87" s="59"/>
      <c r="LDD87" s="59"/>
      <c r="LDE87" s="59"/>
      <c r="LDF87" s="59"/>
      <c r="LDG87" s="59"/>
      <c r="LDH87" s="59"/>
      <c r="LDI87" s="59"/>
      <c r="LDJ87" s="59"/>
      <c r="LDK87" s="59"/>
      <c r="LDL87" s="59"/>
      <c r="LDM87" s="59"/>
      <c r="LDN87" s="59"/>
      <c r="LDO87" s="59"/>
      <c r="LDP87" s="59"/>
      <c r="LDQ87" s="59"/>
      <c r="LDR87" s="59"/>
      <c r="LDS87" s="59"/>
      <c r="LDT87" s="59"/>
      <c r="LDU87" s="59"/>
      <c r="LDV87" s="59"/>
      <c r="LDW87" s="59"/>
      <c r="LDX87" s="59"/>
      <c r="LDY87" s="59"/>
      <c r="LDZ87" s="59"/>
      <c r="LEA87" s="59"/>
      <c r="LEB87" s="59"/>
      <c r="LEC87" s="59"/>
      <c r="LED87" s="59"/>
      <c r="LEE87" s="59"/>
      <c r="LEF87" s="59"/>
      <c r="LEG87" s="59"/>
      <c r="LEH87" s="59"/>
      <c r="LEI87" s="59"/>
      <c r="LEJ87" s="59"/>
      <c r="LEK87" s="59"/>
      <c r="LEL87" s="59"/>
      <c r="LEM87" s="59"/>
      <c r="LEN87" s="59"/>
      <c r="LEO87" s="59"/>
      <c r="LEP87" s="59"/>
      <c r="LEQ87" s="59"/>
      <c r="LER87" s="59"/>
      <c r="LES87" s="59"/>
      <c r="LET87" s="59"/>
      <c r="LEU87" s="59"/>
      <c r="LEV87" s="59"/>
      <c r="LEW87" s="59"/>
      <c r="LEX87" s="59"/>
      <c r="LEY87" s="59"/>
      <c r="LEZ87" s="59"/>
      <c r="LFA87" s="59"/>
      <c r="LFB87" s="59"/>
      <c r="LFC87" s="59"/>
      <c r="LFD87" s="59"/>
      <c r="LFE87" s="59"/>
      <c r="LFF87" s="59"/>
      <c r="LFG87" s="59"/>
      <c r="LFH87" s="59"/>
      <c r="LFI87" s="59"/>
      <c r="LFJ87" s="59"/>
      <c r="LFK87" s="59"/>
      <c r="LFL87" s="59"/>
      <c r="LFM87" s="59"/>
      <c r="LFN87" s="59"/>
      <c r="LFO87" s="59"/>
      <c r="LFP87" s="59"/>
      <c r="LFQ87" s="59"/>
      <c r="LFR87" s="59"/>
      <c r="LFS87" s="59"/>
      <c r="LFT87" s="59"/>
      <c r="LFU87" s="59"/>
      <c r="LFV87" s="59"/>
      <c r="LFW87" s="59"/>
      <c r="LFX87" s="59"/>
      <c r="LFY87" s="59"/>
      <c r="LFZ87" s="59"/>
      <c r="LGA87" s="59"/>
      <c r="LGB87" s="59"/>
      <c r="LGC87" s="59"/>
      <c r="LGD87" s="59"/>
      <c r="LGE87" s="59"/>
      <c r="LGF87" s="59"/>
      <c r="LGG87" s="59"/>
      <c r="LGH87" s="59"/>
      <c r="LGI87" s="59"/>
      <c r="LGJ87" s="59"/>
      <c r="LGK87" s="59"/>
      <c r="LGL87" s="59"/>
      <c r="LGM87" s="59"/>
      <c r="LGN87" s="59"/>
      <c r="LGO87" s="59"/>
      <c r="LGP87" s="59"/>
      <c r="LGQ87" s="59"/>
      <c r="LGR87" s="59"/>
      <c r="LGS87" s="59"/>
      <c r="LGT87" s="59"/>
      <c r="LGU87" s="59"/>
      <c r="LGV87" s="59"/>
      <c r="LGW87" s="59"/>
      <c r="LGX87" s="59"/>
      <c r="LGY87" s="59"/>
      <c r="LGZ87" s="59"/>
      <c r="LHA87" s="59"/>
      <c r="LHB87" s="59"/>
      <c r="LHC87" s="59"/>
      <c r="LHD87" s="59"/>
      <c r="LHE87" s="59"/>
      <c r="LHF87" s="59"/>
      <c r="LHG87" s="59"/>
      <c r="LHH87" s="59"/>
      <c r="LHI87" s="59"/>
      <c r="LHJ87" s="59"/>
      <c r="LHK87" s="59"/>
      <c r="LHL87" s="59"/>
      <c r="LHM87" s="59"/>
      <c r="LHN87" s="59"/>
      <c r="LHO87" s="59"/>
      <c r="LHP87" s="59"/>
      <c r="LHQ87" s="59"/>
      <c r="LHR87" s="59"/>
      <c r="LHS87" s="59"/>
      <c r="LHT87" s="59"/>
      <c r="LHU87" s="59"/>
      <c r="LHV87" s="59"/>
      <c r="LHW87" s="59"/>
      <c r="LHX87" s="59"/>
      <c r="LHY87" s="59"/>
      <c r="LHZ87" s="59"/>
      <c r="LIA87" s="59"/>
      <c r="LIB87" s="59"/>
      <c r="LIC87" s="59"/>
      <c r="LID87" s="59"/>
      <c r="LIE87" s="59"/>
      <c r="LIF87" s="59"/>
      <c r="LIG87" s="59"/>
      <c r="LIH87" s="59"/>
      <c r="LII87" s="59"/>
      <c r="LIJ87" s="59"/>
      <c r="LIK87" s="59"/>
      <c r="LIL87" s="59"/>
      <c r="LIM87" s="59"/>
      <c r="LIN87" s="59"/>
      <c r="LIO87" s="59"/>
      <c r="LIP87" s="59"/>
      <c r="LIQ87" s="59"/>
      <c r="LIR87" s="59"/>
      <c r="LIS87" s="59"/>
      <c r="LIT87" s="59"/>
      <c r="LIU87" s="59"/>
      <c r="LIV87" s="59"/>
      <c r="LIW87" s="59"/>
      <c r="LIX87" s="59"/>
      <c r="LIY87" s="59"/>
      <c r="LIZ87" s="59"/>
      <c r="LJA87" s="59"/>
      <c r="LJB87" s="59"/>
      <c r="LJC87" s="59"/>
      <c r="LJD87" s="59"/>
      <c r="LJE87" s="59"/>
      <c r="LJF87" s="59"/>
      <c r="LJG87" s="59"/>
      <c r="LJH87" s="59"/>
      <c r="LJI87" s="59"/>
      <c r="LJJ87" s="59"/>
      <c r="LJK87" s="59"/>
      <c r="LJL87" s="59"/>
      <c r="LJM87" s="59"/>
      <c r="LJN87" s="59"/>
      <c r="LJO87" s="59"/>
      <c r="LJP87" s="59"/>
      <c r="LJQ87" s="59"/>
      <c r="LJR87" s="59"/>
      <c r="LJS87" s="59"/>
      <c r="LJT87" s="59"/>
      <c r="LJU87" s="59"/>
      <c r="LJV87" s="59"/>
      <c r="LJW87" s="59"/>
      <c r="LJX87" s="59"/>
      <c r="LJY87" s="59"/>
      <c r="LJZ87" s="59"/>
      <c r="LKA87" s="59"/>
      <c r="LKB87" s="59"/>
      <c r="LKC87" s="59"/>
      <c r="LKD87" s="59"/>
      <c r="LKE87" s="59"/>
      <c r="LKF87" s="59"/>
      <c r="LKG87" s="59"/>
      <c r="LKH87" s="59"/>
      <c r="LKI87" s="59"/>
      <c r="LKJ87" s="59"/>
      <c r="LKK87" s="59"/>
      <c r="LKL87" s="59"/>
      <c r="LKM87" s="59"/>
      <c r="LKN87" s="59"/>
      <c r="LKO87" s="59"/>
      <c r="LKP87" s="59"/>
      <c r="LKQ87" s="59"/>
      <c r="LKR87" s="59"/>
      <c r="LKS87" s="59"/>
      <c r="LKT87" s="59"/>
      <c r="LKU87" s="59"/>
      <c r="LKV87" s="59"/>
      <c r="LKW87" s="59"/>
      <c r="LKX87" s="59"/>
      <c r="LKY87" s="59"/>
      <c r="LKZ87" s="59"/>
      <c r="LLA87" s="59"/>
      <c r="LLB87" s="59"/>
      <c r="LLC87" s="59"/>
      <c r="LLD87" s="59"/>
      <c r="LLE87" s="59"/>
      <c r="LLF87" s="59"/>
      <c r="LLG87" s="59"/>
      <c r="LLH87" s="59"/>
      <c r="LLI87" s="59"/>
      <c r="LLJ87" s="59"/>
      <c r="LLK87" s="59"/>
      <c r="LLL87" s="59"/>
      <c r="LLM87" s="59"/>
      <c r="LLN87" s="59"/>
      <c r="LLO87" s="59"/>
      <c r="LLP87" s="59"/>
      <c r="LLQ87" s="59"/>
      <c r="LLR87" s="59"/>
      <c r="LLS87" s="59"/>
      <c r="LLT87" s="59"/>
      <c r="LLU87" s="59"/>
      <c r="LLV87" s="59"/>
      <c r="LLW87" s="59"/>
      <c r="LLX87" s="59"/>
      <c r="LLY87" s="59"/>
      <c r="LLZ87" s="59"/>
      <c r="LMA87" s="59"/>
      <c r="LMB87" s="59"/>
      <c r="LMC87" s="59"/>
      <c r="LMD87" s="59"/>
      <c r="LME87" s="59"/>
      <c r="LMF87" s="59"/>
      <c r="LMG87" s="59"/>
      <c r="LMH87" s="59"/>
      <c r="LMI87" s="59"/>
      <c r="LMJ87" s="59"/>
      <c r="LMK87" s="59"/>
      <c r="LML87" s="59"/>
      <c r="LMM87" s="59"/>
      <c r="LMN87" s="59"/>
      <c r="LMO87" s="59"/>
      <c r="LMP87" s="59"/>
      <c r="LMQ87" s="59"/>
      <c r="LMR87" s="59"/>
      <c r="LMS87" s="59"/>
      <c r="LMT87" s="59"/>
      <c r="LMU87" s="59"/>
      <c r="LMV87" s="59"/>
      <c r="LMW87" s="59"/>
      <c r="LMX87" s="59"/>
      <c r="LMY87" s="59"/>
      <c r="LMZ87" s="59"/>
      <c r="LNA87" s="59"/>
      <c r="LNB87" s="59"/>
      <c r="LNC87" s="59"/>
      <c r="LND87" s="59"/>
      <c r="LNE87" s="59"/>
      <c r="LNF87" s="59"/>
      <c r="LNG87" s="59"/>
      <c r="LNH87" s="59"/>
      <c r="LNI87" s="59"/>
      <c r="LNJ87" s="59"/>
      <c r="LNK87" s="59"/>
      <c r="LNL87" s="59"/>
      <c r="LNM87" s="59"/>
      <c r="LNN87" s="59"/>
      <c r="LNO87" s="59"/>
      <c r="LNP87" s="59"/>
      <c r="LNQ87" s="59"/>
      <c r="LNR87" s="59"/>
      <c r="LNS87" s="59"/>
      <c r="LNT87" s="59"/>
      <c r="LNU87" s="59"/>
      <c r="LNV87" s="59"/>
      <c r="LNW87" s="59"/>
      <c r="LNX87" s="59"/>
      <c r="LNY87" s="59"/>
      <c r="LNZ87" s="59"/>
      <c r="LOA87" s="59"/>
      <c r="LOB87" s="59"/>
      <c r="LOC87" s="59"/>
      <c r="LOD87" s="59"/>
      <c r="LOE87" s="59"/>
      <c r="LOF87" s="59"/>
      <c r="LOG87" s="59"/>
      <c r="LOH87" s="59"/>
      <c r="LOI87" s="59"/>
      <c r="LOJ87" s="59"/>
      <c r="LOK87" s="59"/>
      <c r="LOL87" s="59"/>
      <c r="LOM87" s="59"/>
      <c r="LON87" s="59"/>
      <c r="LOO87" s="59"/>
      <c r="LOP87" s="59"/>
      <c r="LOQ87" s="59"/>
      <c r="LOR87" s="59"/>
      <c r="LOS87" s="59"/>
      <c r="LOT87" s="59"/>
      <c r="LOU87" s="59"/>
      <c r="LOV87" s="59"/>
      <c r="LOW87" s="59"/>
      <c r="LOX87" s="59"/>
      <c r="LOY87" s="59"/>
      <c r="LOZ87" s="59"/>
      <c r="LPA87" s="59"/>
      <c r="LPB87" s="59"/>
      <c r="LPC87" s="59"/>
      <c r="LPD87" s="59"/>
      <c r="LPE87" s="59"/>
      <c r="LPF87" s="59"/>
      <c r="LPG87" s="59"/>
      <c r="LPH87" s="59"/>
      <c r="LPI87" s="59"/>
      <c r="LPJ87" s="59"/>
      <c r="LPK87" s="59"/>
      <c r="LPL87" s="59"/>
      <c r="LPM87" s="59"/>
      <c r="LPN87" s="59"/>
      <c r="LPO87" s="59"/>
      <c r="LPP87" s="59"/>
      <c r="LPQ87" s="59"/>
      <c r="LPR87" s="59"/>
      <c r="LPS87" s="59"/>
      <c r="LPT87" s="59"/>
      <c r="LPU87" s="59"/>
      <c r="LPV87" s="59"/>
      <c r="LPW87" s="59"/>
      <c r="LPX87" s="59"/>
      <c r="LPY87" s="59"/>
      <c r="LPZ87" s="59"/>
      <c r="LQA87" s="59"/>
      <c r="LQB87" s="59"/>
      <c r="LQC87" s="59"/>
      <c r="LQD87" s="59"/>
      <c r="LQE87" s="59"/>
      <c r="LQF87" s="59"/>
      <c r="LQG87" s="59"/>
      <c r="LQH87" s="59"/>
      <c r="LQI87" s="59"/>
      <c r="LQJ87" s="59"/>
      <c r="LQK87" s="59"/>
      <c r="LQL87" s="59"/>
      <c r="LQM87" s="59"/>
      <c r="LQN87" s="59"/>
      <c r="LQO87" s="59"/>
      <c r="LQP87" s="59"/>
      <c r="LQQ87" s="59"/>
      <c r="LQR87" s="59"/>
      <c r="LQS87" s="59"/>
      <c r="LQT87" s="59"/>
      <c r="LQU87" s="59"/>
      <c r="LQV87" s="59"/>
      <c r="LQW87" s="59"/>
      <c r="LQX87" s="59"/>
      <c r="LQY87" s="59"/>
      <c r="LQZ87" s="59"/>
      <c r="LRA87" s="59"/>
      <c r="LRB87" s="59"/>
      <c r="LRC87" s="59"/>
      <c r="LRD87" s="59"/>
      <c r="LRE87" s="59"/>
      <c r="LRF87" s="59"/>
      <c r="LRG87" s="59"/>
      <c r="LRH87" s="59"/>
      <c r="LRI87" s="59"/>
      <c r="LRJ87" s="59"/>
      <c r="LRK87" s="59"/>
      <c r="LRL87" s="59"/>
      <c r="LRM87" s="59"/>
      <c r="LRN87" s="59"/>
      <c r="LRO87" s="59"/>
      <c r="LRP87" s="59"/>
      <c r="LRQ87" s="59"/>
      <c r="LRR87" s="59"/>
      <c r="LRS87" s="59"/>
      <c r="LRT87" s="59"/>
      <c r="LRU87" s="59"/>
      <c r="LRV87" s="59"/>
      <c r="LRW87" s="59"/>
      <c r="LRX87" s="59"/>
      <c r="LRY87" s="59"/>
      <c r="LRZ87" s="59"/>
      <c r="LSA87" s="59"/>
      <c r="LSB87" s="59"/>
      <c r="LSC87" s="59"/>
      <c r="LSD87" s="59"/>
      <c r="LSE87" s="59"/>
      <c r="LSF87" s="59"/>
      <c r="LSG87" s="59"/>
      <c r="LSH87" s="59"/>
      <c r="LSI87" s="59"/>
      <c r="LSJ87" s="59"/>
      <c r="LSK87" s="59"/>
      <c r="LSL87" s="59"/>
      <c r="LSM87" s="59"/>
      <c r="LSN87" s="59"/>
      <c r="LSO87" s="59"/>
      <c r="LSP87" s="59"/>
      <c r="LSQ87" s="59"/>
      <c r="LSR87" s="59"/>
      <c r="LSS87" s="59"/>
      <c r="LST87" s="59"/>
      <c r="LSU87" s="59"/>
      <c r="LSV87" s="59"/>
      <c r="LSW87" s="59"/>
      <c r="LSX87" s="59"/>
      <c r="LSY87" s="59"/>
      <c r="LSZ87" s="59"/>
      <c r="LTA87" s="59"/>
      <c r="LTB87" s="59"/>
      <c r="LTC87" s="59"/>
      <c r="LTD87" s="59"/>
      <c r="LTE87" s="59"/>
      <c r="LTF87" s="59"/>
      <c r="LTG87" s="59"/>
      <c r="LTH87" s="59"/>
      <c r="LTI87" s="59"/>
      <c r="LTJ87" s="59"/>
      <c r="LTK87" s="59"/>
      <c r="LTL87" s="59"/>
      <c r="LTM87" s="59"/>
      <c r="LTN87" s="59"/>
      <c r="LTO87" s="59"/>
      <c r="LTP87" s="59"/>
      <c r="LTQ87" s="59"/>
      <c r="LTR87" s="59"/>
      <c r="LTS87" s="59"/>
      <c r="LTT87" s="59"/>
      <c r="LTU87" s="59"/>
      <c r="LTV87" s="59"/>
      <c r="LTW87" s="59"/>
      <c r="LTX87" s="59"/>
      <c r="LTY87" s="59"/>
      <c r="LTZ87" s="59"/>
      <c r="LUA87" s="59"/>
      <c r="LUB87" s="59"/>
      <c r="LUC87" s="59"/>
      <c r="LUD87" s="59"/>
      <c r="LUE87" s="59"/>
      <c r="LUF87" s="59"/>
      <c r="LUG87" s="59"/>
      <c r="LUH87" s="59"/>
      <c r="LUI87" s="59"/>
      <c r="LUJ87" s="59"/>
      <c r="LUK87" s="59"/>
      <c r="LUL87" s="59"/>
      <c r="LUM87" s="59"/>
      <c r="LUN87" s="59"/>
      <c r="LUO87" s="59"/>
      <c r="LUP87" s="59"/>
      <c r="LUQ87" s="59"/>
      <c r="LUR87" s="59"/>
      <c r="LUS87" s="59"/>
      <c r="LUT87" s="59"/>
      <c r="LUU87" s="59"/>
      <c r="LUV87" s="59"/>
      <c r="LUW87" s="59"/>
      <c r="LUX87" s="59"/>
      <c r="LUY87" s="59"/>
      <c r="LUZ87" s="59"/>
      <c r="LVA87" s="59"/>
      <c r="LVB87" s="59"/>
      <c r="LVC87" s="59"/>
      <c r="LVD87" s="59"/>
      <c r="LVE87" s="59"/>
      <c r="LVF87" s="59"/>
      <c r="LVG87" s="59"/>
      <c r="LVH87" s="59"/>
      <c r="LVI87" s="59"/>
      <c r="LVJ87" s="59"/>
      <c r="LVK87" s="59"/>
      <c r="LVL87" s="59"/>
      <c r="LVM87" s="59"/>
      <c r="LVN87" s="59"/>
      <c r="LVO87" s="59"/>
      <c r="LVP87" s="59"/>
      <c r="LVQ87" s="59"/>
      <c r="LVR87" s="59"/>
      <c r="LVS87" s="59"/>
      <c r="LVT87" s="59"/>
      <c r="LVU87" s="59"/>
      <c r="LVV87" s="59"/>
      <c r="LVW87" s="59"/>
      <c r="LVX87" s="59"/>
      <c r="LVY87" s="59"/>
      <c r="LVZ87" s="59"/>
      <c r="LWA87" s="59"/>
      <c r="LWB87" s="59"/>
      <c r="LWC87" s="59"/>
      <c r="LWD87" s="59"/>
      <c r="LWE87" s="59"/>
      <c r="LWF87" s="59"/>
      <c r="LWG87" s="59"/>
      <c r="LWH87" s="59"/>
      <c r="LWI87" s="59"/>
      <c r="LWJ87" s="59"/>
      <c r="LWK87" s="59"/>
      <c r="LWL87" s="59"/>
      <c r="LWM87" s="59"/>
      <c r="LWN87" s="59"/>
      <c r="LWO87" s="59"/>
      <c r="LWP87" s="59"/>
      <c r="LWQ87" s="59"/>
      <c r="LWR87" s="59"/>
      <c r="LWS87" s="59"/>
      <c r="LWT87" s="59"/>
      <c r="LWU87" s="59"/>
      <c r="LWV87" s="59"/>
      <c r="LWW87" s="59"/>
      <c r="LWX87" s="59"/>
      <c r="LWY87" s="59"/>
      <c r="LWZ87" s="59"/>
      <c r="LXA87" s="59"/>
      <c r="LXB87" s="59"/>
      <c r="LXC87" s="59"/>
      <c r="LXD87" s="59"/>
      <c r="LXE87" s="59"/>
      <c r="LXF87" s="59"/>
      <c r="LXG87" s="59"/>
      <c r="LXH87" s="59"/>
      <c r="LXI87" s="59"/>
      <c r="LXJ87" s="59"/>
      <c r="LXK87" s="59"/>
      <c r="LXL87" s="59"/>
      <c r="LXM87" s="59"/>
      <c r="LXN87" s="59"/>
      <c r="LXO87" s="59"/>
      <c r="LXP87" s="59"/>
      <c r="LXQ87" s="59"/>
      <c r="LXR87" s="59"/>
      <c r="LXS87" s="59"/>
      <c r="LXT87" s="59"/>
      <c r="LXU87" s="59"/>
      <c r="LXV87" s="59"/>
      <c r="LXW87" s="59"/>
      <c r="LXX87" s="59"/>
      <c r="LXY87" s="59"/>
      <c r="LXZ87" s="59"/>
      <c r="LYA87" s="59"/>
      <c r="LYB87" s="59"/>
      <c r="LYC87" s="59"/>
      <c r="LYD87" s="59"/>
      <c r="LYE87" s="59"/>
      <c r="LYF87" s="59"/>
      <c r="LYG87" s="59"/>
      <c r="LYH87" s="59"/>
      <c r="LYI87" s="59"/>
      <c r="LYJ87" s="59"/>
      <c r="LYK87" s="59"/>
      <c r="LYL87" s="59"/>
      <c r="LYM87" s="59"/>
      <c r="LYN87" s="59"/>
      <c r="LYO87" s="59"/>
      <c r="LYP87" s="59"/>
      <c r="LYQ87" s="59"/>
      <c r="LYR87" s="59"/>
      <c r="LYS87" s="59"/>
      <c r="LYT87" s="59"/>
      <c r="LYU87" s="59"/>
      <c r="LYV87" s="59"/>
      <c r="LYW87" s="59"/>
      <c r="LYX87" s="59"/>
      <c r="LYY87" s="59"/>
      <c r="LYZ87" s="59"/>
      <c r="LZA87" s="59"/>
      <c r="LZB87" s="59"/>
      <c r="LZC87" s="59"/>
      <c r="LZD87" s="59"/>
      <c r="LZE87" s="59"/>
      <c r="LZF87" s="59"/>
      <c r="LZG87" s="59"/>
      <c r="LZH87" s="59"/>
      <c r="LZI87" s="59"/>
      <c r="LZJ87" s="59"/>
      <c r="LZK87" s="59"/>
      <c r="LZL87" s="59"/>
      <c r="LZM87" s="59"/>
      <c r="LZN87" s="59"/>
      <c r="LZO87" s="59"/>
      <c r="LZP87" s="59"/>
      <c r="LZQ87" s="59"/>
      <c r="LZR87" s="59"/>
      <c r="LZS87" s="59"/>
      <c r="LZT87" s="59"/>
      <c r="LZU87" s="59"/>
      <c r="LZV87" s="59"/>
      <c r="LZW87" s="59"/>
      <c r="LZX87" s="59"/>
      <c r="LZY87" s="59"/>
      <c r="LZZ87" s="59"/>
      <c r="MAA87" s="59"/>
      <c r="MAB87" s="59"/>
      <c r="MAC87" s="59"/>
      <c r="MAD87" s="59"/>
      <c r="MAE87" s="59"/>
      <c r="MAF87" s="59"/>
      <c r="MAG87" s="59"/>
      <c r="MAH87" s="59"/>
      <c r="MAI87" s="59"/>
      <c r="MAJ87" s="59"/>
      <c r="MAK87" s="59"/>
      <c r="MAL87" s="59"/>
      <c r="MAM87" s="59"/>
      <c r="MAN87" s="59"/>
      <c r="MAO87" s="59"/>
      <c r="MAP87" s="59"/>
      <c r="MAQ87" s="59"/>
      <c r="MAR87" s="59"/>
      <c r="MAS87" s="59"/>
      <c r="MAT87" s="59"/>
      <c r="MAU87" s="59"/>
      <c r="MAV87" s="59"/>
      <c r="MAW87" s="59"/>
      <c r="MAX87" s="59"/>
      <c r="MAY87" s="59"/>
      <c r="MAZ87" s="59"/>
      <c r="MBA87" s="59"/>
      <c r="MBB87" s="59"/>
      <c r="MBC87" s="59"/>
      <c r="MBD87" s="59"/>
      <c r="MBE87" s="59"/>
      <c r="MBF87" s="59"/>
      <c r="MBG87" s="59"/>
      <c r="MBH87" s="59"/>
      <c r="MBI87" s="59"/>
      <c r="MBJ87" s="59"/>
      <c r="MBK87" s="59"/>
      <c r="MBL87" s="59"/>
      <c r="MBM87" s="59"/>
      <c r="MBN87" s="59"/>
      <c r="MBO87" s="59"/>
      <c r="MBP87" s="59"/>
      <c r="MBQ87" s="59"/>
      <c r="MBR87" s="59"/>
      <c r="MBS87" s="59"/>
      <c r="MBT87" s="59"/>
      <c r="MBU87" s="59"/>
      <c r="MBV87" s="59"/>
      <c r="MBW87" s="59"/>
      <c r="MBX87" s="59"/>
      <c r="MBY87" s="59"/>
      <c r="MBZ87" s="59"/>
      <c r="MCA87" s="59"/>
      <c r="MCB87" s="59"/>
      <c r="MCC87" s="59"/>
      <c r="MCD87" s="59"/>
      <c r="MCE87" s="59"/>
      <c r="MCF87" s="59"/>
      <c r="MCG87" s="59"/>
      <c r="MCH87" s="59"/>
      <c r="MCI87" s="59"/>
      <c r="MCJ87" s="59"/>
      <c r="MCK87" s="59"/>
      <c r="MCL87" s="59"/>
      <c r="MCM87" s="59"/>
      <c r="MCN87" s="59"/>
      <c r="MCO87" s="59"/>
      <c r="MCP87" s="59"/>
      <c r="MCQ87" s="59"/>
      <c r="MCR87" s="59"/>
      <c r="MCS87" s="59"/>
      <c r="MCT87" s="59"/>
      <c r="MCU87" s="59"/>
      <c r="MCV87" s="59"/>
      <c r="MCW87" s="59"/>
      <c r="MCX87" s="59"/>
      <c r="MCY87" s="59"/>
      <c r="MCZ87" s="59"/>
      <c r="MDA87" s="59"/>
      <c r="MDB87" s="59"/>
      <c r="MDC87" s="59"/>
      <c r="MDD87" s="59"/>
      <c r="MDE87" s="59"/>
      <c r="MDF87" s="59"/>
      <c r="MDG87" s="59"/>
      <c r="MDH87" s="59"/>
      <c r="MDI87" s="59"/>
      <c r="MDJ87" s="59"/>
      <c r="MDK87" s="59"/>
      <c r="MDL87" s="59"/>
      <c r="MDM87" s="59"/>
      <c r="MDN87" s="59"/>
      <c r="MDO87" s="59"/>
      <c r="MDP87" s="59"/>
      <c r="MDQ87" s="59"/>
      <c r="MDR87" s="59"/>
      <c r="MDS87" s="59"/>
      <c r="MDT87" s="59"/>
      <c r="MDU87" s="59"/>
      <c r="MDV87" s="59"/>
      <c r="MDW87" s="59"/>
      <c r="MDX87" s="59"/>
      <c r="MDY87" s="59"/>
      <c r="MDZ87" s="59"/>
      <c r="MEA87" s="59"/>
      <c r="MEB87" s="59"/>
      <c r="MEC87" s="59"/>
      <c r="MED87" s="59"/>
      <c r="MEE87" s="59"/>
      <c r="MEF87" s="59"/>
      <c r="MEG87" s="59"/>
      <c r="MEH87" s="59"/>
      <c r="MEI87" s="59"/>
      <c r="MEJ87" s="59"/>
      <c r="MEK87" s="59"/>
      <c r="MEL87" s="59"/>
      <c r="MEM87" s="59"/>
      <c r="MEN87" s="59"/>
      <c r="MEO87" s="59"/>
      <c r="MEP87" s="59"/>
      <c r="MEQ87" s="59"/>
      <c r="MER87" s="59"/>
      <c r="MES87" s="59"/>
      <c r="MET87" s="59"/>
      <c r="MEU87" s="59"/>
      <c r="MEV87" s="59"/>
      <c r="MEW87" s="59"/>
      <c r="MEX87" s="59"/>
      <c r="MEY87" s="59"/>
      <c r="MEZ87" s="59"/>
      <c r="MFA87" s="59"/>
      <c r="MFB87" s="59"/>
      <c r="MFC87" s="59"/>
      <c r="MFD87" s="59"/>
      <c r="MFE87" s="59"/>
      <c r="MFF87" s="59"/>
      <c r="MFG87" s="59"/>
      <c r="MFH87" s="59"/>
      <c r="MFI87" s="59"/>
      <c r="MFJ87" s="59"/>
      <c r="MFK87" s="59"/>
      <c r="MFL87" s="59"/>
      <c r="MFM87" s="59"/>
      <c r="MFN87" s="59"/>
      <c r="MFO87" s="59"/>
      <c r="MFP87" s="59"/>
      <c r="MFQ87" s="59"/>
      <c r="MFR87" s="59"/>
      <c r="MFS87" s="59"/>
      <c r="MFT87" s="59"/>
      <c r="MFU87" s="59"/>
      <c r="MFV87" s="59"/>
      <c r="MFW87" s="59"/>
      <c r="MFX87" s="59"/>
      <c r="MFY87" s="59"/>
      <c r="MFZ87" s="59"/>
      <c r="MGA87" s="59"/>
      <c r="MGB87" s="59"/>
      <c r="MGC87" s="59"/>
      <c r="MGD87" s="59"/>
      <c r="MGE87" s="59"/>
      <c r="MGF87" s="59"/>
      <c r="MGG87" s="59"/>
      <c r="MGH87" s="59"/>
      <c r="MGI87" s="59"/>
      <c r="MGJ87" s="59"/>
      <c r="MGK87" s="59"/>
      <c r="MGL87" s="59"/>
      <c r="MGM87" s="59"/>
      <c r="MGN87" s="59"/>
      <c r="MGO87" s="59"/>
      <c r="MGP87" s="59"/>
      <c r="MGQ87" s="59"/>
      <c r="MGR87" s="59"/>
      <c r="MGS87" s="59"/>
      <c r="MGT87" s="59"/>
      <c r="MGU87" s="59"/>
      <c r="MGV87" s="59"/>
      <c r="MGW87" s="59"/>
      <c r="MGX87" s="59"/>
      <c r="MGY87" s="59"/>
      <c r="MGZ87" s="59"/>
      <c r="MHA87" s="59"/>
      <c r="MHB87" s="59"/>
      <c r="MHC87" s="59"/>
      <c r="MHD87" s="59"/>
      <c r="MHE87" s="59"/>
      <c r="MHF87" s="59"/>
      <c r="MHG87" s="59"/>
      <c r="MHH87" s="59"/>
      <c r="MHI87" s="59"/>
      <c r="MHJ87" s="59"/>
      <c r="MHK87" s="59"/>
      <c r="MHL87" s="59"/>
      <c r="MHM87" s="59"/>
      <c r="MHN87" s="59"/>
      <c r="MHO87" s="59"/>
      <c r="MHP87" s="59"/>
      <c r="MHQ87" s="59"/>
      <c r="MHR87" s="59"/>
      <c r="MHS87" s="59"/>
      <c r="MHT87" s="59"/>
      <c r="MHU87" s="59"/>
      <c r="MHV87" s="59"/>
      <c r="MHW87" s="59"/>
      <c r="MHX87" s="59"/>
      <c r="MHY87" s="59"/>
      <c r="MHZ87" s="59"/>
      <c r="MIA87" s="59"/>
      <c r="MIB87" s="59"/>
      <c r="MIC87" s="59"/>
      <c r="MID87" s="59"/>
      <c r="MIE87" s="59"/>
      <c r="MIF87" s="59"/>
      <c r="MIG87" s="59"/>
      <c r="MIH87" s="59"/>
      <c r="MII87" s="59"/>
      <c r="MIJ87" s="59"/>
      <c r="MIK87" s="59"/>
      <c r="MIL87" s="59"/>
      <c r="MIM87" s="59"/>
      <c r="MIN87" s="59"/>
      <c r="MIO87" s="59"/>
      <c r="MIP87" s="59"/>
      <c r="MIQ87" s="59"/>
      <c r="MIR87" s="59"/>
      <c r="MIS87" s="59"/>
      <c r="MIT87" s="59"/>
      <c r="MIU87" s="59"/>
      <c r="MIV87" s="59"/>
      <c r="MIW87" s="59"/>
      <c r="MIX87" s="59"/>
      <c r="MIY87" s="59"/>
      <c r="MIZ87" s="59"/>
      <c r="MJA87" s="59"/>
      <c r="MJB87" s="59"/>
      <c r="MJC87" s="59"/>
      <c r="MJD87" s="59"/>
      <c r="MJE87" s="59"/>
      <c r="MJF87" s="59"/>
      <c r="MJG87" s="59"/>
      <c r="MJH87" s="59"/>
      <c r="MJI87" s="59"/>
      <c r="MJJ87" s="59"/>
      <c r="MJK87" s="59"/>
      <c r="MJL87" s="59"/>
      <c r="MJM87" s="59"/>
      <c r="MJN87" s="59"/>
      <c r="MJO87" s="59"/>
      <c r="MJP87" s="59"/>
      <c r="MJQ87" s="59"/>
      <c r="MJR87" s="59"/>
      <c r="MJS87" s="59"/>
      <c r="MJT87" s="59"/>
      <c r="MJU87" s="59"/>
      <c r="MJV87" s="59"/>
      <c r="MJW87" s="59"/>
      <c r="MJX87" s="59"/>
      <c r="MJY87" s="59"/>
      <c r="MJZ87" s="59"/>
      <c r="MKA87" s="59"/>
      <c r="MKB87" s="59"/>
      <c r="MKC87" s="59"/>
      <c r="MKD87" s="59"/>
      <c r="MKE87" s="59"/>
      <c r="MKF87" s="59"/>
      <c r="MKG87" s="59"/>
      <c r="MKH87" s="59"/>
      <c r="MKI87" s="59"/>
      <c r="MKJ87" s="59"/>
      <c r="MKK87" s="59"/>
      <c r="MKL87" s="59"/>
      <c r="MKM87" s="59"/>
      <c r="MKN87" s="59"/>
      <c r="MKO87" s="59"/>
      <c r="MKP87" s="59"/>
      <c r="MKQ87" s="59"/>
      <c r="MKR87" s="59"/>
      <c r="MKS87" s="59"/>
      <c r="MKT87" s="59"/>
      <c r="MKU87" s="59"/>
      <c r="MKV87" s="59"/>
      <c r="MKW87" s="59"/>
      <c r="MKX87" s="59"/>
      <c r="MKY87" s="59"/>
      <c r="MKZ87" s="59"/>
      <c r="MLA87" s="59"/>
      <c r="MLB87" s="59"/>
      <c r="MLC87" s="59"/>
      <c r="MLD87" s="59"/>
      <c r="MLE87" s="59"/>
      <c r="MLF87" s="59"/>
      <c r="MLG87" s="59"/>
      <c r="MLH87" s="59"/>
      <c r="MLI87" s="59"/>
      <c r="MLJ87" s="59"/>
      <c r="MLK87" s="59"/>
      <c r="MLL87" s="59"/>
      <c r="MLM87" s="59"/>
      <c r="MLN87" s="59"/>
      <c r="MLO87" s="59"/>
      <c r="MLP87" s="59"/>
      <c r="MLQ87" s="59"/>
      <c r="MLR87" s="59"/>
      <c r="MLS87" s="59"/>
      <c r="MLT87" s="59"/>
      <c r="MLU87" s="59"/>
      <c r="MLV87" s="59"/>
      <c r="MLW87" s="59"/>
      <c r="MLX87" s="59"/>
      <c r="MLY87" s="59"/>
      <c r="MLZ87" s="59"/>
      <c r="MMA87" s="59"/>
      <c r="MMB87" s="59"/>
      <c r="MMC87" s="59"/>
      <c r="MMD87" s="59"/>
      <c r="MME87" s="59"/>
      <c r="MMF87" s="59"/>
      <c r="MMG87" s="59"/>
      <c r="MMH87" s="59"/>
      <c r="MMI87" s="59"/>
      <c r="MMJ87" s="59"/>
      <c r="MMK87" s="59"/>
      <c r="MML87" s="59"/>
      <c r="MMM87" s="59"/>
      <c r="MMN87" s="59"/>
      <c r="MMO87" s="59"/>
      <c r="MMP87" s="59"/>
      <c r="MMQ87" s="59"/>
      <c r="MMR87" s="59"/>
      <c r="MMS87" s="59"/>
      <c r="MMT87" s="59"/>
      <c r="MMU87" s="59"/>
      <c r="MMV87" s="59"/>
      <c r="MMW87" s="59"/>
      <c r="MMX87" s="59"/>
      <c r="MMY87" s="59"/>
      <c r="MMZ87" s="59"/>
      <c r="MNA87" s="59"/>
      <c r="MNB87" s="59"/>
      <c r="MNC87" s="59"/>
      <c r="MND87" s="59"/>
      <c r="MNE87" s="59"/>
      <c r="MNF87" s="59"/>
      <c r="MNG87" s="59"/>
      <c r="MNH87" s="59"/>
      <c r="MNI87" s="59"/>
      <c r="MNJ87" s="59"/>
      <c r="MNK87" s="59"/>
      <c r="MNL87" s="59"/>
      <c r="MNM87" s="59"/>
      <c r="MNN87" s="59"/>
      <c r="MNO87" s="59"/>
      <c r="MNP87" s="59"/>
      <c r="MNQ87" s="59"/>
      <c r="MNR87" s="59"/>
      <c r="MNS87" s="59"/>
      <c r="MNT87" s="59"/>
      <c r="MNU87" s="59"/>
      <c r="MNV87" s="59"/>
      <c r="MNW87" s="59"/>
      <c r="MNX87" s="59"/>
      <c r="MNY87" s="59"/>
      <c r="MNZ87" s="59"/>
      <c r="MOA87" s="59"/>
      <c r="MOB87" s="59"/>
      <c r="MOC87" s="59"/>
      <c r="MOD87" s="59"/>
      <c r="MOE87" s="59"/>
      <c r="MOF87" s="59"/>
      <c r="MOG87" s="59"/>
      <c r="MOH87" s="59"/>
      <c r="MOI87" s="59"/>
      <c r="MOJ87" s="59"/>
      <c r="MOK87" s="59"/>
      <c r="MOL87" s="59"/>
      <c r="MOM87" s="59"/>
      <c r="MON87" s="59"/>
      <c r="MOO87" s="59"/>
      <c r="MOP87" s="59"/>
      <c r="MOQ87" s="59"/>
      <c r="MOR87" s="59"/>
      <c r="MOS87" s="59"/>
      <c r="MOT87" s="59"/>
      <c r="MOU87" s="59"/>
      <c r="MOV87" s="59"/>
      <c r="MOW87" s="59"/>
      <c r="MOX87" s="59"/>
      <c r="MOY87" s="59"/>
      <c r="MOZ87" s="59"/>
      <c r="MPA87" s="59"/>
      <c r="MPB87" s="59"/>
      <c r="MPC87" s="59"/>
      <c r="MPD87" s="59"/>
      <c r="MPE87" s="59"/>
      <c r="MPF87" s="59"/>
      <c r="MPG87" s="59"/>
      <c r="MPH87" s="59"/>
      <c r="MPI87" s="59"/>
      <c r="MPJ87" s="59"/>
      <c r="MPK87" s="59"/>
      <c r="MPL87" s="59"/>
      <c r="MPM87" s="59"/>
      <c r="MPN87" s="59"/>
      <c r="MPO87" s="59"/>
      <c r="MPP87" s="59"/>
      <c r="MPQ87" s="59"/>
      <c r="MPR87" s="59"/>
      <c r="MPS87" s="59"/>
      <c r="MPT87" s="59"/>
      <c r="MPU87" s="59"/>
      <c r="MPV87" s="59"/>
      <c r="MPW87" s="59"/>
      <c r="MPX87" s="59"/>
      <c r="MPY87" s="59"/>
      <c r="MPZ87" s="59"/>
      <c r="MQA87" s="59"/>
      <c r="MQB87" s="59"/>
      <c r="MQC87" s="59"/>
      <c r="MQD87" s="59"/>
      <c r="MQE87" s="59"/>
      <c r="MQF87" s="59"/>
      <c r="MQG87" s="59"/>
      <c r="MQH87" s="59"/>
      <c r="MQI87" s="59"/>
      <c r="MQJ87" s="59"/>
      <c r="MQK87" s="59"/>
      <c r="MQL87" s="59"/>
      <c r="MQM87" s="59"/>
      <c r="MQN87" s="59"/>
      <c r="MQO87" s="59"/>
      <c r="MQP87" s="59"/>
      <c r="MQQ87" s="59"/>
      <c r="MQR87" s="59"/>
      <c r="MQS87" s="59"/>
      <c r="MQT87" s="59"/>
      <c r="MQU87" s="59"/>
      <c r="MQV87" s="59"/>
      <c r="MQW87" s="59"/>
      <c r="MQX87" s="59"/>
      <c r="MQY87" s="59"/>
      <c r="MQZ87" s="59"/>
      <c r="MRA87" s="59"/>
      <c r="MRB87" s="59"/>
      <c r="MRC87" s="59"/>
      <c r="MRD87" s="59"/>
      <c r="MRE87" s="59"/>
      <c r="MRF87" s="59"/>
      <c r="MRG87" s="59"/>
      <c r="MRH87" s="59"/>
      <c r="MRI87" s="59"/>
      <c r="MRJ87" s="59"/>
      <c r="MRK87" s="59"/>
      <c r="MRL87" s="59"/>
      <c r="MRM87" s="59"/>
      <c r="MRN87" s="59"/>
      <c r="MRO87" s="59"/>
      <c r="MRP87" s="59"/>
      <c r="MRQ87" s="59"/>
      <c r="MRR87" s="59"/>
      <c r="MRS87" s="59"/>
      <c r="MRT87" s="59"/>
      <c r="MRU87" s="59"/>
      <c r="MRV87" s="59"/>
      <c r="MRW87" s="59"/>
      <c r="MRX87" s="59"/>
      <c r="MRY87" s="59"/>
      <c r="MRZ87" s="59"/>
      <c r="MSA87" s="59"/>
      <c r="MSB87" s="59"/>
      <c r="MSC87" s="59"/>
      <c r="MSD87" s="59"/>
      <c r="MSE87" s="59"/>
      <c r="MSF87" s="59"/>
      <c r="MSG87" s="59"/>
      <c r="MSH87" s="59"/>
      <c r="MSI87" s="59"/>
      <c r="MSJ87" s="59"/>
      <c r="MSK87" s="59"/>
      <c r="MSL87" s="59"/>
      <c r="MSM87" s="59"/>
      <c r="MSN87" s="59"/>
      <c r="MSO87" s="59"/>
      <c r="MSP87" s="59"/>
      <c r="MSQ87" s="59"/>
      <c r="MSR87" s="59"/>
      <c r="MSS87" s="59"/>
      <c r="MST87" s="59"/>
      <c r="MSU87" s="59"/>
      <c r="MSV87" s="59"/>
      <c r="MSW87" s="59"/>
      <c r="MSX87" s="59"/>
      <c r="MSY87" s="59"/>
      <c r="MSZ87" s="59"/>
      <c r="MTA87" s="59"/>
      <c r="MTB87" s="59"/>
      <c r="MTC87" s="59"/>
      <c r="MTD87" s="59"/>
      <c r="MTE87" s="59"/>
      <c r="MTF87" s="59"/>
      <c r="MTG87" s="59"/>
      <c r="MTH87" s="59"/>
      <c r="MTI87" s="59"/>
      <c r="MTJ87" s="59"/>
      <c r="MTK87" s="59"/>
      <c r="MTL87" s="59"/>
      <c r="MTM87" s="59"/>
      <c r="MTN87" s="59"/>
      <c r="MTO87" s="59"/>
      <c r="MTP87" s="59"/>
      <c r="MTQ87" s="59"/>
      <c r="MTR87" s="59"/>
      <c r="MTS87" s="59"/>
      <c r="MTT87" s="59"/>
      <c r="MTU87" s="59"/>
      <c r="MTV87" s="59"/>
      <c r="MTW87" s="59"/>
      <c r="MTX87" s="59"/>
      <c r="MTY87" s="59"/>
      <c r="MTZ87" s="59"/>
      <c r="MUA87" s="59"/>
      <c r="MUB87" s="59"/>
      <c r="MUC87" s="59"/>
      <c r="MUD87" s="59"/>
      <c r="MUE87" s="59"/>
      <c r="MUF87" s="59"/>
      <c r="MUG87" s="59"/>
      <c r="MUH87" s="59"/>
      <c r="MUI87" s="59"/>
      <c r="MUJ87" s="59"/>
      <c r="MUK87" s="59"/>
      <c r="MUL87" s="59"/>
      <c r="MUM87" s="59"/>
      <c r="MUN87" s="59"/>
      <c r="MUO87" s="59"/>
      <c r="MUP87" s="59"/>
      <c r="MUQ87" s="59"/>
      <c r="MUR87" s="59"/>
      <c r="MUS87" s="59"/>
      <c r="MUT87" s="59"/>
      <c r="MUU87" s="59"/>
      <c r="MUV87" s="59"/>
      <c r="MUW87" s="59"/>
      <c r="MUX87" s="59"/>
      <c r="MUY87" s="59"/>
      <c r="MUZ87" s="59"/>
      <c r="MVA87" s="59"/>
      <c r="MVB87" s="59"/>
      <c r="MVC87" s="59"/>
      <c r="MVD87" s="59"/>
      <c r="MVE87" s="59"/>
      <c r="MVF87" s="59"/>
      <c r="MVG87" s="59"/>
      <c r="MVH87" s="59"/>
      <c r="MVI87" s="59"/>
      <c r="MVJ87" s="59"/>
      <c r="MVK87" s="59"/>
      <c r="MVL87" s="59"/>
      <c r="MVM87" s="59"/>
      <c r="MVN87" s="59"/>
      <c r="MVO87" s="59"/>
      <c r="MVP87" s="59"/>
      <c r="MVQ87" s="59"/>
      <c r="MVR87" s="59"/>
      <c r="MVS87" s="59"/>
      <c r="MVT87" s="59"/>
      <c r="MVU87" s="59"/>
      <c r="MVV87" s="59"/>
      <c r="MVW87" s="59"/>
      <c r="MVX87" s="59"/>
      <c r="MVY87" s="59"/>
      <c r="MVZ87" s="59"/>
      <c r="MWA87" s="59"/>
      <c r="MWB87" s="59"/>
      <c r="MWC87" s="59"/>
      <c r="MWD87" s="59"/>
      <c r="MWE87" s="59"/>
      <c r="MWF87" s="59"/>
      <c r="MWG87" s="59"/>
      <c r="MWH87" s="59"/>
      <c r="MWI87" s="59"/>
      <c r="MWJ87" s="59"/>
      <c r="MWK87" s="59"/>
      <c r="MWL87" s="59"/>
      <c r="MWM87" s="59"/>
      <c r="MWN87" s="59"/>
      <c r="MWO87" s="59"/>
      <c r="MWP87" s="59"/>
      <c r="MWQ87" s="59"/>
      <c r="MWR87" s="59"/>
      <c r="MWS87" s="59"/>
      <c r="MWT87" s="59"/>
      <c r="MWU87" s="59"/>
      <c r="MWV87" s="59"/>
      <c r="MWW87" s="59"/>
      <c r="MWX87" s="59"/>
      <c r="MWY87" s="59"/>
      <c r="MWZ87" s="59"/>
      <c r="MXA87" s="59"/>
      <c r="MXB87" s="59"/>
      <c r="MXC87" s="59"/>
      <c r="MXD87" s="59"/>
      <c r="MXE87" s="59"/>
      <c r="MXF87" s="59"/>
      <c r="MXG87" s="59"/>
      <c r="MXH87" s="59"/>
      <c r="MXI87" s="59"/>
      <c r="MXJ87" s="59"/>
      <c r="MXK87" s="59"/>
      <c r="MXL87" s="59"/>
      <c r="MXM87" s="59"/>
      <c r="MXN87" s="59"/>
      <c r="MXO87" s="59"/>
      <c r="MXP87" s="59"/>
      <c r="MXQ87" s="59"/>
      <c r="MXR87" s="59"/>
      <c r="MXS87" s="59"/>
      <c r="MXT87" s="59"/>
      <c r="MXU87" s="59"/>
      <c r="MXV87" s="59"/>
      <c r="MXW87" s="59"/>
      <c r="MXX87" s="59"/>
      <c r="MXY87" s="59"/>
      <c r="MXZ87" s="59"/>
      <c r="MYA87" s="59"/>
      <c r="MYB87" s="59"/>
      <c r="MYC87" s="59"/>
      <c r="MYD87" s="59"/>
      <c r="MYE87" s="59"/>
      <c r="MYF87" s="59"/>
      <c r="MYG87" s="59"/>
      <c r="MYH87" s="59"/>
      <c r="MYI87" s="59"/>
      <c r="MYJ87" s="59"/>
      <c r="MYK87" s="59"/>
      <c r="MYL87" s="59"/>
      <c r="MYM87" s="59"/>
      <c r="MYN87" s="59"/>
      <c r="MYO87" s="59"/>
      <c r="MYP87" s="59"/>
      <c r="MYQ87" s="59"/>
      <c r="MYR87" s="59"/>
      <c r="MYS87" s="59"/>
      <c r="MYT87" s="59"/>
      <c r="MYU87" s="59"/>
      <c r="MYV87" s="59"/>
      <c r="MYW87" s="59"/>
      <c r="MYX87" s="59"/>
      <c r="MYY87" s="59"/>
      <c r="MYZ87" s="59"/>
      <c r="MZA87" s="59"/>
      <c r="MZB87" s="59"/>
      <c r="MZC87" s="59"/>
      <c r="MZD87" s="59"/>
      <c r="MZE87" s="59"/>
      <c r="MZF87" s="59"/>
      <c r="MZG87" s="59"/>
      <c r="MZH87" s="59"/>
      <c r="MZI87" s="59"/>
      <c r="MZJ87" s="59"/>
      <c r="MZK87" s="59"/>
      <c r="MZL87" s="59"/>
      <c r="MZM87" s="59"/>
      <c r="MZN87" s="59"/>
      <c r="MZO87" s="59"/>
      <c r="MZP87" s="59"/>
      <c r="MZQ87" s="59"/>
      <c r="MZR87" s="59"/>
      <c r="MZS87" s="59"/>
      <c r="MZT87" s="59"/>
      <c r="MZU87" s="59"/>
      <c r="MZV87" s="59"/>
      <c r="MZW87" s="59"/>
      <c r="MZX87" s="59"/>
      <c r="MZY87" s="59"/>
      <c r="MZZ87" s="59"/>
      <c r="NAA87" s="59"/>
      <c r="NAB87" s="59"/>
      <c r="NAC87" s="59"/>
      <c r="NAD87" s="59"/>
      <c r="NAE87" s="59"/>
      <c r="NAF87" s="59"/>
      <c r="NAG87" s="59"/>
      <c r="NAH87" s="59"/>
      <c r="NAI87" s="59"/>
      <c r="NAJ87" s="59"/>
      <c r="NAK87" s="59"/>
      <c r="NAL87" s="59"/>
      <c r="NAM87" s="59"/>
      <c r="NAN87" s="59"/>
      <c r="NAO87" s="59"/>
      <c r="NAP87" s="59"/>
      <c r="NAQ87" s="59"/>
      <c r="NAR87" s="59"/>
      <c r="NAS87" s="59"/>
      <c r="NAT87" s="59"/>
      <c r="NAU87" s="59"/>
      <c r="NAV87" s="59"/>
      <c r="NAW87" s="59"/>
      <c r="NAX87" s="59"/>
      <c r="NAY87" s="59"/>
      <c r="NAZ87" s="59"/>
      <c r="NBA87" s="59"/>
      <c r="NBB87" s="59"/>
      <c r="NBC87" s="59"/>
      <c r="NBD87" s="59"/>
      <c r="NBE87" s="59"/>
      <c r="NBF87" s="59"/>
      <c r="NBG87" s="59"/>
      <c r="NBH87" s="59"/>
      <c r="NBI87" s="59"/>
      <c r="NBJ87" s="59"/>
      <c r="NBK87" s="59"/>
      <c r="NBL87" s="59"/>
      <c r="NBM87" s="59"/>
      <c r="NBN87" s="59"/>
      <c r="NBO87" s="59"/>
      <c r="NBP87" s="59"/>
      <c r="NBQ87" s="59"/>
      <c r="NBR87" s="59"/>
      <c r="NBS87" s="59"/>
      <c r="NBT87" s="59"/>
      <c r="NBU87" s="59"/>
      <c r="NBV87" s="59"/>
      <c r="NBW87" s="59"/>
      <c r="NBX87" s="59"/>
      <c r="NBY87" s="59"/>
      <c r="NBZ87" s="59"/>
      <c r="NCA87" s="59"/>
      <c r="NCB87" s="59"/>
      <c r="NCC87" s="59"/>
      <c r="NCD87" s="59"/>
      <c r="NCE87" s="59"/>
      <c r="NCF87" s="59"/>
      <c r="NCG87" s="59"/>
      <c r="NCH87" s="59"/>
      <c r="NCI87" s="59"/>
      <c r="NCJ87" s="59"/>
      <c r="NCK87" s="59"/>
      <c r="NCL87" s="59"/>
      <c r="NCM87" s="59"/>
      <c r="NCN87" s="59"/>
      <c r="NCO87" s="59"/>
      <c r="NCP87" s="59"/>
      <c r="NCQ87" s="59"/>
      <c r="NCR87" s="59"/>
      <c r="NCS87" s="59"/>
      <c r="NCT87" s="59"/>
      <c r="NCU87" s="59"/>
      <c r="NCV87" s="59"/>
      <c r="NCW87" s="59"/>
      <c r="NCX87" s="59"/>
      <c r="NCY87" s="59"/>
      <c r="NCZ87" s="59"/>
      <c r="NDA87" s="59"/>
      <c r="NDB87" s="59"/>
      <c r="NDC87" s="59"/>
      <c r="NDD87" s="59"/>
      <c r="NDE87" s="59"/>
      <c r="NDF87" s="59"/>
      <c r="NDG87" s="59"/>
      <c r="NDH87" s="59"/>
      <c r="NDI87" s="59"/>
      <c r="NDJ87" s="59"/>
      <c r="NDK87" s="59"/>
      <c r="NDL87" s="59"/>
      <c r="NDM87" s="59"/>
      <c r="NDN87" s="59"/>
      <c r="NDO87" s="59"/>
      <c r="NDP87" s="59"/>
      <c r="NDQ87" s="59"/>
      <c r="NDR87" s="59"/>
      <c r="NDS87" s="59"/>
      <c r="NDT87" s="59"/>
      <c r="NDU87" s="59"/>
      <c r="NDV87" s="59"/>
      <c r="NDW87" s="59"/>
      <c r="NDX87" s="59"/>
      <c r="NDY87" s="59"/>
      <c r="NDZ87" s="59"/>
      <c r="NEA87" s="59"/>
      <c r="NEB87" s="59"/>
      <c r="NEC87" s="59"/>
      <c r="NED87" s="59"/>
      <c r="NEE87" s="59"/>
      <c r="NEF87" s="59"/>
      <c r="NEG87" s="59"/>
      <c r="NEH87" s="59"/>
      <c r="NEI87" s="59"/>
      <c r="NEJ87" s="59"/>
      <c r="NEK87" s="59"/>
      <c r="NEL87" s="59"/>
      <c r="NEM87" s="59"/>
      <c r="NEN87" s="59"/>
      <c r="NEO87" s="59"/>
      <c r="NEP87" s="59"/>
      <c r="NEQ87" s="59"/>
      <c r="NER87" s="59"/>
      <c r="NES87" s="59"/>
      <c r="NET87" s="59"/>
      <c r="NEU87" s="59"/>
      <c r="NEV87" s="59"/>
      <c r="NEW87" s="59"/>
      <c r="NEX87" s="59"/>
      <c r="NEY87" s="59"/>
      <c r="NEZ87" s="59"/>
      <c r="NFA87" s="59"/>
      <c r="NFB87" s="59"/>
      <c r="NFC87" s="59"/>
      <c r="NFD87" s="59"/>
      <c r="NFE87" s="59"/>
      <c r="NFF87" s="59"/>
      <c r="NFG87" s="59"/>
      <c r="NFH87" s="59"/>
      <c r="NFI87" s="59"/>
      <c r="NFJ87" s="59"/>
      <c r="NFK87" s="59"/>
      <c r="NFL87" s="59"/>
      <c r="NFM87" s="59"/>
      <c r="NFN87" s="59"/>
      <c r="NFO87" s="59"/>
      <c r="NFP87" s="59"/>
      <c r="NFQ87" s="59"/>
      <c r="NFR87" s="59"/>
      <c r="NFS87" s="59"/>
      <c r="NFT87" s="59"/>
      <c r="NFU87" s="59"/>
      <c r="NFV87" s="59"/>
      <c r="NFW87" s="59"/>
      <c r="NFX87" s="59"/>
      <c r="NFY87" s="59"/>
      <c r="NFZ87" s="59"/>
      <c r="NGA87" s="59"/>
      <c r="NGB87" s="59"/>
      <c r="NGC87" s="59"/>
      <c r="NGD87" s="59"/>
      <c r="NGE87" s="59"/>
      <c r="NGF87" s="59"/>
      <c r="NGG87" s="59"/>
      <c r="NGH87" s="59"/>
      <c r="NGI87" s="59"/>
      <c r="NGJ87" s="59"/>
      <c r="NGK87" s="59"/>
      <c r="NGL87" s="59"/>
      <c r="NGM87" s="59"/>
      <c r="NGN87" s="59"/>
      <c r="NGO87" s="59"/>
      <c r="NGP87" s="59"/>
      <c r="NGQ87" s="59"/>
      <c r="NGR87" s="59"/>
      <c r="NGS87" s="59"/>
      <c r="NGT87" s="59"/>
      <c r="NGU87" s="59"/>
      <c r="NGV87" s="59"/>
      <c r="NGW87" s="59"/>
      <c r="NGX87" s="59"/>
      <c r="NGY87" s="59"/>
      <c r="NGZ87" s="59"/>
      <c r="NHA87" s="59"/>
      <c r="NHB87" s="59"/>
      <c r="NHC87" s="59"/>
      <c r="NHD87" s="59"/>
      <c r="NHE87" s="59"/>
      <c r="NHF87" s="59"/>
      <c r="NHG87" s="59"/>
      <c r="NHH87" s="59"/>
      <c r="NHI87" s="59"/>
      <c r="NHJ87" s="59"/>
      <c r="NHK87" s="59"/>
      <c r="NHL87" s="59"/>
      <c r="NHM87" s="59"/>
      <c r="NHN87" s="59"/>
      <c r="NHO87" s="59"/>
      <c r="NHP87" s="59"/>
      <c r="NHQ87" s="59"/>
      <c r="NHR87" s="59"/>
      <c r="NHS87" s="59"/>
      <c r="NHT87" s="59"/>
      <c r="NHU87" s="59"/>
      <c r="NHV87" s="59"/>
      <c r="NHW87" s="59"/>
      <c r="NHX87" s="59"/>
      <c r="NHY87" s="59"/>
      <c r="NHZ87" s="59"/>
      <c r="NIA87" s="59"/>
      <c r="NIB87" s="59"/>
      <c r="NIC87" s="59"/>
      <c r="NID87" s="59"/>
      <c r="NIE87" s="59"/>
      <c r="NIF87" s="59"/>
      <c r="NIG87" s="59"/>
      <c r="NIH87" s="59"/>
      <c r="NII87" s="59"/>
      <c r="NIJ87" s="59"/>
      <c r="NIK87" s="59"/>
      <c r="NIL87" s="59"/>
      <c r="NIM87" s="59"/>
      <c r="NIN87" s="59"/>
      <c r="NIO87" s="59"/>
      <c r="NIP87" s="59"/>
      <c r="NIQ87" s="59"/>
      <c r="NIR87" s="59"/>
      <c r="NIS87" s="59"/>
      <c r="NIT87" s="59"/>
      <c r="NIU87" s="59"/>
      <c r="NIV87" s="59"/>
      <c r="NIW87" s="59"/>
      <c r="NIX87" s="59"/>
      <c r="NIY87" s="59"/>
      <c r="NIZ87" s="59"/>
      <c r="NJA87" s="59"/>
      <c r="NJB87" s="59"/>
      <c r="NJC87" s="59"/>
      <c r="NJD87" s="59"/>
      <c r="NJE87" s="59"/>
      <c r="NJF87" s="59"/>
      <c r="NJG87" s="59"/>
      <c r="NJH87" s="59"/>
      <c r="NJI87" s="59"/>
      <c r="NJJ87" s="59"/>
      <c r="NJK87" s="59"/>
      <c r="NJL87" s="59"/>
      <c r="NJM87" s="59"/>
      <c r="NJN87" s="59"/>
      <c r="NJO87" s="59"/>
      <c r="NJP87" s="59"/>
      <c r="NJQ87" s="59"/>
      <c r="NJR87" s="59"/>
      <c r="NJS87" s="59"/>
      <c r="NJT87" s="59"/>
      <c r="NJU87" s="59"/>
      <c r="NJV87" s="59"/>
      <c r="NJW87" s="59"/>
      <c r="NJX87" s="59"/>
      <c r="NJY87" s="59"/>
      <c r="NJZ87" s="59"/>
      <c r="NKA87" s="59"/>
      <c r="NKB87" s="59"/>
      <c r="NKC87" s="59"/>
      <c r="NKD87" s="59"/>
      <c r="NKE87" s="59"/>
      <c r="NKF87" s="59"/>
      <c r="NKG87" s="59"/>
      <c r="NKH87" s="59"/>
      <c r="NKI87" s="59"/>
      <c r="NKJ87" s="59"/>
      <c r="NKK87" s="59"/>
      <c r="NKL87" s="59"/>
      <c r="NKM87" s="59"/>
      <c r="NKN87" s="59"/>
      <c r="NKO87" s="59"/>
      <c r="NKP87" s="59"/>
      <c r="NKQ87" s="59"/>
      <c r="NKR87" s="59"/>
      <c r="NKS87" s="59"/>
      <c r="NKT87" s="59"/>
      <c r="NKU87" s="59"/>
      <c r="NKV87" s="59"/>
      <c r="NKW87" s="59"/>
      <c r="NKX87" s="59"/>
      <c r="NKY87" s="59"/>
      <c r="NKZ87" s="59"/>
      <c r="NLA87" s="59"/>
      <c r="NLB87" s="59"/>
      <c r="NLC87" s="59"/>
      <c r="NLD87" s="59"/>
      <c r="NLE87" s="59"/>
      <c r="NLF87" s="59"/>
      <c r="NLG87" s="59"/>
      <c r="NLH87" s="59"/>
      <c r="NLI87" s="59"/>
      <c r="NLJ87" s="59"/>
      <c r="NLK87" s="59"/>
      <c r="NLL87" s="59"/>
      <c r="NLM87" s="59"/>
      <c r="NLN87" s="59"/>
      <c r="NLO87" s="59"/>
      <c r="NLP87" s="59"/>
      <c r="NLQ87" s="59"/>
      <c r="NLR87" s="59"/>
      <c r="NLS87" s="59"/>
      <c r="NLT87" s="59"/>
      <c r="NLU87" s="59"/>
      <c r="NLV87" s="59"/>
      <c r="NLW87" s="59"/>
      <c r="NLX87" s="59"/>
      <c r="NLY87" s="59"/>
      <c r="NLZ87" s="59"/>
      <c r="NMA87" s="59"/>
      <c r="NMB87" s="59"/>
      <c r="NMC87" s="59"/>
      <c r="NMD87" s="59"/>
      <c r="NME87" s="59"/>
      <c r="NMF87" s="59"/>
      <c r="NMG87" s="59"/>
      <c r="NMH87" s="59"/>
      <c r="NMI87" s="59"/>
      <c r="NMJ87" s="59"/>
      <c r="NMK87" s="59"/>
      <c r="NML87" s="59"/>
      <c r="NMM87" s="59"/>
      <c r="NMN87" s="59"/>
      <c r="NMO87" s="59"/>
      <c r="NMP87" s="59"/>
      <c r="NMQ87" s="59"/>
      <c r="NMR87" s="59"/>
      <c r="NMS87" s="59"/>
      <c r="NMT87" s="59"/>
      <c r="NMU87" s="59"/>
      <c r="NMV87" s="59"/>
      <c r="NMW87" s="59"/>
      <c r="NMX87" s="59"/>
      <c r="NMY87" s="59"/>
      <c r="NMZ87" s="59"/>
      <c r="NNA87" s="59"/>
      <c r="NNB87" s="59"/>
      <c r="NNC87" s="59"/>
      <c r="NND87" s="59"/>
      <c r="NNE87" s="59"/>
      <c r="NNF87" s="59"/>
      <c r="NNG87" s="59"/>
      <c r="NNH87" s="59"/>
      <c r="NNI87" s="59"/>
      <c r="NNJ87" s="59"/>
      <c r="NNK87" s="59"/>
      <c r="NNL87" s="59"/>
      <c r="NNM87" s="59"/>
      <c r="NNN87" s="59"/>
      <c r="NNO87" s="59"/>
      <c r="NNP87" s="59"/>
      <c r="NNQ87" s="59"/>
      <c r="NNR87" s="59"/>
      <c r="NNS87" s="59"/>
      <c r="NNT87" s="59"/>
      <c r="NNU87" s="59"/>
      <c r="NNV87" s="59"/>
      <c r="NNW87" s="59"/>
      <c r="NNX87" s="59"/>
      <c r="NNY87" s="59"/>
      <c r="NNZ87" s="59"/>
      <c r="NOA87" s="59"/>
      <c r="NOB87" s="59"/>
      <c r="NOC87" s="59"/>
      <c r="NOD87" s="59"/>
      <c r="NOE87" s="59"/>
      <c r="NOF87" s="59"/>
      <c r="NOG87" s="59"/>
      <c r="NOH87" s="59"/>
      <c r="NOI87" s="59"/>
      <c r="NOJ87" s="59"/>
      <c r="NOK87" s="59"/>
      <c r="NOL87" s="59"/>
      <c r="NOM87" s="59"/>
      <c r="NON87" s="59"/>
      <c r="NOO87" s="59"/>
      <c r="NOP87" s="59"/>
      <c r="NOQ87" s="59"/>
      <c r="NOR87" s="59"/>
      <c r="NOS87" s="59"/>
      <c r="NOT87" s="59"/>
      <c r="NOU87" s="59"/>
      <c r="NOV87" s="59"/>
      <c r="NOW87" s="59"/>
      <c r="NOX87" s="59"/>
      <c r="NOY87" s="59"/>
      <c r="NOZ87" s="59"/>
      <c r="NPA87" s="59"/>
      <c r="NPB87" s="59"/>
      <c r="NPC87" s="59"/>
      <c r="NPD87" s="59"/>
      <c r="NPE87" s="59"/>
      <c r="NPF87" s="59"/>
      <c r="NPG87" s="59"/>
      <c r="NPH87" s="59"/>
      <c r="NPI87" s="59"/>
      <c r="NPJ87" s="59"/>
      <c r="NPK87" s="59"/>
      <c r="NPL87" s="59"/>
      <c r="NPM87" s="59"/>
      <c r="NPN87" s="59"/>
      <c r="NPO87" s="59"/>
      <c r="NPP87" s="59"/>
      <c r="NPQ87" s="59"/>
      <c r="NPR87" s="59"/>
      <c r="NPS87" s="59"/>
      <c r="NPT87" s="59"/>
      <c r="NPU87" s="59"/>
      <c r="NPV87" s="59"/>
      <c r="NPW87" s="59"/>
      <c r="NPX87" s="59"/>
      <c r="NPY87" s="59"/>
      <c r="NPZ87" s="59"/>
      <c r="NQA87" s="59"/>
      <c r="NQB87" s="59"/>
      <c r="NQC87" s="59"/>
      <c r="NQD87" s="59"/>
      <c r="NQE87" s="59"/>
      <c r="NQF87" s="59"/>
      <c r="NQG87" s="59"/>
      <c r="NQH87" s="59"/>
      <c r="NQI87" s="59"/>
      <c r="NQJ87" s="59"/>
      <c r="NQK87" s="59"/>
      <c r="NQL87" s="59"/>
      <c r="NQM87" s="59"/>
      <c r="NQN87" s="59"/>
      <c r="NQO87" s="59"/>
      <c r="NQP87" s="59"/>
      <c r="NQQ87" s="59"/>
      <c r="NQR87" s="59"/>
      <c r="NQS87" s="59"/>
      <c r="NQT87" s="59"/>
      <c r="NQU87" s="59"/>
      <c r="NQV87" s="59"/>
      <c r="NQW87" s="59"/>
      <c r="NQX87" s="59"/>
      <c r="NQY87" s="59"/>
      <c r="NQZ87" s="59"/>
      <c r="NRA87" s="59"/>
      <c r="NRB87" s="59"/>
      <c r="NRC87" s="59"/>
      <c r="NRD87" s="59"/>
      <c r="NRE87" s="59"/>
      <c r="NRF87" s="59"/>
      <c r="NRG87" s="59"/>
      <c r="NRH87" s="59"/>
      <c r="NRI87" s="59"/>
      <c r="NRJ87" s="59"/>
      <c r="NRK87" s="59"/>
      <c r="NRL87" s="59"/>
      <c r="NRM87" s="59"/>
      <c r="NRN87" s="59"/>
      <c r="NRO87" s="59"/>
      <c r="NRP87" s="59"/>
      <c r="NRQ87" s="59"/>
      <c r="NRR87" s="59"/>
      <c r="NRS87" s="59"/>
      <c r="NRT87" s="59"/>
      <c r="NRU87" s="59"/>
      <c r="NRV87" s="59"/>
      <c r="NRW87" s="59"/>
      <c r="NRX87" s="59"/>
      <c r="NRY87" s="59"/>
      <c r="NRZ87" s="59"/>
      <c r="NSA87" s="59"/>
      <c r="NSB87" s="59"/>
      <c r="NSC87" s="59"/>
      <c r="NSD87" s="59"/>
      <c r="NSE87" s="59"/>
      <c r="NSF87" s="59"/>
      <c r="NSG87" s="59"/>
      <c r="NSH87" s="59"/>
      <c r="NSI87" s="59"/>
      <c r="NSJ87" s="59"/>
      <c r="NSK87" s="59"/>
      <c r="NSL87" s="59"/>
      <c r="NSM87" s="59"/>
      <c r="NSN87" s="59"/>
      <c r="NSO87" s="59"/>
      <c r="NSP87" s="59"/>
      <c r="NSQ87" s="59"/>
      <c r="NSR87" s="59"/>
      <c r="NSS87" s="59"/>
      <c r="NST87" s="59"/>
      <c r="NSU87" s="59"/>
      <c r="NSV87" s="59"/>
      <c r="NSW87" s="59"/>
      <c r="NSX87" s="59"/>
      <c r="NSY87" s="59"/>
      <c r="NSZ87" s="59"/>
      <c r="NTA87" s="59"/>
      <c r="NTB87" s="59"/>
      <c r="NTC87" s="59"/>
      <c r="NTD87" s="59"/>
      <c r="NTE87" s="59"/>
      <c r="NTF87" s="59"/>
      <c r="NTG87" s="59"/>
      <c r="NTH87" s="59"/>
      <c r="NTI87" s="59"/>
      <c r="NTJ87" s="59"/>
      <c r="NTK87" s="59"/>
      <c r="NTL87" s="59"/>
      <c r="NTM87" s="59"/>
      <c r="NTN87" s="59"/>
      <c r="NTO87" s="59"/>
      <c r="NTP87" s="59"/>
      <c r="NTQ87" s="59"/>
      <c r="NTR87" s="59"/>
      <c r="NTS87" s="59"/>
      <c r="NTT87" s="59"/>
      <c r="NTU87" s="59"/>
      <c r="NTV87" s="59"/>
      <c r="NTW87" s="59"/>
      <c r="NTX87" s="59"/>
      <c r="NTY87" s="59"/>
      <c r="NTZ87" s="59"/>
      <c r="NUA87" s="59"/>
      <c r="NUB87" s="59"/>
      <c r="NUC87" s="59"/>
      <c r="NUD87" s="59"/>
      <c r="NUE87" s="59"/>
      <c r="NUF87" s="59"/>
      <c r="NUG87" s="59"/>
      <c r="NUH87" s="59"/>
      <c r="NUI87" s="59"/>
      <c r="NUJ87" s="59"/>
      <c r="NUK87" s="59"/>
      <c r="NUL87" s="59"/>
      <c r="NUM87" s="59"/>
      <c r="NUN87" s="59"/>
      <c r="NUO87" s="59"/>
      <c r="NUP87" s="59"/>
      <c r="NUQ87" s="59"/>
      <c r="NUR87" s="59"/>
      <c r="NUS87" s="59"/>
      <c r="NUT87" s="59"/>
      <c r="NUU87" s="59"/>
      <c r="NUV87" s="59"/>
      <c r="NUW87" s="59"/>
      <c r="NUX87" s="59"/>
      <c r="NUY87" s="59"/>
      <c r="NUZ87" s="59"/>
      <c r="NVA87" s="59"/>
      <c r="NVB87" s="59"/>
      <c r="NVC87" s="59"/>
      <c r="NVD87" s="59"/>
      <c r="NVE87" s="59"/>
      <c r="NVF87" s="59"/>
      <c r="NVG87" s="59"/>
      <c r="NVH87" s="59"/>
      <c r="NVI87" s="59"/>
      <c r="NVJ87" s="59"/>
      <c r="NVK87" s="59"/>
      <c r="NVL87" s="59"/>
      <c r="NVM87" s="59"/>
      <c r="NVN87" s="59"/>
      <c r="NVO87" s="59"/>
      <c r="NVP87" s="59"/>
      <c r="NVQ87" s="59"/>
      <c r="NVR87" s="59"/>
      <c r="NVS87" s="59"/>
      <c r="NVT87" s="59"/>
      <c r="NVU87" s="59"/>
      <c r="NVV87" s="59"/>
      <c r="NVW87" s="59"/>
      <c r="NVX87" s="59"/>
      <c r="NVY87" s="59"/>
      <c r="NVZ87" s="59"/>
      <c r="NWA87" s="59"/>
      <c r="NWB87" s="59"/>
      <c r="NWC87" s="59"/>
      <c r="NWD87" s="59"/>
      <c r="NWE87" s="59"/>
      <c r="NWF87" s="59"/>
      <c r="NWG87" s="59"/>
      <c r="NWH87" s="59"/>
      <c r="NWI87" s="59"/>
      <c r="NWJ87" s="59"/>
      <c r="NWK87" s="59"/>
      <c r="NWL87" s="59"/>
      <c r="NWM87" s="59"/>
      <c r="NWN87" s="59"/>
      <c r="NWO87" s="59"/>
      <c r="NWP87" s="59"/>
      <c r="NWQ87" s="59"/>
      <c r="NWR87" s="59"/>
      <c r="NWS87" s="59"/>
      <c r="NWT87" s="59"/>
      <c r="NWU87" s="59"/>
      <c r="NWV87" s="59"/>
      <c r="NWW87" s="59"/>
      <c r="NWX87" s="59"/>
      <c r="NWY87" s="59"/>
      <c r="NWZ87" s="59"/>
      <c r="NXA87" s="59"/>
      <c r="NXB87" s="59"/>
      <c r="NXC87" s="59"/>
      <c r="NXD87" s="59"/>
      <c r="NXE87" s="59"/>
      <c r="NXF87" s="59"/>
      <c r="NXG87" s="59"/>
      <c r="NXH87" s="59"/>
      <c r="NXI87" s="59"/>
      <c r="NXJ87" s="59"/>
      <c r="NXK87" s="59"/>
      <c r="NXL87" s="59"/>
      <c r="NXM87" s="59"/>
      <c r="NXN87" s="59"/>
      <c r="NXO87" s="59"/>
      <c r="NXP87" s="59"/>
      <c r="NXQ87" s="59"/>
      <c r="NXR87" s="59"/>
      <c r="NXS87" s="59"/>
      <c r="NXT87" s="59"/>
      <c r="NXU87" s="59"/>
      <c r="NXV87" s="59"/>
      <c r="NXW87" s="59"/>
      <c r="NXX87" s="59"/>
      <c r="NXY87" s="59"/>
      <c r="NXZ87" s="59"/>
      <c r="NYA87" s="59"/>
      <c r="NYB87" s="59"/>
      <c r="NYC87" s="59"/>
      <c r="NYD87" s="59"/>
      <c r="NYE87" s="59"/>
      <c r="NYF87" s="59"/>
      <c r="NYG87" s="59"/>
      <c r="NYH87" s="59"/>
      <c r="NYI87" s="59"/>
      <c r="NYJ87" s="59"/>
      <c r="NYK87" s="59"/>
      <c r="NYL87" s="59"/>
      <c r="NYM87" s="59"/>
      <c r="NYN87" s="59"/>
      <c r="NYO87" s="59"/>
      <c r="NYP87" s="59"/>
      <c r="NYQ87" s="59"/>
      <c r="NYR87" s="59"/>
      <c r="NYS87" s="59"/>
      <c r="NYT87" s="59"/>
      <c r="NYU87" s="59"/>
      <c r="NYV87" s="59"/>
      <c r="NYW87" s="59"/>
      <c r="NYX87" s="59"/>
      <c r="NYY87" s="59"/>
      <c r="NYZ87" s="59"/>
      <c r="NZA87" s="59"/>
      <c r="NZB87" s="59"/>
      <c r="NZC87" s="59"/>
      <c r="NZD87" s="59"/>
      <c r="NZE87" s="59"/>
      <c r="NZF87" s="59"/>
      <c r="NZG87" s="59"/>
      <c r="NZH87" s="59"/>
      <c r="NZI87" s="59"/>
      <c r="NZJ87" s="59"/>
      <c r="NZK87" s="59"/>
      <c r="NZL87" s="59"/>
      <c r="NZM87" s="59"/>
      <c r="NZN87" s="59"/>
      <c r="NZO87" s="59"/>
      <c r="NZP87" s="59"/>
      <c r="NZQ87" s="59"/>
      <c r="NZR87" s="59"/>
      <c r="NZS87" s="59"/>
      <c r="NZT87" s="59"/>
      <c r="NZU87" s="59"/>
      <c r="NZV87" s="59"/>
      <c r="NZW87" s="59"/>
      <c r="NZX87" s="59"/>
      <c r="NZY87" s="59"/>
      <c r="NZZ87" s="59"/>
      <c r="OAA87" s="59"/>
      <c r="OAB87" s="59"/>
      <c r="OAC87" s="59"/>
      <c r="OAD87" s="59"/>
      <c r="OAE87" s="59"/>
      <c r="OAF87" s="59"/>
      <c r="OAG87" s="59"/>
      <c r="OAH87" s="59"/>
      <c r="OAI87" s="59"/>
      <c r="OAJ87" s="59"/>
      <c r="OAK87" s="59"/>
      <c r="OAL87" s="59"/>
      <c r="OAM87" s="59"/>
      <c r="OAN87" s="59"/>
      <c r="OAO87" s="59"/>
      <c r="OAP87" s="59"/>
      <c r="OAQ87" s="59"/>
      <c r="OAR87" s="59"/>
      <c r="OAS87" s="59"/>
      <c r="OAT87" s="59"/>
      <c r="OAU87" s="59"/>
      <c r="OAV87" s="59"/>
      <c r="OAW87" s="59"/>
      <c r="OAX87" s="59"/>
      <c r="OAY87" s="59"/>
      <c r="OAZ87" s="59"/>
      <c r="OBA87" s="59"/>
      <c r="OBB87" s="59"/>
      <c r="OBC87" s="59"/>
      <c r="OBD87" s="59"/>
      <c r="OBE87" s="59"/>
      <c r="OBF87" s="59"/>
      <c r="OBG87" s="59"/>
      <c r="OBH87" s="59"/>
      <c r="OBI87" s="59"/>
      <c r="OBJ87" s="59"/>
      <c r="OBK87" s="59"/>
      <c r="OBL87" s="59"/>
      <c r="OBM87" s="59"/>
      <c r="OBN87" s="59"/>
      <c r="OBO87" s="59"/>
      <c r="OBP87" s="59"/>
      <c r="OBQ87" s="59"/>
      <c r="OBR87" s="59"/>
      <c r="OBS87" s="59"/>
      <c r="OBT87" s="59"/>
      <c r="OBU87" s="59"/>
      <c r="OBV87" s="59"/>
      <c r="OBW87" s="59"/>
      <c r="OBX87" s="59"/>
      <c r="OBY87" s="59"/>
      <c r="OBZ87" s="59"/>
      <c r="OCA87" s="59"/>
      <c r="OCB87" s="59"/>
      <c r="OCC87" s="59"/>
      <c r="OCD87" s="59"/>
      <c r="OCE87" s="59"/>
      <c r="OCF87" s="59"/>
      <c r="OCG87" s="59"/>
      <c r="OCH87" s="59"/>
      <c r="OCI87" s="59"/>
      <c r="OCJ87" s="59"/>
      <c r="OCK87" s="59"/>
      <c r="OCL87" s="59"/>
      <c r="OCM87" s="59"/>
      <c r="OCN87" s="59"/>
      <c r="OCO87" s="59"/>
      <c r="OCP87" s="59"/>
      <c r="OCQ87" s="59"/>
      <c r="OCR87" s="59"/>
      <c r="OCS87" s="59"/>
      <c r="OCT87" s="59"/>
      <c r="OCU87" s="59"/>
      <c r="OCV87" s="59"/>
      <c r="OCW87" s="59"/>
      <c r="OCX87" s="59"/>
      <c r="OCY87" s="59"/>
      <c r="OCZ87" s="59"/>
      <c r="ODA87" s="59"/>
      <c r="ODB87" s="59"/>
      <c r="ODC87" s="59"/>
      <c r="ODD87" s="59"/>
      <c r="ODE87" s="59"/>
      <c r="ODF87" s="59"/>
      <c r="ODG87" s="59"/>
      <c r="ODH87" s="59"/>
      <c r="ODI87" s="59"/>
      <c r="ODJ87" s="59"/>
      <c r="ODK87" s="59"/>
      <c r="ODL87" s="59"/>
      <c r="ODM87" s="59"/>
      <c r="ODN87" s="59"/>
      <c r="ODO87" s="59"/>
      <c r="ODP87" s="59"/>
      <c r="ODQ87" s="59"/>
      <c r="ODR87" s="59"/>
      <c r="ODS87" s="59"/>
      <c r="ODT87" s="59"/>
      <c r="ODU87" s="59"/>
      <c r="ODV87" s="59"/>
      <c r="ODW87" s="59"/>
      <c r="ODX87" s="59"/>
      <c r="ODY87" s="59"/>
      <c r="ODZ87" s="59"/>
      <c r="OEA87" s="59"/>
      <c r="OEB87" s="59"/>
      <c r="OEC87" s="59"/>
      <c r="OED87" s="59"/>
      <c r="OEE87" s="59"/>
      <c r="OEF87" s="59"/>
      <c r="OEG87" s="59"/>
      <c r="OEH87" s="59"/>
      <c r="OEI87" s="59"/>
      <c r="OEJ87" s="59"/>
      <c r="OEK87" s="59"/>
      <c r="OEL87" s="59"/>
      <c r="OEM87" s="59"/>
      <c r="OEN87" s="59"/>
      <c r="OEO87" s="59"/>
      <c r="OEP87" s="59"/>
      <c r="OEQ87" s="59"/>
      <c r="OER87" s="59"/>
      <c r="OES87" s="59"/>
      <c r="OET87" s="59"/>
      <c r="OEU87" s="59"/>
      <c r="OEV87" s="59"/>
      <c r="OEW87" s="59"/>
      <c r="OEX87" s="59"/>
      <c r="OEY87" s="59"/>
      <c r="OEZ87" s="59"/>
      <c r="OFA87" s="59"/>
      <c r="OFB87" s="59"/>
      <c r="OFC87" s="59"/>
      <c r="OFD87" s="59"/>
      <c r="OFE87" s="59"/>
      <c r="OFF87" s="59"/>
      <c r="OFG87" s="59"/>
      <c r="OFH87" s="59"/>
      <c r="OFI87" s="59"/>
      <c r="OFJ87" s="59"/>
      <c r="OFK87" s="59"/>
      <c r="OFL87" s="59"/>
      <c r="OFM87" s="59"/>
      <c r="OFN87" s="59"/>
      <c r="OFO87" s="59"/>
      <c r="OFP87" s="59"/>
      <c r="OFQ87" s="59"/>
      <c r="OFR87" s="59"/>
      <c r="OFS87" s="59"/>
      <c r="OFT87" s="59"/>
      <c r="OFU87" s="59"/>
      <c r="OFV87" s="59"/>
      <c r="OFW87" s="59"/>
      <c r="OFX87" s="59"/>
      <c r="OFY87" s="59"/>
      <c r="OFZ87" s="59"/>
      <c r="OGA87" s="59"/>
      <c r="OGB87" s="59"/>
      <c r="OGC87" s="59"/>
      <c r="OGD87" s="59"/>
      <c r="OGE87" s="59"/>
      <c r="OGF87" s="59"/>
      <c r="OGG87" s="59"/>
      <c r="OGH87" s="59"/>
      <c r="OGI87" s="59"/>
      <c r="OGJ87" s="59"/>
      <c r="OGK87" s="59"/>
      <c r="OGL87" s="59"/>
      <c r="OGM87" s="59"/>
      <c r="OGN87" s="59"/>
      <c r="OGO87" s="59"/>
      <c r="OGP87" s="59"/>
      <c r="OGQ87" s="59"/>
      <c r="OGR87" s="59"/>
      <c r="OGS87" s="59"/>
      <c r="OGT87" s="59"/>
      <c r="OGU87" s="59"/>
      <c r="OGV87" s="59"/>
      <c r="OGW87" s="59"/>
      <c r="OGX87" s="59"/>
      <c r="OGY87" s="59"/>
      <c r="OGZ87" s="59"/>
      <c r="OHA87" s="59"/>
      <c r="OHB87" s="59"/>
      <c r="OHC87" s="59"/>
      <c r="OHD87" s="59"/>
      <c r="OHE87" s="59"/>
      <c r="OHF87" s="59"/>
      <c r="OHG87" s="59"/>
      <c r="OHH87" s="59"/>
      <c r="OHI87" s="59"/>
      <c r="OHJ87" s="59"/>
      <c r="OHK87" s="59"/>
      <c r="OHL87" s="59"/>
      <c r="OHM87" s="59"/>
      <c r="OHN87" s="59"/>
      <c r="OHO87" s="59"/>
      <c r="OHP87" s="59"/>
      <c r="OHQ87" s="59"/>
      <c r="OHR87" s="59"/>
      <c r="OHS87" s="59"/>
      <c r="OHT87" s="59"/>
      <c r="OHU87" s="59"/>
      <c r="OHV87" s="59"/>
      <c r="OHW87" s="59"/>
      <c r="OHX87" s="59"/>
      <c r="OHY87" s="59"/>
      <c r="OHZ87" s="59"/>
      <c r="OIA87" s="59"/>
      <c r="OIB87" s="59"/>
      <c r="OIC87" s="59"/>
      <c r="OID87" s="59"/>
      <c r="OIE87" s="59"/>
      <c r="OIF87" s="59"/>
      <c r="OIG87" s="59"/>
      <c r="OIH87" s="59"/>
      <c r="OII87" s="59"/>
      <c r="OIJ87" s="59"/>
      <c r="OIK87" s="59"/>
      <c r="OIL87" s="59"/>
      <c r="OIM87" s="59"/>
      <c r="OIN87" s="59"/>
      <c r="OIO87" s="59"/>
      <c r="OIP87" s="59"/>
      <c r="OIQ87" s="59"/>
      <c r="OIR87" s="59"/>
      <c r="OIS87" s="59"/>
      <c r="OIT87" s="59"/>
      <c r="OIU87" s="59"/>
      <c r="OIV87" s="59"/>
      <c r="OIW87" s="59"/>
      <c r="OIX87" s="59"/>
      <c r="OIY87" s="59"/>
      <c r="OIZ87" s="59"/>
      <c r="OJA87" s="59"/>
      <c r="OJB87" s="59"/>
      <c r="OJC87" s="59"/>
      <c r="OJD87" s="59"/>
      <c r="OJE87" s="59"/>
      <c r="OJF87" s="59"/>
      <c r="OJG87" s="59"/>
      <c r="OJH87" s="59"/>
      <c r="OJI87" s="59"/>
      <c r="OJJ87" s="59"/>
      <c r="OJK87" s="59"/>
      <c r="OJL87" s="59"/>
      <c r="OJM87" s="59"/>
      <c r="OJN87" s="59"/>
      <c r="OJO87" s="59"/>
      <c r="OJP87" s="59"/>
      <c r="OJQ87" s="59"/>
      <c r="OJR87" s="59"/>
      <c r="OJS87" s="59"/>
      <c r="OJT87" s="59"/>
      <c r="OJU87" s="59"/>
      <c r="OJV87" s="59"/>
      <c r="OJW87" s="59"/>
      <c r="OJX87" s="59"/>
      <c r="OJY87" s="59"/>
      <c r="OJZ87" s="59"/>
      <c r="OKA87" s="59"/>
      <c r="OKB87" s="59"/>
      <c r="OKC87" s="59"/>
      <c r="OKD87" s="59"/>
      <c r="OKE87" s="59"/>
      <c r="OKF87" s="59"/>
      <c r="OKG87" s="59"/>
      <c r="OKH87" s="59"/>
      <c r="OKI87" s="59"/>
      <c r="OKJ87" s="59"/>
      <c r="OKK87" s="59"/>
      <c r="OKL87" s="59"/>
      <c r="OKM87" s="59"/>
      <c r="OKN87" s="59"/>
      <c r="OKO87" s="59"/>
      <c r="OKP87" s="59"/>
      <c r="OKQ87" s="59"/>
      <c r="OKR87" s="59"/>
      <c r="OKS87" s="59"/>
      <c r="OKT87" s="59"/>
      <c r="OKU87" s="59"/>
      <c r="OKV87" s="59"/>
      <c r="OKW87" s="59"/>
      <c r="OKX87" s="59"/>
      <c r="OKY87" s="59"/>
      <c r="OKZ87" s="59"/>
      <c r="OLA87" s="59"/>
      <c r="OLB87" s="59"/>
      <c r="OLC87" s="59"/>
      <c r="OLD87" s="59"/>
      <c r="OLE87" s="59"/>
      <c r="OLF87" s="59"/>
      <c r="OLG87" s="59"/>
      <c r="OLH87" s="59"/>
      <c r="OLI87" s="59"/>
      <c r="OLJ87" s="59"/>
      <c r="OLK87" s="59"/>
      <c r="OLL87" s="59"/>
      <c r="OLM87" s="59"/>
      <c r="OLN87" s="59"/>
      <c r="OLO87" s="59"/>
      <c r="OLP87" s="59"/>
      <c r="OLQ87" s="59"/>
      <c r="OLR87" s="59"/>
      <c r="OLS87" s="59"/>
      <c r="OLT87" s="59"/>
      <c r="OLU87" s="59"/>
      <c r="OLV87" s="59"/>
      <c r="OLW87" s="59"/>
      <c r="OLX87" s="59"/>
      <c r="OLY87" s="59"/>
      <c r="OLZ87" s="59"/>
      <c r="OMA87" s="59"/>
      <c r="OMB87" s="59"/>
      <c r="OMC87" s="59"/>
      <c r="OMD87" s="59"/>
      <c r="OME87" s="59"/>
      <c r="OMF87" s="59"/>
      <c r="OMG87" s="59"/>
      <c r="OMH87" s="59"/>
      <c r="OMI87" s="59"/>
      <c r="OMJ87" s="59"/>
      <c r="OMK87" s="59"/>
      <c r="OML87" s="59"/>
      <c r="OMM87" s="59"/>
      <c r="OMN87" s="59"/>
      <c r="OMO87" s="59"/>
      <c r="OMP87" s="59"/>
      <c r="OMQ87" s="59"/>
      <c r="OMR87" s="59"/>
      <c r="OMS87" s="59"/>
      <c r="OMT87" s="59"/>
      <c r="OMU87" s="59"/>
      <c r="OMV87" s="59"/>
      <c r="OMW87" s="59"/>
      <c r="OMX87" s="59"/>
      <c r="OMY87" s="59"/>
      <c r="OMZ87" s="59"/>
      <c r="ONA87" s="59"/>
      <c r="ONB87" s="59"/>
      <c r="ONC87" s="59"/>
      <c r="OND87" s="59"/>
      <c r="ONE87" s="59"/>
      <c r="ONF87" s="59"/>
      <c r="ONG87" s="59"/>
      <c r="ONH87" s="59"/>
      <c r="ONI87" s="59"/>
      <c r="ONJ87" s="59"/>
      <c r="ONK87" s="59"/>
      <c r="ONL87" s="59"/>
      <c r="ONM87" s="59"/>
      <c r="ONN87" s="59"/>
      <c r="ONO87" s="59"/>
      <c r="ONP87" s="59"/>
      <c r="ONQ87" s="59"/>
      <c r="ONR87" s="59"/>
      <c r="ONS87" s="59"/>
      <c r="ONT87" s="59"/>
      <c r="ONU87" s="59"/>
      <c r="ONV87" s="59"/>
      <c r="ONW87" s="59"/>
      <c r="ONX87" s="59"/>
      <c r="ONY87" s="59"/>
      <c r="ONZ87" s="59"/>
      <c r="OOA87" s="59"/>
      <c r="OOB87" s="59"/>
      <c r="OOC87" s="59"/>
      <c r="OOD87" s="59"/>
      <c r="OOE87" s="59"/>
      <c r="OOF87" s="59"/>
      <c r="OOG87" s="59"/>
      <c r="OOH87" s="59"/>
      <c r="OOI87" s="59"/>
      <c r="OOJ87" s="59"/>
      <c r="OOK87" s="59"/>
      <c r="OOL87" s="59"/>
      <c r="OOM87" s="59"/>
      <c r="OON87" s="59"/>
      <c r="OOO87" s="59"/>
      <c r="OOP87" s="59"/>
      <c r="OOQ87" s="59"/>
      <c r="OOR87" s="59"/>
      <c r="OOS87" s="59"/>
      <c r="OOT87" s="59"/>
      <c r="OOU87" s="59"/>
      <c r="OOV87" s="59"/>
      <c r="OOW87" s="59"/>
      <c r="OOX87" s="59"/>
      <c r="OOY87" s="59"/>
      <c r="OOZ87" s="59"/>
      <c r="OPA87" s="59"/>
      <c r="OPB87" s="59"/>
      <c r="OPC87" s="59"/>
      <c r="OPD87" s="59"/>
      <c r="OPE87" s="59"/>
      <c r="OPF87" s="59"/>
      <c r="OPG87" s="59"/>
      <c r="OPH87" s="59"/>
      <c r="OPI87" s="59"/>
      <c r="OPJ87" s="59"/>
      <c r="OPK87" s="59"/>
      <c r="OPL87" s="59"/>
      <c r="OPM87" s="59"/>
      <c r="OPN87" s="59"/>
      <c r="OPO87" s="59"/>
      <c r="OPP87" s="59"/>
      <c r="OPQ87" s="59"/>
      <c r="OPR87" s="59"/>
      <c r="OPS87" s="59"/>
      <c r="OPT87" s="59"/>
      <c r="OPU87" s="59"/>
      <c r="OPV87" s="59"/>
      <c r="OPW87" s="59"/>
      <c r="OPX87" s="59"/>
      <c r="OPY87" s="59"/>
      <c r="OPZ87" s="59"/>
      <c r="OQA87" s="59"/>
      <c r="OQB87" s="59"/>
      <c r="OQC87" s="59"/>
      <c r="OQD87" s="59"/>
      <c r="OQE87" s="59"/>
      <c r="OQF87" s="59"/>
      <c r="OQG87" s="59"/>
      <c r="OQH87" s="59"/>
      <c r="OQI87" s="59"/>
      <c r="OQJ87" s="59"/>
      <c r="OQK87" s="59"/>
      <c r="OQL87" s="59"/>
      <c r="OQM87" s="59"/>
      <c r="OQN87" s="59"/>
      <c r="OQO87" s="59"/>
      <c r="OQP87" s="59"/>
      <c r="OQQ87" s="59"/>
      <c r="OQR87" s="59"/>
      <c r="OQS87" s="59"/>
      <c r="OQT87" s="59"/>
      <c r="OQU87" s="59"/>
      <c r="OQV87" s="59"/>
      <c r="OQW87" s="59"/>
      <c r="OQX87" s="59"/>
      <c r="OQY87" s="59"/>
      <c r="OQZ87" s="59"/>
      <c r="ORA87" s="59"/>
      <c r="ORB87" s="59"/>
      <c r="ORC87" s="59"/>
      <c r="ORD87" s="59"/>
      <c r="ORE87" s="59"/>
      <c r="ORF87" s="59"/>
      <c r="ORG87" s="59"/>
      <c r="ORH87" s="59"/>
      <c r="ORI87" s="59"/>
      <c r="ORJ87" s="59"/>
      <c r="ORK87" s="59"/>
      <c r="ORL87" s="59"/>
      <c r="ORM87" s="59"/>
      <c r="ORN87" s="59"/>
      <c r="ORO87" s="59"/>
      <c r="ORP87" s="59"/>
      <c r="ORQ87" s="59"/>
      <c r="ORR87" s="59"/>
      <c r="ORS87" s="59"/>
      <c r="ORT87" s="59"/>
      <c r="ORU87" s="59"/>
      <c r="ORV87" s="59"/>
      <c r="ORW87" s="59"/>
      <c r="ORX87" s="59"/>
      <c r="ORY87" s="59"/>
      <c r="ORZ87" s="59"/>
      <c r="OSA87" s="59"/>
      <c r="OSB87" s="59"/>
      <c r="OSC87" s="59"/>
      <c r="OSD87" s="59"/>
      <c r="OSE87" s="59"/>
      <c r="OSF87" s="59"/>
      <c r="OSG87" s="59"/>
      <c r="OSH87" s="59"/>
      <c r="OSI87" s="59"/>
      <c r="OSJ87" s="59"/>
      <c r="OSK87" s="59"/>
      <c r="OSL87" s="59"/>
      <c r="OSM87" s="59"/>
      <c r="OSN87" s="59"/>
      <c r="OSO87" s="59"/>
      <c r="OSP87" s="59"/>
      <c r="OSQ87" s="59"/>
      <c r="OSR87" s="59"/>
      <c r="OSS87" s="59"/>
      <c r="OST87" s="59"/>
      <c r="OSU87" s="59"/>
      <c r="OSV87" s="59"/>
      <c r="OSW87" s="59"/>
      <c r="OSX87" s="59"/>
      <c r="OSY87" s="59"/>
      <c r="OSZ87" s="59"/>
      <c r="OTA87" s="59"/>
      <c r="OTB87" s="59"/>
      <c r="OTC87" s="59"/>
      <c r="OTD87" s="59"/>
      <c r="OTE87" s="59"/>
      <c r="OTF87" s="59"/>
      <c r="OTG87" s="59"/>
      <c r="OTH87" s="59"/>
      <c r="OTI87" s="59"/>
      <c r="OTJ87" s="59"/>
      <c r="OTK87" s="59"/>
      <c r="OTL87" s="59"/>
      <c r="OTM87" s="59"/>
      <c r="OTN87" s="59"/>
      <c r="OTO87" s="59"/>
      <c r="OTP87" s="59"/>
      <c r="OTQ87" s="59"/>
      <c r="OTR87" s="59"/>
      <c r="OTS87" s="59"/>
      <c r="OTT87" s="59"/>
      <c r="OTU87" s="59"/>
      <c r="OTV87" s="59"/>
      <c r="OTW87" s="59"/>
      <c r="OTX87" s="59"/>
      <c r="OTY87" s="59"/>
      <c r="OTZ87" s="59"/>
      <c r="OUA87" s="59"/>
      <c r="OUB87" s="59"/>
      <c r="OUC87" s="59"/>
      <c r="OUD87" s="59"/>
      <c r="OUE87" s="59"/>
      <c r="OUF87" s="59"/>
      <c r="OUG87" s="59"/>
      <c r="OUH87" s="59"/>
      <c r="OUI87" s="59"/>
      <c r="OUJ87" s="59"/>
      <c r="OUK87" s="59"/>
      <c r="OUL87" s="59"/>
      <c r="OUM87" s="59"/>
      <c r="OUN87" s="59"/>
      <c r="OUO87" s="59"/>
      <c r="OUP87" s="59"/>
      <c r="OUQ87" s="59"/>
      <c r="OUR87" s="59"/>
      <c r="OUS87" s="59"/>
      <c r="OUT87" s="59"/>
      <c r="OUU87" s="59"/>
      <c r="OUV87" s="59"/>
      <c r="OUW87" s="59"/>
      <c r="OUX87" s="59"/>
      <c r="OUY87" s="59"/>
      <c r="OUZ87" s="59"/>
      <c r="OVA87" s="59"/>
      <c r="OVB87" s="59"/>
      <c r="OVC87" s="59"/>
      <c r="OVD87" s="59"/>
      <c r="OVE87" s="59"/>
      <c r="OVF87" s="59"/>
      <c r="OVG87" s="59"/>
      <c r="OVH87" s="59"/>
      <c r="OVI87" s="59"/>
      <c r="OVJ87" s="59"/>
      <c r="OVK87" s="59"/>
      <c r="OVL87" s="59"/>
      <c r="OVM87" s="59"/>
      <c r="OVN87" s="59"/>
      <c r="OVO87" s="59"/>
      <c r="OVP87" s="59"/>
      <c r="OVQ87" s="59"/>
      <c r="OVR87" s="59"/>
      <c r="OVS87" s="59"/>
      <c r="OVT87" s="59"/>
      <c r="OVU87" s="59"/>
      <c r="OVV87" s="59"/>
      <c r="OVW87" s="59"/>
      <c r="OVX87" s="59"/>
      <c r="OVY87" s="59"/>
      <c r="OVZ87" s="59"/>
      <c r="OWA87" s="59"/>
      <c r="OWB87" s="59"/>
      <c r="OWC87" s="59"/>
      <c r="OWD87" s="59"/>
      <c r="OWE87" s="59"/>
      <c r="OWF87" s="59"/>
      <c r="OWG87" s="59"/>
      <c r="OWH87" s="59"/>
      <c r="OWI87" s="59"/>
      <c r="OWJ87" s="59"/>
      <c r="OWK87" s="59"/>
      <c r="OWL87" s="59"/>
      <c r="OWM87" s="59"/>
      <c r="OWN87" s="59"/>
      <c r="OWO87" s="59"/>
      <c r="OWP87" s="59"/>
      <c r="OWQ87" s="59"/>
      <c r="OWR87" s="59"/>
      <c r="OWS87" s="59"/>
      <c r="OWT87" s="59"/>
      <c r="OWU87" s="59"/>
      <c r="OWV87" s="59"/>
      <c r="OWW87" s="59"/>
      <c r="OWX87" s="59"/>
      <c r="OWY87" s="59"/>
      <c r="OWZ87" s="59"/>
      <c r="OXA87" s="59"/>
      <c r="OXB87" s="59"/>
      <c r="OXC87" s="59"/>
      <c r="OXD87" s="59"/>
      <c r="OXE87" s="59"/>
      <c r="OXF87" s="59"/>
      <c r="OXG87" s="59"/>
      <c r="OXH87" s="59"/>
      <c r="OXI87" s="59"/>
      <c r="OXJ87" s="59"/>
      <c r="OXK87" s="59"/>
      <c r="OXL87" s="59"/>
      <c r="OXM87" s="59"/>
      <c r="OXN87" s="59"/>
      <c r="OXO87" s="59"/>
      <c r="OXP87" s="59"/>
      <c r="OXQ87" s="59"/>
      <c r="OXR87" s="59"/>
      <c r="OXS87" s="59"/>
      <c r="OXT87" s="59"/>
      <c r="OXU87" s="59"/>
      <c r="OXV87" s="59"/>
      <c r="OXW87" s="59"/>
      <c r="OXX87" s="59"/>
      <c r="OXY87" s="59"/>
      <c r="OXZ87" s="59"/>
      <c r="OYA87" s="59"/>
      <c r="OYB87" s="59"/>
      <c r="OYC87" s="59"/>
      <c r="OYD87" s="59"/>
      <c r="OYE87" s="59"/>
      <c r="OYF87" s="59"/>
      <c r="OYG87" s="59"/>
      <c r="OYH87" s="59"/>
      <c r="OYI87" s="59"/>
      <c r="OYJ87" s="59"/>
      <c r="OYK87" s="59"/>
      <c r="OYL87" s="59"/>
      <c r="OYM87" s="59"/>
      <c r="OYN87" s="59"/>
      <c r="OYO87" s="59"/>
      <c r="OYP87" s="59"/>
      <c r="OYQ87" s="59"/>
      <c r="OYR87" s="59"/>
      <c r="OYS87" s="59"/>
      <c r="OYT87" s="59"/>
      <c r="OYU87" s="59"/>
      <c r="OYV87" s="59"/>
      <c r="OYW87" s="59"/>
      <c r="OYX87" s="59"/>
      <c r="OYY87" s="59"/>
      <c r="OYZ87" s="59"/>
      <c r="OZA87" s="59"/>
      <c r="OZB87" s="59"/>
      <c r="OZC87" s="59"/>
      <c r="OZD87" s="59"/>
      <c r="OZE87" s="59"/>
      <c r="OZF87" s="59"/>
      <c r="OZG87" s="59"/>
      <c r="OZH87" s="59"/>
      <c r="OZI87" s="59"/>
      <c r="OZJ87" s="59"/>
      <c r="OZK87" s="59"/>
      <c r="OZL87" s="59"/>
      <c r="OZM87" s="59"/>
      <c r="OZN87" s="59"/>
      <c r="OZO87" s="59"/>
      <c r="OZP87" s="59"/>
      <c r="OZQ87" s="59"/>
      <c r="OZR87" s="59"/>
      <c r="OZS87" s="59"/>
      <c r="OZT87" s="59"/>
      <c r="OZU87" s="59"/>
      <c r="OZV87" s="59"/>
      <c r="OZW87" s="59"/>
      <c r="OZX87" s="59"/>
      <c r="OZY87" s="59"/>
      <c r="OZZ87" s="59"/>
      <c r="PAA87" s="59"/>
      <c r="PAB87" s="59"/>
      <c r="PAC87" s="59"/>
      <c r="PAD87" s="59"/>
      <c r="PAE87" s="59"/>
      <c r="PAF87" s="59"/>
      <c r="PAG87" s="59"/>
      <c r="PAH87" s="59"/>
      <c r="PAI87" s="59"/>
      <c r="PAJ87" s="59"/>
      <c r="PAK87" s="59"/>
      <c r="PAL87" s="59"/>
      <c r="PAM87" s="59"/>
      <c r="PAN87" s="59"/>
      <c r="PAO87" s="59"/>
      <c r="PAP87" s="59"/>
      <c r="PAQ87" s="59"/>
      <c r="PAR87" s="59"/>
      <c r="PAS87" s="59"/>
      <c r="PAT87" s="59"/>
      <c r="PAU87" s="59"/>
      <c r="PAV87" s="59"/>
      <c r="PAW87" s="59"/>
      <c r="PAX87" s="59"/>
      <c r="PAY87" s="59"/>
      <c r="PAZ87" s="59"/>
      <c r="PBA87" s="59"/>
      <c r="PBB87" s="59"/>
      <c r="PBC87" s="59"/>
      <c r="PBD87" s="59"/>
      <c r="PBE87" s="59"/>
      <c r="PBF87" s="59"/>
      <c r="PBG87" s="59"/>
      <c r="PBH87" s="59"/>
      <c r="PBI87" s="59"/>
      <c r="PBJ87" s="59"/>
      <c r="PBK87" s="59"/>
      <c r="PBL87" s="59"/>
      <c r="PBM87" s="59"/>
      <c r="PBN87" s="59"/>
      <c r="PBO87" s="59"/>
      <c r="PBP87" s="59"/>
      <c r="PBQ87" s="59"/>
      <c r="PBR87" s="59"/>
      <c r="PBS87" s="59"/>
      <c r="PBT87" s="59"/>
      <c r="PBU87" s="59"/>
      <c r="PBV87" s="59"/>
      <c r="PBW87" s="59"/>
      <c r="PBX87" s="59"/>
      <c r="PBY87" s="59"/>
      <c r="PBZ87" s="59"/>
      <c r="PCA87" s="59"/>
      <c r="PCB87" s="59"/>
      <c r="PCC87" s="59"/>
      <c r="PCD87" s="59"/>
      <c r="PCE87" s="59"/>
      <c r="PCF87" s="59"/>
      <c r="PCG87" s="59"/>
      <c r="PCH87" s="59"/>
      <c r="PCI87" s="59"/>
      <c r="PCJ87" s="59"/>
      <c r="PCK87" s="59"/>
      <c r="PCL87" s="59"/>
      <c r="PCM87" s="59"/>
      <c r="PCN87" s="59"/>
      <c r="PCO87" s="59"/>
      <c r="PCP87" s="59"/>
      <c r="PCQ87" s="59"/>
      <c r="PCR87" s="59"/>
      <c r="PCS87" s="59"/>
      <c r="PCT87" s="59"/>
      <c r="PCU87" s="59"/>
      <c r="PCV87" s="59"/>
      <c r="PCW87" s="59"/>
      <c r="PCX87" s="59"/>
      <c r="PCY87" s="59"/>
      <c r="PCZ87" s="59"/>
      <c r="PDA87" s="59"/>
      <c r="PDB87" s="59"/>
      <c r="PDC87" s="59"/>
      <c r="PDD87" s="59"/>
      <c r="PDE87" s="59"/>
      <c r="PDF87" s="59"/>
      <c r="PDG87" s="59"/>
      <c r="PDH87" s="59"/>
      <c r="PDI87" s="59"/>
      <c r="PDJ87" s="59"/>
      <c r="PDK87" s="59"/>
      <c r="PDL87" s="59"/>
      <c r="PDM87" s="59"/>
      <c r="PDN87" s="59"/>
      <c r="PDO87" s="59"/>
      <c r="PDP87" s="59"/>
      <c r="PDQ87" s="59"/>
      <c r="PDR87" s="59"/>
      <c r="PDS87" s="59"/>
      <c r="PDT87" s="59"/>
      <c r="PDU87" s="59"/>
      <c r="PDV87" s="59"/>
      <c r="PDW87" s="59"/>
      <c r="PDX87" s="59"/>
      <c r="PDY87" s="59"/>
      <c r="PDZ87" s="59"/>
      <c r="PEA87" s="59"/>
      <c r="PEB87" s="59"/>
      <c r="PEC87" s="59"/>
      <c r="PED87" s="59"/>
      <c r="PEE87" s="59"/>
      <c r="PEF87" s="59"/>
      <c r="PEG87" s="59"/>
      <c r="PEH87" s="59"/>
      <c r="PEI87" s="59"/>
      <c r="PEJ87" s="59"/>
      <c r="PEK87" s="59"/>
      <c r="PEL87" s="59"/>
      <c r="PEM87" s="59"/>
      <c r="PEN87" s="59"/>
      <c r="PEO87" s="59"/>
      <c r="PEP87" s="59"/>
      <c r="PEQ87" s="59"/>
      <c r="PER87" s="59"/>
      <c r="PES87" s="59"/>
      <c r="PET87" s="59"/>
      <c r="PEU87" s="59"/>
      <c r="PEV87" s="59"/>
      <c r="PEW87" s="59"/>
      <c r="PEX87" s="59"/>
      <c r="PEY87" s="59"/>
      <c r="PEZ87" s="59"/>
      <c r="PFA87" s="59"/>
      <c r="PFB87" s="59"/>
      <c r="PFC87" s="59"/>
      <c r="PFD87" s="59"/>
      <c r="PFE87" s="59"/>
      <c r="PFF87" s="59"/>
      <c r="PFG87" s="59"/>
      <c r="PFH87" s="59"/>
      <c r="PFI87" s="59"/>
      <c r="PFJ87" s="59"/>
      <c r="PFK87" s="59"/>
      <c r="PFL87" s="59"/>
      <c r="PFM87" s="59"/>
      <c r="PFN87" s="59"/>
      <c r="PFO87" s="59"/>
      <c r="PFP87" s="59"/>
      <c r="PFQ87" s="59"/>
      <c r="PFR87" s="59"/>
      <c r="PFS87" s="59"/>
      <c r="PFT87" s="59"/>
      <c r="PFU87" s="59"/>
      <c r="PFV87" s="59"/>
      <c r="PFW87" s="59"/>
      <c r="PFX87" s="59"/>
      <c r="PFY87" s="59"/>
      <c r="PFZ87" s="59"/>
      <c r="PGA87" s="59"/>
      <c r="PGB87" s="59"/>
      <c r="PGC87" s="59"/>
      <c r="PGD87" s="59"/>
      <c r="PGE87" s="59"/>
      <c r="PGF87" s="59"/>
      <c r="PGG87" s="59"/>
      <c r="PGH87" s="59"/>
      <c r="PGI87" s="59"/>
      <c r="PGJ87" s="59"/>
      <c r="PGK87" s="59"/>
      <c r="PGL87" s="59"/>
      <c r="PGM87" s="59"/>
      <c r="PGN87" s="59"/>
      <c r="PGO87" s="59"/>
      <c r="PGP87" s="59"/>
      <c r="PGQ87" s="59"/>
      <c r="PGR87" s="59"/>
      <c r="PGS87" s="59"/>
      <c r="PGT87" s="59"/>
      <c r="PGU87" s="59"/>
      <c r="PGV87" s="59"/>
      <c r="PGW87" s="59"/>
      <c r="PGX87" s="59"/>
      <c r="PGY87" s="59"/>
      <c r="PGZ87" s="59"/>
      <c r="PHA87" s="59"/>
      <c r="PHB87" s="59"/>
      <c r="PHC87" s="59"/>
      <c r="PHD87" s="59"/>
      <c r="PHE87" s="59"/>
      <c r="PHF87" s="59"/>
      <c r="PHG87" s="59"/>
      <c r="PHH87" s="59"/>
      <c r="PHI87" s="59"/>
      <c r="PHJ87" s="59"/>
      <c r="PHK87" s="59"/>
      <c r="PHL87" s="59"/>
      <c r="PHM87" s="59"/>
      <c r="PHN87" s="59"/>
      <c r="PHO87" s="59"/>
      <c r="PHP87" s="59"/>
      <c r="PHQ87" s="59"/>
      <c r="PHR87" s="59"/>
      <c r="PHS87" s="59"/>
      <c r="PHT87" s="59"/>
      <c r="PHU87" s="59"/>
      <c r="PHV87" s="59"/>
      <c r="PHW87" s="59"/>
      <c r="PHX87" s="59"/>
      <c r="PHY87" s="59"/>
      <c r="PHZ87" s="59"/>
      <c r="PIA87" s="59"/>
      <c r="PIB87" s="59"/>
      <c r="PIC87" s="59"/>
      <c r="PID87" s="59"/>
      <c r="PIE87" s="59"/>
      <c r="PIF87" s="59"/>
      <c r="PIG87" s="59"/>
      <c r="PIH87" s="59"/>
      <c r="PII87" s="59"/>
      <c r="PIJ87" s="59"/>
      <c r="PIK87" s="59"/>
      <c r="PIL87" s="59"/>
      <c r="PIM87" s="59"/>
      <c r="PIN87" s="59"/>
      <c r="PIO87" s="59"/>
      <c r="PIP87" s="59"/>
      <c r="PIQ87" s="59"/>
      <c r="PIR87" s="59"/>
      <c r="PIS87" s="59"/>
      <c r="PIT87" s="59"/>
      <c r="PIU87" s="59"/>
      <c r="PIV87" s="59"/>
      <c r="PIW87" s="59"/>
      <c r="PIX87" s="59"/>
      <c r="PIY87" s="59"/>
      <c r="PIZ87" s="59"/>
      <c r="PJA87" s="59"/>
      <c r="PJB87" s="59"/>
      <c r="PJC87" s="59"/>
      <c r="PJD87" s="59"/>
      <c r="PJE87" s="59"/>
      <c r="PJF87" s="59"/>
      <c r="PJG87" s="59"/>
      <c r="PJH87" s="59"/>
      <c r="PJI87" s="59"/>
      <c r="PJJ87" s="59"/>
      <c r="PJK87" s="59"/>
      <c r="PJL87" s="59"/>
      <c r="PJM87" s="59"/>
      <c r="PJN87" s="59"/>
      <c r="PJO87" s="59"/>
      <c r="PJP87" s="59"/>
      <c r="PJQ87" s="59"/>
      <c r="PJR87" s="59"/>
      <c r="PJS87" s="59"/>
      <c r="PJT87" s="59"/>
      <c r="PJU87" s="59"/>
      <c r="PJV87" s="59"/>
      <c r="PJW87" s="59"/>
      <c r="PJX87" s="59"/>
      <c r="PJY87" s="59"/>
      <c r="PJZ87" s="59"/>
      <c r="PKA87" s="59"/>
      <c r="PKB87" s="59"/>
      <c r="PKC87" s="59"/>
      <c r="PKD87" s="59"/>
      <c r="PKE87" s="59"/>
      <c r="PKF87" s="59"/>
      <c r="PKG87" s="59"/>
      <c r="PKH87" s="59"/>
      <c r="PKI87" s="59"/>
      <c r="PKJ87" s="59"/>
      <c r="PKK87" s="59"/>
      <c r="PKL87" s="59"/>
      <c r="PKM87" s="59"/>
      <c r="PKN87" s="59"/>
      <c r="PKO87" s="59"/>
      <c r="PKP87" s="59"/>
      <c r="PKQ87" s="59"/>
      <c r="PKR87" s="59"/>
      <c r="PKS87" s="59"/>
      <c r="PKT87" s="59"/>
      <c r="PKU87" s="59"/>
      <c r="PKV87" s="59"/>
      <c r="PKW87" s="59"/>
      <c r="PKX87" s="59"/>
      <c r="PKY87" s="59"/>
      <c r="PKZ87" s="59"/>
      <c r="PLA87" s="59"/>
      <c r="PLB87" s="59"/>
      <c r="PLC87" s="59"/>
      <c r="PLD87" s="59"/>
      <c r="PLE87" s="59"/>
      <c r="PLF87" s="59"/>
      <c r="PLG87" s="59"/>
      <c r="PLH87" s="59"/>
      <c r="PLI87" s="59"/>
      <c r="PLJ87" s="59"/>
      <c r="PLK87" s="59"/>
      <c r="PLL87" s="59"/>
      <c r="PLM87" s="59"/>
      <c r="PLN87" s="59"/>
      <c r="PLO87" s="59"/>
      <c r="PLP87" s="59"/>
      <c r="PLQ87" s="59"/>
      <c r="PLR87" s="59"/>
      <c r="PLS87" s="59"/>
      <c r="PLT87" s="59"/>
      <c r="PLU87" s="59"/>
      <c r="PLV87" s="59"/>
      <c r="PLW87" s="59"/>
      <c r="PLX87" s="59"/>
      <c r="PLY87" s="59"/>
      <c r="PLZ87" s="59"/>
      <c r="PMA87" s="59"/>
      <c r="PMB87" s="59"/>
      <c r="PMC87" s="59"/>
      <c r="PMD87" s="59"/>
      <c r="PME87" s="59"/>
      <c r="PMF87" s="59"/>
      <c r="PMG87" s="59"/>
      <c r="PMH87" s="59"/>
      <c r="PMI87" s="59"/>
      <c r="PMJ87" s="59"/>
      <c r="PMK87" s="59"/>
      <c r="PML87" s="59"/>
      <c r="PMM87" s="59"/>
      <c r="PMN87" s="59"/>
      <c r="PMO87" s="59"/>
      <c r="PMP87" s="59"/>
      <c r="PMQ87" s="59"/>
      <c r="PMR87" s="59"/>
      <c r="PMS87" s="59"/>
      <c r="PMT87" s="59"/>
      <c r="PMU87" s="59"/>
      <c r="PMV87" s="59"/>
      <c r="PMW87" s="59"/>
      <c r="PMX87" s="59"/>
      <c r="PMY87" s="59"/>
      <c r="PMZ87" s="59"/>
      <c r="PNA87" s="59"/>
      <c r="PNB87" s="59"/>
      <c r="PNC87" s="59"/>
      <c r="PND87" s="59"/>
      <c r="PNE87" s="59"/>
      <c r="PNF87" s="59"/>
      <c r="PNG87" s="59"/>
      <c r="PNH87" s="59"/>
      <c r="PNI87" s="59"/>
      <c r="PNJ87" s="59"/>
      <c r="PNK87" s="59"/>
      <c r="PNL87" s="59"/>
      <c r="PNM87" s="59"/>
      <c r="PNN87" s="59"/>
      <c r="PNO87" s="59"/>
      <c r="PNP87" s="59"/>
      <c r="PNQ87" s="59"/>
      <c r="PNR87" s="59"/>
      <c r="PNS87" s="59"/>
      <c r="PNT87" s="59"/>
      <c r="PNU87" s="59"/>
      <c r="PNV87" s="59"/>
      <c r="PNW87" s="59"/>
      <c r="PNX87" s="59"/>
      <c r="PNY87" s="59"/>
      <c r="PNZ87" s="59"/>
      <c r="POA87" s="59"/>
      <c r="POB87" s="59"/>
      <c r="POC87" s="59"/>
      <c r="POD87" s="59"/>
      <c r="POE87" s="59"/>
      <c r="POF87" s="59"/>
      <c r="POG87" s="59"/>
      <c r="POH87" s="59"/>
      <c r="POI87" s="59"/>
      <c r="POJ87" s="59"/>
      <c r="POK87" s="59"/>
      <c r="POL87" s="59"/>
      <c r="POM87" s="59"/>
      <c r="PON87" s="59"/>
      <c r="POO87" s="59"/>
      <c r="POP87" s="59"/>
      <c r="POQ87" s="59"/>
      <c r="POR87" s="59"/>
      <c r="POS87" s="59"/>
      <c r="POT87" s="59"/>
      <c r="POU87" s="59"/>
      <c r="POV87" s="59"/>
      <c r="POW87" s="59"/>
      <c r="POX87" s="59"/>
      <c r="POY87" s="59"/>
      <c r="POZ87" s="59"/>
      <c r="PPA87" s="59"/>
      <c r="PPB87" s="59"/>
      <c r="PPC87" s="59"/>
      <c r="PPD87" s="59"/>
      <c r="PPE87" s="59"/>
      <c r="PPF87" s="59"/>
      <c r="PPG87" s="59"/>
      <c r="PPH87" s="59"/>
      <c r="PPI87" s="59"/>
      <c r="PPJ87" s="59"/>
      <c r="PPK87" s="59"/>
      <c r="PPL87" s="59"/>
      <c r="PPM87" s="59"/>
      <c r="PPN87" s="59"/>
      <c r="PPO87" s="59"/>
      <c r="PPP87" s="59"/>
      <c r="PPQ87" s="59"/>
      <c r="PPR87" s="59"/>
      <c r="PPS87" s="59"/>
      <c r="PPT87" s="59"/>
      <c r="PPU87" s="59"/>
      <c r="PPV87" s="59"/>
      <c r="PPW87" s="59"/>
      <c r="PPX87" s="59"/>
      <c r="PPY87" s="59"/>
      <c r="PPZ87" s="59"/>
      <c r="PQA87" s="59"/>
      <c r="PQB87" s="59"/>
      <c r="PQC87" s="59"/>
      <c r="PQD87" s="59"/>
      <c r="PQE87" s="59"/>
      <c r="PQF87" s="59"/>
      <c r="PQG87" s="59"/>
      <c r="PQH87" s="59"/>
      <c r="PQI87" s="59"/>
      <c r="PQJ87" s="59"/>
      <c r="PQK87" s="59"/>
      <c r="PQL87" s="59"/>
      <c r="PQM87" s="59"/>
      <c r="PQN87" s="59"/>
      <c r="PQO87" s="59"/>
      <c r="PQP87" s="59"/>
      <c r="PQQ87" s="59"/>
      <c r="PQR87" s="59"/>
      <c r="PQS87" s="59"/>
      <c r="PQT87" s="59"/>
      <c r="PQU87" s="59"/>
      <c r="PQV87" s="59"/>
      <c r="PQW87" s="59"/>
      <c r="PQX87" s="59"/>
      <c r="PQY87" s="59"/>
      <c r="PQZ87" s="59"/>
      <c r="PRA87" s="59"/>
      <c r="PRB87" s="59"/>
      <c r="PRC87" s="59"/>
      <c r="PRD87" s="59"/>
      <c r="PRE87" s="59"/>
      <c r="PRF87" s="59"/>
      <c r="PRG87" s="59"/>
      <c r="PRH87" s="59"/>
      <c r="PRI87" s="59"/>
      <c r="PRJ87" s="59"/>
      <c r="PRK87" s="59"/>
      <c r="PRL87" s="59"/>
      <c r="PRM87" s="59"/>
      <c r="PRN87" s="59"/>
      <c r="PRO87" s="59"/>
      <c r="PRP87" s="59"/>
      <c r="PRQ87" s="59"/>
      <c r="PRR87" s="59"/>
      <c r="PRS87" s="59"/>
      <c r="PRT87" s="59"/>
      <c r="PRU87" s="59"/>
      <c r="PRV87" s="59"/>
      <c r="PRW87" s="59"/>
      <c r="PRX87" s="59"/>
      <c r="PRY87" s="59"/>
      <c r="PRZ87" s="59"/>
      <c r="PSA87" s="59"/>
      <c r="PSB87" s="59"/>
      <c r="PSC87" s="59"/>
      <c r="PSD87" s="59"/>
      <c r="PSE87" s="59"/>
      <c r="PSF87" s="59"/>
      <c r="PSG87" s="59"/>
      <c r="PSH87" s="59"/>
      <c r="PSI87" s="59"/>
      <c r="PSJ87" s="59"/>
      <c r="PSK87" s="59"/>
      <c r="PSL87" s="59"/>
      <c r="PSM87" s="59"/>
      <c r="PSN87" s="59"/>
      <c r="PSO87" s="59"/>
      <c r="PSP87" s="59"/>
      <c r="PSQ87" s="59"/>
      <c r="PSR87" s="59"/>
      <c r="PSS87" s="59"/>
      <c r="PST87" s="59"/>
      <c r="PSU87" s="59"/>
      <c r="PSV87" s="59"/>
      <c r="PSW87" s="59"/>
      <c r="PSX87" s="59"/>
      <c r="PSY87" s="59"/>
      <c r="PSZ87" s="59"/>
      <c r="PTA87" s="59"/>
      <c r="PTB87" s="59"/>
      <c r="PTC87" s="59"/>
      <c r="PTD87" s="59"/>
      <c r="PTE87" s="59"/>
      <c r="PTF87" s="59"/>
      <c r="PTG87" s="59"/>
      <c r="PTH87" s="59"/>
      <c r="PTI87" s="59"/>
      <c r="PTJ87" s="59"/>
      <c r="PTK87" s="59"/>
      <c r="PTL87" s="59"/>
      <c r="PTM87" s="59"/>
      <c r="PTN87" s="59"/>
      <c r="PTO87" s="59"/>
      <c r="PTP87" s="59"/>
      <c r="PTQ87" s="59"/>
      <c r="PTR87" s="59"/>
      <c r="PTS87" s="59"/>
      <c r="PTT87" s="59"/>
      <c r="PTU87" s="59"/>
      <c r="PTV87" s="59"/>
      <c r="PTW87" s="59"/>
      <c r="PTX87" s="59"/>
      <c r="PTY87" s="59"/>
      <c r="PTZ87" s="59"/>
      <c r="PUA87" s="59"/>
      <c r="PUB87" s="59"/>
      <c r="PUC87" s="59"/>
      <c r="PUD87" s="59"/>
      <c r="PUE87" s="59"/>
      <c r="PUF87" s="59"/>
      <c r="PUG87" s="59"/>
      <c r="PUH87" s="59"/>
      <c r="PUI87" s="59"/>
      <c r="PUJ87" s="59"/>
      <c r="PUK87" s="59"/>
      <c r="PUL87" s="59"/>
      <c r="PUM87" s="59"/>
      <c r="PUN87" s="59"/>
      <c r="PUO87" s="59"/>
      <c r="PUP87" s="59"/>
      <c r="PUQ87" s="59"/>
      <c r="PUR87" s="59"/>
      <c r="PUS87" s="59"/>
      <c r="PUT87" s="59"/>
      <c r="PUU87" s="59"/>
      <c r="PUV87" s="59"/>
      <c r="PUW87" s="59"/>
      <c r="PUX87" s="59"/>
      <c r="PUY87" s="59"/>
      <c r="PUZ87" s="59"/>
      <c r="PVA87" s="59"/>
      <c r="PVB87" s="59"/>
      <c r="PVC87" s="59"/>
      <c r="PVD87" s="59"/>
      <c r="PVE87" s="59"/>
      <c r="PVF87" s="59"/>
      <c r="PVG87" s="59"/>
      <c r="PVH87" s="59"/>
      <c r="PVI87" s="59"/>
      <c r="PVJ87" s="59"/>
      <c r="PVK87" s="59"/>
      <c r="PVL87" s="59"/>
      <c r="PVM87" s="59"/>
      <c r="PVN87" s="59"/>
      <c r="PVO87" s="59"/>
      <c r="PVP87" s="59"/>
      <c r="PVQ87" s="59"/>
      <c r="PVR87" s="59"/>
      <c r="PVS87" s="59"/>
      <c r="PVT87" s="59"/>
      <c r="PVU87" s="59"/>
      <c r="PVV87" s="59"/>
      <c r="PVW87" s="59"/>
      <c r="PVX87" s="59"/>
      <c r="PVY87" s="59"/>
      <c r="PVZ87" s="59"/>
      <c r="PWA87" s="59"/>
      <c r="PWB87" s="59"/>
      <c r="PWC87" s="59"/>
      <c r="PWD87" s="59"/>
      <c r="PWE87" s="59"/>
      <c r="PWF87" s="59"/>
      <c r="PWG87" s="59"/>
      <c r="PWH87" s="59"/>
      <c r="PWI87" s="59"/>
      <c r="PWJ87" s="59"/>
      <c r="PWK87" s="59"/>
      <c r="PWL87" s="59"/>
      <c r="PWM87" s="59"/>
      <c r="PWN87" s="59"/>
      <c r="PWO87" s="59"/>
      <c r="PWP87" s="59"/>
      <c r="PWQ87" s="59"/>
      <c r="PWR87" s="59"/>
      <c r="PWS87" s="59"/>
      <c r="PWT87" s="59"/>
      <c r="PWU87" s="59"/>
      <c r="PWV87" s="59"/>
      <c r="PWW87" s="59"/>
      <c r="PWX87" s="59"/>
      <c r="PWY87" s="59"/>
      <c r="PWZ87" s="59"/>
      <c r="PXA87" s="59"/>
      <c r="PXB87" s="59"/>
      <c r="PXC87" s="59"/>
      <c r="PXD87" s="59"/>
      <c r="PXE87" s="59"/>
      <c r="PXF87" s="59"/>
      <c r="PXG87" s="59"/>
      <c r="PXH87" s="59"/>
      <c r="PXI87" s="59"/>
      <c r="PXJ87" s="59"/>
      <c r="PXK87" s="59"/>
      <c r="PXL87" s="59"/>
      <c r="PXM87" s="59"/>
      <c r="PXN87" s="59"/>
      <c r="PXO87" s="59"/>
      <c r="PXP87" s="59"/>
      <c r="PXQ87" s="59"/>
      <c r="PXR87" s="59"/>
      <c r="PXS87" s="59"/>
      <c r="PXT87" s="59"/>
      <c r="PXU87" s="59"/>
      <c r="PXV87" s="59"/>
      <c r="PXW87" s="59"/>
      <c r="PXX87" s="59"/>
      <c r="PXY87" s="59"/>
      <c r="PXZ87" s="59"/>
      <c r="PYA87" s="59"/>
      <c r="PYB87" s="59"/>
      <c r="PYC87" s="59"/>
      <c r="PYD87" s="59"/>
      <c r="PYE87" s="59"/>
      <c r="PYF87" s="59"/>
      <c r="PYG87" s="59"/>
      <c r="PYH87" s="59"/>
      <c r="PYI87" s="59"/>
      <c r="PYJ87" s="59"/>
      <c r="PYK87" s="59"/>
      <c r="PYL87" s="59"/>
      <c r="PYM87" s="59"/>
      <c r="PYN87" s="59"/>
      <c r="PYO87" s="59"/>
      <c r="PYP87" s="59"/>
      <c r="PYQ87" s="59"/>
      <c r="PYR87" s="59"/>
      <c r="PYS87" s="59"/>
      <c r="PYT87" s="59"/>
      <c r="PYU87" s="59"/>
      <c r="PYV87" s="59"/>
      <c r="PYW87" s="59"/>
      <c r="PYX87" s="59"/>
      <c r="PYY87" s="59"/>
      <c r="PYZ87" s="59"/>
      <c r="PZA87" s="59"/>
      <c r="PZB87" s="59"/>
      <c r="PZC87" s="59"/>
      <c r="PZD87" s="59"/>
      <c r="PZE87" s="59"/>
      <c r="PZF87" s="59"/>
      <c r="PZG87" s="59"/>
      <c r="PZH87" s="59"/>
      <c r="PZI87" s="59"/>
      <c r="PZJ87" s="59"/>
      <c r="PZK87" s="59"/>
      <c r="PZL87" s="59"/>
      <c r="PZM87" s="59"/>
      <c r="PZN87" s="59"/>
      <c r="PZO87" s="59"/>
      <c r="PZP87" s="59"/>
      <c r="PZQ87" s="59"/>
      <c r="PZR87" s="59"/>
      <c r="PZS87" s="59"/>
      <c r="PZT87" s="59"/>
      <c r="PZU87" s="59"/>
      <c r="PZV87" s="59"/>
      <c r="PZW87" s="59"/>
      <c r="PZX87" s="59"/>
      <c r="PZY87" s="59"/>
      <c r="PZZ87" s="59"/>
      <c r="QAA87" s="59"/>
      <c r="QAB87" s="59"/>
      <c r="QAC87" s="59"/>
      <c r="QAD87" s="59"/>
      <c r="QAE87" s="59"/>
      <c r="QAF87" s="59"/>
      <c r="QAG87" s="59"/>
      <c r="QAH87" s="59"/>
      <c r="QAI87" s="59"/>
      <c r="QAJ87" s="59"/>
      <c r="QAK87" s="59"/>
      <c r="QAL87" s="59"/>
      <c r="QAM87" s="59"/>
      <c r="QAN87" s="59"/>
      <c r="QAO87" s="59"/>
      <c r="QAP87" s="59"/>
      <c r="QAQ87" s="59"/>
      <c r="QAR87" s="59"/>
      <c r="QAS87" s="59"/>
      <c r="QAT87" s="59"/>
      <c r="QAU87" s="59"/>
      <c r="QAV87" s="59"/>
      <c r="QAW87" s="59"/>
      <c r="QAX87" s="59"/>
      <c r="QAY87" s="59"/>
      <c r="QAZ87" s="59"/>
      <c r="QBA87" s="59"/>
      <c r="QBB87" s="59"/>
      <c r="QBC87" s="59"/>
      <c r="QBD87" s="59"/>
      <c r="QBE87" s="59"/>
      <c r="QBF87" s="59"/>
      <c r="QBG87" s="59"/>
      <c r="QBH87" s="59"/>
      <c r="QBI87" s="59"/>
      <c r="QBJ87" s="59"/>
      <c r="QBK87" s="59"/>
      <c r="QBL87" s="59"/>
      <c r="QBM87" s="59"/>
      <c r="QBN87" s="59"/>
      <c r="QBO87" s="59"/>
      <c r="QBP87" s="59"/>
      <c r="QBQ87" s="59"/>
      <c r="QBR87" s="59"/>
      <c r="QBS87" s="59"/>
      <c r="QBT87" s="59"/>
      <c r="QBU87" s="59"/>
      <c r="QBV87" s="59"/>
      <c r="QBW87" s="59"/>
      <c r="QBX87" s="59"/>
      <c r="QBY87" s="59"/>
      <c r="QBZ87" s="59"/>
      <c r="QCA87" s="59"/>
      <c r="QCB87" s="59"/>
      <c r="QCC87" s="59"/>
      <c r="QCD87" s="59"/>
      <c r="QCE87" s="59"/>
      <c r="QCF87" s="59"/>
      <c r="QCG87" s="59"/>
      <c r="QCH87" s="59"/>
      <c r="QCI87" s="59"/>
      <c r="QCJ87" s="59"/>
      <c r="QCK87" s="59"/>
      <c r="QCL87" s="59"/>
      <c r="QCM87" s="59"/>
      <c r="QCN87" s="59"/>
      <c r="QCO87" s="59"/>
      <c r="QCP87" s="59"/>
      <c r="QCQ87" s="59"/>
      <c r="QCR87" s="59"/>
      <c r="QCS87" s="59"/>
      <c r="QCT87" s="59"/>
      <c r="QCU87" s="59"/>
      <c r="QCV87" s="59"/>
      <c r="QCW87" s="59"/>
      <c r="QCX87" s="59"/>
      <c r="QCY87" s="59"/>
      <c r="QCZ87" s="59"/>
      <c r="QDA87" s="59"/>
      <c r="QDB87" s="59"/>
      <c r="QDC87" s="59"/>
      <c r="QDD87" s="59"/>
      <c r="QDE87" s="59"/>
      <c r="QDF87" s="59"/>
      <c r="QDG87" s="59"/>
      <c r="QDH87" s="59"/>
      <c r="QDI87" s="59"/>
      <c r="QDJ87" s="59"/>
      <c r="QDK87" s="59"/>
      <c r="QDL87" s="59"/>
      <c r="QDM87" s="59"/>
      <c r="QDN87" s="59"/>
      <c r="QDO87" s="59"/>
      <c r="QDP87" s="59"/>
      <c r="QDQ87" s="59"/>
      <c r="QDR87" s="59"/>
      <c r="QDS87" s="59"/>
      <c r="QDT87" s="59"/>
      <c r="QDU87" s="59"/>
      <c r="QDV87" s="59"/>
      <c r="QDW87" s="59"/>
      <c r="QDX87" s="59"/>
      <c r="QDY87" s="59"/>
      <c r="QDZ87" s="59"/>
      <c r="QEA87" s="59"/>
      <c r="QEB87" s="59"/>
      <c r="QEC87" s="59"/>
      <c r="QED87" s="59"/>
      <c r="QEE87" s="59"/>
      <c r="QEF87" s="59"/>
      <c r="QEG87" s="59"/>
      <c r="QEH87" s="59"/>
      <c r="QEI87" s="59"/>
      <c r="QEJ87" s="59"/>
      <c r="QEK87" s="59"/>
      <c r="QEL87" s="59"/>
      <c r="QEM87" s="59"/>
      <c r="QEN87" s="59"/>
      <c r="QEO87" s="59"/>
      <c r="QEP87" s="59"/>
      <c r="QEQ87" s="59"/>
      <c r="QER87" s="59"/>
      <c r="QES87" s="59"/>
      <c r="QET87" s="59"/>
      <c r="QEU87" s="59"/>
      <c r="QEV87" s="59"/>
      <c r="QEW87" s="59"/>
      <c r="QEX87" s="59"/>
      <c r="QEY87" s="59"/>
      <c r="QEZ87" s="59"/>
      <c r="QFA87" s="59"/>
      <c r="QFB87" s="59"/>
      <c r="QFC87" s="59"/>
      <c r="QFD87" s="59"/>
      <c r="QFE87" s="59"/>
      <c r="QFF87" s="59"/>
      <c r="QFG87" s="59"/>
      <c r="QFH87" s="59"/>
      <c r="QFI87" s="59"/>
      <c r="QFJ87" s="59"/>
      <c r="QFK87" s="59"/>
      <c r="QFL87" s="59"/>
      <c r="QFM87" s="59"/>
      <c r="QFN87" s="59"/>
      <c r="QFO87" s="59"/>
      <c r="QFP87" s="59"/>
      <c r="QFQ87" s="59"/>
      <c r="QFR87" s="59"/>
      <c r="QFS87" s="59"/>
      <c r="QFT87" s="59"/>
      <c r="QFU87" s="59"/>
      <c r="QFV87" s="59"/>
      <c r="QFW87" s="59"/>
      <c r="QFX87" s="59"/>
      <c r="QFY87" s="59"/>
      <c r="QFZ87" s="59"/>
      <c r="QGA87" s="59"/>
      <c r="QGB87" s="59"/>
      <c r="QGC87" s="59"/>
      <c r="QGD87" s="59"/>
      <c r="QGE87" s="59"/>
      <c r="QGF87" s="59"/>
      <c r="QGG87" s="59"/>
      <c r="QGH87" s="59"/>
      <c r="QGI87" s="59"/>
      <c r="QGJ87" s="59"/>
      <c r="QGK87" s="59"/>
      <c r="QGL87" s="59"/>
      <c r="QGM87" s="59"/>
      <c r="QGN87" s="59"/>
      <c r="QGO87" s="59"/>
      <c r="QGP87" s="59"/>
      <c r="QGQ87" s="59"/>
      <c r="QGR87" s="59"/>
      <c r="QGS87" s="59"/>
      <c r="QGT87" s="59"/>
      <c r="QGU87" s="59"/>
      <c r="QGV87" s="59"/>
      <c r="QGW87" s="59"/>
      <c r="QGX87" s="59"/>
      <c r="QGY87" s="59"/>
      <c r="QGZ87" s="59"/>
      <c r="QHA87" s="59"/>
      <c r="QHB87" s="59"/>
      <c r="QHC87" s="59"/>
      <c r="QHD87" s="59"/>
      <c r="QHE87" s="59"/>
      <c r="QHF87" s="59"/>
      <c r="QHG87" s="59"/>
      <c r="QHH87" s="59"/>
      <c r="QHI87" s="59"/>
      <c r="QHJ87" s="59"/>
      <c r="QHK87" s="59"/>
      <c r="QHL87" s="59"/>
      <c r="QHM87" s="59"/>
      <c r="QHN87" s="59"/>
      <c r="QHO87" s="59"/>
      <c r="QHP87" s="59"/>
      <c r="QHQ87" s="59"/>
      <c r="QHR87" s="59"/>
      <c r="QHS87" s="59"/>
      <c r="QHT87" s="59"/>
      <c r="QHU87" s="59"/>
      <c r="QHV87" s="59"/>
      <c r="QHW87" s="59"/>
      <c r="QHX87" s="59"/>
      <c r="QHY87" s="59"/>
      <c r="QHZ87" s="59"/>
      <c r="QIA87" s="59"/>
      <c r="QIB87" s="59"/>
      <c r="QIC87" s="59"/>
      <c r="QID87" s="59"/>
      <c r="QIE87" s="59"/>
      <c r="QIF87" s="59"/>
      <c r="QIG87" s="59"/>
      <c r="QIH87" s="59"/>
      <c r="QII87" s="59"/>
      <c r="QIJ87" s="59"/>
      <c r="QIK87" s="59"/>
      <c r="QIL87" s="59"/>
      <c r="QIM87" s="59"/>
      <c r="QIN87" s="59"/>
      <c r="QIO87" s="59"/>
      <c r="QIP87" s="59"/>
      <c r="QIQ87" s="59"/>
      <c r="QIR87" s="59"/>
      <c r="QIS87" s="59"/>
      <c r="QIT87" s="59"/>
      <c r="QIU87" s="59"/>
      <c r="QIV87" s="59"/>
      <c r="QIW87" s="59"/>
      <c r="QIX87" s="59"/>
      <c r="QIY87" s="59"/>
      <c r="QIZ87" s="59"/>
      <c r="QJA87" s="59"/>
      <c r="QJB87" s="59"/>
      <c r="QJC87" s="59"/>
      <c r="QJD87" s="59"/>
      <c r="QJE87" s="59"/>
      <c r="QJF87" s="59"/>
      <c r="QJG87" s="59"/>
      <c r="QJH87" s="59"/>
      <c r="QJI87" s="59"/>
      <c r="QJJ87" s="59"/>
      <c r="QJK87" s="59"/>
      <c r="QJL87" s="59"/>
      <c r="QJM87" s="59"/>
      <c r="QJN87" s="59"/>
      <c r="QJO87" s="59"/>
      <c r="QJP87" s="59"/>
      <c r="QJQ87" s="59"/>
      <c r="QJR87" s="59"/>
      <c r="QJS87" s="59"/>
      <c r="QJT87" s="59"/>
      <c r="QJU87" s="59"/>
      <c r="QJV87" s="59"/>
      <c r="QJW87" s="59"/>
      <c r="QJX87" s="59"/>
      <c r="QJY87" s="59"/>
      <c r="QJZ87" s="59"/>
      <c r="QKA87" s="59"/>
      <c r="QKB87" s="59"/>
      <c r="QKC87" s="59"/>
      <c r="QKD87" s="59"/>
      <c r="QKE87" s="59"/>
      <c r="QKF87" s="59"/>
      <c r="QKG87" s="59"/>
      <c r="QKH87" s="59"/>
      <c r="QKI87" s="59"/>
      <c r="QKJ87" s="59"/>
      <c r="QKK87" s="59"/>
      <c r="QKL87" s="59"/>
      <c r="QKM87" s="59"/>
      <c r="QKN87" s="59"/>
      <c r="QKO87" s="59"/>
      <c r="QKP87" s="59"/>
      <c r="QKQ87" s="59"/>
      <c r="QKR87" s="59"/>
      <c r="QKS87" s="59"/>
      <c r="QKT87" s="59"/>
      <c r="QKU87" s="59"/>
      <c r="QKV87" s="59"/>
      <c r="QKW87" s="59"/>
      <c r="QKX87" s="59"/>
      <c r="QKY87" s="59"/>
      <c r="QKZ87" s="59"/>
      <c r="QLA87" s="59"/>
      <c r="QLB87" s="59"/>
      <c r="QLC87" s="59"/>
      <c r="QLD87" s="59"/>
      <c r="QLE87" s="59"/>
      <c r="QLF87" s="59"/>
      <c r="QLG87" s="59"/>
      <c r="QLH87" s="59"/>
      <c r="QLI87" s="59"/>
      <c r="QLJ87" s="59"/>
      <c r="QLK87" s="59"/>
      <c r="QLL87" s="59"/>
      <c r="QLM87" s="59"/>
      <c r="QLN87" s="59"/>
      <c r="QLO87" s="59"/>
      <c r="QLP87" s="59"/>
      <c r="QLQ87" s="59"/>
      <c r="QLR87" s="59"/>
      <c r="QLS87" s="59"/>
      <c r="QLT87" s="59"/>
      <c r="QLU87" s="59"/>
      <c r="QLV87" s="59"/>
      <c r="QLW87" s="59"/>
      <c r="QLX87" s="59"/>
      <c r="QLY87" s="59"/>
      <c r="QLZ87" s="59"/>
      <c r="QMA87" s="59"/>
      <c r="QMB87" s="59"/>
      <c r="QMC87" s="59"/>
      <c r="QMD87" s="59"/>
      <c r="QME87" s="59"/>
      <c r="QMF87" s="59"/>
      <c r="QMG87" s="59"/>
      <c r="QMH87" s="59"/>
      <c r="QMI87" s="59"/>
      <c r="QMJ87" s="59"/>
      <c r="QMK87" s="59"/>
      <c r="QML87" s="59"/>
      <c r="QMM87" s="59"/>
      <c r="QMN87" s="59"/>
      <c r="QMO87" s="59"/>
      <c r="QMP87" s="59"/>
      <c r="QMQ87" s="59"/>
      <c r="QMR87" s="59"/>
      <c r="QMS87" s="59"/>
      <c r="QMT87" s="59"/>
      <c r="QMU87" s="59"/>
      <c r="QMV87" s="59"/>
      <c r="QMW87" s="59"/>
      <c r="QMX87" s="59"/>
      <c r="QMY87" s="59"/>
      <c r="QMZ87" s="59"/>
      <c r="QNA87" s="59"/>
      <c r="QNB87" s="59"/>
      <c r="QNC87" s="59"/>
      <c r="QND87" s="59"/>
      <c r="QNE87" s="59"/>
      <c r="QNF87" s="59"/>
      <c r="QNG87" s="59"/>
      <c r="QNH87" s="59"/>
      <c r="QNI87" s="59"/>
      <c r="QNJ87" s="59"/>
      <c r="QNK87" s="59"/>
      <c r="QNL87" s="59"/>
      <c r="QNM87" s="59"/>
      <c r="QNN87" s="59"/>
      <c r="QNO87" s="59"/>
      <c r="QNP87" s="59"/>
      <c r="QNQ87" s="59"/>
      <c r="QNR87" s="59"/>
      <c r="QNS87" s="59"/>
      <c r="QNT87" s="59"/>
      <c r="QNU87" s="59"/>
      <c r="QNV87" s="59"/>
      <c r="QNW87" s="59"/>
      <c r="QNX87" s="59"/>
      <c r="QNY87" s="59"/>
      <c r="QNZ87" s="59"/>
      <c r="QOA87" s="59"/>
      <c r="QOB87" s="59"/>
      <c r="QOC87" s="59"/>
      <c r="QOD87" s="59"/>
      <c r="QOE87" s="59"/>
      <c r="QOF87" s="59"/>
      <c r="QOG87" s="59"/>
      <c r="QOH87" s="59"/>
      <c r="QOI87" s="59"/>
      <c r="QOJ87" s="59"/>
      <c r="QOK87" s="59"/>
      <c r="QOL87" s="59"/>
      <c r="QOM87" s="59"/>
      <c r="QON87" s="59"/>
      <c r="QOO87" s="59"/>
      <c r="QOP87" s="59"/>
      <c r="QOQ87" s="59"/>
      <c r="QOR87" s="59"/>
      <c r="QOS87" s="59"/>
      <c r="QOT87" s="59"/>
      <c r="QOU87" s="59"/>
      <c r="QOV87" s="59"/>
      <c r="QOW87" s="59"/>
      <c r="QOX87" s="59"/>
      <c r="QOY87" s="59"/>
      <c r="QOZ87" s="59"/>
      <c r="QPA87" s="59"/>
      <c r="QPB87" s="59"/>
      <c r="QPC87" s="59"/>
      <c r="QPD87" s="59"/>
      <c r="QPE87" s="59"/>
      <c r="QPF87" s="59"/>
      <c r="QPG87" s="59"/>
      <c r="QPH87" s="59"/>
      <c r="QPI87" s="59"/>
      <c r="QPJ87" s="59"/>
      <c r="QPK87" s="59"/>
      <c r="QPL87" s="59"/>
      <c r="QPM87" s="59"/>
      <c r="QPN87" s="59"/>
      <c r="QPO87" s="59"/>
      <c r="QPP87" s="59"/>
      <c r="QPQ87" s="59"/>
      <c r="QPR87" s="59"/>
      <c r="QPS87" s="59"/>
      <c r="QPT87" s="59"/>
      <c r="QPU87" s="59"/>
      <c r="QPV87" s="59"/>
      <c r="QPW87" s="59"/>
      <c r="QPX87" s="59"/>
      <c r="QPY87" s="59"/>
      <c r="QPZ87" s="59"/>
      <c r="QQA87" s="59"/>
      <c r="QQB87" s="59"/>
      <c r="QQC87" s="59"/>
      <c r="QQD87" s="59"/>
      <c r="QQE87" s="59"/>
      <c r="QQF87" s="59"/>
      <c r="QQG87" s="59"/>
      <c r="QQH87" s="59"/>
      <c r="QQI87" s="59"/>
      <c r="QQJ87" s="59"/>
      <c r="QQK87" s="59"/>
      <c r="QQL87" s="59"/>
      <c r="QQM87" s="59"/>
      <c r="QQN87" s="59"/>
      <c r="QQO87" s="59"/>
      <c r="QQP87" s="59"/>
      <c r="QQQ87" s="59"/>
      <c r="QQR87" s="59"/>
      <c r="QQS87" s="59"/>
      <c r="QQT87" s="59"/>
      <c r="QQU87" s="59"/>
      <c r="QQV87" s="59"/>
      <c r="QQW87" s="59"/>
      <c r="QQX87" s="59"/>
      <c r="QQY87" s="59"/>
      <c r="QQZ87" s="59"/>
      <c r="QRA87" s="59"/>
      <c r="QRB87" s="59"/>
      <c r="QRC87" s="59"/>
      <c r="QRD87" s="59"/>
      <c r="QRE87" s="59"/>
      <c r="QRF87" s="59"/>
      <c r="QRG87" s="59"/>
      <c r="QRH87" s="59"/>
      <c r="QRI87" s="59"/>
      <c r="QRJ87" s="59"/>
      <c r="QRK87" s="59"/>
      <c r="QRL87" s="59"/>
      <c r="QRM87" s="59"/>
      <c r="QRN87" s="59"/>
      <c r="QRO87" s="59"/>
      <c r="QRP87" s="59"/>
      <c r="QRQ87" s="59"/>
      <c r="QRR87" s="59"/>
      <c r="QRS87" s="59"/>
      <c r="QRT87" s="59"/>
      <c r="QRU87" s="59"/>
      <c r="QRV87" s="59"/>
      <c r="QRW87" s="59"/>
      <c r="QRX87" s="59"/>
      <c r="QRY87" s="59"/>
      <c r="QRZ87" s="59"/>
      <c r="QSA87" s="59"/>
      <c r="QSB87" s="59"/>
      <c r="QSC87" s="59"/>
      <c r="QSD87" s="59"/>
      <c r="QSE87" s="59"/>
      <c r="QSF87" s="59"/>
      <c r="QSG87" s="59"/>
      <c r="QSH87" s="59"/>
      <c r="QSI87" s="59"/>
      <c r="QSJ87" s="59"/>
      <c r="QSK87" s="59"/>
      <c r="QSL87" s="59"/>
      <c r="QSM87" s="59"/>
      <c r="QSN87" s="59"/>
      <c r="QSO87" s="59"/>
      <c r="QSP87" s="59"/>
      <c r="QSQ87" s="59"/>
      <c r="QSR87" s="59"/>
      <c r="QSS87" s="59"/>
      <c r="QST87" s="59"/>
      <c r="QSU87" s="59"/>
      <c r="QSV87" s="59"/>
      <c r="QSW87" s="59"/>
      <c r="QSX87" s="59"/>
      <c r="QSY87" s="59"/>
      <c r="QSZ87" s="59"/>
      <c r="QTA87" s="59"/>
      <c r="QTB87" s="59"/>
      <c r="QTC87" s="59"/>
      <c r="QTD87" s="59"/>
      <c r="QTE87" s="59"/>
      <c r="QTF87" s="59"/>
      <c r="QTG87" s="59"/>
      <c r="QTH87" s="59"/>
      <c r="QTI87" s="59"/>
      <c r="QTJ87" s="59"/>
      <c r="QTK87" s="59"/>
      <c r="QTL87" s="59"/>
      <c r="QTM87" s="59"/>
      <c r="QTN87" s="59"/>
      <c r="QTO87" s="59"/>
      <c r="QTP87" s="59"/>
      <c r="QTQ87" s="59"/>
      <c r="QTR87" s="59"/>
      <c r="QTS87" s="59"/>
      <c r="QTT87" s="59"/>
      <c r="QTU87" s="59"/>
      <c r="QTV87" s="59"/>
      <c r="QTW87" s="59"/>
      <c r="QTX87" s="59"/>
      <c r="QTY87" s="59"/>
      <c r="QTZ87" s="59"/>
      <c r="QUA87" s="59"/>
      <c r="QUB87" s="59"/>
      <c r="QUC87" s="59"/>
      <c r="QUD87" s="59"/>
      <c r="QUE87" s="59"/>
      <c r="QUF87" s="59"/>
      <c r="QUG87" s="59"/>
      <c r="QUH87" s="59"/>
      <c r="QUI87" s="59"/>
      <c r="QUJ87" s="59"/>
      <c r="QUK87" s="59"/>
      <c r="QUL87" s="59"/>
      <c r="QUM87" s="59"/>
      <c r="QUN87" s="59"/>
      <c r="QUO87" s="59"/>
      <c r="QUP87" s="59"/>
      <c r="QUQ87" s="59"/>
      <c r="QUR87" s="59"/>
      <c r="QUS87" s="59"/>
      <c r="QUT87" s="59"/>
      <c r="QUU87" s="59"/>
      <c r="QUV87" s="59"/>
      <c r="QUW87" s="59"/>
      <c r="QUX87" s="59"/>
      <c r="QUY87" s="59"/>
      <c r="QUZ87" s="59"/>
      <c r="QVA87" s="59"/>
      <c r="QVB87" s="59"/>
      <c r="QVC87" s="59"/>
      <c r="QVD87" s="59"/>
      <c r="QVE87" s="59"/>
      <c r="QVF87" s="59"/>
      <c r="QVG87" s="59"/>
      <c r="QVH87" s="59"/>
      <c r="QVI87" s="59"/>
      <c r="QVJ87" s="59"/>
      <c r="QVK87" s="59"/>
      <c r="QVL87" s="59"/>
      <c r="QVM87" s="59"/>
      <c r="QVN87" s="59"/>
      <c r="QVO87" s="59"/>
      <c r="QVP87" s="59"/>
      <c r="QVQ87" s="59"/>
      <c r="QVR87" s="59"/>
      <c r="QVS87" s="59"/>
      <c r="QVT87" s="59"/>
      <c r="QVU87" s="59"/>
      <c r="QVV87" s="59"/>
      <c r="QVW87" s="59"/>
      <c r="QVX87" s="59"/>
      <c r="QVY87" s="59"/>
      <c r="QVZ87" s="59"/>
      <c r="QWA87" s="59"/>
      <c r="QWB87" s="59"/>
      <c r="QWC87" s="59"/>
      <c r="QWD87" s="59"/>
      <c r="QWE87" s="59"/>
      <c r="QWF87" s="59"/>
      <c r="QWG87" s="59"/>
      <c r="QWH87" s="59"/>
      <c r="QWI87" s="59"/>
      <c r="QWJ87" s="59"/>
      <c r="QWK87" s="59"/>
      <c r="QWL87" s="59"/>
      <c r="QWM87" s="59"/>
      <c r="QWN87" s="59"/>
      <c r="QWO87" s="59"/>
      <c r="QWP87" s="59"/>
      <c r="QWQ87" s="59"/>
      <c r="QWR87" s="59"/>
      <c r="QWS87" s="59"/>
      <c r="QWT87" s="59"/>
      <c r="QWU87" s="59"/>
      <c r="QWV87" s="59"/>
      <c r="QWW87" s="59"/>
      <c r="QWX87" s="59"/>
      <c r="QWY87" s="59"/>
      <c r="QWZ87" s="59"/>
      <c r="QXA87" s="59"/>
      <c r="QXB87" s="59"/>
      <c r="QXC87" s="59"/>
      <c r="QXD87" s="59"/>
      <c r="QXE87" s="59"/>
      <c r="QXF87" s="59"/>
      <c r="QXG87" s="59"/>
      <c r="QXH87" s="59"/>
      <c r="QXI87" s="59"/>
      <c r="QXJ87" s="59"/>
      <c r="QXK87" s="59"/>
      <c r="QXL87" s="59"/>
      <c r="QXM87" s="59"/>
      <c r="QXN87" s="59"/>
      <c r="QXO87" s="59"/>
      <c r="QXP87" s="59"/>
      <c r="QXQ87" s="59"/>
      <c r="QXR87" s="59"/>
      <c r="QXS87" s="59"/>
      <c r="QXT87" s="59"/>
      <c r="QXU87" s="59"/>
      <c r="QXV87" s="59"/>
      <c r="QXW87" s="59"/>
      <c r="QXX87" s="59"/>
      <c r="QXY87" s="59"/>
      <c r="QXZ87" s="59"/>
      <c r="QYA87" s="59"/>
      <c r="QYB87" s="59"/>
      <c r="QYC87" s="59"/>
      <c r="QYD87" s="59"/>
      <c r="QYE87" s="59"/>
      <c r="QYF87" s="59"/>
      <c r="QYG87" s="59"/>
      <c r="QYH87" s="59"/>
      <c r="QYI87" s="59"/>
      <c r="QYJ87" s="59"/>
      <c r="QYK87" s="59"/>
      <c r="QYL87" s="59"/>
      <c r="QYM87" s="59"/>
      <c r="QYN87" s="59"/>
      <c r="QYO87" s="59"/>
      <c r="QYP87" s="59"/>
      <c r="QYQ87" s="59"/>
      <c r="QYR87" s="59"/>
      <c r="QYS87" s="59"/>
      <c r="QYT87" s="59"/>
      <c r="QYU87" s="59"/>
      <c r="QYV87" s="59"/>
      <c r="QYW87" s="59"/>
      <c r="QYX87" s="59"/>
      <c r="QYY87" s="59"/>
      <c r="QYZ87" s="59"/>
      <c r="QZA87" s="59"/>
      <c r="QZB87" s="59"/>
      <c r="QZC87" s="59"/>
      <c r="QZD87" s="59"/>
      <c r="QZE87" s="59"/>
      <c r="QZF87" s="59"/>
      <c r="QZG87" s="59"/>
      <c r="QZH87" s="59"/>
      <c r="QZI87" s="59"/>
      <c r="QZJ87" s="59"/>
      <c r="QZK87" s="59"/>
      <c r="QZL87" s="59"/>
      <c r="QZM87" s="59"/>
      <c r="QZN87" s="59"/>
      <c r="QZO87" s="59"/>
      <c r="QZP87" s="59"/>
      <c r="QZQ87" s="59"/>
      <c r="QZR87" s="59"/>
      <c r="QZS87" s="59"/>
      <c r="QZT87" s="59"/>
      <c r="QZU87" s="59"/>
      <c r="QZV87" s="59"/>
      <c r="QZW87" s="59"/>
      <c r="QZX87" s="59"/>
      <c r="QZY87" s="59"/>
      <c r="QZZ87" s="59"/>
      <c r="RAA87" s="59"/>
      <c r="RAB87" s="59"/>
      <c r="RAC87" s="59"/>
      <c r="RAD87" s="59"/>
      <c r="RAE87" s="59"/>
      <c r="RAF87" s="59"/>
      <c r="RAG87" s="59"/>
      <c r="RAH87" s="59"/>
      <c r="RAI87" s="59"/>
      <c r="RAJ87" s="59"/>
      <c r="RAK87" s="59"/>
      <c r="RAL87" s="59"/>
      <c r="RAM87" s="59"/>
      <c r="RAN87" s="59"/>
      <c r="RAO87" s="59"/>
      <c r="RAP87" s="59"/>
      <c r="RAQ87" s="59"/>
      <c r="RAR87" s="59"/>
      <c r="RAS87" s="59"/>
      <c r="RAT87" s="59"/>
      <c r="RAU87" s="59"/>
      <c r="RAV87" s="59"/>
      <c r="RAW87" s="59"/>
      <c r="RAX87" s="59"/>
      <c r="RAY87" s="59"/>
      <c r="RAZ87" s="59"/>
      <c r="RBA87" s="59"/>
      <c r="RBB87" s="59"/>
      <c r="RBC87" s="59"/>
      <c r="RBD87" s="59"/>
      <c r="RBE87" s="59"/>
      <c r="RBF87" s="59"/>
      <c r="RBG87" s="59"/>
      <c r="RBH87" s="59"/>
      <c r="RBI87" s="59"/>
      <c r="RBJ87" s="59"/>
      <c r="RBK87" s="59"/>
      <c r="RBL87" s="59"/>
      <c r="RBM87" s="59"/>
      <c r="RBN87" s="59"/>
      <c r="RBO87" s="59"/>
      <c r="RBP87" s="59"/>
      <c r="RBQ87" s="59"/>
      <c r="RBR87" s="59"/>
      <c r="RBS87" s="59"/>
      <c r="RBT87" s="59"/>
      <c r="RBU87" s="59"/>
      <c r="RBV87" s="59"/>
      <c r="RBW87" s="59"/>
      <c r="RBX87" s="59"/>
      <c r="RBY87" s="59"/>
      <c r="RBZ87" s="59"/>
      <c r="RCA87" s="59"/>
      <c r="RCB87" s="59"/>
      <c r="RCC87" s="59"/>
      <c r="RCD87" s="59"/>
      <c r="RCE87" s="59"/>
      <c r="RCF87" s="59"/>
      <c r="RCG87" s="59"/>
      <c r="RCH87" s="59"/>
      <c r="RCI87" s="59"/>
      <c r="RCJ87" s="59"/>
      <c r="RCK87" s="59"/>
      <c r="RCL87" s="59"/>
      <c r="RCM87" s="59"/>
      <c r="RCN87" s="59"/>
      <c r="RCO87" s="59"/>
      <c r="RCP87" s="59"/>
      <c r="RCQ87" s="59"/>
      <c r="RCR87" s="59"/>
      <c r="RCS87" s="59"/>
      <c r="RCT87" s="59"/>
      <c r="RCU87" s="59"/>
      <c r="RCV87" s="59"/>
      <c r="RCW87" s="59"/>
      <c r="RCX87" s="59"/>
      <c r="RCY87" s="59"/>
      <c r="RCZ87" s="59"/>
      <c r="RDA87" s="59"/>
      <c r="RDB87" s="59"/>
      <c r="RDC87" s="59"/>
      <c r="RDD87" s="59"/>
      <c r="RDE87" s="59"/>
      <c r="RDF87" s="59"/>
      <c r="RDG87" s="59"/>
      <c r="RDH87" s="59"/>
      <c r="RDI87" s="59"/>
      <c r="RDJ87" s="59"/>
      <c r="RDK87" s="59"/>
      <c r="RDL87" s="59"/>
      <c r="RDM87" s="59"/>
      <c r="RDN87" s="59"/>
      <c r="RDO87" s="59"/>
      <c r="RDP87" s="59"/>
      <c r="RDQ87" s="59"/>
      <c r="RDR87" s="59"/>
      <c r="RDS87" s="59"/>
      <c r="RDT87" s="59"/>
      <c r="RDU87" s="59"/>
      <c r="RDV87" s="59"/>
      <c r="RDW87" s="59"/>
      <c r="RDX87" s="59"/>
      <c r="RDY87" s="59"/>
      <c r="RDZ87" s="59"/>
      <c r="REA87" s="59"/>
      <c r="REB87" s="59"/>
      <c r="REC87" s="59"/>
      <c r="RED87" s="59"/>
      <c r="REE87" s="59"/>
      <c r="REF87" s="59"/>
      <c r="REG87" s="59"/>
      <c r="REH87" s="59"/>
      <c r="REI87" s="59"/>
      <c r="REJ87" s="59"/>
      <c r="REK87" s="59"/>
      <c r="REL87" s="59"/>
      <c r="REM87" s="59"/>
      <c r="REN87" s="59"/>
      <c r="REO87" s="59"/>
      <c r="REP87" s="59"/>
      <c r="REQ87" s="59"/>
      <c r="RER87" s="59"/>
      <c r="RES87" s="59"/>
      <c r="RET87" s="59"/>
      <c r="REU87" s="59"/>
      <c r="REV87" s="59"/>
      <c r="REW87" s="59"/>
      <c r="REX87" s="59"/>
      <c r="REY87" s="59"/>
      <c r="REZ87" s="59"/>
      <c r="RFA87" s="59"/>
      <c r="RFB87" s="59"/>
      <c r="RFC87" s="59"/>
      <c r="RFD87" s="59"/>
      <c r="RFE87" s="59"/>
      <c r="RFF87" s="59"/>
      <c r="RFG87" s="59"/>
      <c r="RFH87" s="59"/>
      <c r="RFI87" s="59"/>
      <c r="RFJ87" s="59"/>
      <c r="RFK87" s="59"/>
      <c r="RFL87" s="59"/>
      <c r="RFM87" s="59"/>
      <c r="RFN87" s="59"/>
      <c r="RFO87" s="59"/>
      <c r="RFP87" s="59"/>
      <c r="RFQ87" s="59"/>
      <c r="RFR87" s="59"/>
      <c r="RFS87" s="59"/>
      <c r="RFT87" s="59"/>
      <c r="RFU87" s="59"/>
      <c r="RFV87" s="59"/>
      <c r="RFW87" s="59"/>
      <c r="RFX87" s="59"/>
      <c r="RFY87" s="59"/>
      <c r="RFZ87" s="59"/>
      <c r="RGA87" s="59"/>
      <c r="RGB87" s="59"/>
      <c r="RGC87" s="59"/>
      <c r="RGD87" s="59"/>
      <c r="RGE87" s="59"/>
      <c r="RGF87" s="59"/>
      <c r="RGG87" s="59"/>
      <c r="RGH87" s="59"/>
      <c r="RGI87" s="59"/>
      <c r="RGJ87" s="59"/>
      <c r="RGK87" s="59"/>
      <c r="RGL87" s="59"/>
      <c r="RGM87" s="59"/>
      <c r="RGN87" s="59"/>
      <c r="RGO87" s="59"/>
      <c r="RGP87" s="59"/>
      <c r="RGQ87" s="59"/>
      <c r="RGR87" s="59"/>
      <c r="RGS87" s="59"/>
      <c r="RGT87" s="59"/>
      <c r="RGU87" s="59"/>
      <c r="RGV87" s="59"/>
      <c r="RGW87" s="59"/>
      <c r="RGX87" s="59"/>
      <c r="RGY87" s="59"/>
      <c r="RGZ87" s="59"/>
      <c r="RHA87" s="59"/>
      <c r="RHB87" s="59"/>
      <c r="RHC87" s="59"/>
      <c r="RHD87" s="59"/>
      <c r="RHE87" s="59"/>
      <c r="RHF87" s="59"/>
      <c r="RHG87" s="59"/>
      <c r="RHH87" s="59"/>
      <c r="RHI87" s="59"/>
      <c r="RHJ87" s="59"/>
      <c r="RHK87" s="59"/>
      <c r="RHL87" s="59"/>
      <c r="RHM87" s="59"/>
      <c r="RHN87" s="59"/>
      <c r="RHO87" s="59"/>
      <c r="RHP87" s="59"/>
      <c r="RHQ87" s="59"/>
      <c r="RHR87" s="59"/>
      <c r="RHS87" s="59"/>
      <c r="RHT87" s="59"/>
      <c r="RHU87" s="59"/>
      <c r="RHV87" s="59"/>
      <c r="RHW87" s="59"/>
      <c r="RHX87" s="59"/>
      <c r="RHY87" s="59"/>
      <c r="RHZ87" s="59"/>
      <c r="RIA87" s="59"/>
      <c r="RIB87" s="59"/>
      <c r="RIC87" s="59"/>
      <c r="RID87" s="59"/>
      <c r="RIE87" s="59"/>
      <c r="RIF87" s="59"/>
      <c r="RIG87" s="59"/>
      <c r="RIH87" s="59"/>
      <c r="RII87" s="59"/>
      <c r="RIJ87" s="59"/>
      <c r="RIK87" s="59"/>
      <c r="RIL87" s="59"/>
      <c r="RIM87" s="59"/>
      <c r="RIN87" s="59"/>
      <c r="RIO87" s="59"/>
      <c r="RIP87" s="59"/>
      <c r="RIQ87" s="59"/>
      <c r="RIR87" s="59"/>
      <c r="RIS87" s="59"/>
      <c r="RIT87" s="59"/>
      <c r="RIU87" s="59"/>
      <c r="RIV87" s="59"/>
      <c r="RIW87" s="59"/>
      <c r="RIX87" s="59"/>
      <c r="RIY87" s="59"/>
      <c r="RIZ87" s="59"/>
      <c r="RJA87" s="59"/>
      <c r="RJB87" s="59"/>
      <c r="RJC87" s="59"/>
      <c r="RJD87" s="59"/>
      <c r="RJE87" s="59"/>
      <c r="RJF87" s="59"/>
      <c r="RJG87" s="59"/>
      <c r="RJH87" s="59"/>
      <c r="RJI87" s="59"/>
      <c r="RJJ87" s="59"/>
      <c r="RJK87" s="59"/>
      <c r="RJL87" s="59"/>
      <c r="RJM87" s="59"/>
      <c r="RJN87" s="59"/>
      <c r="RJO87" s="59"/>
      <c r="RJP87" s="59"/>
      <c r="RJQ87" s="59"/>
      <c r="RJR87" s="59"/>
      <c r="RJS87" s="59"/>
      <c r="RJT87" s="59"/>
      <c r="RJU87" s="59"/>
      <c r="RJV87" s="59"/>
      <c r="RJW87" s="59"/>
      <c r="RJX87" s="59"/>
      <c r="RJY87" s="59"/>
      <c r="RJZ87" s="59"/>
      <c r="RKA87" s="59"/>
      <c r="RKB87" s="59"/>
      <c r="RKC87" s="59"/>
      <c r="RKD87" s="59"/>
      <c r="RKE87" s="59"/>
      <c r="RKF87" s="59"/>
      <c r="RKG87" s="59"/>
      <c r="RKH87" s="59"/>
      <c r="RKI87" s="59"/>
      <c r="RKJ87" s="59"/>
      <c r="RKK87" s="59"/>
      <c r="RKL87" s="59"/>
      <c r="RKM87" s="59"/>
      <c r="RKN87" s="59"/>
      <c r="RKO87" s="59"/>
      <c r="RKP87" s="59"/>
      <c r="RKQ87" s="59"/>
      <c r="RKR87" s="59"/>
      <c r="RKS87" s="59"/>
      <c r="RKT87" s="59"/>
      <c r="RKU87" s="59"/>
      <c r="RKV87" s="59"/>
      <c r="RKW87" s="59"/>
      <c r="RKX87" s="59"/>
      <c r="RKY87" s="59"/>
      <c r="RKZ87" s="59"/>
      <c r="RLA87" s="59"/>
      <c r="RLB87" s="59"/>
      <c r="RLC87" s="59"/>
      <c r="RLD87" s="59"/>
      <c r="RLE87" s="59"/>
      <c r="RLF87" s="59"/>
      <c r="RLG87" s="59"/>
      <c r="RLH87" s="59"/>
      <c r="RLI87" s="59"/>
      <c r="RLJ87" s="59"/>
      <c r="RLK87" s="59"/>
      <c r="RLL87" s="59"/>
      <c r="RLM87" s="59"/>
      <c r="RLN87" s="59"/>
      <c r="RLO87" s="59"/>
      <c r="RLP87" s="59"/>
      <c r="RLQ87" s="59"/>
      <c r="RLR87" s="59"/>
      <c r="RLS87" s="59"/>
      <c r="RLT87" s="59"/>
      <c r="RLU87" s="59"/>
      <c r="RLV87" s="59"/>
      <c r="RLW87" s="59"/>
      <c r="RLX87" s="59"/>
      <c r="RLY87" s="59"/>
      <c r="RLZ87" s="59"/>
      <c r="RMA87" s="59"/>
      <c r="RMB87" s="59"/>
      <c r="RMC87" s="59"/>
      <c r="RMD87" s="59"/>
      <c r="RME87" s="59"/>
      <c r="RMF87" s="59"/>
      <c r="RMG87" s="59"/>
      <c r="RMH87" s="59"/>
      <c r="RMI87" s="59"/>
      <c r="RMJ87" s="59"/>
      <c r="RMK87" s="59"/>
      <c r="RML87" s="59"/>
      <c r="RMM87" s="59"/>
      <c r="RMN87" s="59"/>
      <c r="RMO87" s="59"/>
      <c r="RMP87" s="59"/>
      <c r="RMQ87" s="59"/>
      <c r="RMR87" s="59"/>
      <c r="RMS87" s="59"/>
      <c r="RMT87" s="59"/>
      <c r="RMU87" s="59"/>
      <c r="RMV87" s="59"/>
      <c r="RMW87" s="59"/>
      <c r="RMX87" s="59"/>
      <c r="RMY87" s="59"/>
      <c r="RMZ87" s="59"/>
      <c r="RNA87" s="59"/>
      <c r="RNB87" s="59"/>
      <c r="RNC87" s="59"/>
      <c r="RND87" s="59"/>
      <c r="RNE87" s="59"/>
      <c r="RNF87" s="59"/>
      <c r="RNG87" s="59"/>
      <c r="RNH87" s="59"/>
      <c r="RNI87" s="59"/>
      <c r="RNJ87" s="59"/>
      <c r="RNK87" s="59"/>
      <c r="RNL87" s="59"/>
      <c r="RNM87" s="59"/>
      <c r="RNN87" s="59"/>
      <c r="RNO87" s="59"/>
      <c r="RNP87" s="59"/>
      <c r="RNQ87" s="59"/>
      <c r="RNR87" s="59"/>
      <c r="RNS87" s="59"/>
      <c r="RNT87" s="59"/>
      <c r="RNU87" s="59"/>
      <c r="RNV87" s="59"/>
      <c r="RNW87" s="59"/>
      <c r="RNX87" s="59"/>
      <c r="RNY87" s="59"/>
      <c r="RNZ87" s="59"/>
      <c r="ROA87" s="59"/>
      <c r="ROB87" s="59"/>
      <c r="ROC87" s="59"/>
      <c r="ROD87" s="59"/>
      <c r="ROE87" s="59"/>
      <c r="ROF87" s="59"/>
      <c r="ROG87" s="59"/>
      <c r="ROH87" s="59"/>
      <c r="ROI87" s="59"/>
      <c r="ROJ87" s="59"/>
      <c r="ROK87" s="59"/>
      <c r="ROL87" s="59"/>
      <c r="ROM87" s="59"/>
      <c r="RON87" s="59"/>
      <c r="ROO87" s="59"/>
      <c r="ROP87" s="59"/>
      <c r="ROQ87" s="59"/>
      <c r="ROR87" s="59"/>
      <c r="ROS87" s="59"/>
      <c r="ROT87" s="59"/>
      <c r="ROU87" s="59"/>
      <c r="ROV87" s="59"/>
      <c r="ROW87" s="59"/>
      <c r="ROX87" s="59"/>
      <c r="ROY87" s="59"/>
      <c r="ROZ87" s="59"/>
      <c r="RPA87" s="59"/>
      <c r="RPB87" s="59"/>
      <c r="RPC87" s="59"/>
      <c r="RPD87" s="59"/>
      <c r="RPE87" s="59"/>
      <c r="RPF87" s="59"/>
      <c r="RPG87" s="59"/>
      <c r="RPH87" s="59"/>
      <c r="RPI87" s="59"/>
      <c r="RPJ87" s="59"/>
      <c r="RPK87" s="59"/>
      <c r="RPL87" s="59"/>
      <c r="RPM87" s="59"/>
      <c r="RPN87" s="59"/>
      <c r="RPO87" s="59"/>
      <c r="RPP87" s="59"/>
      <c r="RPQ87" s="59"/>
      <c r="RPR87" s="59"/>
      <c r="RPS87" s="59"/>
      <c r="RPT87" s="59"/>
      <c r="RPU87" s="59"/>
      <c r="RPV87" s="59"/>
      <c r="RPW87" s="59"/>
      <c r="RPX87" s="59"/>
      <c r="RPY87" s="59"/>
      <c r="RPZ87" s="59"/>
      <c r="RQA87" s="59"/>
      <c r="RQB87" s="59"/>
      <c r="RQC87" s="59"/>
      <c r="RQD87" s="59"/>
      <c r="RQE87" s="59"/>
      <c r="RQF87" s="59"/>
      <c r="RQG87" s="59"/>
      <c r="RQH87" s="59"/>
      <c r="RQI87" s="59"/>
      <c r="RQJ87" s="59"/>
      <c r="RQK87" s="59"/>
      <c r="RQL87" s="59"/>
      <c r="RQM87" s="59"/>
      <c r="RQN87" s="59"/>
      <c r="RQO87" s="59"/>
      <c r="RQP87" s="59"/>
      <c r="RQQ87" s="59"/>
      <c r="RQR87" s="59"/>
      <c r="RQS87" s="59"/>
      <c r="RQT87" s="59"/>
      <c r="RQU87" s="59"/>
      <c r="RQV87" s="59"/>
      <c r="RQW87" s="59"/>
      <c r="RQX87" s="59"/>
      <c r="RQY87" s="59"/>
      <c r="RQZ87" s="59"/>
      <c r="RRA87" s="59"/>
      <c r="RRB87" s="59"/>
      <c r="RRC87" s="59"/>
      <c r="RRD87" s="59"/>
      <c r="RRE87" s="59"/>
      <c r="RRF87" s="59"/>
      <c r="RRG87" s="59"/>
      <c r="RRH87" s="59"/>
      <c r="RRI87" s="59"/>
      <c r="RRJ87" s="59"/>
      <c r="RRK87" s="59"/>
      <c r="RRL87" s="59"/>
      <c r="RRM87" s="59"/>
      <c r="RRN87" s="59"/>
      <c r="RRO87" s="59"/>
      <c r="RRP87" s="59"/>
      <c r="RRQ87" s="59"/>
      <c r="RRR87" s="59"/>
      <c r="RRS87" s="59"/>
      <c r="RRT87" s="59"/>
      <c r="RRU87" s="59"/>
      <c r="RRV87" s="59"/>
      <c r="RRW87" s="59"/>
      <c r="RRX87" s="59"/>
      <c r="RRY87" s="59"/>
      <c r="RRZ87" s="59"/>
      <c r="RSA87" s="59"/>
      <c r="RSB87" s="59"/>
      <c r="RSC87" s="59"/>
      <c r="RSD87" s="59"/>
      <c r="RSE87" s="59"/>
      <c r="RSF87" s="59"/>
      <c r="RSG87" s="59"/>
      <c r="RSH87" s="59"/>
      <c r="RSI87" s="59"/>
      <c r="RSJ87" s="59"/>
      <c r="RSK87" s="59"/>
      <c r="RSL87" s="59"/>
      <c r="RSM87" s="59"/>
      <c r="RSN87" s="59"/>
      <c r="RSO87" s="59"/>
      <c r="RSP87" s="59"/>
      <c r="RSQ87" s="59"/>
      <c r="RSR87" s="59"/>
      <c r="RSS87" s="59"/>
      <c r="RST87" s="59"/>
      <c r="RSU87" s="59"/>
      <c r="RSV87" s="59"/>
      <c r="RSW87" s="59"/>
      <c r="RSX87" s="59"/>
      <c r="RSY87" s="59"/>
      <c r="RSZ87" s="59"/>
      <c r="RTA87" s="59"/>
      <c r="RTB87" s="59"/>
      <c r="RTC87" s="59"/>
      <c r="RTD87" s="59"/>
      <c r="RTE87" s="59"/>
      <c r="RTF87" s="59"/>
      <c r="RTG87" s="59"/>
      <c r="RTH87" s="59"/>
      <c r="RTI87" s="59"/>
      <c r="RTJ87" s="59"/>
      <c r="RTK87" s="59"/>
      <c r="RTL87" s="59"/>
      <c r="RTM87" s="59"/>
      <c r="RTN87" s="59"/>
      <c r="RTO87" s="59"/>
      <c r="RTP87" s="59"/>
      <c r="RTQ87" s="59"/>
      <c r="RTR87" s="59"/>
      <c r="RTS87" s="59"/>
      <c r="RTT87" s="59"/>
      <c r="RTU87" s="59"/>
      <c r="RTV87" s="59"/>
      <c r="RTW87" s="59"/>
      <c r="RTX87" s="59"/>
      <c r="RTY87" s="59"/>
      <c r="RTZ87" s="59"/>
      <c r="RUA87" s="59"/>
      <c r="RUB87" s="59"/>
      <c r="RUC87" s="59"/>
      <c r="RUD87" s="59"/>
      <c r="RUE87" s="59"/>
      <c r="RUF87" s="59"/>
      <c r="RUG87" s="59"/>
      <c r="RUH87" s="59"/>
      <c r="RUI87" s="59"/>
      <c r="RUJ87" s="59"/>
      <c r="RUK87" s="59"/>
      <c r="RUL87" s="59"/>
      <c r="RUM87" s="59"/>
      <c r="RUN87" s="59"/>
      <c r="RUO87" s="59"/>
      <c r="RUP87" s="59"/>
      <c r="RUQ87" s="59"/>
      <c r="RUR87" s="59"/>
      <c r="RUS87" s="59"/>
      <c r="RUT87" s="59"/>
      <c r="RUU87" s="59"/>
      <c r="RUV87" s="59"/>
      <c r="RUW87" s="59"/>
      <c r="RUX87" s="59"/>
      <c r="RUY87" s="59"/>
      <c r="RUZ87" s="59"/>
      <c r="RVA87" s="59"/>
      <c r="RVB87" s="59"/>
      <c r="RVC87" s="59"/>
      <c r="RVD87" s="59"/>
      <c r="RVE87" s="59"/>
      <c r="RVF87" s="59"/>
      <c r="RVG87" s="59"/>
      <c r="RVH87" s="59"/>
      <c r="RVI87" s="59"/>
      <c r="RVJ87" s="59"/>
      <c r="RVK87" s="59"/>
      <c r="RVL87" s="59"/>
      <c r="RVM87" s="59"/>
      <c r="RVN87" s="59"/>
      <c r="RVO87" s="59"/>
      <c r="RVP87" s="59"/>
      <c r="RVQ87" s="59"/>
      <c r="RVR87" s="59"/>
      <c r="RVS87" s="59"/>
      <c r="RVT87" s="59"/>
      <c r="RVU87" s="59"/>
      <c r="RVV87" s="59"/>
      <c r="RVW87" s="59"/>
      <c r="RVX87" s="59"/>
      <c r="RVY87" s="59"/>
      <c r="RVZ87" s="59"/>
      <c r="RWA87" s="59"/>
      <c r="RWB87" s="59"/>
      <c r="RWC87" s="59"/>
      <c r="RWD87" s="59"/>
      <c r="RWE87" s="59"/>
      <c r="RWF87" s="59"/>
      <c r="RWG87" s="59"/>
      <c r="RWH87" s="59"/>
      <c r="RWI87" s="59"/>
      <c r="RWJ87" s="59"/>
      <c r="RWK87" s="59"/>
      <c r="RWL87" s="59"/>
      <c r="RWM87" s="59"/>
      <c r="RWN87" s="59"/>
      <c r="RWO87" s="59"/>
      <c r="RWP87" s="59"/>
      <c r="RWQ87" s="59"/>
      <c r="RWR87" s="59"/>
      <c r="RWS87" s="59"/>
      <c r="RWT87" s="59"/>
      <c r="RWU87" s="59"/>
      <c r="RWV87" s="59"/>
      <c r="RWW87" s="59"/>
      <c r="RWX87" s="59"/>
      <c r="RWY87" s="59"/>
      <c r="RWZ87" s="59"/>
      <c r="RXA87" s="59"/>
      <c r="RXB87" s="59"/>
      <c r="RXC87" s="59"/>
      <c r="RXD87" s="59"/>
      <c r="RXE87" s="59"/>
      <c r="RXF87" s="59"/>
      <c r="RXG87" s="59"/>
      <c r="RXH87" s="59"/>
      <c r="RXI87" s="59"/>
      <c r="RXJ87" s="59"/>
      <c r="RXK87" s="59"/>
      <c r="RXL87" s="59"/>
      <c r="RXM87" s="59"/>
      <c r="RXN87" s="59"/>
      <c r="RXO87" s="59"/>
      <c r="RXP87" s="59"/>
      <c r="RXQ87" s="59"/>
      <c r="RXR87" s="59"/>
      <c r="RXS87" s="59"/>
      <c r="RXT87" s="59"/>
      <c r="RXU87" s="59"/>
      <c r="RXV87" s="59"/>
      <c r="RXW87" s="59"/>
      <c r="RXX87" s="59"/>
      <c r="RXY87" s="59"/>
      <c r="RXZ87" s="59"/>
      <c r="RYA87" s="59"/>
      <c r="RYB87" s="59"/>
      <c r="RYC87" s="59"/>
      <c r="RYD87" s="59"/>
      <c r="RYE87" s="59"/>
      <c r="RYF87" s="59"/>
      <c r="RYG87" s="59"/>
      <c r="RYH87" s="59"/>
      <c r="RYI87" s="59"/>
      <c r="RYJ87" s="59"/>
      <c r="RYK87" s="59"/>
      <c r="RYL87" s="59"/>
      <c r="RYM87" s="59"/>
      <c r="RYN87" s="59"/>
      <c r="RYO87" s="59"/>
      <c r="RYP87" s="59"/>
      <c r="RYQ87" s="59"/>
      <c r="RYR87" s="59"/>
      <c r="RYS87" s="59"/>
      <c r="RYT87" s="59"/>
      <c r="RYU87" s="59"/>
      <c r="RYV87" s="59"/>
      <c r="RYW87" s="59"/>
      <c r="RYX87" s="59"/>
      <c r="RYY87" s="59"/>
      <c r="RYZ87" s="59"/>
      <c r="RZA87" s="59"/>
      <c r="RZB87" s="59"/>
      <c r="RZC87" s="59"/>
      <c r="RZD87" s="59"/>
      <c r="RZE87" s="59"/>
      <c r="RZF87" s="59"/>
      <c r="RZG87" s="59"/>
      <c r="RZH87" s="59"/>
      <c r="RZI87" s="59"/>
      <c r="RZJ87" s="59"/>
      <c r="RZK87" s="59"/>
      <c r="RZL87" s="59"/>
      <c r="RZM87" s="59"/>
      <c r="RZN87" s="59"/>
      <c r="RZO87" s="59"/>
      <c r="RZP87" s="59"/>
      <c r="RZQ87" s="59"/>
      <c r="RZR87" s="59"/>
      <c r="RZS87" s="59"/>
      <c r="RZT87" s="59"/>
      <c r="RZU87" s="59"/>
      <c r="RZV87" s="59"/>
      <c r="RZW87" s="59"/>
      <c r="RZX87" s="59"/>
      <c r="RZY87" s="59"/>
      <c r="RZZ87" s="59"/>
      <c r="SAA87" s="59"/>
      <c r="SAB87" s="59"/>
      <c r="SAC87" s="59"/>
      <c r="SAD87" s="59"/>
      <c r="SAE87" s="59"/>
      <c r="SAF87" s="59"/>
      <c r="SAG87" s="59"/>
      <c r="SAH87" s="59"/>
      <c r="SAI87" s="59"/>
      <c r="SAJ87" s="59"/>
      <c r="SAK87" s="59"/>
      <c r="SAL87" s="59"/>
      <c r="SAM87" s="59"/>
      <c r="SAN87" s="59"/>
      <c r="SAO87" s="59"/>
      <c r="SAP87" s="59"/>
      <c r="SAQ87" s="59"/>
      <c r="SAR87" s="59"/>
      <c r="SAS87" s="59"/>
      <c r="SAT87" s="59"/>
      <c r="SAU87" s="59"/>
      <c r="SAV87" s="59"/>
      <c r="SAW87" s="59"/>
      <c r="SAX87" s="59"/>
      <c r="SAY87" s="59"/>
      <c r="SAZ87" s="59"/>
      <c r="SBA87" s="59"/>
      <c r="SBB87" s="59"/>
      <c r="SBC87" s="59"/>
      <c r="SBD87" s="59"/>
      <c r="SBE87" s="59"/>
      <c r="SBF87" s="59"/>
      <c r="SBG87" s="59"/>
      <c r="SBH87" s="59"/>
      <c r="SBI87" s="59"/>
      <c r="SBJ87" s="59"/>
      <c r="SBK87" s="59"/>
      <c r="SBL87" s="59"/>
      <c r="SBM87" s="59"/>
      <c r="SBN87" s="59"/>
      <c r="SBO87" s="59"/>
      <c r="SBP87" s="59"/>
      <c r="SBQ87" s="59"/>
      <c r="SBR87" s="59"/>
      <c r="SBS87" s="59"/>
      <c r="SBT87" s="59"/>
      <c r="SBU87" s="59"/>
      <c r="SBV87" s="59"/>
      <c r="SBW87" s="59"/>
      <c r="SBX87" s="59"/>
      <c r="SBY87" s="59"/>
      <c r="SBZ87" s="59"/>
      <c r="SCA87" s="59"/>
      <c r="SCB87" s="59"/>
      <c r="SCC87" s="59"/>
      <c r="SCD87" s="59"/>
      <c r="SCE87" s="59"/>
      <c r="SCF87" s="59"/>
      <c r="SCG87" s="59"/>
      <c r="SCH87" s="59"/>
      <c r="SCI87" s="59"/>
      <c r="SCJ87" s="59"/>
      <c r="SCK87" s="59"/>
      <c r="SCL87" s="59"/>
      <c r="SCM87" s="59"/>
      <c r="SCN87" s="59"/>
      <c r="SCO87" s="59"/>
      <c r="SCP87" s="59"/>
      <c r="SCQ87" s="59"/>
      <c r="SCR87" s="59"/>
      <c r="SCS87" s="59"/>
      <c r="SCT87" s="59"/>
      <c r="SCU87" s="59"/>
      <c r="SCV87" s="59"/>
      <c r="SCW87" s="59"/>
      <c r="SCX87" s="59"/>
      <c r="SCY87" s="59"/>
      <c r="SCZ87" s="59"/>
      <c r="SDA87" s="59"/>
      <c r="SDB87" s="59"/>
      <c r="SDC87" s="59"/>
      <c r="SDD87" s="59"/>
      <c r="SDE87" s="59"/>
      <c r="SDF87" s="59"/>
      <c r="SDG87" s="59"/>
      <c r="SDH87" s="59"/>
      <c r="SDI87" s="59"/>
      <c r="SDJ87" s="59"/>
      <c r="SDK87" s="59"/>
      <c r="SDL87" s="59"/>
      <c r="SDM87" s="59"/>
      <c r="SDN87" s="59"/>
      <c r="SDO87" s="59"/>
      <c r="SDP87" s="59"/>
      <c r="SDQ87" s="59"/>
      <c r="SDR87" s="59"/>
      <c r="SDS87" s="59"/>
      <c r="SDT87" s="59"/>
      <c r="SDU87" s="59"/>
      <c r="SDV87" s="59"/>
      <c r="SDW87" s="59"/>
      <c r="SDX87" s="59"/>
      <c r="SDY87" s="59"/>
      <c r="SDZ87" s="59"/>
      <c r="SEA87" s="59"/>
      <c r="SEB87" s="59"/>
      <c r="SEC87" s="59"/>
      <c r="SED87" s="59"/>
      <c r="SEE87" s="59"/>
      <c r="SEF87" s="59"/>
      <c r="SEG87" s="59"/>
      <c r="SEH87" s="59"/>
      <c r="SEI87" s="59"/>
      <c r="SEJ87" s="59"/>
      <c r="SEK87" s="59"/>
      <c r="SEL87" s="59"/>
      <c r="SEM87" s="59"/>
      <c r="SEN87" s="59"/>
      <c r="SEO87" s="59"/>
      <c r="SEP87" s="59"/>
      <c r="SEQ87" s="59"/>
      <c r="SER87" s="59"/>
      <c r="SES87" s="59"/>
      <c r="SET87" s="59"/>
      <c r="SEU87" s="59"/>
      <c r="SEV87" s="59"/>
      <c r="SEW87" s="59"/>
      <c r="SEX87" s="59"/>
      <c r="SEY87" s="59"/>
      <c r="SEZ87" s="59"/>
      <c r="SFA87" s="59"/>
      <c r="SFB87" s="59"/>
      <c r="SFC87" s="59"/>
      <c r="SFD87" s="59"/>
      <c r="SFE87" s="59"/>
      <c r="SFF87" s="59"/>
      <c r="SFG87" s="59"/>
      <c r="SFH87" s="59"/>
      <c r="SFI87" s="59"/>
      <c r="SFJ87" s="59"/>
      <c r="SFK87" s="59"/>
      <c r="SFL87" s="59"/>
      <c r="SFM87" s="59"/>
      <c r="SFN87" s="59"/>
      <c r="SFO87" s="59"/>
      <c r="SFP87" s="59"/>
      <c r="SFQ87" s="59"/>
      <c r="SFR87" s="59"/>
      <c r="SFS87" s="59"/>
      <c r="SFT87" s="59"/>
      <c r="SFU87" s="59"/>
      <c r="SFV87" s="59"/>
      <c r="SFW87" s="59"/>
      <c r="SFX87" s="59"/>
      <c r="SFY87" s="59"/>
      <c r="SFZ87" s="59"/>
      <c r="SGA87" s="59"/>
      <c r="SGB87" s="59"/>
      <c r="SGC87" s="59"/>
      <c r="SGD87" s="59"/>
      <c r="SGE87" s="59"/>
      <c r="SGF87" s="59"/>
      <c r="SGG87" s="59"/>
      <c r="SGH87" s="59"/>
      <c r="SGI87" s="59"/>
      <c r="SGJ87" s="59"/>
      <c r="SGK87" s="59"/>
      <c r="SGL87" s="59"/>
      <c r="SGM87" s="59"/>
      <c r="SGN87" s="59"/>
      <c r="SGO87" s="59"/>
      <c r="SGP87" s="59"/>
      <c r="SGQ87" s="59"/>
      <c r="SGR87" s="59"/>
      <c r="SGS87" s="59"/>
      <c r="SGT87" s="59"/>
      <c r="SGU87" s="59"/>
      <c r="SGV87" s="59"/>
      <c r="SGW87" s="59"/>
      <c r="SGX87" s="59"/>
      <c r="SGY87" s="59"/>
      <c r="SGZ87" s="59"/>
      <c r="SHA87" s="59"/>
      <c r="SHB87" s="59"/>
      <c r="SHC87" s="59"/>
      <c r="SHD87" s="59"/>
      <c r="SHE87" s="59"/>
      <c r="SHF87" s="59"/>
      <c r="SHG87" s="59"/>
      <c r="SHH87" s="59"/>
      <c r="SHI87" s="59"/>
      <c r="SHJ87" s="59"/>
      <c r="SHK87" s="59"/>
      <c r="SHL87" s="59"/>
      <c r="SHM87" s="59"/>
      <c r="SHN87" s="59"/>
      <c r="SHO87" s="59"/>
      <c r="SHP87" s="59"/>
      <c r="SHQ87" s="59"/>
      <c r="SHR87" s="59"/>
      <c r="SHS87" s="59"/>
      <c r="SHT87" s="59"/>
      <c r="SHU87" s="59"/>
      <c r="SHV87" s="59"/>
      <c r="SHW87" s="59"/>
      <c r="SHX87" s="59"/>
      <c r="SHY87" s="59"/>
      <c r="SHZ87" s="59"/>
      <c r="SIA87" s="59"/>
      <c r="SIB87" s="59"/>
      <c r="SIC87" s="59"/>
      <c r="SID87" s="59"/>
      <c r="SIE87" s="59"/>
      <c r="SIF87" s="59"/>
      <c r="SIG87" s="59"/>
      <c r="SIH87" s="59"/>
      <c r="SII87" s="59"/>
      <c r="SIJ87" s="59"/>
      <c r="SIK87" s="59"/>
      <c r="SIL87" s="59"/>
      <c r="SIM87" s="59"/>
      <c r="SIN87" s="59"/>
      <c r="SIO87" s="59"/>
      <c r="SIP87" s="59"/>
      <c r="SIQ87" s="59"/>
      <c r="SIR87" s="59"/>
      <c r="SIS87" s="59"/>
      <c r="SIT87" s="59"/>
      <c r="SIU87" s="59"/>
      <c r="SIV87" s="59"/>
      <c r="SIW87" s="59"/>
      <c r="SIX87" s="59"/>
      <c r="SIY87" s="59"/>
      <c r="SIZ87" s="59"/>
      <c r="SJA87" s="59"/>
      <c r="SJB87" s="59"/>
      <c r="SJC87" s="59"/>
      <c r="SJD87" s="59"/>
      <c r="SJE87" s="59"/>
      <c r="SJF87" s="59"/>
      <c r="SJG87" s="59"/>
      <c r="SJH87" s="59"/>
      <c r="SJI87" s="59"/>
      <c r="SJJ87" s="59"/>
      <c r="SJK87" s="59"/>
      <c r="SJL87" s="59"/>
      <c r="SJM87" s="59"/>
      <c r="SJN87" s="59"/>
      <c r="SJO87" s="59"/>
      <c r="SJP87" s="59"/>
      <c r="SJQ87" s="59"/>
      <c r="SJR87" s="59"/>
      <c r="SJS87" s="59"/>
      <c r="SJT87" s="59"/>
      <c r="SJU87" s="59"/>
      <c r="SJV87" s="59"/>
      <c r="SJW87" s="59"/>
      <c r="SJX87" s="59"/>
      <c r="SJY87" s="59"/>
      <c r="SJZ87" s="59"/>
      <c r="SKA87" s="59"/>
      <c r="SKB87" s="59"/>
      <c r="SKC87" s="59"/>
      <c r="SKD87" s="59"/>
      <c r="SKE87" s="59"/>
      <c r="SKF87" s="59"/>
      <c r="SKG87" s="59"/>
      <c r="SKH87" s="59"/>
      <c r="SKI87" s="59"/>
      <c r="SKJ87" s="59"/>
      <c r="SKK87" s="59"/>
      <c r="SKL87" s="59"/>
      <c r="SKM87" s="59"/>
      <c r="SKN87" s="59"/>
      <c r="SKO87" s="59"/>
      <c r="SKP87" s="59"/>
      <c r="SKQ87" s="59"/>
      <c r="SKR87" s="59"/>
      <c r="SKS87" s="59"/>
      <c r="SKT87" s="59"/>
      <c r="SKU87" s="59"/>
      <c r="SKV87" s="59"/>
      <c r="SKW87" s="59"/>
      <c r="SKX87" s="59"/>
      <c r="SKY87" s="59"/>
      <c r="SKZ87" s="59"/>
      <c r="SLA87" s="59"/>
      <c r="SLB87" s="59"/>
      <c r="SLC87" s="59"/>
      <c r="SLD87" s="59"/>
      <c r="SLE87" s="59"/>
      <c r="SLF87" s="59"/>
      <c r="SLG87" s="59"/>
      <c r="SLH87" s="59"/>
      <c r="SLI87" s="59"/>
      <c r="SLJ87" s="59"/>
      <c r="SLK87" s="59"/>
      <c r="SLL87" s="59"/>
      <c r="SLM87" s="59"/>
      <c r="SLN87" s="59"/>
      <c r="SLO87" s="59"/>
      <c r="SLP87" s="59"/>
      <c r="SLQ87" s="59"/>
      <c r="SLR87" s="59"/>
      <c r="SLS87" s="59"/>
      <c r="SLT87" s="59"/>
      <c r="SLU87" s="59"/>
      <c r="SLV87" s="59"/>
      <c r="SLW87" s="59"/>
      <c r="SLX87" s="59"/>
      <c r="SLY87" s="59"/>
      <c r="SLZ87" s="59"/>
      <c r="SMA87" s="59"/>
      <c r="SMB87" s="59"/>
      <c r="SMC87" s="59"/>
      <c r="SMD87" s="59"/>
      <c r="SME87" s="59"/>
      <c r="SMF87" s="59"/>
      <c r="SMG87" s="59"/>
      <c r="SMH87" s="59"/>
      <c r="SMI87" s="59"/>
      <c r="SMJ87" s="59"/>
      <c r="SMK87" s="59"/>
      <c r="SML87" s="59"/>
      <c r="SMM87" s="59"/>
      <c r="SMN87" s="59"/>
      <c r="SMO87" s="59"/>
      <c r="SMP87" s="59"/>
      <c r="SMQ87" s="59"/>
      <c r="SMR87" s="59"/>
      <c r="SMS87" s="59"/>
      <c r="SMT87" s="59"/>
      <c r="SMU87" s="59"/>
      <c r="SMV87" s="59"/>
      <c r="SMW87" s="59"/>
      <c r="SMX87" s="59"/>
      <c r="SMY87" s="59"/>
      <c r="SMZ87" s="59"/>
      <c r="SNA87" s="59"/>
      <c r="SNB87" s="59"/>
      <c r="SNC87" s="59"/>
      <c r="SND87" s="59"/>
      <c r="SNE87" s="59"/>
      <c r="SNF87" s="59"/>
      <c r="SNG87" s="59"/>
      <c r="SNH87" s="59"/>
      <c r="SNI87" s="59"/>
      <c r="SNJ87" s="59"/>
      <c r="SNK87" s="59"/>
      <c r="SNL87" s="59"/>
      <c r="SNM87" s="59"/>
      <c r="SNN87" s="59"/>
      <c r="SNO87" s="59"/>
      <c r="SNP87" s="59"/>
      <c r="SNQ87" s="59"/>
      <c r="SNR87" s="59"/>
      <c r="SNS87" s="59"/>
      <c r="SNT87" s="59"/>
      <c r="SNU87" s="59"/>
      <c r="SNV87" s="59"/>
      <c r="SNW87" s="59"/>
      <c r="SNX87" s="59"/>
      <c r="SNY87" s="59"/>
      <c r="SNZ87" s="59"/>
      <c r="SOA87" s="59"/>
      <c r="SOB87" s="59"/>
      <c r="SOC87" s="59"/>
      <c r="SOD87" s="59"/>
      <c r="SOE87" s="59"/>
      <c r="SOF87" s="59"/>
      <c r="SOG87" s="59"/>
      <c r="SOH87" s="59"/>
      <c r="SOI87" s="59"/>
      <c r="SOJ87" s="59"/>
      <c r="SOK87" s="59"/>
      <c r="SOL87" s="59"/>
      <c r="SOM87" s="59"/>
      <c r="SON87" s="59"/>
      <c r="SOO87" s="59"/>
      <c r="SOP87" s="59"/>
      <c r="SOQ87" s="59"/>
      <c r="SOR87" s="59"/>
      <c r="SOS87" s="59"/>
      <c r="SOT87" s="59"/>
      <c r="SOU87" s="59"/>
      <c r="SOV87" s="59"/>
      <c r="SOW87" s="59"/>
      <c r="SOX87" s="59"/>
      <c r="SOY87" s="59"/>
      <c r="SOZ87" s="59"/>
      <c r="SPA87" s="59"/>
      <c r="SPB87" s="59"/>
      <c r="SPC87" s="59"/>
      <c r="SPD87" s="59"/>
      <c r="SPE87" s="59"/>
      <c r="SPF87" s="59"/>
      <c r="SPG87" s="59"/>
      <c r="SPH87" s="59"/>
      <c r="SPI87" s="59"/>
      <c r="SPJ87" s="59"/>
      <c r="SPK87" s="59"/>
      <c r="SPL87" s="59"/>
      <c r="SPM87" s="59"/>
      <c r="SPN87" s="59"/>
      <c r="SPO87" s="59"/>
      <c r="SPP87" s="59"/>
      <c r="SPQ87" s="59"/>
      <c r="SPR87" s="59"/>
      <c r="SPS87" s="59"/>
      <c r="SPT87" s="59"/>
      <c r="SPU87" s="59"/>
      <c r="SPV87" s="59"/>
      <c r="SPW87" s="59"/>
      <c r="SPX87" s="59"/>
      <c r="SPY87" s="59"/>
      <c r="SPZ87" s="59"/>
      <c r="SQA87" s="59"/>
      <c r="SQB87" s="59"/>
      <c r="SQC87" s="59"/>
      <c r="SQD87" s="59"/>
      <c r="SQE87" s="59"/>
      <c r="SQF87" s="59"/>
      <c r="SQG87" s="59"/>
      <c r="SQH87" s="59"/>
      <c r="SQI87" s="59"/>
      <c r="SQJ87" s="59"/>
      <c r="SQK87" s="59"/>
      <c r="SQL87" s="59"/>
      <c r="SQM87" s="59"/>
      <c r="SQN87" s="59"/>
      <c r="SQO87" s="59"/>
      <c r="SQP87" s="59"/>
      <c r="SQQ87" s="59"/>
      <c r="SQR87" s="59"/>
      <c r="SQS87" s="59"/>
      <c r="SQT87" s="59"/>
      <c r="SQU87" s="59"/>
      <c r="SQV87" s="59"/>
      <c r="SQW87" s="59"/>
      <c r="SQX87" s="59"/>
      <c r="SQY87" s="59"/>
      <c r="SQZ87" s="59"/>
      <c r="SRA87" s="59"/>
      <c r="SRB87" s="59"/>
      <c r="SRC87" s="59"/>
      <c r="SRD87" s="59"/>
      <c r="SRE87" s="59"/>
      <c r="SRF87" s="59"/>
      <c r="SRG87" s="59"/>
      <c r="SRH87" s="59"/>
      <c r="SRI87" s="59"/>
      <c r="SRJ87" s="59"/>
      <c r="SRK87" s="59"/>
      <c r="SRL87" s="59"/>
      <c r="SRM87" s="59"/>
      <c r="SRN87" s="59"/>
      <c r="SRO87" s="59"/>
      <c r="SRP87" s="59"/>
      <c r="SRQ87" s="59"/>
      <c r="SRR87" s="59"/>
      <c r="SRS87" s="59"/>
      <c r="SRT87" s="59"/>
      <c r="SRU87" s="59"/>
      <c r="SRV87" s="59"/>
      <c r="SRW87" s="59"/>
      <c r="SRX87" s="59"/>
      <c r="SRY87" s="59"/>
      <c r="SRZ87" s="59"/>
      <c r="SSA87" s="59"/>
      <c r="SSB87" s="59"/>
      <c r="SSC87" s="59"/>
      <c r="SSD87" s="59"/>
      <c r="SSE87" s="59"/>
      <c r="SSF87" s="59"/>
      <c r="SSG87" s="59"/>
      <c r="SSH87" s="59"/>
      <c r="SSI87" s="59"/>
      <c r="SSJ87" s="59"/>
      <c r="SSK87" s="59"/>
      <c r="SSL87" s="59"/>
      <c r="SSM87" s="59"/>
      <c r="SSN87" s="59"/>
      <c r="SSO87" s="59"/>
      <c r="SSP87" s="59"/>
      <c r="SSQ87" s="59"/>
      <c r="SSR87" s="59"/>
      <c r="SSS87" s="59"/>
      <c r="SST87" s="59"/>
      <c r="SSU87" s="59"/>
      <c r="SSV87" s="59"/>
      <c r="SSW87" s="59"/>
      <c r="SSX87" s="59"/>
      <c r="SSY87" s="59"/>
      <c r="SSZ87" s="59"/>
      <c r="STA87" s="59"/>
      <c r="STB87" s="59"/>
      <c r="STC87" s="59"/>
      <c r="STD87" s="59"/>
      <c r="STE87" s="59"/>
      <c r="STF87" s="59"/>
      <c r="STG87" s="59"/>
      <c r="STH87" s="59"/>
      <c r="STI87" s="59"/>
      <c r="STJ87" s="59"/>
      <c r="STK87" s="59"/>
      <c r="STL87" s="59"/>
      <c r="STM87" s="59"/>
      <c r="STN87" s="59"/>
      <c r="STO87" s="59"/>
      <c r="STP87" s="59"/>
      <c r="STQ87" s="59"/>
      <c r="STR87" s="59"/>
      <c r="STS87" s="59"/>
      <c r="STT87" s="59"/>
      <c r="STU87" s="59"/>
      <c r="STV87" s="59"/>
      <c r="STW87" s="59"/>
      <c r="STX87" s="59"/>
      <c r="STY87" s="59"/>
      <c r="STZ87" s="59"/>
      <c r="SUA87" s="59"/>
      <c r="SUB87" s="59"/>
      <c r="SUC87" s="59"/>
      <c r="SUD87" s="59"/>
      <c r="SUE87" s="59"/>
      <c r="SUF87" s="59"/>
      <c r="SUG87" s="59"/>
      <c r="SUH87" s="59"/>
      <c r="SUI87" s="59"/>
      <c r="SUJ87" s="59"/>
      <c r="SUK87" s="59"/>
      <c r="SUL87" s="59"/>
      <c r="SUM87" s="59"/>
      <c r="SUN87" s="59"/>
      <c r="SUO87" s="59"/>
      <c r="SUP87" s="59"/>
      <c r="SUQ87" s="59"/>
      <c r="SUR87" s="59"/>
      <c r="SUS87" s="59"/>
      <c r="SUT87" s="59"/>
      <c r="SUU87" s="59"/>
      <c r="SUV87" s="59"/>
      <c r="SUW87" s="59"/>
      <c r="SUX87" s="59"/>
      <c r="SUY87" s="59"/>
      <c r="SUZ87" s="59"/>
      <c r="SVA87" s="59"/>
      <c r="SVB87" s="59"/>
      <c r="SVC87" s="59"/>
      <c r="SVD87" s="59"/>
      <c r="SVE87" s="59"/>
      <c r="SVF87" s="59"/>
      <c r="SVG87" s="59"/>
      <c r="SVH87" s="59"/>
      <c r="SVI87" s="59"/>
      <c r="SVJ87" s="59"/>
      <c r="SVK87" s="59"/>
      <c r="SVL87" s="59"/>
      <c r="SVM87" s="59"/>
      <c r="SVN87" s="59"/>
      <c r="SVO87" s="59"/>
      <c r="SVP87" s="59"/>
      <c r="SVQ87" s="59"/>
      <c r="SVR87" s="59"/>
      <c r="SVS87" s="59"/>
      <c r="SVT87" s="59"/>
      <c r="SVU87" s="59"/>
      <c r="SVV87" s="59"/>
      <c r="SVW87" s="59"/>
      <c r="SVX87" s="59"/>
      <c r="SVY87" s="59"/>
      <c r="SVZ87" s="59"/>
      <c r="SWA87" s="59"/>
      <c r="SWB87" s="59"/>
      <c r="SWC87" s="59"/>
      <c r="SWD87" s="59"/>
      <c r="SWE87" s="59"/>
      <c r="SWF87" s="59"/>
      <c r="SWG87" s="59"/>
      <c r="SWH87" s="59"/>
      <c r="SWI87" s="59"/>
      <c r="SWJ87" s="59"/>
      <c r="SWK87" s="59"/>
      <c r="SWL87" s="59"/>
      <c r="SWM87" s="59"/>
      <c r="SWN87" s="59"/>
      <c r="SWO87" s="59"/>
      <c r="SWP87" s="59"/>
      <c r="SWQ87" s="59"/>
      <c r="SWR87" s="59"/>
      <c r="SWS87" s="59"/>
      <c r="SWT87" s="59"/>
      <c r="SWU87" s="59"/>
      <c r="SWV87" s="59"/>
      <c r="SWW87" s="59"/>
      <c r="SWX87" s="59"/>
      <c r="SWY87" s="59"/>
      <c r="SWZ87" s="59"/>
      <c r="SXA87" s="59"/>
      <c r="SXB87" s="59"/>
      <c r="SXC87" s="59"/>
      <c r="SXD87" s="59"/>
      <c r="SXE87" s="59"/>
      <c r="SXF87" s="59"/>
      <c r="SXG87" s="59"/>
      <c r="SXH87" s="59"/>
      <c r="SXI87" s="59"/>
      <c r="SXJ87" s="59"/>
      <c r="SXK87" s="59"/>
      <c r="SXL87" s="59"/>
      <c r="SXM87" s="59"/>
      <c r="SXN87" s="59"/>
      <c r="SXO87" s="59"/>
      <c r="SXP87" s="59"/>
      <c r="SXQ87" s="59"/>
      <c r="SXR87" s="59"/>
      <c r="SXS87" s="59"/>
      <c r="SXT87" s="59"/>
      <c r="SXU87" s="59"/>
      <c r="SXV87" s="59"/>
      <c r="SXW87" s="59"/>
      <c r="SXX87" s="59"/>
      <c r="SXY87" s="59"/>
      <c r="SXZ87" s="59"/>
      <c r="SYA87" s="59"/>
      <c r="SYB87" s="59"/>
      <c r="SYC87" s="59"/>
      <c r="SYD87" s="59"/>
      <c r="SYE87" s="59"/>
      <c r="SYF87" s="59"/>
      <c r="SYG87" s="59"/>
      <c r="SYH87" s="59"/>
      <c r="SYI87" s="59"/>
      <c r="SYJ87" s="59"/>
      <c r="SYK87" s="59"/>
      <c r="SYL87" s="59"/>
      <c r="SYM87" s="59"/>
      <c r="SYN87" s="59"/>
      <c r="SYO87" s="59"/>
      <c r="SYP87" s="59"/>
      <c r="SYQ87" s="59"/>
      <c r="SYR87" s="59"/>
      <c r="SYS87" s="59"/>
      <c r="SYT87" s="59"/>
      <c r="SYU87" s="59"/>
      <c r="SYV87" s="59"/>
      <c r="SYW87" s="59"/>
      <c r="SYX87" s="59"/>
      <c r="SYY87" s="59"/>
      <c r="SYZ87" s="59"/>
      <c r="SZA87" s="59"/>
      <c r="SZB87" s="59"/>
      <c r="SZC87" s="59"/>
      <c r="SZD87" s="59"/>
      <c r="SZE87" s="59"/>
      <c r="SZF87" s="59"/>
      <c r="SZG87" s="59"/>
      <c r="SZH87" s="59"/>
      <c r="SZI87" s="59"/>
      <c r="SZJ87" s="59"/>
      <c r="SZK87" s="59"/>
      <c r="SZL87" s="59"/>
      <c r="SZM87" s="59"/>
      <c r="SZN87" s="59"/>
      <c r="SZO87" s="59"/>
      <c r="SZP87" s="59"/>
      <c r="SZQ87" s="59"/>
      <c r="SZR87" s="59"/>
      <c r="SZS87" s="59"/>
      <c r="SZT87" s="59"/>
      <c r="SZU87" s="59"/>
      <c r="SZV87" s="59"/>
      <c r="SZW87" s="59"/>
      <c r="SZX87" s="59"/>
      <c r="SZY87" s="59"/>
      <c r="SZZ87" s="59"/>
      <c r="TAA87" s="59"/>
      <c r="TAB87" s="59"/>
      <c r="TAC87" s="59"/>
      <c r="TAD87" s="59"/>
      <c r="TAE87" s="59"/>
      <c r="TAF87" s="59"/>
      <c r="TAG87" s="59"/>
      <c r="TAH87" s="59"/>
      <c r="TAI87" s="59"/>
      <c r="TAJ87" s="59"/>
      <c r="TAK87" s="59"/>
      <c r="TAL87" s="59"/>
      <c r="TAM87" s="59"/>
      <c r="TAN87" s="59"/>
      <c r="TAO87" s="59"/>
      <c r="TAP87" s="59"/>
      <c r="TAQ87" s="59"/>
      <c r="TAR87" s="59"/>
      <c r="TAS87" s="59"/>
      <c r="TAT87" s="59"/>
      <c r="TAU87" s="59"/>
      <c r="TAV87" s="59"/>
      <c r="TAW87" s="59"/>
      <c r="TAX87" s="59"/>
      <c r="TAY87" s="59"/>
      <c r="TAZ87" s="59"/>
      <c r="TBA87" s="59"/>
      <c r="TBB87" s="59"/>
      <c r="TBC87" s="59"/>
      <c r="TBD87" s="59"/>
      <c r="TBE87" s="59"/>
      <c r="TBF87" s="59"/>
      <c r="TBG87" s="59"/>
      <c r="TBH87" s="59"/>
      <c r="TBI87" s="59"/>
      <c r="TBJ87" s="59"/>
      <c r="TBK87" s="59"/>
      <c r="TBL87" s="59"/>
      <c r="TBM87" s="59"/>
      <c r="TBN87" s="59"/>
      <c r="TBO87" s="59"/>
      <c r="TBP87" s="59"/>
      <c r="TBQ87" s="59"/>
      <c r="TBR87" s="59"/>
      <c r="TBS87" s="59"/>
      <c r="TBT87" s="59"/>
      <c r="TBU87" s="59"/>
      <c r="TBV87" s="59"/>
      <c r="TBW87" s="59"/>
      <c r="TBX87" s="59"/>
      <c r="TBY87" s="59"/>
      <c r="TBZ87" s="59"/>
      <c r="TCA87" s="59"/>
      <c r="TCB87" s="59"/>
      <c r="TCC87" s="59"/>
      <c r="TCD87" s="59"/>
      <c r="TCE87" s="59"/>
      <c r="TCF87" s="59"/>
      <c r="TCG87" s="59"/>
      <c r="TCH87" s="59"/>
      <c r="TCI87" s="59"/>
      <c r="TCJ87" s="59"/>
      <c r="TCK87" s="59"/>
      <c r="TCL87" s="59"/>
      <c r="TCM87" s="59"/>
      <c r="TCN87" s="59"/>
      <c r="TCO87" s="59"/>
      <c r="TCP87" s="59"/>
      <c r="TCQ87" s="59"/>
      <c r="TCR87" s="59"/>
      <c r="TCS87" s="59"/>
      <c r="TCT87" s="59"/>
      <c r="TCU87" s="59"/>
      <c r="TCV87" s="59"/>
      <c r="TCW87" s="59"/>
      <c r="TCX87" s="59"/>
      <c r="TCY87" s="59"/>
      <c r="TCZ87" s="59"/>
      <c r="TDA87" s="59"/>
      <c r="TDB87" s="59"/>
      <c r="TDC87" s="59"/>
      <c r="TDD87" s="59"/>
      <c r="TDE87" s="59"/>
      <c r="TDF87" s="59"/>
      <c r="TDG87" s="59"/>
      <c r="TDH87" s="59"/>
      <c r="TDI87" s="59"/>
      <c r="TDJ87" s="59"/>
      <c r="TDK87" s="59"/>
      <c r="TDL87" s="59"/>
      <c r="TDM87" s="59"/>
      <c r="TDN87" s="59"/>
      <c r="TDO87" s="59"/>
      <c r="TDP87" s="59"/>
      <c r="TDQ87" s="59"/>
      <c r="TDR87" s="59"/>
      <c r="TDS87" s="59"/>
      <c r="TDT87" s="59"/>
      <c r="TDU87" s="59"/>
      <c r="TDV87" s="59"/>
      <c r="TDW87" s="59"/>
      <c r="TDX87" s="59"/>
      <c r="TDY87" s="59"/>
      <c r="TDZ87" s="59"/>
      <c r="TEA87" s="59"/>
      <c r="TEB87" s="59"/>
      <c r="TEC87" s="59"/>
      <c r="TED87" s="59"/>
      <c r="TEE87" s="59"/>
      <c r="TEF87" s="59"/>
      <c r="TEG87" s="59"/>
      <c r="TEH87" s="59"/>
      <c r="TEI87" s="59"/>
      <c r="TEJ87" s="59"/>
      <c r="TEK87" s="59"/>
      <c r="TEL87" s="59"/>
      <c r="TEM87" s="59"/>
      <c r="TEN87" s="59"/>
      <c r="TEO87" s="59"/>
      <c r="TEP87" s="59"/>
      <c r="TEQ87" s="59"/>
      <c r="TER87" s="59"/>
      <c r="TES87" s="59"/>
      <c r="TET87" s="59"/>
      <c r="TEU87" s="59"/>
      <c r="TEV87" s="59"/>
      <c r="TEW87" s="59"/>
      <c r="TEX87" s="59"/>
      <c r="TEY87" s="59"/>
      <c r="TEZ87" s="59"/>
      <c r="TFA87" s="59"/>
      <c r="TFB87" s="59"/>
      <c r="TFC87" s="59"/>
      <c r="TFD87" s="59"/>
      <c r="TFE87" s="59"/>
      <c r="TFF87" s="59"/>
      <c r="TFG87" s="59"/>
      <c r="TFH87" s="59"/>
      <c r="TFI87" s="59"/>
      <c r="TFJ87" s="59"/>
      <c r="TFK87" s="59"/>
      <c r="TFL87" s="59"/>
      <c r="TFM87" s="59"/>
      <c r="TFN87" s="59"/>
      <c r="TFO87" s="59"/>
      <c r="TFP87" s="59"/>
      <c r="TFQ87" s="59"/>
      <c r="TFR87" s="59"/>
      <c r="TFS87" s="59"/>
      <c r="TFT87" s="59"/>
      <c r="TFU87" s="59"/>
      <c r="TFV87" s="59"/>
      <c r="TFW87" s="59"/>
      <c r="TFX87" s="59"/>
      <c r="TFY87" s="59"/>
      <c r="TFZ87" s="59"/>
      <c r="TGA87" s="59"/>
      <c r="TGB87" s="59"/>
      <c r="TGC87" s="59"/>
      <c r="TGD87" s="59"/>
      <c r="TGE87" s="59"/>
      <c r="TGF87" s="59"/>
      <c r="TGG87" s="59"/>
      <c r="TGH87" s="59"/>
      <c r="TGI87" s="59"/>
      <c r="TGJ87" s="59"/>
      <c r="TGK87" s="59"/>
      <c r="TGL87" s="59"/>
      <c r="TGM87" s="59"/>
      <c r="TGN87" s="59"/>
      <c r="TGO87" s="59"/>
      <c r="TGP87" s="59"/>
      <c r="TGQ87" s="59"/>
      <c r="TGR87" s="59"/>
      <c r="TGS87" s="59"/>
      <c r="TGT87" s="59"/>
      <c r="TGU87" s="59"/>
      <c r="TGV87" s="59"/>
      <c r="TGW87" s="59"/>
      <c r="TGX87" s="59"/>
      <c r="TGY87" s="59"/>
      <c r="TGZ87" s="59"/>
      <c r="THA87" s="59"/>
      <c r="THB87" s="59"/>
      <c r="THC87" s="59"/>
      <c r="THD87" s="59"/>
      <c r="THE87" s="59"/>
      <c r="THF87" s="59"/>
      <c r="THG87" s="59"/>
      <c r="THH87" s="59"/>
      <c r="THI87" s="59"/>
      <c r="THJ87" s="59"/>
      <c r="THK87" s="59"/>
      <c r="THL87" s="59"/>
      <c r="THM87" s="59"/>
      <c r="THN87" s="59"/>
      <c r="THO87" s="59"/>
      <c r="THP87" s="59"/>
      <c r="THQ87" s="59"/>
      <c r="THR87" s="59"/>
      <c r="THS87" s="59"/>
      <c r="THT87" s="59"/>
      <c r="THU87" s="59"/>
      <c r="THV87" s="59"/>
      <c r="THW87" s="59"/>
      <c r="THX87" s="59"/>
      <c r="THY87" s="59"/>
      <c r="THZ87" s="59"/>
      <c r="TIA87" s="59"/>
      <c r="TIB87" s="59"/>
      <c r="TIC87" s="59"/>
      <c r="TID87" s="59"/>
      <c r="TIE87" s="59"/>
      <c r="TIF87" s="59"/>
      <c r="TIG87" s="59"/>
      <c r="TIH87" s="59"/>
      <c r="TII87" s="59"/>
      <c r="TIJ87" s="59"/>
      <c r="TIK87" s="59"/>
      <c r="TIL87" s="59"/>
      <c r="TIM87" s="59"/>
      <c r="TIN87" s="59"/>
      <c r="TIO87" s="59"/>
      <c r="TIP87" s="59"/>
      <c r="TIQ87" s="59"/>
      <c r="TIR87" s="59"/>
      <c r="TIS87" s="59"/>
      <c r="TIT87" s="59"/>
      <c r="TIU87" s="59"/>
      <c r="TIV87" s="59"/>
      <c r="TIW87" s="59"/>
      <c r="TIX87" s="59"/>
      <c r="TIY87" s="59"/>
      <c r="TIZ87" s="59"/>
      <c r="TJA87" s="59"/>
      <c r="TJB87" s="59"/>
      <c r="TJC87" s="59"/>
      <c r="TJD87" s="59"/>
      <c r="TJE87" s="59"/>
      <c r="TJF87" s="59"/>
      <c r="TJG87" s="59"/>
      <c r="TJH87" s="59"/>
      <c r="TJI87" s="59"/>
      <c r="TJJ87" s="59"/>
      <c r="TJK87" s="59"/>
      <c r="TJL87" s="59"/>
      <c r="TJM87" s="59"/>
      <c r="TJN87" s="59"/>
      <c r="TJO87" s="59"/>
      <c r="TJP87" s="59"/>
      <c r="TJQ87" s="59"/>
      <c r="TJR87" s="59"/>
      <c r="TJS87" s="59"/>
      <c r="TJT87" s="59"/>
      <c r="TJU87" s="59"/>
      <c r="TJV87" s="59"/>
      <c r="TJW87" s="59"/>
      <c r="TJX87" s="59"/>
      <c r="TJY87" s="59"/>
      <c r="TJZ87" s="59"/>
      <c r="TKA87" s="59"/>
      <c r="TKB87" s="59"/>
      <c r="TKC87" s="59"/>
      <c r="TKD87" s="59"/>
      <c r="TKE87" s="59"/>
      <c r="TKF87" s="59"/>
      <c r="TKG87" s="59"/>
      <c r="TKH87" s="59"/>
      <c r="TKI87" s="59"/>
      <c r="TKJ87" s="59"/>
      <c r="TKK87" s="59"/>
      <c r="TKL87" s="59"/>
      <c r="TKM87" s="59"/>
      <c r="TKN87" s="59"/>
      <c r="TKO87" s="59"/>
      <c r="TKP87" s="59"/>
      <c r="TKQ87" s="59"/>
      <c r="TKR87" s="59"/>
      <c r="TKS87" s="59"/>
      <c r="TKT87" s="59"/>
      <c r="TKU87" s="59"/>
      <c r="TKV87" s="59"/>
      <c r="TKW87" s="59"/>
      <c r="TKX87" s="59"/>
      <c r="TKY87" s="59"/>
      <c r="TKZ87" s="59"/>
      <c r="TLA87" s="59"/>
      <c r="TLB87" s="59"/>
      <c r="TLC87" s="59"/>
      <c r="TLD87" s="59"/>
      <c r="TLE87" s="59"/>
      <c r="TLF87" s="59"/>
      <c r="TLG87" s="59"/>
      <c r="TLH87" s="59"/>
      <c r="TLI87" s="59"/>
      <c r="TLJ87" s="59"/>
      <c r="TLK87" s="59"/>
      <c r="TLL87" s="59"/>
      <c r="TLM87" s="59"/>
      <c r="TLN87" s="59"/>
      <c r="TLO87" s="59"/>
      <c r="TLP87" s="59"/>
      <c r="TLQ87" s="59"/>
      <c r="TLR87" s="59"/>
      <c r="TLS87" s="59"/>
      <c r="TLT87" s="59"/>
      <c r="TLU87" s="59"/>
      <c r="TLV87" s="59"/>
      <c r="TLW87" s="59"/>
      <c r="TLX87" s="59"/>
      <c r="TLY87" s="59"/>
      <c r="TLZ87" s="59"/>
      <c r="TMA87" s="59"/>
      <c r="TMB87" s="59"/>
      <c r="TMC87" s="59"/>
      <c r="TMD87" s="59"/>
      <c r="TME87" s="59"/>
      <c r="TMF87" s="59"/>
      <c r="TMG87" s="59"/>
      <c r="TMH87" s="59"/>
      <c r="TMI87" s="59"/>
      <c r="TMJ87" s="59"/>
      <c r="TMK87" s="59"/>
      <c r="TML87" s="59"/>
      <c r="TMM87" s="59"/>
      <c r="TMN87" s="59"/>
      <c r="TMO87" s="59"/>
      <c r="TMP87" s="59"/>
      <c r="TMQ87" s="59"/>
      <c r="TMR87" s="59"/>
      <c r="TMS87" s="59"/>
      <c r="TMT87" s="59"/>
      <c r="TMU87" s="59"/>
      <c r="TMV87" s="59"/>
      <c r="TMW87" s="59"/>
      <c r="TMX87" s="59"/>
      <c r="TMY87" s="59"/>
      <c r="TMZ87" s="59"/>
      <c r="TNA87" s="59"/>
      <c r="TNB87" s="59"/>
      <c r="TNC87" s="59"/>
      <c r="TND87" s="59"/>
      <c r="TNE87" s="59"/>
      <c r="TNF87" s="59"/>
      <c r="TNG87" s="59"/>
      <c r="TNH87" s="59"/>
      <c r="TNI87" s="59"/>
      <c r="TNJ87" s="59"/>
      <c r="TNK87" s="59"/>
      <c r="TNL87" s="59"/>
      <c r="TNM87" s="59"/>
      <c r="TNN87" s="59"/>
      <c r="TNO87" s="59"/>
      <c r="TNP87" s="59"/>
      <c r="TNQ87" s="59"/>
      <c r="TNR87" s="59"/>
      <c r="TNS87" s="59"/>
      <c r="TNT87" s="59"/>
      <c r="TNU87" s="59"/>
      <c r="TNV87" s="59"/>
      <c r="TNW87" s="59"/>
      <c r="TNX87" s="59"/>
      <c r="TNY87" s="59"/>
      <c r="TNZ87" s="59"/>
      <c r="TOA87" s="59"/>
      <c r="TOB87" s="59"/>
      <c r="TOC87" s="59"/>
      <c r="TOD87" s="59"/>
      <c r="TOE87" s="59"/>
      <c r="TOF87" s="59"/>
      <c r="TOG87" s="59"/>
      <c r="TOH87" s="59"/>
      <c r="TOI87" s="59"/>
      <c r="TOJ87" s="59"/>
      <c r="TOK87" s="59"/>
      <c r="TOL87" s="59"/>
      <c r="TOM87" s="59"/>
      <c r="TON87" s="59"/>
      <c r="TOO87" s="59"/>
      <c r="TOP87" s="59"/>
      <c r="TOQ87" s="59"/>
      <c r="TOR87" s="59"/>
      <c r="TOS87" s="59"/>
      <c r="TOT87" s="59"/>
      <c r="TOU87" s="59"/>
      <c r="TOV87" s="59"/>
      <c r="TOW87" s="59"/>
      <c r="TOX87" s="59"/>
      <c r="TOY87" s="59"/>
      <c r="TOZ87" s="59"/>
      <c r="TPA87" s="59"/>
      <c r="TPB87" s="59"/>
      <c r="TPC87" s="59"/>
      <c r="TPD87" s="59"/>
      <c r="TPE87" s="59"/>
      <c r="TPF87" s="59"/>
      <c r="TPG87" s="59"/>
      <c r="TPH87" s="59"/>
      <c r="TPI87" s="59"/>
      <c r="TPJ87" s="59"/>
      <c r="TPK87" s="59"/>
      <c r="TPL87" s="59"/>
      <c r="TPM87" s="59"/>
      <c r="TPN87" s="59"/>
      <c r="TPO87" s="59"/>
      <c r="TPP87" s="59"/>
      <c r="TPQ87" s="59"/>
      <c r="TPR87" s="59"/>
      <c r="TPS87" s="59"/>
      <c r="TPT87" s="59"/>
      <c r="TPU87" s="59"/>
      <c r="TPV87" s="59"/>
      <c r="TPW87" s="59"/>
      <c r="TPX87" s="59"/>
      <c r="TPY87" s="59"/>
      <c r="TPZ87" s="59"/>
      <c r="TQA87" s="59"/>
      <c r="TQB87" s="59"/>
      <c r="TQC87" s="59"/>
      <c r="TQD87" s="59"/>
      <c r="TQE87" s="59"/>
      <c r="TQF87" s="59"/>
      <c r="TQG87" s="59"/>
      <c r="TQH87" s="59"/>
      <c r="TQI87" s="59"/>
      <c r="TQJ87" s="59"/>
      <c r="TQK87" s="59"/>
      <c r="TQL87" s="59"/>
      <c r="TQM87" s="59"/>
      <c r="TQN87" s="59"/>
      <c r="TQO87" s="59"/>
      <c r="TQP87" s="59"/>
      <c r="TQQ87" s="59"/>
      <c r="TQR87" s="59"/>
      <c r="TQS87" s="59"/>
      <c r="TQT87" s="59"/>
      <c r="TQU87" s="59"/>
      <c r="TQV87" s="59"/>
      <c r="TQW87" s="59"/>
      <c r="TQX87" s="59"/>
      <c r="TQY87" s="59"/>
      <c r="TQZ87" s="59"/>
      <c r="TRA87" s="59"/>
      <c r="TRB87" s="59"/>
      <c r="TRC87" s="59"/>
      <c r="TRD87" s="59"/>
      <c r="TRE87" s="59"/>
      <c r="TRF87" s="59"/>
      <c r="TRG87" s="59"/>
      <c r="TRH87" s="59"/>
      <c r="TRI87" s="59"/>
      <c r="TRJ87" s="59"/>
      <c r="TRK87" s="59"/>
      <c r="TRL87" s="59"/>
      <c r="TRM87" s="59"/>
      <c r="TRN87" s="59"/>
      <c r="TRO87" s="59"/>
      <c r="TRP87" s="59"/>
      <c r="TRQ87" s="59"/>
      <c r="TRR87" s="59"/>
      <c r="TRS87" s="59"/>
      <c r="TRT87" s="59"/>
      <c r="TRU87" s="59"/>
      <c r="TRV87" s="59"/>
      <c r="TRW87" s="59"/>
      <c r="TRX87" s="59"/>
      <c r="TRY87" s="59"/>
      <c r="TRZ87" s="59"/>
      <c r="TSA87" s="59"/>
      <c r="TSB87" s="59"/>
      <c r="TSC87" s="59"/>
      <c r="TSD87" s="59"/>
      <c r="TSE87" s="59"/>
      <c r="TSF87" s="59"/>
      <c r="TSG87" s="59"/>
      <c r="TSH87" s="59"/>
      <c r="TSI87" s="59"/>
      <c r="TSJ87" s="59"/>
      <c r="TSK87" s="59"/>
      <c r="TSL87" s="59"/>
      <c r="TSM87" s="59"/>
      <c r="TSN87" s="59"/>
      <c r="TSO87" s="59"/>
      <c r="TSP87" s="59"/>
      <c r="TSQ87" s="59"/>
      <c r="TSR87" s="59"/>
      <c r="TSS87" s="59"/>
      <c r="TST87" s="59"/>
      <c r="TSU87" s="59"/>
      <c r="TSV87" s="59"/>
      <c r="TSW87" s="59"/>
      <c r="TSX87" s="59"/>
      <c r="TSY87" s="59"/>
      <c r="TSZ87" s="59"/>
      <c r="TTA87" s="59"/>
      <c r="TTB87" s="59"/>
      <c r="TTC87" s="59"/>
      <c r="TTD87" s="59"/>
      <c r="TTE87" s="59"/>
      <c r="TTF87" s="59"/>
      <c r="TTG87" s="59"/>
      <c r="TTH87" s="59"/>
      <c r="TTI87" s="59"/>
      <c r="TTJ87" s="59"/>
      <c r="TTK87" s="59"/>
      <c r="TTL87" s="59"/>
      <c r="TTM87" s="59"/>
      <c r="TTN87" s="59"/>
      <c r="TTO87" s="59"/>
      <c r="TTP87" s="59"/>
      <c r="TTQ87" s="59"/>
      <c r="TTR87" s="59"/>
      <c r="TTS87" s="59"/>
      <c r="TTT87" s="59"/>
      <c r="TTU87" s="59"/>
      <c r="TTV87" s="59"/>
      <c r="TTW87" s="59"/>
      <c r="TTX87" s="59"/>
      <c r="TTY87" s="59"/>
      <c r="TTZ87" s="59"/>
      <c r="TUA87" s="59"/>
      <c r="TUB87" s="59"/>
      <c r="TUC87" s="59"/>
      <c r="TUD87" s="59"/>
      <c r="TUE87" s="59"/>
      <c r="TUF87" s="59"/>
      <c r="TUG87" s="59"/>
      <c r="TUH87" s="59"/>
      <c r="TUI87" s="59"/>
      <c r="TUJ87" s="59"/>
      <c r="TUK87" s="59"/>
      <c r="TUL87" s="59"/>
      <c r="TUM87" s="59"/>
      <c r="TUN87" s="59"/>
      <c r="TUO87" s="59"/>
      <c r="TUP87" s="59"/>
      <c r="TUQ87" s="59"/>
      <c r="TUR87" s="59"/>
      <c r="TUS87" s="59"/>
      <c r="TUT87" s="59"/>
      <c r="TUU87" s="59"/>
      <c r="TUV87" s="59"/>
      <c r="TUW87" s="59"/>
      <c r="TUX87" s="59"/>
      <c r="TUY87" s="59"/>
      <c r="TUZ87" s="59"/>
      <c r="TVA87" s="59"/>
      <c r="TVB87" s="59"/>
      <c r="TVC87" s="59"/>
      <c r="TVD87" s="59"/>
      <c r="TVE87" s="59"/>
      <c r="TVF87" s="59"/>
      <c r="TVG87" s="59"/>
      <c r="TVH87" s="59"/>
      <c r="TVI87" s="59"/>
      <c r="TVJ87" s="59"/>
      <c r="TVK87" s="59"/>
      <c r="TVL87" s="59"/>
      <c r="TVM87" s="59"/>
      <c r="TVN87" s="59"/>
      <c r="TVO87" s="59"/>
      <c r="TVP87" s="59"/>
      <c r="TVQ87" s="59"/>
      <c r="TVR87" s="59"/>
      <c r="TVS87" s="59"/>
      <c r="TVT87" s="59"/>
      <c r="TVU87" s="59"/>
      <c r="TVV87" s="59"/>
      <c r="TVW87" s="59"/>
      <c r="TVX87" s="59"/>
      <c r="TVY87" s="59"/>
      <c r="TVZ87" s="59"/>
      <c r="TWA87" s="59"/>
      <c r="TWB87" s="59"/>
      <c r="TWC87" s="59"/>
      <c r="TWD87" s="59"/>
      <c r="TWE87" s="59"/>
      <c r="TWF87" s="59"/>
      <c r="TWG87" s="59"/>
      <c r="TWH87" s="59"/>
      <c r="TWI87" s="59"/>
      <c r="TWJ87" s="59"/>
      <c r="TWK87" s="59"/>
      <c r="TWL87" s="59"/>
      <c r="TWM87" s="59"/>
      <c r="TWN87" s="59"/>
      <c r="TWO87" s="59"/>
      <c r="TWP87" s="59"/>
      <c r="TWQ87" s="59"/>
      <c r="TWR87" s="59"/>
      <c r="TWS87" s="59"/>
      <c r="TWT87" s="59"/>
      <c r="TWU87" s="59"/>
      <c r="TWV87" s="59"/>
      <c r="TWW87" s="59"/>
      <c r="TWX87" s="59"/>
      <c r="TWY87" s="59"/>
      <c r="TWZ87" s="59"/>
      <c r="TXA87" s="59"/>
      <c r="TXB87" s="59"/>
      <c r="TXC87" s="59"/>
      <c r="TXD87" s="59"/>
      <c r="TXE87" s="59"/>
      <c r="TXF87" s="59"/>
      <c r="TXG87" s="59"/>
      <c r="TXH87" s="59"/>
      <c r="TXI87" s="59"/>
      <c r="TXJ87" s="59"/>
      <c r="TXK87" s="59"/>
      <c r="TXL87" s="59"/>
      <c r="TXM87" s="59"/>
      <c r="TXN87" s="59"/>
      <c r="TXO87" s="59"/>
      <c r="TXP87" s="59"/>
      <c r="TXQ87" s="59"/>
      <c r="TXR87" s="59"/>
      <c r="TXS87" s="59"/>
      <c r="TXT87" s="59"/>
      <c r="TXU87" s="59"/>
      <c r="TXV87" s="59"/>
      <c r="TXW87" s="59"/>
      <c r="TXX87" s="59"/>
      <c r="TXY87" s="59"/>
      <c r="TXZ87" s="59"/>
      <c r="TYA87" s="59"/>
      <c r="TYB87" s="59"/>
      <c r="TYC87" s="59"/>
      <c r="TYD87" s="59"/>
      <c r="TYE87" s="59"/>
      <c r="TYF87" s="59"/>
      <c r="TYG87" s="59"/>
      <c r="TYH87" s="59"/>
      <c r="TYI87" s="59"/>
      <c r="TYJ87" s="59"/>
      <c r="TYK87" s="59"/>
      <c r="TYL87" s="59"/>
      <c r="TYM87" s="59"/>
      <c r="TYN87" s="59"/>
      <c r="TYO87" s="59"/>
      <c r="TYP87" s="59"/>
      <c r="TYQ87" s="59"/>
      <c r="TYR87" s="59"/>
      <c r="TYS87" s="59"/>
      <c r="TYT87" s="59"/>
      <c r="TYU87" s="59"/>
      <c r="TYV87" s="59"/>
      <c r="TYW87" s="59"/>
      <c r="TYX87" s="59"/>
      <c r="TYY87" s="59"/>
      <c r="TYZ87" s="59"/>
      <c r="TZA87" s="59"/>
      <c r="TZB87" s="59"/>
      <c r="TZC87" s="59"/>
      <c r="TZD87" s="59"/>
      <c r="TZE87" s="59"/>
      <c r="TZF87" s="59"/>
      <c r="TZG87" s="59"/>
      <c r="TZH87" s="59"/>
      <c r="TZI87" s="59"/>
      <c r="TZJ87" s="59"/>
      <c r="TZK87" s="59"/>
      <c r="TZL87" s="59"/>
      <c r="TZM87" s="59"/>
      <c r="TZN87" s="59"/>
      <c r="TZO87" s="59"/>
      <c r="TZP87" s="59"/>
      <c r="TZQ87" s="59"/>
      <c r="TZR87" s="59"/>
      <c r="TZS87" s="59"/>
      <c r="TZT87" s="59"/>
      <c r="TZU87" s="59"/>
      <c r="TZV87" s="59"/>
      <c r="TZW87" s="59"/>
      <c r="TZX87" s="59"/>
      <c r="TZY87" s="59"/>
      <c r="TZZ87" s="59"/>
      <c r="UAA87" s="59"/>
      <c r="UAB87" s="59"/>
      <c r="UAC87" s="59"/>
      <c r="UAD87" s="59"/>
      <c r="UAE87" s="59"/>
      <c r="UAF87" s="59"/>
      <c r="UAG87" s="59"/>
      <c r="UAH87" s="59"/>
      <c r="UAI87" s="59"/>
      <c r="UAJ87" s="59"/>
      <c r="UAK87" s="59"/>
      <c r="UAL87" s="59"/>
      <c r="UAM87" s="59"/>
      <c r="UAN87" s="59"/>
      <c r="UAO87" s="59"/>
      <c r="UAP87" s="59"/>
      <c r="UAQ87" s="59"/>
      <c r="UAR87" s="59"/>
      <c r="UAS87" s="59"/>
      <c r="UAT87" s="59"/>
      <c r="UAU87" s="59"/>
      <c r="UAV87" s="59"/>
      <c r="UAW87" s="59"/>
      <c r="UAX87" s="59"/>
      <c r="UAY87" s="59"/>
      <c r="UAZ87" s="59"/>
      <c r="UBA87" s="59"/>
      <c r="UBB87" s="59"/>
      <c r="UBC87" s="59"/>
      <c r="UBD87" s="59"/>
      <c r="UBE87" s="59"/>
      <c r="UBF87" s="59"/>
      <c r="UBG87" s="59"/>
      <c r="UBH87" s="59"/>
      <c r="UBI87" s="59"/>
      <c r="UBJ87" s="59"/>
      <c r="UBK87" s="59"/>
      <c r="UBL87" s="59"/>
      <c r="UBM87" s="59"/>
      <c r="UBN87" s="59"/>
      <c r="UBO87" s="59"/>
      <c r="UBP87" s="59"/>
      <c r="UBQ87" s="59"/>
      <c r="UBR87" s="59"/>
      <c r="UBS87" s="59"/>
      <c r="UBT87" s="59"/>
      <c r="UBU87" s="59"/>
      <c r="UBV87" s="59"/>
      <c r="UBW87" s="59"/>
      <c r="UBX87" s="59"/>
      <c r="UBY87" s="59"/>
      <c r="UBZ87" s="59"/>
      <c r="UCA87" s="59"/>
      <c r="UCB87" s="59"/>
      <c r="UCC87" s="59"/>
      <c r="UCD87" s="59"/>
      <c r="UCE87" s="59"/>
      <c r="UCF87" s="59"/>
      <c r="UCG87" s="59"/>
      <c r="UCH87" s="59"/>
      <c r="UCI87" s="59"/>
      <c r="UCJ87" s="59"/>
      <c r="UCK87" s="59"/>
      <c r="UCL87" s="59"/>
      <c r="UCM87" s="59"/>
      <c r="UCN87" s="59"/>
      <c r="UCO87" s="59"/>
      <c r="UCP87" s="59"/>
      <c r="UCQ87" s="59"/>
      <c r="UCR87" s="59"/>
      <c r="UCS87" s="59"/>
      <c r="UCT87" s="59"/>
      <c r="UCU87" s="59"/>
      <c r="UCV87" s="59"/>
      <c r="UCW87" s="59"/>
      <c r="UCX87" s="59"/>
      <c r="UCY87" s="59"/>
      <c r="UCZ87" s="59"/>
      <c r="UDA87" s="59"/>
      <c r="UDB87" s="59"/>
      <c r="UDC87" s="59"/>
      <c r="UDD87" s="59"/>
      <c r="UDE87" s="59"/>
      <c r="UDF87" s="59"/>
      <c r="UDG87" s="59"/>
      <c r="UDH87" s="59"/>
      <c r="UDI87" s="59"/>
      <c r="UDJ87" s="59"/>
      <c r="UDK87" s="59"/>
      <c r="UDL87" s="59"/>
      <c r="UDM87" s="59"/>
      <c r="UDN87" s="59"/>
      <c r="UDO87" s="59"/>
      <c r="UDP87" s="59"/>
      <c r="UDQ87" s="59"/>
      <c r="UDR87" s="59"/>
      <c r="UDS87" s="59"/>
      <c r="UDT87" s="59"/>
      <c r="UDU87" s="59"/>
      <c r="UDV87" s="59"/>
      <c r="UDW87" s="59"/>
      <c r="UDX87" s="59"/>
      <c r="UDY87" s="59"/>
      <c r="UDZ87" s="59"/>
      <c r="UEA87" s="59"/>
      <c r="UEB87" s="59"/>
      <c r="UEC87" s="59"/>
      <c r="UED87" s="59"/>
      <c r="UEE87" s="59"/>
      <c r="UEF87" s="59"/>
      <c r="UEG87" s="59"/>
      <c r="UEH87" s="59"/>
      <c r="UEI87" s="59"/>
      <c r="UEJ87" s="59"/>
      <c r="UEK87" s="59"/>
      <c r="UEL87" s="59"/>
      <c r="UEM87" s="59"/>
      <c r="UEN87" s="59"/>
      <c r="UEO87" s="59"/>
      <c r="UEP87" s="59"/>
      <c r="UEQ87" s="59"/>
      <c r="UER87" s="59"/>
      <c r="UES87" s="59"/>
      <c r="UET87" s="59"/>
      <c r="UEU87" s="59"/>
      <c r="UEV87" s="59"/>
      <c r="UEW87" s="59"/>
      <c r="UEX87" s="59"/>
      <c r="UEY87" s="59"/>
      <c r="UEZ87" s="59"/>
      <c r="UFA87" s="59"/>
      <c r="UFB87" s="59"/>
      <c r="UFC87" s="59"/>
      <c r="UFD87" s="59"/>
      <c r="UFE87" s="59"/>
      <c r="UFF87" s="59"/>
      <c r="UFG87" s="59"/>
      <c r="UFH87" s="59"/>
      <c r="UFI87" s="59"/>
      <c r="UFJ87" s="59"/>
      <c r="UFK87" s="59"/>
      <c r="UFL87" s="59"/>
      <c r="UFM87" s="59"/>
      <c r="UFN87" s="59"/>
      <c r="UFO87" s="59"/>
      <c r="UFP87" s="59"/>
      <c r="UFQ87" s="59"/>
      <c r="UFR87" s="59"/>
      <c r="UFS87" s="59"/>
      <c r="UFT87" s="59"/>
      <c r="UFU87" s="59"/>
      <c r="UFV87" s="59"/>
      <c r="UFW87" s="59"/>
      <c r="UFX87" s="59"/>
      <c r="UFY87" s="59"/>
      <c r="UFZ87" s="59"/>
      <c r="UGA87" s="59"/>
      <c r="UGB87" s="59"/>
      <c r="UGC87" s="59"/>
      <c r="UGD87" s="59"/>
      <c r="UGE87" s="59"/>
      <c r="UGF87" s="59"/>
      <c r="UGG87" s="59"/>
      <c r="UGH87" s="59"/>
      <c r="UGI87" s="59"/>
      <c r="UGJ87" s="59"/>
      <c r="UGK87" s="59"/>
      <c r="UGL87" s="59"/>
      <c r="UGM87" s="59"/>
      <c r="UGN87" s="59"/>
      <c r="UGO87" s="59"/>
      <c r="UGP87" s="59"/>
      <c r="UGQ87" s="59"/>
      <c r="UGR87" s="59"/>
      <c r="UGS87" s="59"/>
      <c r="UGT87" s="59"/>
      <c r="UGU87" s="59"/>
      <c r="UGV87" s="59"/>
      <c r="UGW87" s="59"/>
      <c r="UGX87" s="59"/>
      <c r="UGY87" s="59"/>
      <c r="UGZ87" s="59"/>
      <c r="UHA87" s="59"/>
      <c r="UHB87" s="59"/>
      <c r="UHC87" s="59"/>
      <c r="UHD87" s="59"/>
      <c r="UHE87" s="59"/>
      <c r="UHF87" s="59"/>
      <c r="UHG87" s="59"/>
      <c r="UHH87" s="59"/>
      <c r="UHI87" s="59"/>
      <c r="UHJ87" s="59"/>
      <c r="UHK87" s="59"/>
      <c r="UHL87" s="59"/>
      <c r="UHM87" s="59"/>
      <c r="UHN87" s="59"/>
      <c r="UHO87" s="59"/>
      <c r="UHP87" s="59"/>
      <c r="UHQ87" s="59"/>
      <c r="UHR87" s="59"/>
      <c r="UHS87" s="59"/>
      <c r="UHT87" s="59"/>
      <c r="UHU87" s="59"/>
      <c r="UHV87" s="59"/>
      <c r="UHW87" s="59"/>
      <c r="UHX87" s="59"/>
      <c r="UHY87" s="59"/>
      <c r="UHZ87" s="59"/>
      <c r="UIA87" s="59"/>
      <c r="UIB87" s="59"/>
      <c r="UIC87" s="59"/>
      <c r="UID87" s="59"/>
      <c r="UIE87" s="59"/>
      <c r="UIF87" s="59"/>
      <c r="UIG87" s="59"/>
      <c r="UIH87" s="59"/>
      <c r="UII87" s="59"/>
      <c r="UIJ87" s="59"/>
      <c r="UIK87" s="59"/>
      <c r="UIL87" s="59"/>
      <c r="UIM87" s="59"/>
      <c r="UIN87" s="59"/>
      <c r="UIO87" s="59"/>
      <c r="UIP87" s="59"/>
      <c r="UIQ87" s="59"/>
      <c r="UIR87" s="59"/>
      <c r="UIS87" s="59"/>
      <c r="UIT87" s="59"/>
      <c r="UIU87" s="59"/>
      <c r="UIV87" s="59"/>
      <c r="UIW87" s="59"/>
      <c r="UIX87" s="59"/>
      <c r="UIY87" s="59"/>
      <c r="UIZ87" s="59"/>
      <c r="UJA87" s="59"/>
      <c r="UJB87" s="59"/>
      <c r="UJC87" s="59"/>
      <c r="UJD87" s="59"/>
      <c r="UJE87" s="59"/>
      <c r="UJF87" s="59"/>
      <c r="UJG87" s="59"/>
      <c r="UJH87" s="59"/>
      <c r="UJI87" s="59"/>
      <c r="UJJ87" s="59"/>
      <c r="UJK87" s="59"/>
      <c r="UJL87" s="59"/>
      <c r="UJM87" s="59"/>
      <c r="UJN87" s="59"/>
      <c r="UJO87" s="59"/>
      <c r="UJP87" s="59"/>
      <c r="UJQ87" s="59"/>
      <c r="UJR87" s="59"/>
      <c r="UJS87" s="59"/>
      <c r="UJT87" s="59"/>
      <c r="UJU87" s="59"/>
      <c r="UJV87" s="59"/>
      <c r="UJW87" s="59"/>
      <c r="UJX87" s="59"/>
      <c r="UJY87" s="59"/>
      <c r="UJZ87" s="59"/>
      <c r="UKA87" s="59"/>
      <c r="UKB87" s="59"/>
      <c r="UKC87" s="59"/>
      <c r="UKD87" s="59"/>
      <c r="UKE87" s="59"/>
      <c r="UKF87" s="59"/>
      <c r="UKG87" s="59"/>
      <c r="UKH87" s="59"/>
      <c r="UKI87" s="59"/>
      <c r="UKJ87" s="59"/>
      <c r="UKK87" s="59"/>
      <c r="UKL87" s="59"/>
      <c r="UKM87" s="59"/>
      <c r="UKN87" s="59"/>
      <c r="UKO87" s="59"/>
      <c r="UKP87" s="59"/>
      <c r="UKQ87" s="59"/>
      <c r="UKR87" s="59"/>
      <c r="UKS87" s="59"/>
      <c r="UKT87" s="59"/>
      <c r="UKU87" s="59"/>
      <c r="UKV87" s="59"/>
      <c r="UKW87" s="59"/>
      <c r="UKX87" s="59"/>
      <c r="UKY87" s="59"/>
      <c r="UKZ87" s="59"/>
      <c r="ULA87" s="59"/>
      <c r="ULB87" s="59"/>
      <c r="ULC87" s="59"/>
      <c r="ULD87" s="59"/>
      <c r="ULE87" s="59"/>
      <c r="ULF87" s="59"/>
      <c r="ULG87" s="59"/>
      <c r="ULH87" s="59"/>
      <c r="ULI87" s="59"/>
      <c r="ULJ87" s="59"/>
      <c r="ULK87" s="59"/>
      <c r="ULL87" s="59"/>
      <c r="ULM87" s="59"/>
      <c r="ULN87" s="59"/>
      <c r="ULO87" s="59"/>
      <c r="ULP87" s="59"/>
      <c r="ULQ87" s="59"/>
      <c r="ULR87" s="59"/>
      <c r="ULS87" s="59"/>
      <c r="ULT87" s="59"/>
      <c r="ULU87" s="59"/>
      <c r="ULV87" s="59"/>
      <c r="ULW87" s="59"/>
      <c r="ULX87" s="59"/>
      <c r="ULY87" s="59"/>
      <c r="ULZ87" s="59"/>
      <c r="UMA87" s="59"/>
      <c r="UMB87" s="59"/>
      <c r="UMC87" s="59"/>
      <c r="UMD87" s="59"/>
      <c r="UME87" s="59"/>
      <c r="UMF87" s="59"/>
      <c r="UMG87" s="59"/>
      <c r="UMH87" s="59"/>
      <c r="UMI87" s="59"/>
      <c r="UMJ87" s="59"/>
      <c r="UMK87" s="59"/>
      <c r="UML87" s="59"/>
      <c r="UMM87" s="59"/>
      <c r="UMN87" s="59"/>
      <c r="UMO87" s="59"/>
      <c r="UMP87" s="59"/>
      <c r="UMQ87" s="59"/>
      <c r="UMR87" s="59"/>
      <c r="UMS87" s="59"/>
      <c r="UMT87" s="59"/>
      <c r="UMU87" s="59"/>
      <c r="UMV87" s="59"/>
      <c r="UMW87" s="59"/>
      <c r="UMX87" s="59"/>
      <c r="UMY87" s="59"/>
      <c r="UMZ87" s="59"/>
      <c r="UNA87" s="59"/>
      <c r="UNB87" s="59"/>
      <c r="UNC87" s="59"/>
      <c r="UND87" s="59"/>
      <c r="UNE87" s="59"/>
      <c r="UNF87" s="59"/>
      <c r="UNG87" s="59"/>
      <c r="UNH87" s="59"/>
      <c r="UNI87" s="59"/>
      <c r="UNJ87" s="59"/>
      <c r="UNK87" s="59"/>
      <c r="UNL87" s="59"/>
      <c r="UNM87" s="59"/>
      <c r="UNN87" s="59"/>
      <c r="UNO87" s="59"/>
      <c r="UNP87" s="59"/>
      <c r="UNQ87" s="59"/>
      <c r="UNR87" s="59"/>
      <c r="UNS87" s="59"/>
      <c r="UNT87" s="59"/>
      <c r="UNU87" s="59"/>
      <c r="UNV87" s="59"/>
      <c r="UNW87" s="59"/>
      <c r="UNX87" s="59"/>
      <c r="UNY87" s="59"/>
      <c r="UNZ87" s="59"/>
      <c r="UOA87" s="59"/>
      <c r="UOB87" s="59"/>
      <c r="UOC87" s="59"/>
      <c r="UOD87" s="59"/>
      <c r="UOE87" s="59"/>
      <c r="UOF87" s="59"/>
      <c r="UOG87" s="59"/>
      <c r="UOH87" s="59"/>
      <c r="UOI87" s="59"/>
      <c r="UOJ87" s="59"/>
      <c r="UOK87" s="59"/>
      <c r="UOL87" s="59"/>
      <c r="UOM87" s="59"/>
      <c r="UON87" s="59"/>
      <c r="UOO87" s="59"/>
      <c r="UOP87" s="59"/>
      <c r="UOQ87" s="59"/>
      <c r="UOR87" s="59"/>
      <c r="UOS87" s="59"/>
      <c r="UOT87" s="59"/>
      <c r="UOU87" s="59"/>
      <c r="UOV87" s="59"/>
      <c r="UOW87" s="59"/>
      <c r="UOX87" s="59"/>
      <c r="UOY87" s="59"/>
      <c r="UOZ87" s="59"/>
      <c r="UPA87" s="59"/>
      <c r="UPB87" s="59"/>
      <c r="UPC87" s="59"/>
      <c r="UPD87" s="59"/>
      <c r="UPE87" s="59"/>
      <c r="UPF87" s="59"/>
      <c r="UPG87" s="59"/>
      <c r="UPH87" s="59"/>
      <c r="UPI87" s="59"/>
      <c r="UPJ87" s="59"/>
      <c r="UPK87" s="59"/>
      <c r="UPL87" s="59"/>
      <c r="UPM87" s="59"/>
      <c r="UPN87" s="59"/>
      <c r="UPO87" s="59"/>
      <c r="UPP87" s="59"/>
      <c r="UPQ87" s="59"/>
      <c r="UPR87" s="59"/>
      <c r="UPS87" s="59"/>
      <c r="UPT87" s="59"/>
      <c r="UPU87" s="59"/>
      <c r="UPV87" s="59"/>
      <c r="UPW87" s="59"/>
      <c r="UPX87" s="59"/>
      <c r="UPY87" s="59"/>
      <c r="UPZ87" s="59"/>
      <c r="UQA87" s="59"/>
      <c r="UQB87" s="59"/>
      <c r="UQC87" s="59"/>
      <c r="UQD87" s="59"/>
      <c r="UQE87" s="59"/>
      <c r="UQF87" s="59"/>
      <c r="UQG87" s="59"/>
      <c r="UQH87" s="59"/>
      <c r="UQI87" s="59"/>
      <c r="UQJ87" s="59"/>
      <c r="UQK87" s="59"/>
      <c r="UQL87" s="59"/>
      <c r="UQM87" s="59"/>
      <c r="UQN87" s="59"/>
      <c r="UQO87" s="59"/>
      <c r="UQP87" s="59"/>
      <c r="UQQ87" s="59"/>
      <c r="UQR87" s="59"/>
      <c r="UQS87" s="59"/>
      <c r="UQT87" s="59"/>
      <c r="UQU87" s="59"/>
      <c r="UQV87" s="59"/>
      <c r="UQW87" s="59"/>
      <c r="UQX87" s="59"/>
      <c r="UQY87" s="59"/>
      <c r="UQZ87" s="59"/>
      <c r="URA87" s="59"/>
      <c r="URB87" s="59"/>
      <c r="URC87" s="59"/>
      <c r="URD87" s="59"/>
      <c r="URE87" s="59"/>
      <c r="URF87" s="59"/>
      <c r="URG87" s="59"/>
      <c r="URH87" s="59"/>
      <c r="URI87" s="59"/>
      <c r="URJ87" s="59"/>
      <c r="URK87" s="59"/>
      <c r="URL87" s="59"/>
      <c r="URM87" s="59"/>
      <c r="URN87" s="59"/>
      <c r="URO87" s="59"/>
      <c r="URP87" s="59"/>
      <c r="URQ87" s="59"/>
      <c r="URR87" s="59"/>
      <c r="URS87" s="59"/>
      <c r="URT87" s="59"/>
      <c r="URU87" s="59"/>
      <c r="URV87" s="59"/>
      <c r="URW87" s="59"/>
      <c r="URX87" s="59"/>
      <c r="URY87" s="59"/>
      <c r="URZ87" s="59"/>
      <c r="USA87" s="59"/>
      <c r="USB87" s="59"/>
      <c r="USC87" s="59"/>
      <c r="USD87" s="59"/>
      <c r="USE87" s="59"/>
      <c r="USF87" s="59"/>
      <c r="USG87" s="59"/>
      <c r="USH87" s="59"/>
      <c r="USI87" s="59"/>
      <c r="USJ87" s="59"/>
      <c r="USK87" s="59"/>
      <c r="USL87" s="59"/>
      <c r="USM87" s="59"/>
      <c r="USN87" s="59"/>
      <c r="USO87" s="59"/>
      <c r="USP87" s="59"/>
      <c r="USQ87" s="59"/>
      <c r="USR87" s="59"/>
      <c r="USS87" s="59"/>
      <c r="UST87" s="59"/>
      <c r="USU87" s="59"/>
      <c r="USV87" s="59"/>
      <c r="USW87" s="59"/>
      <c r="USX87" s="59"/>
      <c r="USY87" s="59"/>
      <c r="USZ87" s="59"/>
      <c r="UTA87" s="59"/>
      <c r="UTB87" s="59"/>
      <c r="UTC87" s="59"/>
      <c r="UTD87" s="59"/>
      <c r="UTE87" s="59"/>
      <c r="UTF87" s="59"/>
      <c r="UTG87" s="59"/>
      <c r="UTH87" s="59"/>
      <c r="UTI87" s="59"/>
      <c r="UTJ87" s="59"/>
      <c r="UTK87" s="59"/>
      <c r="UTL87" s="59"/>
      <c r="UTM87" s="59"/>
      <c r="UTN87" s="59"/>
      <c r="UTO87" s="59"/>
      <c r="UTP87" s="59"/>
      <c r="UTQ87" s="59"/>
      <c r="UTR87" s="59"/>
      <c r="UTS87" s="59"/>
      <c r="UTT87" s="59"/>
      <c r="UTU87" s="59"/>
      <c r="UTV87" s="59"/>
      <c r="UTW87" s="59"/>
      <c r="UTX87" s="59"/>
      <c r="UTY87" s="59"/>
      <c r="UTZ87" s="59"/>
      <c r="UUA87" s="59"/>
      <c r="UUB87" s="59"/>
      <c r="UUC87" s="59"/>
      <c r="UUD87" s="59"/>
      <c r="UUE87" s="59"/>
      <c r="UUF87" s="59"/>
      <c r="UUG87" s="59"/>
      <c r="UUH87" s="59"/>
      <c r="UUI87" s="59"/>
      <c r="UUJ87" s="59"/>
      <c r="UUK87" s="59"/>
      <c r="UUL87" s="59"/>
      <c r="UUM87" s="59"/>
      <c r="UUN87" s="59"/>
      <c r="UUO87" s="59"/>
      <c r="UUP87" s="59"/>
      <c r="UUQ87" s="59"/>
      <c r="UUR87" s="59"/>
      <c r="UUS87" s="59"/>
      <c r="UUT87" s="59"/>
      <c r="UUU87" s="59"/>
      <c r="UUV87" s="59"/>
      <c r="UUW87" s="59"/>
      <c r="UUX87" s="59"/>
      <c r="UUY87" s="59"/>
      <c r="UUZ87" s="59"/>
      <c r="UVA87" s="59"/>
      <c r="UVB87" s="59"/>
      <c r="UVC87" s="59"/>
      <c r="UVD87" s="59"/>
      <c r="UVE87" s="59"/>
      <c r="UVF87" s="59"/>
      <c r="UVG87" s="59"/>
      <c r="UVH87" s="59"/>
      <c r="UVI87" s="59"/>
      <c r="UVJ87" s="59"/>
      <c r="UVK87" s="59"/>
      <c r="UVL87" s="59"/>
      <c r="UVM87" s="59"/>
      <c r="UVN87" s="59"/>
      <c r="UVO87" s="59"/>
      <c r="UVP87" s="59"/>
      <c r="UVQ87" s="59"/>
      <c r="UVR87" s="59"/>
      <c r="UVS87" s="59"/>
      <c r="UVT87" s="59"/>
      <c r="UVU87" s="59"/>
      <c r="UVV87" s="59"/>
      <c r="UVW87" s="59"/>
      <c r="UVX87" s="59"/>
      <c r="UVY87" s="59"/>
      <c r="UVZ87" s="59"/>
      <c r="UWA87" s="59"/>
      <c r="UWB87" s="59"/>
      <c r="UWC87" s="59"/>
      <c r="UWD87" s="59"/>
      <c r="UWE87" s="59"/>
      <c r="UWF87" s="59"/>
      <c r="UWG87" s="59"/>
      <c r="UWH87" s="59"/>
      <c r="UWI87" s="59"/>
      <c r="UWJ87" s="59"/>
      <c r="UWK87" s="59"/>
      <c r="UWL87" s="59"/>
      <c r="UWM87" s="59"/>
      <c r="UWN87" s="59"/>
      <c r="UWO87" s="59"/>
      <c r="UWP87" s="59"/>
      <c r="UWQ87" s="59"/>
      <c r="UWR87" s="59"/>
      <c r="UWS87" s="59"/>
      <c r="UWT87" s="59"/>
      <c r="UWU87" s="59"/>
      <c r="UWV87" s="59"/>
      <c r="UWW87" s="59"/>
      <c r="UWX87" s="59"/>
      <c r="UWY87" s="59"/>
      <c r="UWZ87" s="59"/>
      <c r="UXA87" s="59"/>
      <c r="UXB87" s="59"/>
      <c r="UXC87" s="59"/>
      <c r="UXD87" s="59"/>
      <c r="UXE87" s="59"/>
      <c r="UXF87" s="59"/>
      <c r="UXG87" s="59"/>
      <c r="UXH87" s="59"/>
      <c r="UXI87" s="59"/>
      <c r="UXJ87" s="59"/>
      <c r="UXK87" s="59"/>
      <c r="UXL87" s="59"/>
      <c r="UXM87" s="59"/>
      <c r="UXN87" s="59"/>
      <c r="UXO87" s="59"/>
      <c r="UXP87" s="59"/>
      <c r="UXQ87" s="59"/>
      <c r="UXR87" s="59"/>
      <c r="UXS87" s="59"/>
      <c r="UXT87" s="59"/>
      <c r="UXU87" s="59"/>
      <c r="UXV87" s="59"/>
      <c r="UXW87" s="59"/>
      <c r="UXX87" s="59"/>
      <c r="UXY87" s="59"/>
      <c r="UXZ87" s="59"/>
      <c r="UYA87" s="59"/>
      <c r="UYB87" s="59"/>
      <c r="UYC87" s="59"/>
      <c r="UYD87" s="59"/>
      <c r="UYE87" s="59"/>
      <c r="UYF87" s="59"/>
      <c r="UYG87" s="59"/>
      <c r="UYH87" s="59"/>
      <c r="UYI87" s="59"/>
      <c r="UYJ87" s="59"/>
      <c r="UYK87" s="59"/>
      <c r="UYL87" s="59"/>
      <c r="UYM87" s="59"/>
      <c r="UYN87" s="59"/>
      <c r="UYO87" s="59"/>
      <c r="UYP87" s="59"/>
      <c r="UYQ87" s="59"/>
      <c r="UYR87" s="59"/>
      <c r="UYS87" s="59"/>
      <c r="UYT87" s="59"/>
      <c r="UYU87" s="59"/>
      <c r="UYV87" s="59"/>
      <c r="UYW87" s="59"/>
      <c r="UYX87" s="59"/>
      <c r="UYY87" s="59"/>
      <c r="UYZ87" s="59"/>
      <c r="UZA87" s="59"/>
      <c r="UZB87" s="59"/>
      <c r="UZC87" s="59"/>
      <c r="UZD87" s="59"/>
      <c r="UZE87" s="59"/>
      <c r="UZF87" s="59"/>
      <c r="UZG87" s="59"/>
      <c r="UZH87" s="59"/>
      <c r="UZI87" s="59"/>
      <c r="UZJ87" s="59"/>
      <c r="UZK87" s="59"/>
      <c r="UZL87" s="59"/>
      <c r="UZM87" s="59"/>
      <c r="UZN87" s="59"/>
      <c r="UZO87" s="59"/>
      <c r="UZP87" s="59"/>
      <c r="UZQ87" s="59"/>
      <c r="UZR87" s="59"/>
      <c r="UZS87" s="59"/>
      <c r="UZT87" s="59"/>
      <c r="UZU87" s="59"/>
      <c r="UZV87" s="59"/>
      <c r="UZW87" s="59"/>
      <c r="UZX87" s="59"/>
      <c r="UZY87" s="59"/>
      <c r="UZZ87" s="59"/>
      <c r="VAA87" s="59"/>
      <c r="VAB87" s="59"/>
      <c r="VAC87" s="59"/>
      <c r="VAD87" s="59"/>
      <c r="VAE87" s="59"/>
      <c r="VAF87" s="59"/>
      <c r="VAG87" s="59"/>
      <c r="VAH87" s="59"/>
      <c r="VAI87" s="59"/>
      <c r="VAJ87" s="59"/>
      <c r="VAK87" s="59"/>
      <c r="VAL87" s="59"/>
      <c r="VAM87" s="59"/>
      <c r="VAN87" s="59"/>
      <c r="VAO87" s="59"/>
      <c r="VAP87" s="59"/>
      <c r="VAQ87" s="59"/>
      <c r="VAR87" s="59"/>
      <c r="VAS87" s="59"/>
      <c r="VAT87" s="59"/>
      <c r="VAU87" s="59"/>
      <c r="VAV87" s="59"/>
      <c r="VAW87" s="59"/>
      <c r="VAX87" s="59"/>
      <c r="VAY87" s="59"/>
      <c r="VAZ87" s="59"/>
      <c r="VBA87" s="59"/>
      <c r="VBB87" s="59"/>
      <c r="VBC87" s="59"/>
      <c r="VBD87" s="59"/>
      <c r="VBE87" s="59"/>
      <c r="VBF87" s="59"/>
      <c r="VBG87" s="59"/>
      <c r="VBH87" s="59"/>
      <c r="VBI87" s="59"/>
      <c r="VBJ87" s="59"/>
      <c r="VBK87" s="59"/>
      <c r="VBL87" s="59"/>
      <c r="VBM87" s="59"/>
      <c r="VBN87" s="59"/>
      <c r="VBO87" s="59"/>
      <c r="VBP87" s="59"/>
      <c r="VBQ87" s="59"/>
      <c r="VBR87" s="59"/>
      <c r="VBS87" s="59"/>
      <c r="VBT87" s="59"/>
      <c r="VBU87" s="59"/>
      <c r="VBV87" s="59"/>
      <c r="VBW87" s="59"/>
      <c r="VBX87" s="59"/>
      <c r="VBY87" s="59"/>
      <c r="VBZ87" s="59"/>
      <c r="VCA87" s="59"/>
      <c r="VCB87" s="59"/>
      <c r="VCC87" s="59"/>
      <c r="VCD87" s="59"/>
      <c r="VCE87" s="59"/>
      <c r="VCF87" s="59"/>
      <c r="VCG87" s="59"/>
      <c r="VCH87" s="59"/>
      <c r="VCI87" s="59"/>
      <c r="VCJ87" s="59"/>
      <c r="VCK87" s="59"/>
      <c r="VCL87" s="59"/>
      <c r="VCM87" s="59"/>
      <c r="VCN87" s="59"/>
      <c r="VCO87" s="59"/>
      <c r="VCP87" s="59"/>
      <c r="VCQ87" s="59"/>
      <c r="VCR87" s="59"/>
      <c r="VCS87" s="59"/>
      <c r="VCT87" s="59"/>
      <c r="VCU87" s="59"/>
      <c r="VCV87" s="59"/>
      <c r="VCW87" s="59"/>
      <c r="VCX87" s="59"/>
      <c r="VCY87" s="59"/>
      <c r="VCZ87" s="59"/>
      <c r="VDA87" s="59"/>
      <c r="VDB87" s="59"/>
      <c r="VDC87" s="59"/>
      <c r="VDD87" s="59"/>
      <c r="VDE87" s="59"/>
      <c r="VDF87" s="59"/>
      <c r="VDG87" s="59"/>
      <c r="VDH87" s="59"/>
      <c r="VDI87" s="59"/>
      <c r="VDJ87" s="59"/>
      <c r="VDK87" s="59"/>
      <c r="VDL87" s="59"/>
      <c r="VDM87" s="59"/>
      <c r="VDN87" s="59"/>
      <c r="VDO87" s="59"/>
      <c r="VDP87" s="59"/>
      <c r="VDQ87" s="59"/>
      <c r="VDR87" s="59"/>
      <c r="VDS87" s="59"/>
      <c r="VDT87" s="59"/>
      <c r="VDU87" s="59"/>
      <c r="VDV87" s="59"/>
      <c r="VDW87" s="59"/>
      <c r="VDX87" s="59"/>
      <c r="VDY87" s="59"/>
      <c r="VDZ87" s="59"/>
      <c r="VEA87" s="59"/>
      <c r="VEB87" s="59"/>
      <c r="VEC87" s="59"/>
      <c r="VED87" s="59"/>
      <c r="VEE87" s="59"/>
      <c r="VEF87" s="59"/>
      <c r="VEG87" s="59"/>
      <c r="VEH87" s="59"/>
      <c r="VEI87" s="59"/>
      <c r="VEJ87" s="59"/>
      <c r="VEK87" s="59"/>
      <c r="VEL87" s="59"/>
      <c r="VEM87" s="59"/>
      <c r="VEN87" s="59"/>
      <c r="VEO87" s="59"/>
      <c r="VEP87" s="59"/>
      <c r="VEQ87" s="59"/>
      <c r="VER87" s="59"/>
      <c r="VES87" s="59"/>
      <c r="VET87" s="59"/>
      <c r="VEU87" s="59"/>
      <c r="VEV87" s="59"/>
      <c r="VEW87" s="59"/>
      <c r="VEX87" s="59"/>
      <c r="VEY87" s="59"/>
      <c r="VEZ87" s="59"/>
      <c r="VFA87" s="59"/>
      <c r="VFB87" s="59"/>
      <c r="VFC87" s="59"/>
      <c r="VFD87" s="59"/>
      <c r="VFE87" s="59"/>
      <c r="VFF87" s="59"/>
      <c r="VFG87" s="59"/>
      <c r="VFH87" s="59"/>
      <c r="VFI87" s="59"/>
      <c r="VFJ87" s="59"/>
      <c r="VFK87" s="59"/>
      <c r="VFL87" s="59"/>
      <c r="VFM87" s="59"/>
      <c r="VFN87" s="59"/>
      <c r="VFO87" s="59"/>
      <c r="VFP87" s="59"/>
      <c r="VFQ87" s="59"/>
      <c r="VFR87" s="59"/>
      <c r="VFS87" s="59"/>
      <c r="VFT87" s="59"/>
      <c r="VFU87" s="59"/>
      <c r="VFV87" s="59"/>
      <c r="VFW87" s="59"/>
      <c r="VFX87" s="59"/>
      <c r="VFY87" s="59"/>
      <c r="VFZ87" s="59"/>
      <c r="VGA87" s="59"/>
      <c r="VGB87" s="59"/>
      <c r="VGC87" s="59"/>
      <c r="VGD87" s="59"/>
      <c r="VGE87" s="59"/>
      <c r="VGF87" s="59"/>
      <c r="VGG87" s="59"/>
      <c r="VGH87" s="59"/>
      <c r="VGI87" s="59"/>
      <c r="VGJ87" s="59"/>
      <c r="VGK87" s="59"/>
      <c r="VGL87" s="59"/>
      <c r="VGM87" s="59"/>
      <c r="VGN87" s="59"/>
      <c r="VGO87" s="59"/>
      <c r="VGP87" s="59"/>
      <c r="VGQ87" s="59"/>
      <c r="VGR87" s="59"/>
      <c r="VGS87" s="59"/>
      <c r="VGT87" s="59"/>
      <c r="VGU87" s="59"/>
      <c r="VGV87" s="59"/>
      <c r="VGW87" s="59"/>
      <c r="VGX87" s="59"/>
      <c r="VGY87" s="59"/>
      <c r="VGZ87" s="59"/>
      <c r="VHA87" s="59"/>
      <c r="VHB87" s="59"/>
      <c r="VHC87" s="59"/>
      <c r="VHD87" s="59"/>
      <c r="VHE87" s="59"/>
      <c r="VHF87" s="59"/>
      <c r="VHG87" s="59"/>
      <c r="VHH87" s="59"/>
      <c r="VHI87" s="59"/>
      <c r="VHJ87" s="59"/>
      <c r="VHK87" s="59"/>
      <c r="VHL87" s="59"/>
      <c r="VHM87" s="59"/>
      <c r="VHN87" s="59"/>
      <c r="VHO87" s="59"/>
      <c r="VHP87" s="59"/>
      <c r="VHQ87" s="59"/>
      <c r="VHR87" s="59"/>
      <c r="VHS87" s="59"/>
      <c r="VHT87" s="59"/>
      <c r="VHU87" s="59"/>
      <c r="VHV87" s="59"/>
      <c r="VHW87" s="59"/>
      <c r="VHX87" s="59"/>
      <c r="VHY87" s="59"/>
      <c r="VHZ87" s="59"/>
      <c r="VIA87" s="59"/>
      <c r="VIB87" s="59"/>
      <c r="VIC87" s="59"/>
      <c r="VID87" s="59"/>
      <c r="VIE87" s="59"/>
      <c r="VIF87" s="59"/>
      <c r="VIG87" s="59"/>
      <c r="VIH87" s="59"/>
      <c r="VII87" s="59"/>
      <c r="VIJ87" s="59"/>
      <c r="VIK87" s="59"/>
      <c r="VIL87" s="59"/>
      <c r="VIM87" s="59"/>
      <c r="VIN87" s="59"/>
      <c r="VIO87" s="59"/>
      <c r="VIP87" s="59"/>
      <c r="VIQ87" s="59"/>
      <c r="VIR87" s="59"/>
      <c r="VIS87" s="59"/>
      <c r="VIT87" s="59"/>
      <c r="VIU87" s="59"/>
      <c r="VIV87" s="59"/>
      <c r="VIW87" s="59"/>
      <c r="VIX87" s="59"/>
      <c r="VIY87" s="59"/>
      <c r="VIZ87" s="59"/>
      <c r="VJA87" s="59"/>
      <c r="VJB87" s="59"/>
      <c r="VJC87" s="59"/>
      <c r="VJD87" s="59"/>
      <c r="VJE87" s="59"/>
      <c r="VJF87" s="59"/>
      <c r="VJG87" s="59"/>
      <c r="VJH87" s="59"/>
      <c r="VJI87" s="59"/>
      <c r="VJJ87" s="59"/>
      <c r="VJK87" s="59"/>
      <c r="VJL87" s="59"/>
      <c r="VJM87" s="59"/>
      <c r="VJN87" s="59"/>
      <c r="VJO87" s="59"/>
      <c r="VJP87" s="59"/>
      <c r="VJQ87" s="59"/>
      <c r="VJR87" s="59"/>
      <c r="VJS87" s="59"/>
      <c r="VJT87" s="59"/>
      <c r="VJU87" s="59"/>
      <c r="VJV87" s="59"/>
      <c r="VJW87" s="59"/>
      <c r="VJX87" s="59"/>
      <c r="VJY87" s="59"/>
      <c r="VJZ87" s="59"/>
      <c r="VKA87" s="59"/>
      <c r="VKB87" s="59"/>
      <c r="VKC87" s="59"/>
      <c r="VKD87" s="59"/>
      <c r="VKE87" s="59"/>
      <c r="VKF87" s="59"/>
      <c r="VKG87" s="59"/>
      <c r="VKH87" s="59"/>
      <c r="VKI87" s="59"/>
      <c r="VKJ87" s="59"/>
      <c r="VKK87" s="59"/>
      <c r="VKL87" s="59"/>
      <c r="VKM87" s="59"/>
      <c r="VKN87" s="59"/>
      <c r="VKO87" s="59"/>
      <c r="VKP87" s="59"/>
      <c r="VKQ87" s="59"/>
      <c r="VKR87" s="59"/>
      <c r="VKS87" s="59"/>
      <c r="VKT87" s="59"/>
      <c r="VKU87" s="59"/>
      <c r="VKV87" s="59"/>
      <c r="VKW87" s="59"/>
      <c r="VKX87" s="59"/>
      <c r="VKY87" s="59"/>
      <c r="VKZ87" s="59"/>
      <c r="VLA87" s="59"/>
      <c r="VLB87" s="59"/>
      <c r="VLC87" s="59"/>
      <c r="VLD87" s="59"/>
      <c r="VLE87" s="59"/>
      <c r="VLF87" s="59"/>
      <c r="VLG87" s="59"/>
      <c r="VLH87" s="59"/>
      <c r="VLI87" s="59"/>
      <c r="VLJ87" s="59"/>
      <c r="VLK87" s="59"/>
      <c r="VLL87" s="59"/>
      <c r="VLM87" s="59"/>
      <c r="VLN87" s="59"/>
      <c r="VLO87" s="59"/>
      <c r="VLP87" s="59"/>
      <c r="VLQ87" s="59"/>
      <c r="VLR87" s="59"/>
      <c r="VLS87" s="59"/>
      <c r="VLT87" s="59"/>
      <c r="VLU87" s="59"/>
      <c r="VLV87" s="59"/>
      <c r="VLW87" s="59"/>
      <c r="VLX87" s="59"/>
      <c r="VLY87" s="59"/>
      <c r="VLZ87" s="59"/>
      <c r="VMA87" s="59"/>
      <c r="VMB87" s="59"/>
      <c r="VMC87" s="59"/>
      <c r="VMD87" s="59"/>
      <c r="VME87" s="59"/>
      <c r="VMF87" s="59"/>
      <c r="VMG87" s="59"/>
      <c r="VMH87" s="59"/>
      <c r="VMI87" s="59"/>
      <c r="VMJ87" s="59"/>
      <c r="VMK87" s="59"/>
      <c r="VML87" s="59"/>
      <c r="VMM87" s="59"/>
      <c r="VMN87" s="59"/>
      <c r="VMO87" s="59"/>
      <c r="VMP87" s="59"/>
      <c r="VMQ87" s="59"/>
      <c r="VMR87" s="59"/>
      <c r="VMS87" s="59"/>
      <c r="VMT87" s="59"/>
      <c r="VMU87" s="59"/>
      <c r="VMV87" s="59"/>
      <c r="VMW87" s="59"/>
      <c r="VMX87" s="59"/>
      <c r="VMY87" s="59"/>
      <c r="VMZ87" s="59"/>
      <c r="VNA87" s="59"/>
      <c r="VNB87" s="59"/>
      <c r="VNC87" s="59"/>
      <c r="VND87" s="59"/>
      <c r="VNE87" s="59"/>
      <c r="VNF87" s="59"/>
      <c r="VNG87" s="59"/>
      <c r="VNH87" s="59"/>
      <c r="VNI87" s="59"/>
      <c r="VNJ87" s="59"/>
      <c r="VNK87" s="59"/>
      <c r="VNL87" s="59"/>
      <c r="VNM87" s="59"/>
      <c r="VNN87" s="59"/>
      <c r="VNO87" s="59"/>
      <c r="VNP87" s="59"/>
      <c r="VNQ87" s="59"/>
      <c r="VNR87" s="59"/>
      <c r="VNS87" s="59"/>
      <c r="VNT87" s="59"/>
      <c r="VNU87" s="59"/>
      <c r="VNV87" s="59"/>
      <c r="VNW87" s="59"/>
      <c r="VNX87" s="59"/>
      <c r="VNY87" s="59"/>
      <c r="VNZ87" s="59"/>
      <c r="VOA87" s="59"/>
      <c r="VOB87" s="59"/>
      <c r="VOC87" s="59"/>
      <c r="VOD87" s="59"/>
      <c r="VOE87" s="59"/>
      <c r="VOF87" s="59"/>
      <c r="VOG87" s="59"/>
      <c r="VOH87" s="59"/>
      <c r="VOI87" s="59"/>
      <c r="VOJ87" s="59"/>
      <c r="VOK87" s="59"/>
      <c r="VOL87" s="59"/>
      <c r="VOM87" s="59"/>
      <c r="VON87" s="59"/>
      <c r="VOO87" s="59"/>
      <c r="VOP87" s="59"/>
      <c r="VOQ87" s="59"/>
      <c r="VOR87" s="59"/>
      <c r="VOS87" s="59"/>
      <c r="VOT87" s="59"/>
      <c r="VOU87" s="59"/>
      <c r="VOV87" s="59"/>
      <c r="VOW87" s="59"/>
      <c r="VOX87" s="59"/>
      <c r="VOY87" s="59"/>
      <c r="VOZ87" s="59"/>
      <c r="VPA87" s="59"/>
      <c r="VPB87" s="59"/>
      <c r="VPC87" s="59"/>
      <c r="VPD87" s="59"/>
      <c r="VPE87" s="59"/>
      <c r="VPF87" s="59"/>
      <c r="VPG87" s="59"/>
      <c r="VPH87" s="59"/>
      <c r="VPI87" s="59"/>
      <c r="VPJ87" s="59"/>
      <c r="VPK87" s="59"/>
      <c r="VPL87" s="59"/>
      <c r="VPM87" s="59"/>
      <c r="VPN87" s="59"/>
      <c r="VPO87" s="59"/>
      <c r="VPP87" s="59"/>
      <c r="VPQ87" s="59"/>
      <c r="VPR87" s="59"/>
      <c r="VPS87" s="59"/>
      <c r="VPT87" s="59"/>
      <c r="VPU87" s="59"/>
      <c r="VPV87" s="59"/>
      <c r="VPW87" s="59"/>
      <c r="VPX87" s="59"/>
      <c r="VPY87" s="59"/>
      <c r="VPZ87" s="59"/>
      <c r="VQA87" s="59"/>
      <c r="VQB87" s="59"/>
      <c r="VQC87" s="59"/>
      <c r="VQD87" s="59"/>
      <c r="VQE87" s="59"/>
      <c r="VQF87" s="59"/>
      <c r="VQG87" s="59"/>
      <c r="VQH87" s="59"/>
      <c r="VQI87" s="59"/>
      <c r="VQJ87" s="59"/>
      <c r="VQK87" s="59"/>
      <c r="VQL87" s="59"/>
      <c r="VQM87" s="59"/>
      <c r="VQN87" s="59"/>
      <c r="VQO87" s="59"/>
      <c r="VQP87" s="59"/>
      <c r="VQQ87" s="59"/>
      <c r="VQR87" s="59"/>
      <c r="VQS87" s="59"/>
      <c r="VQT87" s="59"/>
      <c r="VQU87" s="59"/>
      <c r="VQV87" s="59"/>
      <c r="VQW87" s="59"/>
      <c r="VQX87" s="59"/>
      <c r="VQY87" s="59"/>
      <c r="VQZ87" s="59"/>
      <c r="VRA87" s="59"/>
      <c r="VRB87" s="59"/>
      <c r="VRC87" s="59"/>
      <c r="VRD87" s="59"/>
      <c r="VRE87" s="59"/>
      <c r="VRF87" s="59"/>
      <c r="VRG87" s="59"/>
      <c r="VRH87" s="59"/>
      <c r="VRI87" s="59"/>
      <c r="VRJ87" s="59"/>
      <c r="VRK87" s="59"/>
      <c r="VRL87" s="59"/>
      <c r="VRM87" s="59"/>
      <c r="VRN87" s="59"/>
      <c r="VRO87" s="59"/>
      <c r="VRP87" s="59"/>
      <c r="VRQ87" s="59"/>
      <c r="VRR87" s="59"/>
      <c r="VRS87" s="59"/>
      <c r="VRT87" s="59"/>
      <c r="VRU87" s="59"/>
      <c r="VRV87" s="59"/>
      <c r="VRW87" s="59"/>
      <c r="VRX87" s="59"/>
      <c r="VRY87" s="59"/>
      <c r="VRZ87" s="59"/>
      <c r="VSA87" s="59"/>
      <c r="VSB87" s="59"/>
      <c r="VSC87" s="59"/>
      <c r="VSD87" s="59"/>
      <c r="VSE87" s="59"/>
      <c r="VSF87" s="59"/>
      <c r="VSG87" s="59"/>
      <c r="VSH87" s="59"/>
      <c r="VSI87" s="59"/>
      <c r="VSJ87" s="59"/>
      <c r="VSK87" s="59"/>
      <c r="VSL87" s="59"/>
      <c r="VSM87" s="59"/>
      <c r="VSN87" s="59"/>
      <c r="VSO87" s="59"/>
      <c r="VSP87" s="59"/>
      <c r="VSQ87" s="59"/>
      <c r="VSR87" s="59"/>
      <c r="VSS87" s="59"/>
      <c r="VST87" s="59"/>
      <c r="VSU87" s="59"/>
      <c r="VSV87" s="59"/>
      <c r="VSW87" s="59"/>
      <c r="VSX87" s="59"/>
      <c r="VSY87" s="59"/>
      <c r="VSZ87" s="59"/>
      <c r="VTA87" s="59"/>
      <c r="VTB87" s="59"/>
      <c r="VTC87" s="59"/>
      <c r="VTD87" s="59"/>
      <c r="VTE87" s="59"/>
      <c r="VTF87" s="59"/>
      <c r="VTG87" s="59"/>
      <c r="VTH87" s="59"/>
      <c r="VTI87" s="59"/>
      <c r="VTJ87" s="59"/>
      <c r="VTK87" s="59"/>
      <c r="VTL87" s="59"/>
      <c r="VTM87" s="59"/>
      <c r="VTN87" s="59"/>
      <c r="VTO87" s="59"/>
      <c r="VTP87" s="59"/>
      <c r="VTQ87" s="59"/>
      <c r="VTR87" s="59"/>
      <c r="VTS87" s="59"/>
      <c r="VTT87" s="59"/>
      <c r="VTU87" s="59"/>
      <c r="VTV87" s="59"/>
      <c r="VTW87" s="59"/>
      <c r="VTX87" s="59"/>
      <c r="VTY87" s="59"/>
      <c r="VTZ87" s="59"/>
      <c r="VUA87" s="59"/>
      <c r="VUB87" s="59"/>
      <c r="VUC87" s="59"/>
      <c r="VUD87" s="59"/>
      <c r="VUE87" s="59"/>
      <c r="VUF87" s="59"/>
      <c r="VUG87" s="59"/>
      <c r="VUH87" s="59"/>
      <c r="VUI87" s="59"/>
      <c r="VUJ87" s="59"/>
      <c r="VUK87" s="59"/>
      <c r="VUL87" s="59"/>
      <c r="VUM87" s="59"/>
      <c r="VUN87" s="59"/>
      <c r="VUO87" s="59"/>
      <c r="VUP87" s="59"/>
      <c r="VUQ87" s="59"/>
      <c r="VUR87" s="59"/>
      <c r="VUS87" s="59"/>
      <c r="VUT87" s="59"/>
      <c r="VUU87" s="59"/>
      <c r="VUV87" s="59"/>
      <c r="VUW87" s="59"/>
      <c r="VUX87" s="59"/>
      <c r="VUY87" s="59"/>
      <c r="VUZ87" s="59"/>
      <c r="VVA87" s="59"/>
      <c r="VVB87" s="59"/>
      <c r="VVC87" s="59"/>
      <c r="VVD87" s="59"/>
      <c r="VVE87" s="59"/>
      <c r="VVF87" s="59"/>
      <c r="VVG87" s="59"/>
      <c r="VVH87" s="59"/>
      <c r="VVI87" s="59"/>
      <c r="VVJ87" s="59"/>
      <c r="VVK87" s="59"/>
      <c r="VVL87" s="59"/>
      <c r="VVM87" s="59"/>
      <c r="VVN87" s="59"/>
      <c r="VVO87" s="59"/>
      <c r="VVP87" s="59"/>
      <c r="VVQ87" s="59"/>
      <c r="VVR87" s="59"/>
      <c r="VVS87" s="59"/>
      <c r="VVT87" s="59"/>
      <c r="VVU87" s="59"/>
      <c r="VVV87" s="59"/>
      <c r="VVW87" s="59"/>
      <c r="VVX87" s="59"/>
      <c r="VVY87" s="59"/>
      <c r="VVZ87" s="59"/>
      <c r="VWA87" s="59"/>
      <c r="VWB87" s="59"/>
      <c r="VWC87" s="59"/>
      <c r="VWD87" s="59"/>
      <c r="VWE87" s="59"/>
      <c r="VWF87" s="59"/>
      <c r="VWG87" s="59"/>
      <c r="VWH87" s="59"/>
      <c r="VWI87" s="59"/>
      <c r="VWJ87" s="59"/>
      <c r="VWK87" s="59"/>
      <c r="VWL87" s="59"/>
      <c r="VWM87" s="59"/>
      <c r="VWN87" s="59"/>
      <c r="VWO87" s="59"/>
      <c r="VWP87" s="59"/>
      <c r="VWQ87" s="59"/>
      <c r="VWR87" s="59"/>
      <c r="VWS87" s="59"/>
      <c r="VWT87" s="59"/>
      <c r="VWU87" s="59"/>
      <c r="VWV87" s="59"/>
      <c r="VWW87" s="59"/>
      <c r="VWX87" s="59"/>
      <c r="VWY87" s="59"/>
      <c r="VWZ87" s="59"/>
      <c r="VXA87" s="59"/>
      <c r="VXB87" s="59"/>
      <c r="VXC87" s="59"/>
      <c r="VXD87" s="59"/>
      <c r="VXE87" s="59"/>
      <c r="VXF87" s="59"/>
      <c r="VXG87" s="59"/>
      <c r="VXH87" s="59"/>
      <c r="VXI87" s="59"/>
      <c r="VXJ87" s="59"/>
      <c r="VXK87" s="59"/>
      <c r="VXL87" s="59"/>
      <c r="VXM87" s="59"/>
      <c r="VXN87" s="59"/>
      <c r="VXO87" s="59"/>
      <c r="VXP87" s="59"/>
      <c r="VXQ87" s="59"/>
      <c r="VXR87" s="59"/>
      <c r="VXS87" s="59"/>
      <c r="VXT87" s="59"/>
      <c r="VXU87" s="59"/>
      <c r="VXV87" s="59"/>
      <c r="VXW87" s="59"/>
      <c r="VXX87" s="59"/>
      <c r="VXY87" s="59"/>
      <c r="VXZ87" s="59"/>
      <c r="VYA87" s="59"/>
      <c r="VYB87" s="59"/>
      <c r="VYC87" s="59"/>
      <c r="VYD87" s="59"/>
      <c r="VYE87" s="59"/>
      <c r="VYF87" s="59"/>
      <c r="VYG87" s="59"/>
      <c r="VYH87" s="59"/>
      <c r="VYI87" s="59"/>
      <c r="VYJ87" s="59"/>
      <c r="VYK87" s="59"/>
      <c r="VYL87" s="59"/>
      <c r="VYM87" s="59"/>
      <c r="VYN87" s="59"/>
      <c r="VYO87" s="59"/>
      <c r="VYP87" s="59"/>
      <c r="VYQ87" s="59"/>
      <c r="VYR87" s="59"/>
      <c r="VYS87" s="59"/>
      <c r="VYT87" s="59"/>
      <c r="VYU87" s="59"/>
      <c r="VYV87" s="59"/>
      <c r="VYW87" s="59"/>
      <c r="VYX87" s="59"/>
      <c r="VYY87" s="59"/>
      <c r="VYZ87" s="59"/>
      <c r="VZA87" s="59"/>
      <c r="VZB87" s="59"/>
      <c r="VZC87" s="59"/>
      <c r="VZD87" s="59"/>
      <c r="VZE87" s="59"/>
      <c r="VZF87" s="59"/>
      <c r="VZG87" s="59"/>
      <c r="VZH87" s="59"/>
      <c r="VZI87" s="59"/>
      <c r="VZJ87" s="59"/>
      <c r="VZK87" s="59"/>
      <c r="VZL87" s="59"/>
      <c r="VZM87" s="59"/>
      <c r="VZN87" s="59"/>
      <c r="VZO87" s="59"/>
      <c r="VZP87" s="59"/>
      <c r="VZQ87" s="59"/>
      <c r="VZR87" s="59"/>
      <c r="VZS87" s="59"/>
      <c r="VZT87" s="59"/>
      <c r="VZU87" s="59"/>
      <c r="VZV87" s="59"/>
      <c r="VZW87" s="59"/>
      <c r="VZX87" s="59"/>
      <c r="VZY87" s="59"/>
      <c r="VZZ87" s="59"/>
      <c r="WAA87" s="59"/>
      <c r="WAB87" s="59"/>
      <c r="WAC87" s="59"/>
      <c r="WAD87" s="59"/>
      <c r="WAE87" s="59"/>
      <c r="WAF87" s="59"/>
      <c r="WAG87" s="59"/>
      <c r="WAH87" s="59"/>
      <c r="WAI87" s="59"/>
      <c r="WAJ87" s="59"/>
      <c r="WAK87" s="59"/>
      <c r="WAL87" s="59"/>
      <c r="WAM87" s="59"/>
      <c r="WAN87" s="59"/>
      <c r="WAO87" s="59"/>
      <c r="WAP87" s="59"/>
      <c r="WAQ87" s="59"/>
      <c r="WAR87" s="59"/>
      <c r="WAS87" s="59"/>
      <c r="WAT87" s="59"/>
      <c r="WAU87" s="59"/>
      <c r="WAV87" s="59"/>
      <c r="WAW87" s="59"/>
      <c r="WAX87" s="59"/>
      <c r="WAY87" s="59"/>
      <c r="WAZ87" s="59"/>
      <c r="WBA87" s="59"/>
      <c r="WBB87" s="59"/>
      <c r="WBC87" s="59"/>
      <c r="WBD87" s="59"/>
      <c r="WBE87" s="59"/>
      <c r="WBF87" s="59"/>
      <c r="WBG87" s="59"/>
      <c r="WBH87" s="59"/>
      <c r="WBI87" s="59"/>
      <c r="WBJ87" s="59"/>
      <c r="WBK87" s="59"/>
      <c r="WBL87" s="59"/>
      <c r="WBM87" s="59"/>
      <c r="WBN87" s="59"/>
      <c r="WBO87" s="59"/>
      <c r="WBP87" s="59"/>
      <c r="WBQ87" s="59"/>
      <c r="WBR87" s="59"/>
      <c r="WBS87" s="59"/>
      <c r="WBT87" s="59"/>
      <c r="WBU87" s="59"/>
      <c r="WBV87" s="59"/>
      <c r="WBW87" s="59"/>
      <c r="WBX87" s="59"/>
      <c r="WBY87" s="59"/>
      <c r="WBZ87" s="59"/>
      <c r="WCA87" s="59"/>
      <c r="WCB87" s="59"/>
      <c r="WCC87" s="59"/>
      <c r="WCD87" s="59"/>
      <c r="WCE87" s="59"/>
      <c r="WCF87" s="59"/>
      <c r="WCG87" s="59"/>
      <c r="WCH87" s="59"/>
      <c r="WCI87" s="59"/>
      <c r="WCJ87" s="59"/>
      <c r="WCK87" s="59"/>
      <c r="WCL87" s="59"/>
      <c r="WCM87" s="59"/>
      <c r="WCN87" s="59"/>
      <c r="WCO87" s="59"/>
      <c r="WCP87" s="59"/>
      <c r="WCQ87" s="59"/>
      <c r="WCR87" s="59"/>
      <c r="WCS87" s="59"/>
      <c r="WCT87" s="59"/>
      <c r="WCU87" s="59"/>
      <c r="WCV87" s="59"/>
      <c r="WCW87" s="59"/>
      <c r="WCX87" s="59"/>
      <c r="WCY87" s="59"/>
      <c r="WCZ87" s="59"/>
      <c r="WDA87" s="59"/>
      <c r="WDB87" s="59"/>
      <c r="WDC87" s="59"/>
      <c r="WDD87" s="59"/>
      <c r="WDE87" s="59"/>
      <c r="WDF87" s="59"/>
      <c r="WDG87" s="59"/>
      <c r="WDH87" s="59"/>
      <c r="WDI87" s="59"/>
      <c r="WDJ87" s="59"/>
      <c r="WDK87" s="59"/>
      <c r="WDL87" s="59"/>
      <c r="WDM87" s="59"/>
      <c r="WDN87" s="59"/>
      <c r="WDO87" s="59"/>
      <c r="WDP87" s="59"/>
      <c r="WDQ87" s="59"/>
      <c r="WDR87" s="59"/>
      <c r="WDS87" s="59"/>
      <c r="WDT87" s="59"/>
      <c r="WDU87" s="59"/>
      <c r="WDV87" s="59"/>
      <c r="WDW87" s="59"/>
      <c r="WDX87" s="59"/>
      <c r="WDY87" s="59"/>
      <c r="WDZ87" s="59"/>
      <c r="WEA87" s="59"/>
      <c r="WEB87" s="59"/>
      <c r="WEC87" s="59"/>
      <c r="WED87" s="59"/>
      <c r="WEE87" s="59"/>
      <c r="WEF87" s="59"/>
      <c r="WEG87" s="59"/>
      <c r="WEH87" s="59"/>
      <c r="WEI87" s="59"/>
      <c r="WEJ87" s="59"/>
      <c r="WEK87" s="59"/>
      <c r="WEL87" s="59"/>
      <c r="WEM87" s="59"/>
      <c r="WEN87" s="59"/>
      <c r="WEO87" s="59"/>
      <c r="WEP87" s="59"/>
      <c r="WEQ87" s="59"/>
      <c r="WER87" s="59"/>
      <c r="WES87" s="59"/>
      <c r="WET87" s="59"/>
      <c r="WEU87" s="59"/>
      <c r="WEV87" s="59"/>
      <c r="WEW87" s="59"/>
      <c r="WEX87" s="59"/>
      <c r="WEY87" s="59"/>
      <c r="WEZ87" s="59"/>
      <c r="WFA87" s="59"/>
      <c r="WFB87" s="59"/>
      <c r="WFC87" s="59"/>
      <c r="WFD87" s="59"/>
      <c r="WFE87" s="59"/>
      <c r="WFF87" s="59"/>
      <c r="WFG87" s="59"/>
      <c r="WFH87" s="59"/>
      <c r="WFI87" s="59"/>
      <c r="WFJ87" s="59"/>
      <c r="WFK87" s="59"/>
      <c r="WFL87" s="59"/>
      <c r="WFM87" s="59"/>
      <c r="WFN87" s="59"/>
      <c r="WFO87" s="59"/>
      <c r="WFP87" s="59"/>
      <c r="WFQ87" s="59"/>
      <c r="WFR87" s="59"/>
      <c r="WFS87" s="59"/>
      <c r="WFT87" s="59"/>
      <c r="WFU87" s="59"/>
      <c r="WFV87" s="59"/>
      <c r="WFW87" s="59"/>
      <c r="WFX87" s="59"/>
      <c r="WFY87" s="59"/>
      <c r="WFZ87" s="59"/>
      <c r="WGA87" s="59"/>
      <c r="WGB87" s="59"/>
      <c r="WGC87" s="59"/>
      <c r="WGD87" s="59"/>
      <c r="WGE87" s="59"/>
      <c r="WGF87" s="59"/>
      <c r="WGG87" s="59"/>
      <c r="WGH87" s="59"/>
      <c r="WGI87" s="59"/>
      <c r="WGJ87" s="59"/>
      <c r="WGK87" s="59"/>
      <c r="WGL87" s="59"/>
      <c r="WGM87" s="59"/>
      <c r="WGN87" s="59"/>
      <c r="WGO87" s="59"/>
      <c r="WGP87" s="59"/>
      <c r="WGQ87" s="59"/>
      <c r="WGR87" s="59"/>
      <c r="WGS87" s="59"/>
      <c r="WGT87" s="59"/>
      <c r="WGU87" s="59"/>
      <c r="WGV87" s="59"/>
      <c r="WGW87" s="59"/>
      <c r="WGX87" s="59"/>
      <c r="WGY87" s="59"/>
      <c r="WGZ87" s="59"/>
      <c r="WHA87" s="59"/>
      <c r="WHB87" s="59"/>
      <c r="WHC87" s="59"/>
      <c r="WHD87" s="59"/>
      <c r="WHE87" s="59"/>
      <c r="WHF87" s="59"/>
      <c r="WHG87" s="59"/>
      <c r="WHH87" s="59"/>
      <c r="WHI87" s="59"/>
      <c r="WHJ87" s="59"/>
      <c r="WHK87" s="59"/>
      <c r="WHL87" s="59"/>
      <c r="WHM87" s="59"/>
      <c r="WHN87" s="59"/>
      <c r="WHO87" s="59"/>
      <c r="WHP87" s="59"/>
      <c r="WHQ87" s="59"/>
      <c r="WHR87" s="59"/>
      <c r="WHS87" s="59"/>
      <c r="WHT87" s="59"/>
      <c r="WHU87" s="59"/>
      <c r="WHV87" s="59"/>
      <c r="WHW87" s="59"/>
      <c r="WHX87" s="59"/>
      <c r="WHY87" s="59"/>
      <c r="WHZ87" s="59"/>
      <c r="WIA87" s="59"/>
      <c r="WIB87" s="59"/>
      <c r="WIC87" s="59"/>
      <c r="WID87" s="59"/>
      <c r="WIE87" s="59"/>
      <c r="WIF87" s="59"/>
      <c r="WIG87" s="59"/>
      <c r="WIH87" s="59"/>
      <c r="WII87" s="59"/>
      <c r="WIJ87" s="59"/>
      <c r="WIK87" s="59"/>
      <c r="WIL87" s="59"/>
      <c r="WIM87" s="59"/>
      <c r="WIN87" s="59"/>
      <c r="WIO87" s="59"/>
      <c r="WIP87" s="59"/>
      <c r="WIQ87" s="59"/>
      <c r="WIR87" s="59"/>
      <c r="WIS87" s="59"/>
      <c r="WIT87" s="59"/>
      <c r="WIU87" s="59"/>
      <c r="WIV87" s="59"/>
      <c r="WIW87" s="59"/>
      <c r="WIX87" s="59"/>
      <c r="WIY87" s="59"/>
      <c r="WIZ87" s="59"/>
      <c r="WJA87" s="59"/>
      <c r="WJB87" s="59"/>
      <c r="WJC87" s="59"/>
      <c r="WJD87" s="59"/>
      <c r="WJE87" s="59"/>
      <c r="WJF87" s="59"/>
      <c r="WJG87" s="59"/>
      <c r="WJH87" s="59"/>
      <c r="WJI87" s="59"/>
      <c r="WJJ87" s="59"/>
      <c r="WJK87" s="59"/>
      <c r="WJL87" s="59"/>
      <c r="WJM87" s="59"/>
      <c r="WJN87" s="59"/>
      <c r="WJO87" s="59"/>
      <c r="WJP87" s="59"/>
      <c r="WJQ87" s="59"/>
      <c r="WJR87" s="59"/>
      <c r="WJS87" s="59"/>
      <c r="WJT87" s="59"/>
      <c r="WJU87" s="59"/>
      <c r="WJV87" s="59"/>
      <c r="WJW87" s="59"/>
      <c r="WJX87" s="59"/>
      <c r="WJY87" s="59"/>
      <c r="WJZ87" s="59"/>
      <c r="WKA87" s="59"/>
      <c r="WKB87" s="59"/>
      <c r="WKC87" s="59"/>
      <c r="WKD87" s="59"/>
      <c r="WKE87" s="59"/>
      <c r="WKF87" s="59"/>
      <c r="WKG87" s="59"/>
      <c r="WKH87" s="59"/>
      <c r="WKI87" s="59"/>
      <c r="WKJ87" s="59"/>
      <c r="WKK87" s="59"/>
      <c r="WKL87" s="59"/>
      <c r="WKM87" s="59"/>
      <c r="WKN87" s="59"/>
      <c r="WKO87" s="59"/>
      <c r="WKP87" s="59"/>
      <c r="WKQ87" s="59"/>
      <c r="WKR87" s="59"/>
      <c r="WKS87" s="59"/>
      <c r="WKT87" s="59"/>
      <c r="WKU87" s="59"/>
      <c r="WKV87" s="59"/>
      <c r="WKW87" s="59"/>
      <c r="WKX87" s="59"/>
      <c r="WKY87" s="59"/>
      <c r="WKZ87" s="59"/>
      <c r="WLA87" s="59"/>
      <c r="WLB87" s="59"/>
      <c r="WLC87" s="59"/>
      <c r="WLD87" s="59"/>
      <c r="WLE87" s="59"/>
      <c r="WLF87" s="59"/>
      <c r="WLG87" s="59"/>
      <c r="WLH87" s="59"/>
      <c r="WLI87" s="59"/>
      <c r="WLJ87" s="59"/>
      <c r="WLK87" s="59"/>
      <c r="WLL87" s="59"/>
      <c r="WLM87" s="59"/>
      <c r="WLN87" s="59"/>
      <c r="WLO87" s="59"/>
      <c r="WLP87" s="59"/>
      <c r="WLQ87" s="59"/>
      <c r="WLR87" s="59"/>
      <c r="WLS87" s="59"/>
      <c r="WLT87" s="59"/>
      <c r="WLU87" s="59"/>
      <c r="WLV87" s="59"/>
      <c r="WLW87" s="59"/>
      <c r="WLX87" s="59"/>
      <c r="WLY87" s="59"/>
      <c r="WLZ87" s="59"/>
      <c r="WMA87" s="59"/>
      <c r="WMB87" s="59"/>
      <c r="WMC87" s="59"/>
      <c r="WMD87" s="59"/>
      <c r="WME87" s="59"/>
      <c r="WMF87" s="59"/>
      <c r="WMG87" s="59"/>
      <c r="WMH87" s="59"/>
      <c r="WMI87" s="59"/>
      <c r="WMJ87" s="59"/>
      <c r="WMK87" s="59"/>
      <c r="WML87" s="59"/>
      <c r="WMM87" s="59"/>
      <c r="WMN87" s="59"/>
      <c r="WMO87" s="59"/>
      <c r="WMP87" s="59"/>
      <c r="WMQ87" s="59"/>
      <c r="WMR87" s="59"/>
      <c r="WMS87" s="59"/>
      <c r="WMT87" s="59"/>
      <c r="WMU87" s="59"/>
      <c r="WMV87" s="59"/>
      <c r="WMW87" s="59"/>
      <c r="WMX87" s="59"/>
      <c r="WMY87" s="59"/>
      <c r="WMZ87" s="59"/>
      <c r="WNA87" s="59"/>
      <c r="WNB87" s="59"/>
      <c r="WNC87" s="59"/>
      <c r="WND87" s="59"/>
      <c r="WNE87" s="59"/>
      <c r="WNF87" s="59"/>
      <c r="WNG87" s="59"/>
      <c r="WNH87" s="59"/>
      <c r="WNI87" s="59"/>
      <c r="WNJ87" s="59"/>
      <c r="WNK87" s="59"/>
      <c r="WNL87" s="59"/>
      <c r="WNM87" s="59"/>
      <c r="WNN87" s="59"/>
      <c r="WNO87" s="59"/>
      <c r="WNP87" s="59"/>
      <c r="WNQ87" s="59"/>
      <c r="WNR87" s="59"/>
      <c r="WNS87" s="59"/>
      <c r="WNT87" s="59"/>
      <c r="WNU87" s="59"/>
      <c r="WNV87" s="59"/>
      <c r="WNW87" s="59"/>
      <c r="WNX87" s="59"/>
      <c r="WNY87" s="59"/>
      <c r="WNZ87" s="59"/>
      <c r="WOA87" s="59"/>
      <c r="WOB87" s="59"/>
      <c r="WOC87" s="59"/>
      <c r="WOD87" s="59"/>
      <c r="WOE87" s="59"/>
      <c r="WOF87" s="59"/>
      <c r="WOG87" s="59"/>
      <c r="WOH87" s="59"/>
      <c r="WOI87" s="59"/>
      <c r="WOJ87" s="59"/>
      <c r="WOK87" s="59"/>
      <c r="WOL87" s="59"/>
      <c r="WOM87" s="59"/>
      <c r="WON87" s="59"/>
      <c r="WOO87" s="59"/>
      <c r="WOP87" s="59"/>
      <c r="WOQ87" s="59"/>
      <c r="WOR87" s="59"/>
      <c r="WOS87" s="59"/>
      <c r="WOT87" s="59"/>
      <c r="WOU87" s="59"/>
      <c r="WOV87" s="59"/>
      <c r="WOW87" s="59"/>
      <c r="WOX87" s="59"/>
      <c r="WOY87" s="59"/>
      <c r="WOZ87" s="59"/>
      <c r="WPA87" s="59"/>
      <c r="WPB87" s="59"/>
      <c r="WPC87" s="59"/>
      <c r="WPD87" s="59"/>
      <c r="WPE87" s="59"/>
      <c r="WPF87" s="59"/>
      <c r="WPG87" s="59"/>
      <c r="WPH87" s="59"/>
      <c r="WPI87" s="59"/>
      <c r="WPJ87" s="59"/>
      <c r="WPK87" s="59"/>
      <c r="WPL87" s="59"/>
      <c r="WPM87" s="59"/>
      <c r="WPN87" s="59"/>
      <c r="WPO87" s="59"/>
      <c r="WPP87" s="59"/>
      <c r="WPQ87" s="59"/>
      <c r="WPR87" s="59"/>
      <c r="WPS87" s="59"/>
      <c r="WPT87" s="59"/>
      <c r="WPU87" s="59"/>
      <c r="WPV87" s="59"/>
      <c r="WPW87" s="59"/>
      <c r="WPX87" s="59"/>
      <c r="WPY87" s="59"/>
      <c r="WPZ87" s="59"/>
      <c r="WQA87" s="59"/>
      <c r="WQB87" s="59"/>
      <c r="WQC87" s="59"/>
      <c r="WQD87" s="59"/>
      <c r="WQE87" s="59"/>
      <c r="WQF87" s="59"/>
      <c r="WQG87" s="59"/>
      <c r="WQH87" s="59"/>
      <c r="WQI87" s="59"/>
      <c r="WQJ87" s="59"/>
      <c r="WQK87" s="59"/>
      <c r="WQL87" s="59"/>
      <c r="WQM87" s="59"/>
      <c r="WQN87" s="59"/>
      <c r="WQO87" s="59"/>
      <c r="WQP87" s="59"/>
      <c r="WQQ87" s="59"/>
      <c r="WQR87" s="59"/>
      <c r="WQS87" s="59"/>
      <c r="WQT87" s="59"/>
      <c r="WQU87" s="59"/>
      <c r="WQV87" s="59"/>
      <c r="WQW87" s="59"/>
      <c r="WQX87" s="59"/>
      <c r="WQY87" s="59"/>
      <c r="WQZ87" s="59"/>
      <c r="WRA87" s="59"/>
      <c r="WRB87" s="59"/>
      <c r="WRC87" s="59"/>
      <c r="WRD87" s="59"/>
      <c r="WRE87" s="59"/>
      <c r="WRF87" s="59"/>
      <c r="WRG87" s="59"/>
      <c r="WRH87" s="59"/>
      <c r="WRI87" s="59"/>
      <c r="WRJ87" s="59"/>
      <c r="WRK87" s="59"/>
      <c r="WRL87" s="59"/>
      <c r="WRM87" s="59"/>
      <c r="WRN87" s="59"/>
      <c r="WRO87" s="59"/>
      <c r="WRP87" s="59"/>
      <c r="WRQ87" s="59"/>
      <c r="WRR87" s="59"/>
      <c r="WRS87" s="59"/>
      <c r="WRT87" s="59"/>
      <c r="WRU87" s="59"/>
      <c r="WRV87" s="59"/>
      <c r="WRW87" s="59"/>
      <c r="WRX87" s="59"/>
      <c r="WRY87" s="59"/>
      <c r="WRZ87" s="59"/>
      <c r="WSA87" s="59"/>
      <c r="WSB87" s="59"/>
      <c r="WSC87" s="59"/>
      <c r="WSD87" s="59"/>
      <c r="WSE87" s="59"/>
      <c r="WSF87" s="59"/>
      <c r="WSG87" s="59"/>
      <c r="WSH87" s="59"/>
      <c r="WSI87" s="59"/>
      <c r="WSJ87" s="59"/>
      <c r="WSK87" s="59"/>
      <c r="WSL87" s="59"/>
      <c r="WSM87" s="59"/>
      <c r="WSN87" s="59"/>
      <c r="WSO87" s="59"/>
      <c r="WSP87" s="59"/>
      <c r="WSQ87" s="59"/>
      <c r="WSR87" s="59"/>
      <c r="WSS87" s="59"/>
      <c r="WST87" s="59"/>
      <c r="WSU87" s="59"/>
      <c r="WSV87" s="59"/>
      <c r="WSW87" s="59"/>
      <c r="WSX87" s="59"/>
      <c r="WSY87" s="59"/>
      <c r="WSZ87" s="59"/>
      <c r="WTA87" s="59"/>
      <c r="WTB87" s="59"/>
      <c r="WTC87" s="59"/>
      <c r="WTD87" s="59"/>
      <c r="WTE87" s="59"/>
      <c r="WTF87" s="59"/>
      <c r="WTG87" s="59"/>
      <c r="WTH87" s="59"/>
      <c r="WTI87" s="59"/>
      <c r="WTJ87" s="59"/>
      <c r="WTK87" s="59"/>
      <c r="WTL87" s="59"/>
      <c r="WTM87" s="59"/>
      <c r="WTN87" s="59"/>
      <c r="WTO87" s="59"/>
      <c r="WTP87" s="59"/>
      <c r="WTQ87" s="59"/>
      <c r="WTR87" s="59"/>
      <c r="WTS87" s="59"/>
      <c r="WTT87" s="59"/>
      <c r="WTU87" s="59"/>
      <c r="WTV87" s="59"/>
      <c r="WTW87" s="59"/>
      <c r="WTX87" s="59"/>
      <c r="WTY87" s="59"/>
      <c r="WTZ87" s="59"/>
      <c r="WUA87" s="59"/>
      <c r="WUB87" s="59"/>
      <c r="WUC87" s="59"/>
      <c r="WUD87" s="59"/>
      <c r="WUE87" s="59"/>
      <c r="WUF87" s="59"/>
      <c r="WUG87" s="59"/>
      <c r="WUH87" s="59"/>
      <c r="WUI87" s="59"/>
      <c r="WUJ87" s="59"/>
      <c r="WUK87" s="59"/>
      <c r="WUL87" s="59"/>
      <c r="WUM87" s="59"/>
      <c r="WUN87" s="59"/>
      <c r="WUO87" s="59"/>
      <c r="WUP87" s="59"/>
      <c r="WUQ87" s="59"/>
      <c r="WUR87" s="59"/>
      <c r="WUS87" s="59"/>
      <c r="WUT87" s="59"/>
      <c r="WUU87" s="59"/>
      <c r="WUV87" s="59"/>
      <c r="WUW87" s="59"/>
      <c r="WUX87" s="59"/>
      <c r="WUY87" s="59"/>
      <c r="WUZ87" s="59"/>
      <c r="WVA87" s="59"/>
      <c r="WVB87" s="59"/>
      <c r="WVC87" s="59"/>
      <c r="WVD87" s="59"/>
      <c r="WVE87" s="59"/>
      <c r="WVF87" s="59"/>
      <c r="WVG87" s="59"/>
      <c r="WVH87" s="59"/>
      <c r="WVI87" s="59"/>
      <c r="WVJ87" s="59"/>
      <c r="WVK87" s="59"/>
      <c r="WVL87" s="59"/>
      <c r="WVM87" s="59"/>
      <c r="WVN87" s="59"/>
      <c r="WVO87" s="59"/>
      <c r="WVP87" s="59"/>
      <c r="WVQ87" s="59"/>
      <c r="WVR87" s="59"/>
      <c r="WVS87" s="59"/>
      <c r="WVT87" s="59"/>
      <c r="WVU87" s="59"/>
      <c r="WVV87" s="59"/>
      <c r="WVW87" s="59"/>
      <c r="WVX87" s="59"/>
      <c r="WVY87" s="59"/>
      <c r="WVZ87" s="59"/>
      <c r="WWA87" s="59"/>
      <c r="WWB87" s="59"/>
      <c r="WWC87" s="59"/>
      <c r="WWD87" s="59"/>
      <c r="WWE87" s="59"/>
      <c r="WWF87" s="59"/>
      <c r="WWG87" s="59"/>
      <c r="WWH87" s="59"/>
      <c r="WWI87" s="59"/>
      <c r="WWJ87" s="59"/>
      <c r="WWK87" s="59"/>
      <c r="WWL87" s="59"/>
      <c r="WWM87" s="59"/>
      <c r="WWN87" s="59"/>
      <c r="WWO87" s="59"/>
      <c r="WWP87" s="59"/>
      <c r="WWQ87" s="59"/>
      <c r="WWR87" s="59"/>
      <c r="WWS87" s="59"/>
      <c r="WWT87" s="59"/>
      <c r="WWU87" s="59"/>
      <c r="WWV87" s="59"/>
      <c r="WWW87" s="59"/>
      <c r="WWX87" s="59"/>
      <c r="WWY87" s="59"/>
      <c r="WWZ87" s="59"/>
      <c r="WXA87" s="59"/>
      <c r="WXB87" s="59"/>
      <c r="WXC87" s="59"/>
      <c r="WXD87" s="59"/>
      <c r="WXE87" s="59"/>
      <c r="WXF87" s="59"/>
      <c r="WXG87" s="59"/>
      <c r="WXH87" s="59"/>
      <c r="WXI87" s="59"/>
      <c r="WXJ87" s="59"/>
      <c r="WXK87" s="59"/>
      <c r="WXL87" s="59"/>
      <c r="WXM87" s="59"/>
      <c r="WXN87" s="59"/>
      <c r="WXO87" s="59"/>
      <c r="WXP87" s="59"/>
      <c r="WXQ87" s="59"/>
      <c r="WXR87" s="59"/>
      <c r="WXS87" s="59"/>
      <c r="WXT87" s="59"/>
      <c r="WXU87" s="59"/>
      <c r="WXV87" s="59"/>
      <c r="WXW87" s="59"/>
      <c r="WXX87" s="59"/>
      <c r="WXY87" s="59"/>
      <c r="WXZ87" s="59"/>
      <c r="WYA87" s="59"/>
      <c r="WYB87" s="59"/>
      <c r="WYC87" s="59"/>
      <c r="WYD87" s="59"/>
      <c r="WYE87" s="59"/>
      <c r="WYF87" s="59"/>
      <c r="WYG87" s="59"/>
      <c r="WYH87" s="59"/>
      <c r="WYI87" s="59"/>
      <c r="WYJ87" s="59"/>
      <c r="WYK87" s="59"/>
      <c r="WYL87" s="59"/>
      <c r="WYM87" s="59"/>
      <c r="WYN87" s="59"/>
      <c r="WYO87" s="59"/>
      <c r="WYP87" s="59"/>
      <c r="WYQ87" s="59"/>
      <c r="WYR87" s="59"/>
      <c r="WYS87" s="59"/>
      <c r="WYT87" s="59"/>
      <c r="WYU87" s="59"/>
      <c r="WYV87" s="59"/>
      <c r="WYW87" s="59"/>
      <c r="WYX87" s="59"/>
      <c r="WYY87" s="59"/>
      <c r="WYZ87" s="59"/>
      <c r="WZA87" s="59"/>
      <c r="WZB87" s="59"/>
      <c r="WZC87" s="59"/>
      <c r="WZD87" s="59"/>
      <c r="WZE87" s="59"/>
      <c r="WZF87" s="59"/>
      <c r="WZG87" s="59"/>
      <c r="WZH87" s="59"/>
      <c r="WZI87" s="59"/>
      <c r="WZJ87" s="59"/>
      <c r="WZK87" s="59"/>
      <c r="WZL87" s="59"/>
      <c r="WZM87" s="59"/>
      <c r="WZN87" s="59"/>
      <c r="WZO87" s="59"/>
      <c r="WZP87" s="59"/>
      <c r="WZQ87" s="59"/>
      <c r="WZR87" s="59"/>
      <c r="WZS87" s="59"/>
      <c r="WZT87" s="59"/>
      <c r="WZU87" s="59"/>
      <c r="WZV87" s="59"/>
      <c r="WZW87" s="59"/>
      <c r="WZX87" s="59"/>
      <c r="WZY87" s="59"/>
      <c r="WZZ87" s="59"/>
      <c r="XAA87" s="59"/>
      <c r="XAB87" s="59"/>
      <c r="XAC87" s="59"/>
      <c r="XAD87" s="59"/>
      <c r="XAE87" s="59"/>
      <c r="XAF87" s="59"/>
      <c r="XAG87" s="59"/>
      <c r="XAH87" s="59"/>
      <c r="XAI87" s="59"/>
      <c r="XAJ87" s="59"/>
      <c r="XAK87" s="59"/>
      <c r="XAL87" s="59"/>
      <c r="XAM87" s="59"/>
      <c r="XAN87" s="59"/>
      <c r="XAO87" s="59"/>
      <c r="XAP87" s="59"/>
      <c r="XAQ87" s="59"/>
      <c r="XAR87" s="59"/>
      <c r="XAS87" s="59"/>
      <c r="XAT87" s="59"/>
      <c r="XAU87" s="59"/>
      <c r="XAV87" s="59"/>
      <c r="XAW87" s="59"/>
      <c r="XAX87" s="59"/>
      <c r="XAY87" s="59"/>
      <c r="XAZ87" s="59"/>
      <c r="XBA87" s="59"/>
      <c r="XBB87" s="59"/>
      <c r="XBC87" s="59"/>
      <c r="XBD87" s="59"/>
      <c r="XBE87" s="59"/>
      <c r="XBF87" s="59"/>
      <c r="XBG87" s="59"/>
      <c r="XBH87" s="59"/>
      <c r="XBI87" s="59"/>
      <c r="XBJ87" s="59"/>
      <c r="XBK87" s="59"/>
      <c r="XBL87" s="59"/>
      <c r="XBM87" s="59"/>
      <c r="XBN87" s="59"/>
      <c r="XBO87" s="59"/>
      <c r="XBP87" s="59"/>
      <c r="XBQ87" s="59"/>
      <c r="XBR87" s="59"/>
      <c r="XBS87" s="59"/>
      <c r="XBT87" s="59"/>
      <c r="XBU87" s="59"/>
      <c r="XBV87" s="59"/>
      <c r="XBW87" s="59"/>
      <c r="XBX87" s="59"/>
      <c r="XBY87" s="59"/>
      <c r="XBZ87" s="59"/>
      <c r="XCA87" s="59"/>
      <c r="XCB87" s="59"/>
      <c r="XCC87" s="59"/>
      <c r="XCD87" s="59"/>
      <c r="XCE87" s="59"/>
      <c r="XCF87" s="59"/>
      <c r="XCG87" s="59"/>
      <c r="XCH87" s="59"/>
      <c r="XCI87" s="59"/>
      <c r="XCJ87" s="59"/>
      <c r="XCK87" s="59"/>
      <c r="XCL87" s="59"/>
      <c r="XCM87" s="59"/>
      <c r="XCN87" s="59"/>
      <c r="XCO87" s="59"/>
      <c r="XCP87" s="59"/>
      <c r="XCQ87" s="59"/>
      <c r="XCR87" s="59"/>
      <c r="XCS87" s="59"/>
      <c r="XCT87" s="59"/>
      <c r="XCU87" s="59"/>
      <c r="XCV87" s="59"/>
      <c r="XCW87" s="59"/>
      <c r="XCX87" s="59"/>
      <c r="XCY87" s="59"/>
      <c r="XCZ87" s="59"/>
      <c r="XDA87" s="59"/>
      <c r="XDB87" s="59"/>
      <c r="XDC87" s="59"/>
      <c r="XDD87" s="59"/>
      <c r="XDE87" s="59"/>
      <c r="XDF87" s="59"/>
      <c r="XDG87" s="59"/>
      <c r="XDH87" s="59"/>
      <c r="XDI87" s="59"/>
      <c r="XDJ87" s="59"/>
      <c r="XDK87" s="59"/>
      <c r="XDL87" s="59"/>
      <c r="XDM87" s="59"/>
      <c r="XDN87" s="59"/>
      <c r="XDO87" s="59"/>
      <c r="XDP87" s="59"/>
      <c r="XDQ87" s="59"/>
      <c r="XDR87" s="59"/>
      <c r="XDS87" s="59"/>
      <c r="XDT87" s="59"/>
      <c r="XDU87" s="59"/>
      <c r="XDV87" s="59"/>
      <c r="XDW87" s="59"/>
      <c r="XDX87" s="59"/>
      <c r="XDY87" s="59"/>
      <c r="XDZ87" s="59"/>
      <c r="XEA87" s="59"/>
      <c r="XEB87" s="59"/>
      <c r="XEM87" s="59"/>
      <c r="XEN87" s="59"/>
      <c r="XEO87" s="59"/>
    </row>
    <row r="88" spans="1:16372" s="81" customFormat="1" ht="50.1" customHeight="1">
      <c r="A88" s="72" t="s">
        <v>76</v>
      </c>
      <c r="B88" s="72" t="s">
        <v>77</v>
      </c>
      <c r="C88" s="72" t="s">
        <v>78</v>
      </c>
      <c r="D88" s="72" t="s">
        <v>838</v>
      </c>
      <c r="E88" s="72" t="s">
        <v>407</v>
      </c>
      <c r="F88" s="72" t="s">
        <v>407</v>
      </c>
      <c r="G88" s="73" t="s">
        <v>82</v>
      </c>
      <c r="H88" s="73" t="s">
        <v>839</v>
      </c>
      <c r="I88" s="61" t="s">
        <v>1538</v>
      </c>
      <c r="J88" s="74" t="s">
        <v>485</v>
      </c>
      <c r="K88" s="73" t="s">
        <v>840</v>
      </c>
      <c r="L88" s="74">
        <v>88</v>
      </c>
      <c r="M88" s="75" t="s">
        <v>841</v>
      </c>
      <c r="N88" s="74" t="s">
        <v>1</v>
      </c>
      <c r="O88" s="76" t="s">
        <v>87</v>
      </c>
      <c r="P88" s="76"/>
      <c r="Q88" s="76" t="s">
        <v>87</v>
      </c>
      <c r="R88" s="76"/>
      <c r="S88" s="76"/>
      <c r="T88" s="76"/>
      <c r="U88" s="76"/>
      <c r="V88" s="76"/>
      <c r="W88" s="76"/>
      <c r="X88" s="76"/>
      <c r="Y88" s="76"/>
      <c r="Z88" s="76"/>
      <c r="AA88" s="76"/>
      <c r="AB88" s="76"/>
      <c r="AC88" s="76"/>
      <c r="AD88" s="76"/>
      <c r="AE88" s="76"/>
      <c r="AF88" s="76"/>
      <c r="AG88" s="76"/>
      <c r="AH88" s="76"/>
      <c r="AI88" s="76"/>
      <c r="AJ88" s="76"/>
      <c r="AK88" s="76"/>
      <c r="AL88" s="74" t="s">
        <v>98</v>
      </c>
      <c r="AM88" s="76" t="s">
        <v>842</v>
      </c>
      <c r="AN88" s="74" t="s">
        <v>104</v>
      </c>
      <c r="AO88" s="74" t="s">
        <v>91</v>
      </c>
      <c r="AP88" s="74">
        <v>0</v>
      </c>
      <c r="AQ88" s="73" t="s">
        <v>843</v>
      </c>
      <c r="AR88" s="73" t="s">
        <v>844</v>
      </c>
      <c r="AS88" s="2">
        <v>0</v>
      </c>
      <c r="AT88" s="2">
        <v>0</v>
      </c>
      <c r="AU88" s="2">
        <v>100</v>
      </c>
      <c r="AV88" s="2">
        <v>100</v>
      </c>
      <c r="AW88" s="3">
        <v>100</v>
      </c>
      <c r="AX88" s="3">
        <v>100</v>
      </c>
      <c r="AY88" s="2">
        <v>0</v>
      </c>
      <c r="AZ88" s="77">
        <v>100</v>
      </c>
      <c r="BA88" s="2"/>
      <c r="BB88" s="2">
        <f t="shared" ref="BB88:BB149" si="107">AV88-BA88</f>
        <v>100</v>
      </c>
      <c r="BC88" s="17">
        <f t="shared" ref="BC88:BC151" si="108">AW88</f>
        <v>100</v>
      </c>
      <c r="BD88" s="78">
        <v>0</v>
      </c>
      <c r="BE88" s="78">
        <v>0</v>
      </c>
      <c r="BF88" s="78">
        <v>0</v>
      </c>
      <c r="BG88" s="79"/>
      <c r="BH88" s="78">
        <f>BG88</f>
        <v>0</v>
      </c>
      <c r="BI88" s="78">
        <f t="shared" ref="BI88:BJ88" si="109">BH88</f>
        <v>0</v>
      </c>
      <c r="BJ88" s="78">
        <f t="shared" si="109"/>
        <v>0</v>
      </c>
      <c r="BK88" s="79"/>
      <c r="BL88" s="78">
        <f>BK88</f>
        <v>0</v>
      </c>
      <c r="BM88" s="78">
        <f t="shared" ref="BM88:BN88" si="110">BL88</f>
        <v>0</v>
      </c>
      <c r="BN88" s="78">
        <f t="shared" si="110"/>
        <v>0</v>
      </c>
      <c r="BO88" s="80">
        <f t="shared" ref="BO88:BO110" si="111">AW88</f>
        <v>100</v>
      </c>
    </row>
    <row r="89" spans="1:16372" s="81" customFormat="1" ht="50.1" customHeight="1">
      <c r="A89" s="72" t="s">
        <v>76</v>
      </c>
      <c r="B89" s="72" t="s">
        <v>77</v>
      </c>
      <c r="C89" s="72" t="s">
        <v>78</v>
      </c>
      <c r="D89" s="72" t="s">
        <v>838</v>
      </c>
      <c r="E89" s="72" t="s">
        <v>407</v>
      </c>
      <c r="F89" s="72" t="s">
        <v>481</v>
      </c>
      <c r="G89" s="73" t="s">
        <v>82</v>
      </c>
      <c r="H89" s="73" t="s">
        <v>839</v>
      </c>
      <c r="I89" s="73" t="s">
        <v>1540</v>
      </c>
      <c r="J89" s="74" t="s">
        <v>485</v>
      </c>
      <c r="K89" s="73" t="s">
        <v>840</v>
      </c>
      <c r="L89" s="74">
        <v>89</v>
      </c>
      <c r="M89" s="75" t="s">
        <v>763</v>
      </c>
      <c r="N89" s="74" t="s">
        <v>1</v>
      </c>
      <c r="O89" s="76" t="s">
        <v>87</v>
      </c>
      <c r="P89" s="76"/>
      <c r="Q89" s="76"/>
      <c r="R89" s="76"/>
      <c r="S89" s="76"/>
      <c r="T89" s="76"/>
      <c r="U89" s="76"/>
      <c r="V89" s="76"/>
      <c r="W89" s="76"/>
      <c r="X89" s="76"/>
      <c r="Y89" s="76"/>
      <c r="Z89" s="76"/>
      <c r="AA89" s="76"/>
      <c r="AB89" s="76"/>
      <c r="AC89" s="76"/>
      <c r="AD89" s="76"/>
      <c r="AE89" s="76"/>
      <c r="AF89" s="76"/>
      <c r="AG89" s="76"/>
      <c r="AH89" s="76"/>
      <c r="AI89" s="76"/>
      <c r="AJ89" s="76"/>
      <c r="AK89" s="76"/>
      <c r="AL89" s="74" t="s">
        <v>88</v>
      </c>
      <c r="AM89" s="76" t="s">
        <v>89</v>
      </c>
      <c r="AN89" s="74" t="s">
        <v>104</v>
      </c>
      <c r="AO89" s="74" t="s">
        <v>105</v>
      </c>
      <c r="AP89" s="74">
        <v>0</v>
      </c>
      <c r="AQ89" s="73" t="s">
        <v>845</v>
      </c>
      <c r="AR89" s="73" t="s">
        <v>846</v>
      </c>
      <c r="AS89" s="2">
        <v>0</v>
      </c>
      <c r="AT89" s="2">
        <v>0</v>
      </c>
      <c r="AU89" s="2">
        <v>96</v>
      </c>
      <c r="AV89" s="2">
        <v>96</v>
      </c>
      <c r="AW89" s="3">
        <v>96</v>
      </c>
      <c r="AX89" s="3">
        <v>96</v>
      </c>
      <c r="AY89" s="2">
        <v>0</v>
      </c>
      <c r="AZ89" s="77">
        <v>96</v>
      </c>
      <c r="BA89" s="2"/>
      <c r="BB89" s="2">
        <f t="shared" si="107"/>
        <v>96</v>
      </c>
      <c r="BC89" s="17">
        <f t="shared" si="108"/>
        <v>96</v>
      </c>
      <c r="BD89" s="78">
        <v>0</v>
      </c>
      <c r="BE89" s="78">
        <f>BD89</f>
        <v>0</v>
      </c>
      <c r="BF89" s="79">
        <v>96</v>
      </c>
      <c r="BG89" s="78">
        <f>BF89</f>
        <v>96</v>
      </c>
      <c r="BH89" s="78">
        <f>BG89</f>
        <v>96</v>
      </c>
      <c r="BI89" s="79">
        <v>96</v>
      </c>
      <c r="BJ89" s="78">
        <f>BI89</f>
        <v>96</v>
      </c>
      <c r="BK89" s="78">
        <f>BJ89</f>
        <v>96</v>
      </c>
      <c r="BL89" s="79">
        <v>96</v>
      </c>
      <c r="BM89" s="78">
        <f>BL89</f>
        <v>96</v>
      </c>
      <c r="BN89" s="78">
        <f>BM89</f>
        <v>96</v>
      </c>
      <c r="BO89" s="80">
        <f t="shared" si="111"/>
        <v>96</v>
      </c>
    </row>
    <row r="90" spans="1:16372" s="81" customFormat="1" ht="50.1" customHeight="1">
      <c r="A90" s="72" t="s">
        <v>76</v>
      </c>
      <c r="B90" s="72" t="s">
        <v>77</v>
      </c>
      <c r="C90" s="72" t="s">
        <v>78</v>
      </c>
      <c r="D90" s="72" t="s">
        <v>838</v>
      </c>
      <c r="E90" s="72" t="s">
        <v>407</v>
      </c>
      <c r="F90" s="72" t="s">
        <v>487</v>
      </c>
      <c r="G90" s="73" t="s">
        <v>82</v>
      </c>
      <c r="H90" s="73" t="s">
        <v>839</v>
      </c>
      <c r="I90" s="73" t="s">
        <v>1540</v>
      </c>
      <c r="J90" s="74" t="s">
        <v>485</v>
      </c>
      <c r="K90" s="73" t="s">
        <v>840</v>
      </c>
      <c r="L90" s="74">
        <v>90</v>
      </c>
      <c r="M90" s="75" t="s">
        <v>764</v>
      </c>
      <c r="N90" s="74" t="s">
        <v>1</v>
      </c>
      <c r="O90" s="76"/>
      <c r="P90" s="76"/>
      <c r="Q90" s="76"/>
      <c r="R90" s="76"/>
      <c r="S90" s="76"/>
      <c r="T90" s="76"/>
      <c r="U90" s="76"/>
      <c r="V90" s="76"/>
      <c r="W90" s="76"/>
      <c r="X90" s="76"/>
      <c r="Y90" s="76"/>
      <c r="Z90" s="76"/>
      <c r="AA90" s="76"/>
      <c r="AB90" s="76"/>
      <c r="AC90" s="76"/>
      <c r="AD90" s="76"/>
      <c r="AE90" s="76"/>
      <c r="AF90" s="76"/>
      <c r="AG90" s="76"/>
      <c r="AH90" s="76"/>
      <c r="AI90" s="76"/>
      <c r="AJ90" s="76"/>
      <c r="AK90" s="76"/>
      <c r="AL90" s="74" t="s">
        <v>98</v>
      </c>
      <c r="AM90" s="76" t="s">
        <v>847</v>
      </c>
      <c r="AN90" s="74" t="s">
        <v>168</v>
      </c>
      <c r="AO90" s="74" t="s">
        <v>105</v>
      </c>
      <c r="AP90" s="74">
        <v>0</v>
      </c>
      <c r="AQ90" s="73" t="s">
        <v>848</v>
      </c>
      <c r="AR90" s="73" t="s">
        <v>849</v>
      </c>
      <c r="AS90" s="2">
        <v>39</v>
      </c>
      <c r="AT90" s="2">
        <v>29</v>
      </c>
      <c r="AU90" s="2">
        <v>20</v>
      </c>
      <c r="AV90" s="2">
        <v>15</v>
      </c>
      <c r="AW90" s="3">
        <v>10</v>
      </c>
      <c r="AX90" s="3">
        <v>10</v>
      </c>
      <c r="AY90" s="2">
        <v>0</v>
      </c>
      <c r="AZ90" s="2">
        <v>21</v>
      </c>
      <c r="BA90" s="2">
        <v>15</v>
      </c>
      <c r="BB90" s="2">
        <f t="shared" si="107"/>
        <v>0</v>
      </c>
      <c r="BC90" s="17">
        <f t="shared" si="108"/>
        <v>10</v>
      </c>
      <c r="BD90" s="78">
        <f>BA90</f>
        <v>15</v>
      </c>
      <c r="BE90" s="78">
        <f>BD90</f>
        <v>15</v>
      </c>
      <c r="BF90" s="78">
        <f>BE90</f>
        <v>15</v>
      </c>
      <c r="BG90" s="78">
        <f>BF90</f>
        <v>15</v>
      </c>
      <c r="BH90" s="78">
        <f>BG90</f>
        <v>15</v>
      </c>
      <c r="BI90" s="79">
        <v>10</v>
      </c>
      <c r="BJ90" s="78">
        <f>BI90</f>
        <v>10</v>
      </c>
      <c r="BK90" s="78">
        <f>BJ90</f>
        <v>10</v>
      </c>
      <c r="BL90" s="78">
        <f>BK90</f>
        <v>10</v>
      </c>
      <c r="BM90" s="78">
        <f>BL90</f>
        <v>10</v>
      </c>
      <c r="BN90" s="78">
        <f>BM90</f>
        <v>10</v>
      </c>
      <c r="BO90" s="80">
        <f t="shared" si="111"/>
        <v>10</v>
      </c>
    </row>
    <row r="91" spans="1:16372" s="81" customFormat="1" ht="50.1" customHeight="1">
      <c r="A91" s="72" t="s">
        <v>76</v>
      </c>
      <c r="B91" s="72" t="s">
        <v>77</v>
      </c>
      <c r="C91" s="72" t="s">
        <v>78</v>
      </c>
      <c r="D91" s="72" t="s">
        <v>838</v>
      </c>
      <c r="E91" s="72" t="s">
        <v>407</v>
      </c>
      <c r="F91" s="72" t="s">
        <v>487</v>
      </c>
      <c r="G91" s="73" t="s">
        <v>82</v>
      </c>
      <c r="H91" s="73" t="s">
        <v>839</v>
      </c>
      <c r="I91" s="73" t="s">
        <v>1540</v>
      </c>
      <c r="J91" s="74" t="s">
        <v>485</v>
      </c>
      <c r="K91" s="73" t="s">
        <v>840</v>
      </c>
      <c r="L91" s="74">
        <v>91</v>
      </c>
      <c r="M91" s="75" t="s">
        <v>765</v>
      </c>
      <c r="N91" s="74" t="s">
        <v>1</v>
      </c>
      <c r="O91" s="76" t="s">
        <v>87</v>
      </c>
      <c r="P91" s="76"/>
      <c r="Q91" s="76"/>
      <c r="R91" s="76"/>
      <c r="S91" s="76"/>
      <c r="T91" s="76"/>
      <c r="U91" s="76"/>
      <c r="V91" s="76"/>
      <c r="W91" s="76"/>
      <c r="X91" s="76"/>
      <c r="Y91" s="76"/>
      <c r="Z91" s="76"/>
      <c r="AA91" s="76"/>
      <c r="AB91" s="76"/>
      <c r="AC91" s="76"/>
      <c r="AD91" s="76"/>
      <c r="AE91" s="76"/>
      <c r="AF91" s="76"/>
      <c r="AG91" s="76"/>
      <c r="AH91" s="76"/>
      <c r="AI91" s="76"/>
      <c r="AJ91" s="76"/>
      <c r="AK91" s="76"/>
      <c r="AL91" s="74" t="s">
        <v>98</v>
      </c>
      <c r="AM91" s="76" t="s">
        <v>89</v>
      </c>
      <c r="AN91" s="74" t="s">
        <v>104</v>
      </c>
      <c r="AO91" s="74" t="s">
        <v>105</v>
      </c>
      <c r="AP91" s="74">
        <v>0</v>
      </c>
      <c r="AQ91" s="73" t="s">
        <v>850</v>
      </c>
      <c r="AR91" s="73" t="s">
        <v>851</v>
      </c>
      <c r="AS91" s="2">
        <v>96</v>
      </c>
      <c r="AT91" s="2">
        <v>96</v>
      </c>
      <c r="AU91" s="2">
        <v>96</v>
      </c>
      <c r="AV91" s="2">
        <v>96</v>
      </c>
      <c r="AW91" s="3">
        <v>96</v>
      </c>
      <c r="AX91" s="3">
        <v>96</v>
      </c>
      <c r="AY91" s="2">
        <v>0</v>
      </c>
      <c r="AZ91" s="77">
        <v>192</v>
      </c>
      <c r="BA91" s="2">
        <v>96</v>
      </c>
      <c r="BB91" s="2">
        <f t="shared" si="107"/>
        <v>0</v>
      </c>
      <c r="BC91" s="17">
        <f t="shared" si="108"/>
        <v>96</v>
      </c>
      <c r="BD91" s="78">
        <v>0</v>
      </c>
      <c r="BE91" s="78">
        <f t="shared" ref="BE91:BE94" si="112">BD91</f>
        <v>0</v>
      </c>
      <c r="BF91" s="79">
        <v>20</v>
      </c>
      <c r="BG91" s="78">
        <f t="shared" ref="BG91:BH94" si="113">BF91</f>
        <v>20</v>
      </c>
      <c r="BH91" s="78">
        <f t="shared" si="113"/>
        <v>20</v>
      </c>
      <c r="BI91" s="79">
        <v>50</v>
      </c>
      <c r="BJ91" s="78">
        <f t="shared" ref="BJ91:BK94" si="114">BI91</f>
        <v>50</v>
      </c>
      <c r="BK91" s="78">
        <f t="shared" si="114"/>
        <v>50</v>
      </c>
      <c r="BL91" s="79">
        <v>80</v>
      </c>
      <c r="BM91" s="78">
        <f t="shared" ref="BM91:BN94" si="115">BL91</f>
        <v>80</v>
      </c>
      <c r="BN91" s="78">
        <f t="shared" si="115"/>
        <v>80</v>
      </c>
      <c r="BO91" s="80">
        <f t="shared" si="111"/>
        <v>96</v>
      </c>
    </row>
    <row r="92" spans="1:16372" s="81" customFormat="1" ht="50.1" customHeight="1">
      <c r="A92" s="72" t="s">
        <v>76</v>
      </c>
      <c r="B92" s="72" t="s">
        <v>77</v>
      </c>
      <c r="C92" s="72" t="s">
        <v>78</v>
      </c>
      <c r="D92" s="72" t="s">
        <v>838</v>
      </c>
      <c r="E92" s="72" t="s">
        <v>407</v>
      </c>
      <c r="F92" s="72" t="s">
        <v>493</v>
      </c>
      <c r="G92" s="73" t="s">
        <v>82</v>
      </c>
      <c r="H92" s="73" t="s">
        <v>839</v>
      </c>
      <c r="I92" s="73" t="s">
        <v>1540</v>
      </c>
      <c r="J92" s="74" t="s">
        <v>485</v>
      </c>
      <c r="K92" s="73" t="s">
        <v>840</v>
      </c>
      <c r="L92" s="74">
        <v>189</v>
      </c>
      <c r="M92" s="75" t="s">
        <v>761</v>
      </c>
      <c r="N92" s="74" t="s">
        <v>1</v>
      </c>
      <c r="O92" s="76" t="s">
        <v>87</v>
      </c>
      <c r="P92" s="76"/>
      <c r="Q92" s="76"/>
      <c r="R92" s="76"/>
      <c r="S92" s="76"/>
      <c r="T92" s="76"/>
      <c r="U92" s="76"/>
      <c r="V92" s="76"/>
      <c r="W92" s="76"/>
      <c r="X92" s="76"/>
      <c r="Y92" s="76"/>
      <c r="Z92" s="76"/>
      <c r="AA92" s="76"/>
      <c r="AB92" s="76"/>
      <c r="AC92" s="76"/>
      <c r="AD92" s="76"/>
      <c r="AE92" s="76"/>
      <c r="AF92" s="76"/>
      <c r="AG92" s="76"/>
      <c r="AH92" s="76"/>
      <c r="AI92" s="76"/>
      <c r="AJ92" s="76"/>
      <c r="AK92" s="76"/>
      <c r="AL92" s="74" t="s">
        <v>98</v>
      </c>
      <c r="AM92" s="76" t="s">
        <v>89</v>
      </c>
      <c r="AN92" s="74" t="s">
        <v>113</v>
      </c>
      <c r="AO92" s="74" t="s">
        <v>105</v>
      </c>
      <c r="AP92" s="74">
        <v>0</v>
      </c>
      <c r="AQ92" s="73" t="s">
        <v>852</v>
      </c>
      <c r="AR92" s="73" t="s">
        <v>136</v>
      </c>
      <c r="AS92" s="2">
        <v>0</v>
      </c>
      <c r="AT92" s="2">
        <v>0</v>
      </c>
      <c r="AU92" s="2">
        <v>70</v>
      </c>
      <c r="AV92" s="2">
        <v>96</v>
      </c>
      <c r="AW92" s="3">
        <v>96</v>
      </c>
      <c r="AX92" s="3">
        <v>96</v>
      </c>
      <c r="AY92" s="2">
        <v>0</v>
      </c>
      <c r="AZ92" s="77">
        <v>72</v>
      </c>
      <c r="BA92" s="2">
        <v>68</v>
      </c>
      <c r="BB92" s="2">
        <f t="shared" si="107"/>
        <v>28</v>
      </c>
      <c r="BC92" s="17">
        <f t="shared" si="108"/>
        <v>96</v>
      </c>
      <c r="BD92" s="78">
        <v>0</v>
      </c>
      <c r="BE92" s="78">
        <f t="shared" si="112"/>
        <v>0</v>
      </c>
      <c r="BF92" s="79">
        <v>10</v>
      </c>
      <c r="BG92" s="78">
        <f t="shared" si="113"/>
        <v>10</v>
      </c>
      <c r="BH92" s="78">
        <f t="shared" si="113"/>
        <v>10</v>
      </c>
      <c r="BI92" s="79">
        <v>30</v>
      </c>
      <c r="BJ92" s="78">
        <f t="shared" si="114"/>
        <v>30</v>
      </c>
      <c r="BK92" s="78">
        <f t="shared" si="114"/>
        <v>30</v>
      </c>
      <c r="BL92" s="79">
        <v>70</v>
      </c>
      <c r="BM92" s="78">
        <f t="shared" si="115"/>
        <v>70</v>
      </c>
      <c r="BN92" s="78">
        <f t="shared" si="115"/>
        <v>70</v>
      </c>
      <c r="BO92" s="80">
        <f t="shared" si="111"/>
        <v>96</v>
      </c>
    </row>
    <row r="93" spans="1:16372" s="81" customFormat="1" ht="50.1" customHeight="1">
      <c r="A93" s="72" t="s">
        <v>76</v>
      </c>
      <c r="B93" s="72" t="s">
        <v>77</v>
      </c>
      <c r="C93" s="72" t="s">
        <v>78</v>
      </c>
      <c r="D93" s="72" t="s">
        <v>838</v>
      </c>
      <c r="E93" s="72" t="s">
        <v>407</v>
      </c>
      <c r="F93" s="72" t="s">
        <v>493</v>
      </c>
      <c r="G93" s="73" t="s">
        <v>82</v>
      </c>
      <c r="H93" s="73" t="s">
        <v>839</v>
      </c>
      <c r="I93" s="73" t="s">
        <v>1540</v>
      </c>
      <c r="J93" s="82" t="s">
        <v>485</v>
      </c>
      <c r="K93" s="73" t="s">
        <v>840</v>
      </c>
      <c r="L93" s="74">
        <v>244</v>
      </c>
      <c r="M93" s="75" t="s">
        <v>853</v>
      </c>
      <c r="N93" s="74" t="s">
        <v>1</v>
      </c>
      <c r="O93" s="76"/>
      <c r="P93" s="76"/>
      <c r="Q93" s="76"/>
      <c r="R93" s="76"/>
      <c r="S93" s="76"/>
      <c r="T93" s="76"/>
      <c r="U93" s="76"/>
      <c r="V93" s="76"/>
      <c r="W93" s="76"/>
      <c r="X93" s="76"/>
      <c r="Y93" s="76"/>
      <c r="Z93" s="76"/>
      <c r="AA93" s="76"/>
      <c r="AB93" s="76"/>
      <c r="AC93" s="76"/>
      <c r="AD93" s="76"/>
      <c r="AE93" s="76"/>
      <c r="AF93" s="76"/>
      <c r="AG93" s="76"/>
      <c r="AH93" s="76"/>
      <c r="AI93" s="76"/>
      <c r="AJ93" s="76"/>
      <c r="AK93" s="76"/>
      <c r="AL93" s="74" t="s">
        <v>98</v>
      </c>
      <c r="AM93" s="76" t="s">
        <v>89</v>
      </c>
      <c r="AN93" s="74" t="s">
        <v>104</v>
      </c>
      <c r="AO93" s="74" t="s">
        <v>291</v>
      </c>
      <c r="AP93" s="74">
        <v>0</v>
      </c>
      <c r="AQ93" s="73" t="s">
        <v>854</v>
      </c>
      <c r="AR93" s="73" t="s">
        <v>855</v>
      </c>
      <c r="AS93" s="2">
        <v>0</v>
      </c>
      <c r="AT93" s="2">
        <v>0</v>
      </c>
      <c r="AU93" s="2">
        <v>0</v>
      </c>
      <c r="AV93" s="2">
        <v>90</v>
      </c>
      <c r="AW93" s="3">
        <v>90</v>
      </c>
      <c r="AX93" s="3">
        <v>90</v>
      </c>
      <c r="AY93" s="2">
        <v>0</v>
      </c>
      <c r="AZ93" s="2">
        <v>0</v>
      </c>
      <c r="BA93" s="2" t="s">
        <v>856</v>
      </c>
      <c r="BB93" s="2" t="e">
        <f t="shared" si="107"/>
        <v>#VALUE!</v>
      </c>
      <c r="BC93" s="17">
        <f t="shared" si="108"/>
        <v>90</v>
      </c>
      <c r="BD93" s="78">
        <v>0</v>
      </c>
      <c r="BE93" s="78">
        <f t="shared" si="112"/>
        <v>0</v>
      </c>
      <c r="BF93" s="79">
        <v>90</v>
      </c>
      <c r="BG93" s="78">
        <f t="shared" si="113"/>
        <v>90</v>
      </c>
      <c r="BH93" s="78">
        <f t="shared" si="113"/>
        <v>90</v>
      </c>
      <c r="BI93" s="79">
        <v>90</v>
      </c>
      <c r="BJ93" s="78">
        <f t="shared" si="114"/>
        <v>90</v>
      </c>
      <c r="BK93" s="78">
        <f t="shared" si="114"/>
        <v>90</v>
      </c>
      <c r="BL93" s="79">
        <v>90</v>
      </c>
      <c r="BM93" s="78">
        <f t="shared" si="115"/>
        <v>90</v>
      </c>
      <c r="BN93" s="78">
        <f t="shared" si="115"/>
        <v>90</v>
      </c>
      <c r="BO93" s="80">
        <f t="shared" si="111"/>
        <v>90</v>
      </c>
    </row>
    <row r="94" spans="1:16372" s="81" customFormat="1" ht="50.1" customHeight="1">
      <c r="A94" s="72" t="s">
        <v>76</v>
      </c>
      <c r="B94" s="72" t="s">
        <v>77</v>
      </c>
      <c r="C94" s="72" t="s">
        <v>78</v>
      </c>
      <c r="D94" s="72" t="s">
        <v>838</v>
      </c>
      <c r="E94" s="72" t="s">
        <v>407</v>
      </c>
      <c r="F94" s="72" t="s">
        <v>493</v>
      </c>
      <c r="G94" s="73" t="s">
        <v>82</v>
      </c>
      <c r="H94" s="73" t="s">
        <v>839</v>
      </c>
      <c r="I94" s="73" t="s">
        <v>1540</v>
      </c>
      <c r="J94" s="82" t="s">
        <v>485</v>
      </c>
      <c r="K94" s="73" t="s">
        <v>840</v>
      </c>
      <c r="L94" s="74">
        <v>245</v>
      </c>
      <c r="M94" s="75" t="s">
        <v>762</v>
      </c>
      <c r="N94" s="74" t="s">
        <v>1</v>
      </c>
      <c r="O94" s="76"/>
      <c r="P94" s="76"/>
      <c r="Q94" s="76"/>
      <c r="R94" s="76"/>
      <c r="S94" s="76"/>
      <c r="T94" s="76"/>
      <c r="U94" s="76"/>
      <c r="V94" s="76"/>
      <c r="W94" s="76"/>
      <c r="X94" s="76"/>
      <c r="Y94" s="76"/>
      <c r="Z94" s="76"/>
      <c r="AA94" s="76"/>
      <c r="AB94" s="76"/>
      <c r="AC94" s="76"/>
      <c r="AD94" s="76"/>
      <c r="AE94" s="76"/>
      <c r="AF94" s="76"/>
      <c r="AG94" s="76"/>
      <c r="AH94" s="76"/>
      <c r="AI94" s="76"/>
      <c r="AJ94" s="76"/>
      <c r="AK94" s="76"/>
      <c r="AL94" s="74" t="s">
        <v>155</v>
      </c>
      <c r="AM94" s="76" t="s">
        <v>89</v>
      </c>
      <c r="AN94" s="74" t="s">
        <v>104</v>
      </c>
      <c r="AO94" s="74" t="s">
        <v>291</v>
      </c>
      <c r="AP94" s="74">
        <v>0</v>
      </c>
      <c r="AQ94" s="73" t="s">
        <v>857</v>
      </c>
      <c r="AR94" s="73" t="s">
        <v>858</v>
      </c>
      <c r="AS94" s="2">
        <v>0</v>
      </c>
      <c r="AT94" s="2">
        <v>0</v>
      </c>
      <c r="AU94" s="2">
        <v>0</v>
      </c>
      <c r="AV94" s="2">
        <v>100</v>
      </c>
      <c r="AW94" s="3">
        <v>100</v>
      </c>
      <c r="AX94" s="3">
        <v>100</v>
      </c>
      <c r="AY94" s="2">
        <v>0</v>
      </c>
      <c r="AZ94" s="2">
        <v>0</v>
      </c>
      <c r="BA94" s="2">
        <v>30</v>
      </c>
      <c r="BB94" s="2">
        <f t="shared" si="107"/>
        <v>70</v>
      </c>
      <c r="BC94" s="17">
        <f t="shared" si="108"/>
        <v>100</v>
      </c>
      <c r="BD94" s="78">
        <v>0</v>
      </c>
      <c r="BE94" s="78">
        <f t="shared" si="112"/>
        <v>0</v>
      </c>
      <c r="BF94" s="79">
        <v>10</v>
      </c>
      <c r="BG94" s="78">
        <f t="shared" si="113"/>
        <v>10</v>
      </c>
      <c r="BH94" s="78">
        <f t="shared" si="113"/>
        <v>10</v>
      </c>
      <c r="BI94" s="79">
        <v>10</v>
      </c>
      <c r="BJ94" s="78">
        <f t="shared" si="114"/>
        <v>10</v>
      </c>
      <c r="BK94" s="78">
        <f t="shared" si="114"/>
        <v>10</v>
      </c>
      <c r="BL94" s="79">
        <v>10</v>
      </c>
      <c r="BM94" s="78">
        <f t="shared" si="115"/>
        <v>10</v>
      </c>
      <c r="BN94" s="78">
        <f t="shared" si="115"/>
        <v>10</v>
      </c>
      <c r="BO94" s="80">
        <f t="shared" si="111"/>
        <v>100</v>
      </c>
    </row>
    <row r="95" spans="1:16372" s="81" customFormat="1" ht="50.1" customHeight="1">
      <c r="A95" s="72" t="s">
        <v>76</v>
      </c>
      <c r="B95" s="72" t="s">
        <v>77</v>
      </c>
      <c r="C95" s="72" t="s">
        <v>78</v>
      </c>
      <c r="D95" s="72" t="s">
        <v>838</v>
      </c>
      <c r="E95" s="72" t="s">
        <v>407</v>
      </c>
      <c r="F95" s="72" t="s">
        <v>407</v>
      </c>
      <c r="G95" s="73" t="s">
        <v>82</v>
      </c>
      <c r="H95" s="61" t="s">
        <v>283</v>
      </c>
      <c r="I95" s="61" t="s">
        <v>1538</v>
      </c>
      <c r="J95" s="74" t="s">
        <v>485</v>
      </c>
      <c r="K95" s="73" t="s">
        <v>840</v>
      </c>
      <c r="L95" s="74">
        <v>468</v>
      </c>
      <c r="M95" s="75" t="s">
        <v>766</v>
      </c>
      <c r="N95" s="74" t="s">
        <v>5</v>
      </c>
      <c r="O95" s="76"/>
      <c r="P95" s="76"/>
      <c r="Q95" s="76" t="s">
        <v>87</v>
      </c>
      <c r="R95" s="76"/>
      <c r="S95" s="76"/>
      <c r="T95" s="76"/>
      <c r="U95" s="76"/>
      <c r="V95" s="76"/>
      <c r="W95" s="76"/>
      <c r="X95" s="76"/>
      <c r="Y95" s="76"/>
      <c r="Z95" s="76"/>
      <c r="AA95" s="76"/>
      <c r="AB95" s="76"/>
      <c r="AC95" s="76"/>
      <c r="AD95" s="76"/>
      <c r="AE95" s="76"/>
      <c r="AF95" s="76"/>
      <c r="AG95" s="76"/>
      <c r="AH95" s="76"/>
      <c r="AI95" s="76"/>
      <c r="AJ95" s="76"/>
      <c r="AK95" s="76"/>
      <c r="AL95" s="74" t="s">
        <v>88</v>
      </c>
      <c r="AM95" s="76" t="s">
        <v>125</v>
      </c>
      <c r="AN95" s="74" t="s">
        <v>113</v>
      </c>
      <c r="AO95" s="74" t="s">
        <v>105</v>
      </c>
      <c r="AP95" s="74">
        <v>0</v>
      </c>
      <c r="AQ95" s="73" t="s">
        <v>859</v>
      </c>
      <c r="AR95" s="73" t="s">
        <v>860</v>
      </c>
      <c r="AS95" s="2">
        <v>0</v>
      </c>
      <c r="AT95" s="2">
        <v>0</v>
      </c>
      <c r="AU95" s="2">
        <v>0</v>
      </c>
      <c r="AV95" s="2">
        <v>0</v>
      </c>
      <c r="AW95" s="3">
        <v>1</v>
      </c>
      <c r="AX95" s="3">
        <v>1</v>
      </c>
      <c r="AY95" s="2">
        <v>0</v>
      </c>
      <c r="AZ95" s="2">
        <v>0</v>
      </c>
      <c r="BA95" s="2">
        <v>0</v>
      </c>
      <c r="BB95" s="2">
        <f t="shared" si="107"/>
        <v>0</v>
      </c>
      <c r="BC95" s="17">
        <f t="shared" si="108"/>
        <v>1</v>
      </c>
      <c r="BD95" s="78">
        <v>0</v>
      </c>
      <c r="BE95" s="78">
        <v>0</v>
      </c>
      <c r="BF95" s="78">
        <v>0</v>
      </c>
      <c r="BG95" s="78">
        <v>0</v>
      </c>
      <c r="BH95" s="78">
        <v>0</v>
      </c>
      <c r="BI95" s="78">
        <v>0</v>
      </c>
      <c r="BJ95" s="78">
        <v>0</v>
      </c>
      <c r="BK95" s="78">
        <v>0</v>
      </c>
      <c r="BL95" s="78">
        <v>0</v>
      </c>
      <c r="BM95" s="78">
        <v>0</v>
      </c>
      <c r="BN95" s="78">
        <v>0</v>
      </c>
      <c r="BO95" s="80">
        <f t="shared" si="111"/>
        <v>1</v>
      </c>
    </row>
    <row r="96" spans="1:16372" s="81" customFormat="1" ht="50.1" customHeight="1">
      <c r="A96" s="72" t="s">
        <v>76</v>
      </c>
      <c r="B96" s="72" t="s">
        <v>77</v>
      </c>
      <c r="C96" s="72" t="s">
        <v>78</v>
      </c>
      <c r="D96" s="72" t="s">
        <v>838</v>
      </c>
      <c r="E96" s="72" t="s">
        <v>407</v>
      </c>
      <c r="F96" s="72" t="s">
        <v>407</v>
      </c>
      <c r="G96" s="73" t="s">
        <v>82</v>
      </c>
      <c r="H96" s="61" t="s">
        <v>283</v>
      </c>
      <c r="I96" s="61" t="s">
        <v>1538</v>
      </c>
      <c r="J96" s="74" t="s">
        <v>485</v>
      </c>
      <c r="K96" s="73" t="s">
        <v>840</v>
      </c>
      <c r="L96" s="74">
        <v>469</v>
      </c>
      <c r="M96" s="75" t="s">
        <v>767</v>
      </c>
      <c r="N96" s="74" t="s">
        <v>5</v>
      </c>
      <c r="O96" s="76"/>
      <c r="P96" s="76"/>
      <c r="Q96" s="76" t="s">
        <v>87</v>
      </c>
      <c r="R96" s="76"/>
      <c r="S96" s="76"/>
      <c r="T96" s="76"/>
      <c r="U96" s="76"/>
      <c r="V96" s="76"/>
      <c r="W96" s="76"/>
      <c r="X96" s="76"/>
      <c r="Y96" s="76"/>
      <c r="Z96" s="76"/>
      <c r="AA96" s="76"/>
      <c r="AB96" s="76"/>
      <c r="AC96" s="76"/>
      <c r="AD96" s="76"/>
      <c r="AE96" s="76"/>
      <c r="AF96" s="76"/>
      <c r="AG96" s="76"/>
      <c r="AH96" s="76"/>
      <c r="AI96" s="76"/>
      <c r="AJ96" s="76"/>
      <c r="AK96" s="76"/>
      <c r="AL96" s="74" t="s">
        <v>88</v>
      </c>
      <c r="AM96" s="76" t="s">
        <v>125</v>
      </c>
      <c r="AN96" s="74" t="s">
        <v>117</v>
      </c>
      <c r="AO96" s="74" t="s">
        <v>291</v>
      </c>
      <c r="AP96" s="74">
        <v>0</v>
      </c>
      <c r="AQ96" s="73" t="s">
        <v>861</v>
      </c>
      <c r="AR96" s="73" t="s">
        <v>862</v>
      </c>
      <c r="AS96" s="2">
        <v>0</v>
      </c>
      <c r="AT96" s="2">
        <v>0</v>
      </c>
      <c r="AU96" s="2">
        <v>30</v>
      </c>
      <c r="AV96" s="2">
        <v>50</v>
      </c>
      <c r="AW96" s="3">
        <v>20</v>
      </c>
      <c r="AX96" s="3">
        <v>100</v>
      </c>
      <c r="AY96" s="2">
        <v>0</v>
      </c>
      <c r="AZ96" s="2">
        <v>0</v>
      </c>
      <c r="BA96" s="2">
        <v>0</v>
      </c>
      <c r="BB96" s="2">
        <f t="shared" si="107"/>
        <v>50</v>
      </c>
      <c r="BC96" s="17">
        <f t="shared" si="108"/>
        <v>20</v>
      </c>
      <c r="BD96" s="78">
        <v>0</v>
      </c>
      <c r="BE96" s="78">
        <v>0</v>
      </c>
      <c r="BF96" s="78">
        <v>0</v>
      </c>
      <c r="BG96" s="78">
        <v>0</v>
      </c>
      <c r="BH96" s="78">
        <v>0</v>
      </c>
      <c r="BI96" s="78">
        <v>0</v>
      </c>
      <c r="BJ96" s="78">
        <v>0</v>
      </c>
      <c r="BK96" s="78">
        <v>0</v>
      </c>
      <c r="BL96" s="78">
        <v>0</v>
      </c>
      <c r="BM96" s="78">
        <v>0</v>
      </c>
      <c r="BN96" s="78">
        <v>0</v>
      </c>
      <c r="BO96" s="80">
        <f t="shared" si="111"/>
        <v>20</v>
      </c>
    </row>
    <row r="97" spans="1:69" s="81" customFormat="1" ht="50.1" customHeight="1">
      <c r="A97" s="72" t="s">
        <v>76</v>
      </c>
      <c r="B97" s="72" t="s">
        <v>77</v>
      </c>
      <c r="C97" s="72" t="s">
        <v>78</v>
      </c>
      <c r="D97" s="72" t="s">
        <v>838</v>
      </c>
      <c r="E97" s="72" t="s">
        <v>407</v>
      </c>
      <c r="F97" s="72" t="s">
        <v>407</v>
      </c>
      <c r="G97" s="73" t="s">
        <v>82</v>
      </c>
      <c r="H97" s="61" t="s">
        <v>283</v>
      </c>
      <c r="I97" s="61" t="s">
        <v>1538</v>
      </c>
      <c r="J97" s="74" t="s">
        <v>485</v>
      </c>
      <c r="K97" s="73" t="s">
        <v>840</v>
      </c>
      <c r="L97" s="74">
        <v>470</v>
      </c>
      <c r="M97" s="75" t="s">
        <v>863</v>
      </c>
      <c r="N97" s="74" t="s">
        <v>5</v>
      </c>
      <c r="O97" s="76"/>
      <c r="P97" s="76"/>
      <c r="Q97" s="76" t="s">
        <v>87</v>
      </c>
      <c r="R97" s="76"/>
      <c r="S97" s="76"/>
      <c r="T97" s="76"/>
      <c r="U97" s="76"/>
      <c r="V97" s="76"/>
      <c r="W97" s="76"/>
      <c r="X97" s="76"/>
      <c r="Y97" s="76"/>
      <c r="Z97" s="76"/>
      <c r="AA97" s="76"/>
      <c r="AB97" s="76"/>
      <c r="AC97" s="76"/>
      <c r="AD97" s="76"/>
      <c r="AE97" s="76"/>
      <c r="AF97" s="76"/>
      <c r="AG97" s="76"/>
      <c r="AH97" s="76"/>
      <c r="AI97" s="76"/>
      <c r="AJ97" s="76"/>
      <c r="AK97" s="76"/>
      <c r="AL97" s="74" t="s">
        <v>88</v>
      </c>
      <c r="AM97" s="76" t="s">
        <v>125</v>
      </c>
      <c r="AN97" s="74" t="s">
        <v>113</v>
      </c>
      <c r="AO97" s="74" t="s">
        <v>291</v>
      </c>
      <c r="AP97" s="74">
        <v>0</v>
      </c>
      <c r="AQ97" s="73" t="s">
        <v>864</v>
      </c>
      <c r="AR97" s="73" t="s">
        <v>865</v>
      </c>
      <c r="AS97" s="2">
        <v>0</v>
      </c>
      <c r="AT97" s="2">
        <v>0</v>
      </c>
      <c r="AU97" s="2">
        <v>100</v>
      </c>
      <c r="AV97" s="2">
        <v>0</v>
      </c>
      <c r="AW97" s="3">
        <v>0</v>
      </c>
      <c r="AX97" s="3">
        <v>100</v>
      </c>
      <c r="AY97" s="2">
        <v>0</v>
      </c>
      <c r="AZ97" s="2">
        <v>0</v>
      </c>
      <c r="BA97" s="2">
        <v>0</v>
      </c>
      <c r="BB97" s="2">
        <f t="shared" si="107"/>
        <v>0</v>
      </c>
      <c r="BC97" s="17">
        <f t="shared" si="108"/>
        <v>0</v>
      </c>
      <c r="BD97" s="78">
        <v>0</v>
      </c>
      <c r="BE97" s="78">
        <v>0</v>
      </c>
      <c r="BF97" s="78">
        <v>0</v>
      </c>
      <c r="BG97" s="78">
        <v>0</v>
      </c>
      <c r="BH97" s="78">
        <v>0</v>
      </c>
      <c r="BI97" s="78">
        <v>0</v>
      </c>
      <c r="BJ97" s="78">
        <v>0</v>
      </c>
      <c r="BK97" s="78">
        <v>0</v>
      </c>
      <c r="BL97" s="78">
        <v>0</v>
      </c>
      <c r="BM97" s="78">
        <v>0</v>
      </c>
      <c r="BN97" s="78">
        <v>0</v>
      </c>
      <c r="BO97" s="80">
        <f t="shared" si="111"/>
        <v>0</v>
      </c>
    </row>
    <row r="98" spans="1:69" s="81" customFormat="1" ht="50.1" customHeight="1">
      <c r="A98" s="72" t="s">
        <v>76</v>
      </c>
      <c r="B98" s="72" t="s">
        <v>77</v>
      </c>
      <c r="C98" s="72" t="s">
        <v>78</v>
      </c>
      <c r="D98" s="72" t="s">
        <v>838</v>
      </c>
      <c r="E98" s="72" t="s">
        <v>407</v>
      </c>
      <c r="F98" s="72" t="s">
        <v>407</v>
      </c>
      <c r="G98" s="73" t="s">
        <v>82</v>
      </c>
      <c r="H98" s="61" t="s">
        <v>283</v>
      </c>
      <c r="I98" s="61" t="s">
        <v>1538</v>
      </c>
      <c r="J98" s="74" t="s">
        <v>485</v>
      </c>
      <c r="K98" s="73" t="s">
        <v>840</v>
      </c>
      <c r="L98" s="74">
        <v>471</v>
      </c>
      <c r="M98" s="75" t="s">
        <v>866</v>
      </c>
      <c r="N98" s="74" t="s">
        <v>5</v>
      </c>
      <c r="O98" s="76"/>
      <c r="P98" s="76"/>
      <c r="Q98" s="76" t="s">
        <v>87</v>
      </c>
      <c r="R98" s="76"/>
      <c r="S98" s="76"/>
      <c r="T98" s="76"/>
      <c r="U98" s="76"/>
      <c r="V98" s="76"/>
      <c r="W98" s="76"/>
      <c r="X98" s="76"/>
      <c r="Y98" s="76"/>
      <c r="Z98" s="76"/>
      <c r="AA98" s="76"/>
      <c r="AB98" s="76"/>
      <c r="AC98" s="76"/>
      <c r="AD98" s="76"/>
      <c r="AE98" s="76"/>
      <c r="AF98" s="76"/>
      <c r="AG98" s="76"/>
      <c r="AH98" s="76"/>
      <c r="AI98" s="76"/>
      <c r="AJ98" s="76"/>
      <c r="AK98" s="76"/>
      <c r="AL98" s="74" t="s">
        <v>155</v>
      </c>
      <c r="AM98" s="76" t="s">
        <v>125</v>
      </c>
      <c r="AN98" s="74" t="s">
        <v>113</v>
      </c>
      <c r="AO98" s="74" t="s">
        <v>291</v>
      </c>
      <c r="AP98" s="74">
        <v>0</v>
      </c>
      <c r="AQ98" s="73" t="s">
        <v>867</v>
      </c>
      <c r="AR98" s="73" t="s">
        <v>361</v>
      </c>
      <c r="AS98" s="2">
        <v>100</v>
      </c>
      <c r="AT98" s="2">
        <v>0</v>
      </c>
      <c r="AU98" s="2">
        <v>0</v>
      </c>
      <c r="AV98" s="2">
        <v>100</v>
      </c>
      <c r="AW98" s="3">
        <v>100</v>
      </c>
      <c r="AX98" s="3">
        <v>100</v>
      </c>
      <c r="AY98" s="2">
        <v>0</v>
      </c>
      <c r="AZ98" s="2">
        <v>100</v>
      </c>
      <c r="BA98" s="2">
        <v>0</v>
      </c>
      <c r="BB98" s="2">
        <f t="shared" si="107"/>
        <v>100</v>
      </c>
      <c r="BC98" s="17">
        <f t="shared" si="108"/>
        <v>100</v>
      </c>
      <c r="BD98" s="78">
        <v>0</v>
      </c>
      <c r="BE98" s="78">
        <v>0</v>
      </c>
      <c r="BF98" s="78">
        <v>0</v>
      </c>
      <c r="BG98" s="78">
        <v>0</v>
      </c>
      <c r="BH98" s="78">
        <v>0</v>
      </c>
      <c r="BI98" s="78">
        <v>0</v>
      </c>
      <c r="BJ98" s="78">
        <v>0</v>
      </c>
      <c r="BK98" s="78">
        <v>0</v>
      </c>
      <c r="BL98" s="78">
        <v>0</v>
      </c>
      <c r="BM98" s="78">
        <v>0</v>
      </c>
      <c r="BN98" s="78">
        <v>0</v>
      </c>
      <c r="BO98" s="80">
        <f t="shared" si="111"/>
        <v>100</v>
      </c>
    </row>
    <row r="99" spans="1:69" s="81" customFormat="1" ht="50.1" customHeight="1">
      <c r="A99" s="72" t="s">
        <v>76</v>
      </c>
      <c r="B99" s="72" t="s">
        <v>77</v>
      </c>
      <c r="C99" s="72" t="s">
        <v>78</v>
      </c>
      <c r="D99" s="72" t="s">
        <v>838</v>
      </c>
      <c r="E99" s="72" t="s">
        <v>407</v>
      </c>
      <c r="F99" s="72" t="s">
        <v>407</v>
      </c>
      <c r="G99" s="73" t="s">
        <v>82</v>
      </c>
      <c r="H99" s="61" t="s">
        <v>283</v>
      </c>
      <c r="I99" s="61" t="s">
        <v>1538</v>
      </c>
      <c r="J99" s="74" t="s">
        <v>485</v>
      </c>
      <c r="K99" s="73" t="s">
        <v>840</v>
      </c>
      <c r="L99" s="74">
        <v>472</v>
      </c>
      <c r="M99" s="75" t="s">
        <v>868</v>
      </c>
      <c r="N99" s="74" t="s">
        <v>5</v>
      </c>
      <c r="O99" s="76"/>
      <c r="P99" s="76"/>
      <c r="Q99" s="76" t="s">
        <v>87</v>
      </c>
      <c r="R99" s="76"/>
      <c r="S99" s="76"/>
      <c r="T99" s="76"/>
      <c r="U99" s="76"/>
      <c r="V99" s="76"/>
      <c r="W99" s="76"/>
      <c r="X99" s="76"/>
      <c r="Y99" s="76"/>
      <c r="Z99" s="76"/>
      <c r="AA99" s="76"/>
      <c r="AB99" s="76"/>
      <c r="AC99" s="76"/>
      <c r="AD99" s="76"/>
      <c r="AE99" s="76"/>
      <c r="AF99" s="76"/>
      <c r="AG99" s="76"/>
      <c r="AH99" s="76"/>
      <c r="AI99" s="76"/>
      <c r="AJ99" s="76"/>
      <c r="AK99" s="76"/>
      <c r="AL99" s="74" t="s">
        <v>88</v>
      </c>
      <c r="AM99" s="76" t="s">
        <v>125</v>
      </c>
      <c r="AN99" s="74" t="s">
        <v>113</v>
      </c>
      <c r="AO99" s="74" t="s">
        <v>105</v>
      </c>
      <c r="AP99" s="74">
        <v>0</v>
      </c>
      <c r="AQ99" s="73" t="s">
        <v>869</v>
      </c>
      <c r="AR99" s="73" t="s">
        <v>870</v>
      </c>
      <c r="AS99" s="2">
        <v>0</v>
      </c>
      <c r="AT99" s="2">
        <v>0</v>
      </c>
      <c r="AU99" s="2">
        <v>0</v>
      </c>
      <c r="AV99" s="2">
        <v>0</v>
      </c>
      <c r="AW99" s="3">
        <v>1</v>
      </c>
      <c r="AX99" s="3">
        <v>1</v>
      </c>
      <c r="AY99" s="2">
        <v>0</v>
      </c>
      <c r="AZ99" s="2">
        <v>0</v>
      </c>
      <c r="BA99" s="2">
        <v>0</v>
      </c>
      <c r="BB99" s="2">
        <f t="shared" si="107"/>
        <v>0</v>
      </c>
      <c r="BC99" s="17">
        <f t="shared" si="108"/>
        <v>1</v>
      </c>
      <c r="BD99" s="78">
        <v>0</v>
      </c>
      <c r="BE99" s="78">
        <v>0</v>
      </c>
      <c r="BF99" s="78">
        <v>0</v>
      </c>
      <c r="BG99" s="78">
        <v>0</v>
      </c>
      <c r="BH99" s="78">
        <v>0</v>
      </c>
      <c r="BI99" s="78">
        <v>0</v>
      </c>
      <c r="BJ99" s="78">
        <v>0</v>
      </c>
      <c r="BK99" s="78">
        <v>0</v>
      </c>
      <c r="BL99" s="78">
        <v>0</v>
      </c>
      <c r="BM99" s="78">
        <v>0</v>
      </c>
      <c r="BN99" s="78">
        <v>0</v>
      </c>
      <c r="BO99" s="80">
        <f t="shared" si="111"/>
        <v>1</v>
      </c>
    </row>
    <row r="100" spans="1:69" s="81" customFormat="1" ht="50.1" customHeight="1">
      <c r="A100" s="72" t="s">
        <v>76</v>
      </c>
      <c r="B100" s="72" t="s">
        <v>77</v>
      </c>
      <c r="C100" s="72" t="s">
        <v>78</v>
      </c>
      <c r="D100" s="72" t="s">
        <v>838</v>
      </c>
      <c r="E100" s="72" t="s">
        <v>407</v>
      </c>
      <c r="F100" s="72" t="s">
        <v>407</v>
      </c>
      <c r="G100" s="73" t="s">
        <v>82</v>
      </c>
      <c r="H100" s="61" t="s">
        <v>283</v>
      </c>
      <c r="I100" s="61" t="s">
        <v>1538</v>
      </c>
      <c r="J100" s="74" t="s">
        <v>485</v>
      </c>
      <c r="K100" s="73" t="s">
        <v>840</v>
      </c>
      <c r="L100" s="74">
        <v>473</v>
      </c>
      <c r="M100" s="75" t="s">
        <v>768</v>
      </c>
      <c r="N100" s="74" t="s">
        <v>5</v>
      </c>
      <c r="O100" s="76"/>
      <c r="P100" s="76"/>
      <c r="Q100" s="76" t="s">
        <v>87</v>
      </c>
      <c r="R100" s="76"/>
      <c r="S100" s="76"/>
      <c r="T100" s="76"/>
      <c r="U100" s="76"/>
      <c r="V100" s="76"/>
      <c r="W100" s="76"/>
      <c r="X100" s="76"/>
      <c r="Y100" s="76"/>
      <c r="Z100" s="76"/>
      <c r="AA100" s="76"/>
      <c r="AB100" s="76"/>
      <c r="AC100" s="76"/>
      <c r="AD100" s="76"/>
      <c r="AE100" s="76"/>
      <c r="AF100" s="76"/>
      <c r="AG100" s="76"/>
      <c r="AH100" s="76"/>
      <c r="AI100" s="76"/>
      <c r="AJ100" s="76"/>
      <c r="AK100" s="76"/>
      <c r="AL100" s="74" t="s">
        <v>155</v>
      </c>
      <c r="AM100" s="76" t="s">
        <v>89</v>
      </c>
      <c r="AN100" s="74" t="s">
        <v>113</v>
      </c>
      <c r="AO100" s="74" t="s">
        <v>291</v>
      </c>
      <c r="AP100" s="74">
        <v>0</v>
      </c>
      <c r="AQ100" s="73" t="s">
        <v>871</v>
      </c>
      <c r="AR100" s="73" t="s">
        <v>872</v>
      </c>
      <c r="AS100" s="2">
        <v>0</v>
      </c>
      <c r="AT100" s="2">
        <v>0</v>
      </c>
      <c r="AU100" s="2">
        <v>100</v>
      </c>
      <c r="AV100" s="2">
        <v>100</v>
      </c>
      <c r="AW100" s="3">
        <v>100</v>
      </c>
      <c r="AX100" s="3">
        <v>100</v>
      </c>
      <c r="AY100" s="2">
        <v>0</v>
      </c>
      <c r="AZ100" s="2">
        <v>0</v>
      </c>
      <c r="BA100" s="2">
        <v>0</v>
      </c>
      <c r="BB100" s="2">
        <f t="shared" si="107"/>
        <v>100</v>
      </c>
      <c r="BC100" s="17">
        <f t="shared" si="108"/>
        <v>100</v>
      </c>
      <c r="BD100" s="78">
        <v>0</v>
      </c>
      <c r="BE100" s="78">
        <f>BD100</f>
        <v>0</v>
      </c>
      <c r="BF100" s="79"/>
      <c r="BG100" s="78">
        <f>BF100</f>
        <v>0</v>
      </c>
      <c r="BH100" s="78">
        <f>BG100</f>
        <v>0</v>
      </c>
      <c r="BI100" s="79"/>
      <c r="BJ100" s="78">
        <f>BI100</f>
        <v>0</v>
      </c>
      <c r="BK100" s="78">
        <f>BJ100</f>
        <v>0</v>
      </c>
      <c r="BL100" s="79"/>
      <c r="BM100" s="78">
        <f>BL100</f>
        <v>0</v>
      </c>
      <c r="BN100" s="78">
        <f>BM100</f>
        <v>0</v>
      </c>
      <c r="BO100" s="80">
        <f t="shared" si="111"/>
        <v>100</v>
      </c>
    </row>
    <row r="101" spans="1:69" s="81" customFormat="1" ht="50.1" customHeight="1">
      <c r="A101" s="72" t="s">
        <v>76</v>
      </c>
      <c r="B101" s="72" t="s">
        <v>77</v>
      </c>
      <c r="C101" s="72" t="s">
        <v>78</v>
      </c>
      <c r="D101" s="72" t="s">
        <v>838</v>
      </c>
      <c r="E101" s="72" t="s">
        <v>407</v>
      </c>
      <c r="F101" s="72" t="s">
        <v>407</v>
      </c>
      <c r="G101" s="73" t="s">
        <v>82</v>
      </c>
      <c r="H101" s="61" t="s">
        <v>283</v>
      </c>
      <c r="I101" s="61" t="s">
        <v>1538</v>
      </c>
      <c r="J101" s="74" t="s">
        <v>485</v>
      </c>
      <c r="K101" s="73" t="s">
        <v>840</v>
      </c>
      <c r="L101" s="74">
        <v>474</v>
      </c>
      <c r="M101" s="75" t="s">
        <v>769</v>
      </c>
      <c r="N101" s="74" t="s">
        <v>5</v>
      </c>
      <c r="O101" s="76"/>
      <c r="P101" s="76"/>
      <c r="Q101" s="76" t="s">
        <v>87</v>
      </c>
      <c r="R101" s="76"/>
      <c r="S101" s="76"/>
      <c r="T101" s="76"/>
      <c r="U101" s="76"/>
      <c r="V101" s="76"/>
      <c r="W101" s="76"/>
      <c r="X101" s="76"/>
      <c r="Y101" s="76"/>
      <c r="Z101" s="76"/>
      <c r="AA101" s="76"/>
      <c r="AB101" s="76"/>
      <c r="AC101" s="76"/>
      <c r="AD101" s="76"/>
      <c r="AE101" s="76"/>
      <c r="AF101" s="76"/>
      <c r="AG101" s="76"/>
      <c r="AH101" s="76"/>
      <c r="AI101" s="76"/>
      <c r="AJ101" s="76"/>
      <c r="AK101" s="76"/>
      <c r="AL101" s="74" t="s">
        <v>88</v>
      </c>
      <c r="AM101" s="76" t="s">
        <v>125</v>
      </c>
      <c r="AN101" s="74" t="s">
        <v>113</v>
      </c>
      <c r="AO101" s="74" t="s">
        <v>105</v>
      </c>
      <c r="AP101" s="74">
        <v>0</v>
      </c>
      <c r="AQ101" s="73" t="s">
        <v>873</v>
      </c>
      <c r="AR101" s="73" t="s">
        <v>874</v>
      </c>
      <c r="AS101" s="2">
        <v>0</v>
      </c>
      <c r="AT101" s="2">
        <v>0</v>
      </c>
      <c r="AU101" s="2">
        <v>1</v>
      </c>
      <c r="AV101" s="2">
        <v>0</v>
      </c>
      <c r="AW101" s="3">
        <v>1</v>
      </c>
      <c r="AX101" s="3">
        <v>1</v>
      </c>
      <c r="AY101" s="2">
        <v>0</v>
      </c>
      <c r="AZ101" s="2">
        <v>0</v>
      </c>
      <c r="BA101" s="2">
        <v>0</v>
      </c>
      <c r="BB101" s="2">
        <f t="shared" si="107"/>
        <v>0</v>
      </c>
      <c r="BC101" s="17">
        <f t="shared" si="108"/>
        <v>1</v>
      </c>
      <c r="BD101" s="78">
        <v>0</v>
      </c>
      <c r="BE101" s="78">
        <v>0</v>
      </c>
      <c r="BF101" s="78">
        <v>0</v>
      </c>
      <c r="BG101" s="78">
        <v>0</v>
      </c>
      <c r="BH101" s="78">
        <v>0</v>
      </c>
      <c r="BI101" s="78">
        <v>0</v>
      </c>
      <c r="BJ101" s="78">
        <v>0</v>
      </c>
      <c r="BK101" s="78">
        <v>0</v>
      </c>
      <c r="BL101" s="78">
        <v>0</v>
      </c>
      <c r="BM101" s="78">
        <v>0</v>
      </c>
      <c r="BN101" s="78">
        <v>0</v>
      </c>
      <c r="BO101" s="80">
        <f t="shared" si="111"/>
        <v>1</v>
      </c>
    </row>
    <row r="102" spans="1:69" s="81" customFormat="1" ht="50.1" customHeight="1">
      <c r="A102" s="72" t="s">
        <v>76</v>
      </c>
      <c r="B102" s="72" t="s">
        <v>77</v>
      </c>
      <c r="C102" s="72" t="s">
        <v>78</v>
      </c>
      <c r="D102" s="72" t="s">
        <v>838</v>
      </c>
      <c r="E102" s="72" t="s">
        <v>407</v>
      </c>
      <c r="F102" s="72" t="s">
        <v>493</v>
      </c>
      <c r="G102" s="73" t="s">
        <v>82</v>
      </c>
      <c r="H102" s="73" t="s">
        <v>839</v>
      </c>
      <c r="I102" s="61" t="s">
        <v>1538</v>
      </c>
      <c r="J102" s="74" t="s">
        <v>485</v>
      </c>
      <c r="K102" s="73" t="s">
        <v>840</v>
      </c>
      <c r="L102" s="74">
        <v>106</v>
      </c>
      <c r="M102" s="75" t="s">
        <v>875</v>
      </c>
      <c r="N102" s="74" t="s">
        <v>3</v>
      </c>
      <c r="O102" s="76"/>
      <c r="P102" s="76"/>
      <c r="Q102" s="76"/>
      <c r="R102" s="76"/>
      <c r="S102" s="76"/>
      <c r="T102" s="76"/>
      <c r="U102" s="76"/>
      <c r="V102" s="76"/>
      <c r="W102" s="76"/>
      <c r="X102" s="76"/>
      <c r="Y102" s="76"/>
      <c r="Z102" s="76"/>
      <c r="AA102" s="76"/>
      <c r="AB102" s="76"/>
      <c r="AC102" s="76"/>
      <c r="AD102" s="76"/>
      <c r="AE102" s="76"/>
      <c r="AF102" s="76"/>
      <c r="AG102" s="76"/>
      <c r="AH102" s="76"/>
      <c r="AI102" s="76"/>
      <c r="AJ102" s="76"/>
      <c r="AK102" s="76"/>
      <c r="AL102" s="74" t="s">
        <v>88</v>
      </c>
      <c r="AM102" s="76" t="s">
        <v>125</v>
      </c>
      <c r="AN102" s="74" t="s">
        <v>113</v>
      </c>
      <c r="AO102" s="74" t="s">
        <v>91</v>
      </c>
      <c r="AP102" s="74">
        <v>0</v>
      </c>
      <c r="AQ102" s="73" t="s">
        <v>876</v>
      </c>
      <c r="AR102" s="83" t="s">
        <v>877</v>
      </c>
      <c r="AS102" s="2">
        <v>0</v>
      </c>
      <c r="AT102" s="2">
        <v>0</v>
      </c>
      <c r="AU102" s="2">
        <v>0</v>
      </c>
      <c r="AV102" s="2">
        <v>75</v>
      </c>
      <c r="AW102" s="3">
        <v>80</v>
      </c>
      <c r="AX102" s="3">
        <v>80</v>
      </c>
      <c r="AY102" s="2">
        <v>0</v>
      </c>
      <c r="AZ102" s="2">
        <v>0</v>
      </c>
      <c r="BA102" s="2"/>
      <c r="BB102" s="2">
        <f t="shared" si="107"/>
        <v>75</v>
      </c>
      <c r="BC102" s="17">
        <f t="shared" si="108"/>
        <v>80</v>
      </c>
      <c r="BD102" s="78">
        <v>0</v>
      </c>
      <c r="BE102" s="78">
        <v>0</v>
      </c>
      <c r="BF102" s="78">
        <v>0</v>
      </c>
      <c r="BG102" s="78">
        <v>0</v>
      </c>
      <c r="BH102" s="78">
        <v>0</v>
      </c>
      <c r="BI102" s="78">
        <v>0</v>
      </c>
      <c r="BJ102" s="78">
        <v>0</v>
      </c>
      <c r="BK102" s="78">
        <v>0</v>
      </c>
      <c r="BL102" s="78">
        <v>0</v>
      </c>
      <c r="BM102" s="78">
        <v>0</v>
      </c>
      <c r="BN102" s="78">
        <v>0</v>
      </c>
      <c r="BO102" s="80">
        <f t="shared" si="111"/>
        <v>80</v>
      </c>
    </row>
    <row r="103" spans="1:69" s="81" customFormat="1" ht="50.1" customHeight="1">
      <c r="A103" s="72" t="s">
        <v>76</v>
      </c>
      <c r="B103" s="72" t="s">
        <v>77</v>
      </c>
      <c r="C103" s="72" t="s">
        <v>78</v>
      </c>
      <c r="D103" s="72" t="s">
        <v>838</v>
      </c>
      <c r="E103" s="72" t="s">
        <v>407</v>
      </c>
      <c r="F103" s="72" t="s">
        <v>493</v>
      </c>
      <c r="G103" s="73" t="s">
        <v>82</v>
      </c>
      <c r="H103" s="73" t="s">
        <v>839</v>
      </c>
      <c r="I103" s="61" t="s">
        <v>1538</v>
      </c>
      <c r="J103" s="74" t="s">
        <v>485</v>
      </c>
      <c r="K103" s="73" t="s">
        <v>840</v>
      </c>
      <c r="L103" s="74">
        <v>107</v>
      </c>
      <c r="M103" s="75" t="s">
        <v>878</v>
      </c>
      <c r="N103" s="74" t="s">
        <v>3</v>
      </c>
      <c r="O103" s="76"/>
      <c r="P103" s="76"/>
      <c r="Q103" s="76"/>
      <c r="R103" s="76"/>
      <c r="S103" s="76"/>
      <c r="T103" s="76"/>
      <c r="U103" s="76"/>
      <c r="V103" s="76"/>
      <c r="W103" s="76"/>
      <c r="X103" s="76"/>
      <c r="Y103" s="76"/>
      <c r="Z103" s="76"/>
      <c r="AA103" s="76"/>
      <c r="AB103" s="76"/>
      <c r="AC103" s="76"/>
      <c r="AD103" s="76"/>
      <c r="AE103" s="76"/>
      <c r="AF103" s="76"/>
      <c r="AG103" s="76"/>
      <c r="AH103" s="76"/>
      <c r="AI103" s="76"/>
      <c r="AJ103" s="76"/>
      <c r="AK103" s="76"/>
      <c r="AL103" s="74" t="s">
        <v>879</v>
      </c>
      <c r="AM103" s="76" t="s">
        <v>125</v>
      </c>
      <c r="AN103" s="74" t="s">
        <v>113</v>
      </c>
      <c r="AO103" s="74" t="s">
        <v>91</v>
      </c>
      <c r="AP103" s="74">
        <v>0</v>
      </c>
      <c r="AQ103" s="84" t="s">
        <v>880</v>
      </c>
      <c r="AR103" s="84" t="s">
        <v>881</v>
      </c>
      <c r="AS103" s="2">
        <v>0</v>
      </c>
      <c r="AT103" s="2">
        <v>0</v>
      </c>
      <c r="AU103" s="2">
        <v>70</v>
      </c>
      <c r="AV103" s="2">
        <v>80</v>
      </c>
      <c r="AW103" s="3">
        <v>90</v>
      </c>
      <c r="AX103" s="3">
        <v>90</v>
      </c>
      <c r="AY103" s="2">
        <v>0</v>
      </c>
      <c r="AZ103" s="2">
        <v>0</v>
      </c>
      <c r="BA103" s="2"/>
      <c r="BB103" s="2">
        <f t="shared" si="107"/>
        <v>80</v>
      </c>
      <c r="BC103" s="17">
        <f t="shared" si="108"/>
        <v>90</v>
      </c>
      <c r="BD103" s="78">
        <v>0</v>
      </c>
      <c r="BE103" s="78">
        <v>0</v>
      </c>
      <c r="BF103" s="78">
        <v>0</v>
      </c>
      <c r="BG103" s="78">
        <v>0</v>
      </c>
      <c r="BH103" s="78">
        <v>0</v>
      </c>
      <c r="BI103" s="78">
        <v>0</v>
      </c>
      <c r="BJ103" s="78">
        <v>0</v>
      </c>
      <c r="BK103" s="78">
        <v>0</v>
      </c>
      <c r="BL103" s="78">
        <v>0</v>
      </c>
      <c r="BM103" s="78">
        <v>0</v>
      </c>
      <c r="BN103" s="78">
        <v>0</v>
      </c>
      <c r="BO103" s="80">
        <f t="shared" si="111"/>
        <v>90</v>
      </c>
    </row>
    <row r="104" spans="1:69" s="81" customFormat="1" ht="50.1" customHeight="1">
      <c r="A104" s="72" t="s">
        <v>76</v>
      </c>
      <c r="B104" s="72" t="s">
        <v>77</v>
      </c>
      <c r="C104" s="72" t="s">
        <v>78</v>
      </c>
      <c r="D104" s="72" t="s">
        <v>838</v>
      </c>
      <c r="E104" s="72" t="s">
        <v>407</v>
      </c>
      <c r="F104" s="72" t="s">
        <v>493</v>
      </c>
      <c r="G104" s="73" t="s">
        <v>82</v>
      </c>
      <c r="H104" s="61" t="s">
        <v>278</v>
      </c>
      <c r="I104" s="61" t="s">
        <v>1538</v>
      </c>
      <c r="J104" s="74" t="s">
        <v>485</v>
      </c>
      <c r="K104" s="73" t="s">
        <v>751</v>
      </c>
      <c r="L104" s="74">
        <v>222</v>
      </c>
      <c r="M104" s="75" t="s">
        <v>882</v>
      </c>
      <c r="N104" s="74" t="s">
        <v>6</v>
      </c>
      <c r="O104" s="76"/>
      <c r="P104" s="76"/>
      <c r="Q104" s="76"/>
      <c r="R104" s="76"/>
      <c r="S104" s="76"/>
      <c r="T104" s="76"/>
      <c r="U104" s="76"/>
      <c r="V104" s="76"/>
      <c r="W104" s="76"/>
      <c r="X104" s="76"/>
      <c r="Y104" s="76"/>
      <c r="Z104" s="76"/>
      <c r="AA104" s="76"/>
      <c r="AB104" s="76"/>
      <c r="AC104" s="76"/>
      <c r="AD104" s="76"/>
      <c r="AE104" s="76"/>
      <c r="AF104" s="76"/>
      <c r="AG104" s="76"/>
      <c r="AH104" s="76"/>
      <c r="AI104" s="76"/>
      <c r="AJ104" s="76"/>
      <c r="AK104" s="76"/>
      <c r="AL104" s="74" t="s">
        <v>88</v>
      </c>
      <c r="AM104" s="76" t="s">
        <v>125</v>
      </c>
      <c r="AN104" s="74" t="s">
        <v>117</v>
      </c>
      <c r="AO104" s="74" t="s">
        <v>105</v>
      </c>
      <c r="AP104" s="74">
        <v>0</v>
      </c>
      <c r="AQ104" s="85" t="s">
        <v>883</v>
      </c>
      <c r="AR104" s="86" t="s">
        <v>884</v>
      </c>
      <c r="AS104" s="2">
        <v>0</v>
      </c>
      <c r="AT104" s="2">
        <v>0</v>
      </c>
      <c r="AU104" s="2">
        <v>0</v>
      </c>
      <c r="AV104" s="2">
        <v>1</v>
      </c>
      <c r="AW104" s="3">
        <v>0</v>
      </c>
      <c r="AX104" s="3">
        <v>1</v>
      </c>
      <c r="AY104" s="2">
        <v>0</v>
      </c>
      <c r="AZ104" s="2">
        <v>0</v>
      </c>
      <c r="BA104" s="2">
        <v>0</v>
      </c>
      <c r="BB104" s="2">
        <f t="shared" si="107"/>
        <v>1</v>
      </c>
      <c r="BC104" s="17">
        <f t="shared" si="108"/>
        <v>0</v>
      </c>
      <c r="BD104" s="78">
        <v>0</v>
      </c>
      <c r="BE104" s="78">
        <v>0</v>
      </c>
      <c r="BF104" s="78">
        <v>0</v>
      </c>
      <c r="BG104" s="78">
        <v>0</v>
      </c>
      <c r="BH104" s="78">
        <v>0</v>
      </c>
      <c r="BI104" s="78">
        <v>0</v>
      </c>
      <c r="BJ104" s="78">
        <v>0</v>
      </c>
      <c r="BK104" s="78">
        <v>0</v>
      </c>
      <c r="BL104" s="78">
        <v>0</v>
      </c>
      <c r="BM104" s="78">
        <v>0</v>
      </c>
      <c r="BN104" s="78">
        <v>0</v>
      </c>
      <c r="BO104" s="80">
        <f t="shared" si="111"/>
        <v>0</v>
      </c>
    </row>
    <row r="105" spans="1:69" s="81" customFormat="1" ht="50.1" customHeight="1">
      <c r="A105" s="72" t="s">
        <v>76</v>
      </c>
      <c r="B105" s="72" t="s">
        <v>77</v>
      </c>
      <c r="C105" s="72" t="s">
        <v>78</v>
      </c>
      <c r="D105" s="72" t="s">
        <v>838</v>
      </c>
      <c r="E105" s="72" t="s">
        <v>407</v>
      </c>
      <c r="F105" s="73" t="s">
        <v>407</v>
      </c>
      <c r="G105" s="87" t="s">
        <v>82</v>
      </c>
      <c r="H105" s="61" t="s">
        <v>278</v>
      </c>
      <c r="I105" s="61" t="s">
        <v>1538</v>
      </c>
      <c r="J105" s="74" t="s">
        <v>485</v>
      </c>
      <c r="K105" s="73" t="s">
        <v>840</v>
      </c>
      <c r="L105" s="74">
        <v>326</v>
      </c>
      <c r="M105" s="75" t="s">
        <v>885</v>
      </c>
      <c r="N105" s="74" t="s">
        <v>6</v>
      </c>
      <c r="O105" s="76"/>
      <c r="P105" s="76"/>
      <c r="Q105" s="76"/>
      <c r="R105" s="76"/>
      <c r="S105" s="76"/>
      <c r="T105" s="76"/>
      <c r="U105" s="76"/>
      <c r="V105" s="76"/>
      <c r="W105" s="76"/>
      <c r="X105" s="76"/>
      <c r="Y105" s="76"/>
      <c r="Z105" s="76"/>
      <c r="AA105" s="76"/>
      <c r="AB105" s="76"/>
      <c r="AC105" s="76"/>
      <c r="AD105" s="76"/>
      <c r="AE105" s="76"/>
      <c r="AF105" s="76"/>
      <c r="AG105" s="76"/>
      <c r="AH105" s="76"/>
      <c r="AI105" s="76"/>
      <c r="AJ105" s="76"/>
      <c r="AK105" s="76"/>
      <c r="AL105" s="74" t="s">
        <v>155</v>
      </c>
      <c r="AM105" s="76" t="s">
        <v>847</v>
      </c>
      <c r="AN105" s="74" t="s">
        <v>117</v>
      </c>
      <c r="AO105" s="74" t="s">
        <v>291</v>
      </c>
      <c r="AP105" s="74">
        <v>0</v>
      </c>
      <c r="AQ105" s="73" t="s">
        <v>886</v>
      </c>
      <c r="AR105" s="73" t="s">
        <v>887</v>
      </c>
      <c r="AS105" s="2">
        <v>0</v>
      </c>
      <c r="AT105" s="2">
        <v>0</v>
      </c>
      <c r="AU105" s="2">
        <v>0</v>
      </c>
      <c r="AV105" s="2">
        <v>70</v>
      </c>
      <c r="AW105" s="3">
        <v>30</v>
      </c>
      <c r="AX105" s="3">
        <v>100</v>
      </c>
      <c r="AY105" s="2">
        <v>0</v>
      </c>
      <c r="AZ105" s="2">
        <v>0</v>
      </c>
      <c r="BA105" s="2">
        <v>0</v>
      </c>
      <c r="BB105" s="2">
        <f t="shared" si="107"/>
        <v>70</v>
      </c>
      <c r="BC105" s="17">
        <f t="shared" si="108"/>
        <v>30</v>
      </c>
      <c r="BD105" s="78">
        <v>0</v>
      </c>
      <c r="BE105" s="78">
        <v>0</v>
      </c>
      <c r="BF105" s="78">
        <v>0</v>
      </c>
      <c r="BG105" s="78">
        <v>0</v>
      </c>
      <c r="BH105" s="78">
        <v>0</v>
      </c>
      <c r="BI105" s="79"/>
      <c r="BJ105" s="78">
        <f t="shared" ref="BJ105:BN109" si="116">BI105</f>
        <v>0</v>
      </c>
      <c r="BK105" s="78">
        <f t="shared" si="116"/>
        <v>0</v>
      </c>
      <c r="BL105" s="78">
        <f t="shared" si="116"/>
        <v>0</v>
      </c>
      <c r="BM105" s="78">
        <f t="shared" si="116"/>
        <v>0</v>
      </c>
      <c r="BN105" s="78">
        <f t="shared" si="116"/>
        <v>0</v>
      </c>
      <c r="BO105" s="80">
        <f t="shared" si="111"/>
        <v>30</v>
      </c>
    </row>
    <row r="106" spans="1:69" s="81" customFormat="1" ht="50.1" customHeight="1">
      <c r="A106" s="72" t="s">
        <v>76</v>
      </c>
      <c r="B106" s="72" t="s">
        <v>77</v>
      </c>
      <c r="C106" s="72" t="s">
        <v>78</v>
      </c>
      <c r="D106" s="72" t="s">
        <v>838</v>
      </c>
      <c r="E106" s="72" t="s">
        <v>407</v>
      </c>
      <c r="F106" s="72" t="s">
        <v>493</v>
      </c>
      <c r="G106" s="73" t="s">
        <v>82</v>
      </c>
      <c r="H106" s="61" t="s">
        <v>278</v>
      </c>
      <c r="I106" s="61" t="s">
        <v>1538</v>
      </c>
      <c r="J106" s="74" t="s">
        <v>485</v>
      </c>
      <c r="K106" s="73" t="s">
        <v>840</v>
      </c>
      <c r="L106" s="74">
        <v>224</v>
      </c>
      <c r="M106" s="75" t="s">
        <v>888</v>
      </c>
      <c r="N106" s="74" t="s">
        <v>6</v>
      </c>
      <c r="O106" s="76"/>
      <c r="P106" s="76"/>
      <c r="Q106" s="76"/>
      <c r="R106" s="76"/>
      <c r="S106" s="76"/>
      <c r="T106" s="76"/>
      <c r="U106" s="76"/>
      <c r="V106" s="76"/>
      <c r="W106" s="76"/>
      <c r="X106" s="76"/>
      <c r="Y106" s="76"/>
      <c r="Z106" s="76"/>
      <c r="AA106" s="76"/>
      <c r="AB106" s="76"/>
      <c r="AC106" s="76"/>
      <c r="AD106" s="76"/>
      <c r="AE106" s="76"/>
      <c r="AF106" s="76"/>
      <c r="AG106" s="76"/>
      <c r="AH106" s="76"/>
      <c r="AI106" s="76"/>
      <c r="AJ106" s="76"/>
      <c r="AK106" s="76"/>
      <c r="AL106" s="74" t="s">
        <v>155</v>
      </c>
      <c r="AM106" s="76" t="s">
        <v>143</v>
      </c>
      <c r="AN106" s="74" t="s">
        <v>889</v>
      </c>
      <c r="AO106" s="74" t="s">
        <v>291</v>
      </c>
      <c r="AP106" s="74">
        <v>0</v>
      </c>
      <c r="AQ106" s="88" t="s">
        <v>890</v>
      </c>
      <c r="AR106" s="86" t="s">
        <v>891</v>
      </c>
      <c r="AS106" s="2">
        <v>0</v>
      </c>
      <c r="AT106" s="2">
        <v>0</v>
      </c>
      <c r="AU106" s="2">
        <v>0</v>
      </c>
      <c r="AV106" s="2">
        <v>0</v>
      </c>
      <c r="AW106" s="3">
        <v>100</v>
      </c>
      <c r="AX106" s="3">
        <v>100</v>
      </c>
      <c r="AY106" s="2">
        <v>0</v>
      </c>
      <c r="AZ106" s="2">
        <v>0</v>
      </c>
      <c r="BA106" s="2">
        <v>0</v>
      </c>
      <c r="BB106" s="2">
        <f t="shared" si="107"/>
        <v>0</v>
      </c>
      <c r="BC106" s="17">
        <f t="shared" si="108"/>
        <v>100</v>
      </c>
      <c r="BD106" s="78">
        <v>0</v>
      </c>
      <c r="BE106" s="78">
        <v>0</v>
      </c>
      <c r="BF106" s="78">
        <v>0</v>
      </c>
      <c r="BG106" s="78">
        <v>0</v>
      </c>
      <c r="BH106" s="78">
        <v>0</v>
      </c>
      <c r="BI106" s="79">
        <v>0</v>
      </c>
      <c r="BJ106" s="78">
        <f t="shared" si="116"/>
        <v>0</v>
      </c>
      <c r="BK106" s="78">
        <f t="shared" si="116"/>
        <v>0</v>
      </c>
      <c r="BL106" s="78">
        <f t="shared" si="116"/>
        <v>0</v>
      </c>
      <c r="BM106" s="78">
        <f t="shared" si="116"/>
        <v>0</v>
      </c>
      <c r="BN106" s="78">
        <f t="shared" si="116"/>
        <v>0</v>
      </c>
      <c r="BO106" s="80">
        <f t="shared" si="111"/>
        <v>100</v>
      </c>
    </row>
    <row r="107" spans="1:69" s="81" customFormat="1" ht="50.1" customHeight="1">
      <c r="A107" s="72" t="s">
        <v>76</v>
      </c>
      <c r="B107" s="72" t="s">
        <v>77</v>
      </c>
      <c r="C107" s="72" t="s">
        <v>78</v>
      </c>
      <c r="D107" s="72" t="s">
        <v>838</v>
      </c>
      <c r="E107" s="72" t="s">
        <v>407</v>
      </c>
      <c r="F107" s="72" t="s">
        <v>493</v>
      </c>
      <c r="G107" s="73" t="s">
        <v>82</v>
      </c>
      <c r="H107" s="61" t="s">
        <v>278</v>
      </c>
      <c r="I107" s="61" t="s">
        <v>1538</v>
      </c>
      <c r="J107" s="74" t="s">
        <v>485</v>
      </c>
      <c r="K107" s="73" t="s">
        <v>840</v>
      </c>
      <c r="L107" s="74">
        <v>225</v>
      </c>
      <c r="M107" s="75" t="s">
        <v>892</v>
      </c>
      <c r="N107" s="74" t="s">
        <v>6</v>
      </c>
      <c r="O107" s="76"/>
      <c r="P107" s="76"/>
      <c r="Q107" s="76"/>
      <c r="R107" s="76"/>
      <c r="S107" s="76"/>
      <c r="T107" s="76"/>
      <c r="U107" s="76"/>
      <c r="V107" s="76"/>
      <c r="W107" s="76"/>
      <c r="X107" s="76"/>
      <c r="Y107" s="76"/>
      <c r="Z107" s="76"/>
      <c r="AA107" s="76"/>
      <c r="AB107" s="76"/>
      <c r="AC107" s="76"/>
      <c r="AD107" s="76"/>
      <c r="AE107" s="76"/>
      <c r="AF107" s="76"/>
      <c r="AG107" s="76"/>
      <c r="AH107" s="76"/>
      <c r="AI107" s="76"/>
      <c r="AJ107" s="76"/>
      <c r="AK107" s="76"/>
      <c r="AL107" s="74" t="s">
        <v>88</v>
      </c>
      <c r="AM107" s="76" t="s">
        <v>143</v>
      </c>
      <c r="AN107" s="74" t="s">
        <v>117</v>
      </c>
      <c r="AO107" s="74" t="s">
        <v>291</v>
      </c>
      <c r="AP107" s="74">
        <v>0</v>
      </c>
      <c r="AQ107" s="88" t="s">
        <v>893</v>
      </c>
      <c r="AR107" s="86" t="s">
        <v>894</v>
      </c>
      <c r="AS107" s="2">
        <v>0</v>
      </c>
      <c r="AT107" s="2">
        <v>0</v>
      </c>
      <c r="AU107" s="2">
        <v>50</v>
      </c>
      <c r="AV107" s="2">
        <v>50</v>
      </c>
      <c r="AW107" s="3">
        <v>0</v>
      </c>
      <c r="AX107" s="3">
        <v>100</v>
      </c>
      <c r="AY107" s="2">
        <v>0</v>
      </c>
      <c r="AZ107" s="2">
        <v>20</v>
      </c>
      <c r="BA107" s="2">
        <v>0</v>
      </c>
      <c r="BB107" s="2">
        <f t="shared" si="107"/>
        <v>50</v>
      </c>
      <c r="BC107" s="17">
        <f t="shared" si="108"/>
        <v>0</v>
      </c>
      <c r="BD107" s="78">
        <v>0</v>
      </c>
      <c r="BE107" s="78">
        <v>0</v>
      </c>
      <c r="BF107" s="78">
        <v>0</v>
      </c>
      <c r="BG107" s="78">
        <v>0</v>
      </c>
      <c r="BH107" s="78">
        <v>0</v>
      </c>
      <c r="BI107" s="79">
        <v>100</v>
      </c>
      <c r="BJ107" s="78">
        <f t="shared" si="116"/>
        <v>100</v>
      </c>
      <c r="BK107" s="78">
        <f t="shared" si="116"/>
        <v>100</v>
      </c>
      <c r="BL107" s="78">
        <f t="shared" si="116"/>
        <v>100</v>
      </c>
      <c r="BM107" s="78">
        <f t="shared" si="116"/>
        <v>100</v>
      </c>
      <c r="BN107" s="78">
        <f t="shared" si="116"/>
        <v>100</v>
      </c>
      <c r="BO107" s="80">
        <f t="shared" si="111"/>
        <v>0</v>
      </c>
    </row>
    <row r="108" spans="1:69" s="81" customFormat="1" ht="50.1" customHeight="1">
      <c r="A108" s="72" t="s">
        <v>76</v>
      </c>
      <c r="B108" s="72" t="s">
        <v>77</v>
      </c>
      <c r="C108" s="72" t="s">
        <v>78</v>
      </c>
      <c r="D108" s="72" t="s">
        <v>838</v>
      </c>
      <c r="E108" s="72" t="s">
        <v>407</v>
      </c>
      <c r="F108" s="72" t="s">
        <v>493</v>
      </c>
      <c r="G108" s="73" t="s">
        <v>82</v>
      </c>
      <c r="H108" s="61" t="s">
        <v>278</v>
      </c>
      <c r="I108" s="61" t="s">
        <v>1538</v>
      </c>
      <c r="J108" s="74" t="s">
        <v>485</v>
      </c>
      <c r="K108" s="73" t="s">
        <v>840</v>
      </c>
      <c r="L108" s="74">
        <v>226</v>
      </c>
      <c r="M108" s="75" t="s">
        <v>895</v>
      </c>
      <c r="N108" s="74" t="s">
        <v>6</v>
      </c>
      <c r="O108" s="76"/>
      <c r="P108" s="76"/>
      <c r="Q108" s="76"/>
      <c r="R108" s="76"/>
      <c r="S108" s="76"/>
      <c r="T108" s="76"/>
      <c r="U108" s="76"/>
      <c r="V108" s="76"/>
      <c r="W108" s="76"/>
      <c r="X108" s="76"/>
      <c r="Y108" s="76"/>
      <c r="Z108" s="76"/>
      <c r="AA108" s="76"/>
      <c r="AB108" s="76"/>
      <c r="AC108" s="76"/>
      <c r="AD108" s="76"/>
      <c r="AE108" s="76"/>
      <c r="AF108" s="76"/>
      <c r="AG108" s="76"/>
      <c r="AH108" s="76"/>
      <c r="AI108" s="76"/>
      <c r="AJ108" s="76"/>
      <c r="AK108" s="76"/>
      <c r="AL108" s="74" t="s">
        <v>88</v>
      </c>
      <c r="AM108" s="76" t="s">
        <v>143</v>
      </c>
      <c r="AN108" s="74" t="s">
        <v>117</v>
      </c>
      <c r="AO108" s="74" t="s">
        <v>291</v>
      </c>
      <c r="AP108" s="74">
        <v>0</v>
      </c>
      <c r="AQ108" s="88" t="s">
        <v>896</v>
      </c>
      <c r="AR108" s="86" t="s">
        <v>897</v>
      </c>
      <c r="AS108" s="2">
        <v>0</v>
      </c>
      <c r="AT108" s="2">
        <v>0</v>
      </c>
      <c r="AU108" s="2">
        <v>0</v>
      </c>
      <c r="AV108" s="2">
        <v>0</v>
      </c>
      <c r="AW108" s="3">
        <v>100</v>
      </c>
      <c r="AX108" s="3">
        <v>100</v>
      </c>
      <c r="AY108" s="2">
        <v>0</v>
      </c>
      <c r="AZ108" s="2">
        <v>0</v>
      </c>
      <c r="BA108" s="2">
        <v>0</v>
      </c>
      <c r="BB108" s="2">
        <f t="shared" si="107"/>
        <v>0</v>
      </c>
      <c r="BC108" s="17">
        <f t="shared" si="108"/>
        <v>100</v>
      </c>
      <c r="BD108" s="78">
        <v>0</v>
      </c>
      <c r="BE108" s="78">
        <v>0</v>
      </c>
      <c r="BF108" s="78">
        <v>0</v>
      </c>
      <c r="BG108" s="78">
        <v>0</v>
      </c>
      <c r="BH108" s="78">
        <v>0</v>
      </c>
      <c r="BI108" s="79">
        <v>0</v>
      </c>
      <c r="BJ108" s="78">
        <f t="shared" si="116"/>
        <v>0</v>
      </c>
      <c r="BK108" s="78">
        <f t="shared" si="116"/>
        <v>0</v>
      </c>
      <c r="BL108" s="78">
        <f t="shared" si="116"/>
        <v>0</v>
      </c>
      <c r="BM108" s="78">
        <f t="shared" si="116"/>
        <v>0</v>
      </c>
      <c r="BN108" s="78">
        <f t="shared" si="116"/>
        <v>0</v>
      </c>
      <c r="BO108" s="80">
        <f t="shared" si="111"/>
        <v>100</v>
      </c>
    </row>
    <row r="109" spans="1:69" s="81" customFormat="1" ht="50.1" customHeight="1">
      <c r="A109" s="72" t="s">
        <v>76</v>
      </c>
      <c r="B109" s="72" t="s">
        <v>77</v>
      </c>
      <c r="C109" s="72" t="s">
        <v>78</v>
      </c>
      <c r="D109" s="72" t="s">
        <v>838</v>
      </c>
      <c r="E109" s="72" t="s">
        <v>407</v>
      </c>
      <c r="F109" s="72" t="s">
        <v>493</v>
      </c>
      <c r="G109" s="73" t="s">
        <v>82</v>
      </c>
      <c r="H109" s="61" t="s">
        <v>278</v>
      </c>
      <c r="I109" s="61" t="s">
        <v>1538</v>
      </c>
      <c r="J109" s="74" t="s">
        <v>485</v>
      </c>
      <c r="K109" s="73" t="s">
        <v>840</v>
      </c>
      <c r="L109" s="74">
        <v>227</v>
      </c>
      <c r="M109" s="75" t="s">
        <v>898</v>
      </c>
      <c r="N109" s="74" t="s">
        <v>6</v>
      </c>
      <c r="O109" s="76"/>
      <c r="P109" s="76"/>
      <c r="Q109" s="76"/>
      <c r="R109" s="76"/>
      <c r="S109" s="76"/>
      <c r="T109" s="76"/>
      <c r="U109" s="76"/>
      <c r="V109" s="76"/>
      <c r="W109" s="76"/>
      <c r="X109" s="76"/>
      <c r="Y109" s="76"/>
      <c r="Z109" s="76"/>
      <c r="AA109" s="76"/>
      <c r="AB109" s="76"/>
      <c r="AC109" s="76"/>
      <c r="AD109" s="76"/>
      <c r="AE109" s="76"/>
      <c r="AF109" s="76"/>
      <c r="AG109" s="76"/>
      <c r="AH109" s="76"/>
      <c r="AI109" s="76"/>
      <c r="AJ109" s="76"/>
      <c r="AK109" s="76"/>
      <c r="AL109" s="74" t="s">
        <v>88</v>
      </c>
      <c r="AM109" s="76" t="s">
        <v>143</v>
      </c>
      <c r="AN109" s="74" t="s">
        <v>117</v>
      </c>
      <c r="AO109" s="74" t="s">
        <v>291</v>
      </c>
      <c r="AP109" s="74">
        <v>0</v>
      </c>
      <c r="AQ109" s="88" t="s">
        <v>899</v>
      </c>
      <c r="AR109" s="86" t="s">
        <v>900</v>
      </c>
      <c r="AS109" s="2">
        <v>0</v>
      </c>
      <c r="AT109" s="2">
        <v>0</v>
      </c>
      <c r="AU109" s="2">
        <v>0</v>
      </c>
      <c r="AV109" s="2">
        <v>0</v>
      </c>
      <c r="AW109" s="3">
        <v>100</v>
      </c>
      <c r="AX109" s="3">
        <v>100</v>
      </c>
      <c r="AY109" s="2">
        <v>0</v>
      </c>
      <c r="AZ109" s="2">
        <v>0</v>
      </c>
      <c r="BA109" s="2">
        <v>0</v>
      </c>
      <c r="BB109" s="2">
        <f t="shared" si="107"/>
        <v>0</v>
      </c>
      <c r="BC109" s="17">
        <f t="shared" si="108"/>
        <v>100</v>
      </c>
      <c r="BD109" s="78">
        <v>0</v>
      </c>
      <c r="BE109" s="78">
        <v>0</v>
      </c>
      <c r="BF109" s="78">
        <v>0</v>
      </c>
      <c r="BG109" s="78">
        <v>0</v>
      </c>
      <c r="BH109" s="78">
        <v>0</v>
      </c>
      <c r="BI109" s="79">
        <v>0</v>
      </c>
      <c r="BJ109" s="78">
        <f t="shared" si="116"/>
        <v>0</v>
      </c>
      <c r="BK109" s="78">
        <f t="shared" si="116"/>
        <v>0</v>
      </c>
      <c r="BL109" s="78">
        <f t="shared" si="116"/>
        <v>0</v>
      </c>
      <c r="BM109" s="78">
        <f t="shared" si="116"/>
        <v>0</v>
      </c>
      <c r="BN109" s="78">
        <f t="shared" si="116"/>
        <v>0</v>
      </c>
      <c r="BO109" s="80">
        <f t="shared" si="111"/>
        <v>100</v>
      </c>
    </row>
    <row r="110" spans="1:69" s="81" customFormat="1" ht="50.1" customHeight="1">
      <c r="A110" s="72" t="s">
        <v>76</v>
      </c>
      <c r="B110" s="72" t="s">
        <v>77</v>
      </c>
      <c r="C110" s="72" t="s">
        <v>78</v>
      </c>
      <c r="D110" s="72" t="s">
        <v>838</v>
      </c>
      <c r="E110" s="72" t="s">
        <v>407</v>
      </c>
      <c r="F110" s="72" t="s">
        <v>493</v>
      </c>
      <c r="G110" s="73" t="s">
        <v>82</v>
      </c>
      <c r="H110" s="61" t="s">
        <v>278</v>
      </c>
      <c r="I110" s="61" t="s">
        <v>1538</v>
      </c>
      <c r="J110" s="74" t="s">
        <v>485</v>
      </c>
      <c r="K110" s="73" t="s">
        <v>840</v>
      </c>
      <c r="L110" s="74">
        <v>228</v>
      </c>
      <c r="M110" s="75" t="s">
        <v>901</v>
      </c>
      <c r="N110" s="74" t="s">
        <v>6</v>
      </c>
      <c r="O110" s="76"/>
      <c r="P110" s="76"/>
      <c r="Q110" s="76"/>
      <c r="R110" s="76"/>
      <c r="S110" s="76"/>
      <c r="T110" s="76"/>
      <c r="U110" s="76"/>
      <c r="V110" s="76"/>
      <c r="W110" s="76"/>
      <c r="X110" s="76"/>
      <c r="Y110" s="76"/>
      <c r="Z110" s="76"/>
      <c r="AA110" s="76"/>
      <c r="AB110" s="76"/>
      <c r="AC110" s="76"/>
      <c r="AD110" s="76"/>
      <c r="AE110" s="76"/>
      <c r="AF110" s="76"/>
      <c r="AG110" s="76"/>
      <c r="AH110" s="76"/>
      <c r="AI110" s="76"/>
      <c r="AJ110" s="76"/>
      <c r="AK110" s="76"/>
      <c r="AL110" s="74" t="s">
        <v>155</v>
      </c>
      <c r="AM110" s="76" t="s">
        <v>125</v>
      </c>
      <c r="AN110" s="74" t="s">
        <v>117</v>
      </c>
      <c r="AO110" s="74" t="s">
        <v>291</v>
      </c>
      <c r="AP110" s="74">
        <v>0</v>
      </c>
      <c r="AQ110" s="88" t="s">
        <v>902</v>
      </c>
      <c r="AR110" s="86" t="s">
        <v>903</v>
      </c>
      <c r="AS110" s="2">
        <v>0</v>
      </c>
      <c r="AT110" s="2">
        <v>0</v>
      </c>
      <c r="AU110" s="2">
        <v>0</v>
      </c>
      <c r="AV110" s="2">
        <v>70</v>
      </c>
      <c r="AW110" s="3">
        <v>30</v>
      </c>
      <c r="AX110" s="3">
        <v>100</v>
      </c>
      <c r="AY110" s="2">
        <v>0</v>
      </c>
      <c r="AZ110" s="2">
        <v>0</v>
      </c>
      <c r="BA110" s="2">
        <v>0</v>
      </c>
      <c r="BB110" s="2">
        <f t="shared" si="107"/>
        <v>70</v>
      </c>
      <c r="BC110" s="17">
        <f t="shared" si="108"/>
        <v>30</v>
      </c>
      <c r="BD110" s="78">
        <v>0</v>
      </c>
      <c r="BE110" s="78">
        <v>0</v>
      </c>
      <c r="BF110" s="78">
        <v>0</v>
      </c>
      <c r="BG110" s="78">
        <v>0</v>
      </c>
      <c r="BH110" s="78">
        <v>0</v>
      </c>
      <c r="BI110" s="78">
        <v>0</v>
      </c>
      <c r="BJ110" s="78">
        <v>0</v>
      </c>
      <c r="BK110" s="78">
        <v>0</v>
      </c>
      <c r="BL110" s="78">
        <v>0</v>
      </c>
      <c r="BM110" s="78">
        <v>0</v>
      </c>
      <c r="BN110" s="78">
        <v>0</v>
      </c>
      <c r="BO110" s="80">
        <f t="shared" si="111"/>
        <v>30</v>
      </c>
    </row>
    <row r="111" spans="1:69" s="91" customFormat="1" ht="50.1" customHeight="1">
      <c r="A111" s="72" t="s">
        <v>76</v>
      </c>
      <c r="B111" s="72" t="s">
        <v>77</v>
      </c>
      <c r="C111" s="72" t="s">
        <v>78</v>
      </c>
      <c r="D111" s="72" t="s">
        <v>904</v>
      </c>
      <c r="E111" s="72" t="s">
        <v>399</v>
      </c>
      <c r="F111" s="72" t="s">
        <v>458</v>
      </c>
      <c r="G111" s="73" t="s">
        <v>282</v>
      </c>
      <c r="H111" s="73" t="s">
        <v>245</v>
      </c>
      <c r="I111" s="61" t="s">
        <v>245</v>
      </c>
      <c r="J111" s="74" t="s">
        <v>488</v>
      </c>
      <c r="K111" s="73" t="s">
        <v>905</v>
      </c>
      <c r="L111" s="74">
        <v>52</v>
      </c>
      <c r="M111" s="73" t="s">
        <v>906</v>
      </c>
      <c r="N111" s="74" t="s">
        <v>3</v>
      </c>
      <c r="O111" s="76"/>
      <c r="P111" s="76"/>
      <c r="Q111" s="76" t="s">
        <v>87</v>
      </c>
      <c r="R111" s="76" t="s">
        <v>87</v>
      </c>
      <c r="S111" s="76"/>
      <c r="T111" s="76"/>
      <c r="U111" s="76"/>
      <c r="V111" s="76"/>
      <c r="W111" s="76"/>
      <c r="X111" s="76"/>
      <c r="Y111" s="76"/>
      <c r="Z111" s="76"/>
      <c r="AA111" s="76"/>
      <c r="AB111" s="76"/>
      <c r="AC111" s="76"/>
      <c r="AD111" s="76"/>
      <c r="AE111" s="76"/>
      <c r="AF111" s="76"/>
      <c r="AG111" s="76"/>
      <c r="AH111" s="76"/>
      <c r="AI111" s="76"/>
      <c r="AJ111" s="76"/>
      <c r="AK111" s="76"/>
      <c r="AL111" s="74" t="s">
        <v>88</v>
      </c>
      <c r="AM111" s="89" t="s">
        <v>143</v>
      </c>
      <c r="AN111" s="74" t="s">
        <v>117</v>
      </c>
      <c r="AO111" s="74" t="s">
        <v>105</v>
      </c>
      <c r="AP111" s="74">
        <v>0</v>
      </c>
      <c r="AQ111" s="73" t="s">
        <v>907</v>
      </c>
      <c r="AR111" s="73" t="s">
        <v>908</v>
      </c>
      <c r="AS111" s="2">
        <v>683</v>
      </c>
      <c r="AT111" s="2">
        <v>420</v>
      </c>
      <c r="AU111" s="2">
        <v>827</v>
      </c>
      <c r="AV111" s="2">
        <v>1299</v>
      </c>
      <c r="AW111" s="3">
        <v>741</v>
      </c>
      <c r="AX111" s="3">
        <v>3287</v>
      </c>
      <c r="AY111" s="2">
        <v>420</v>
      </c>
      <c r="AZ111" s="90">
        <v>736</v>
      </c>
      <c r="BA111" s="2">
        <v>0</v>
      </c>
      <c r="BB111" s="2">
        <f t="shared" si="107"/>
        <v>1299</v>
      </c>
      <c r="BC111" s="17">
        <f t="shared" si="108"/>
        <v>741</v>
      </c>
      <c r="BD111" s="78"/>
      <c r="BE111" s="78"/>
      <c r="BF111" s="78"/>
      <c r="BG111" s="78"/>
      <c r="BH111" s="78"/>
      <c r="BI111" s="79">
        <v>370</v>
      </c>
      <c r="BJ111" s="78">
        <f>+BI111</f>
        <v>370</v>
      </c>
      <c r="BK111" s="78">
        <f>+BI111</f>
        <v>370</v>
      </c>
      <c r="BL111" s="78">
        <f>+BI111</f>
        <v>370</v>
      </c>
      <c r="BM111" s="78">
        <f>+BI111</f>
        <v>370</v>
      </c>
      <c r="BN111" s="78">
        <f>+BI111</f>
        <v>370</v>
      </c>
      <c r="BO111" s="80">
        <v>741</v>
      </c>
      <c r="BP111" s="57" t="s">
        <v>1491</v>
      </c>
      <c r="BQ111" s="57" t="s">
        <v>1492</v>
      </c>
    </row>
    <row r="112" spans="1:69" s="91" customFormat="1" ht="50.1" customHeight="1">
      <c r="A112" s="72" t="s">
        <v>76</v>
      </c>
      <c r="B112" s="72" t="s">
        <v>77</v>
      </c>
      <c r="C112" s="72" t="s">
        <v>78</v>
      </c>
      <c r="D112" s="72" t="s">
        <v>904</v>
      </c>
      <c r="E112" s="72" t="s">
        <v>399</v>
      </c>
      <c r="F112" s="72" t="s">
        <v>458</v>
      </c>
      <c r="G112" s="73" t="s">
        <v>282</v>
      </c>
      <c r="H112" s="73" t="s">
        <v>245</v>
      </c>
      <c r="I112" s="61" t="s">
        <v>245</v>
      </c>
      <c r="J112" s="74" t="s">
        <v>488</v>
      </c>
      <c r="K112" s="73" t="s">
        <v>905</v>
      </c>
      <c r="L112" s="74">
        <v>53</v>
      </c>
      <c r="M112" s="73" t="s">
        <v>909</v>
      </c>
      <c r="N112" s="74" t="s">
        <v>3</v>
      </c>
      <c r="O112" s="76"/>
      <c r="P112" s="76"/>
      <c r="Q112" s="76" t="s">
        <v>87</v>
      </c>
      <c r="R112" s="76" t="s">
        <v>87</v>
      </c>
      <c r="S112" s="76"/>
      <c r="T112" s="76"/>
      <c r="U112" s="76"/>
      <c r="V112" s="76"/>
      <c r="W112" s="76"/>
      <c r="X112" s="76"/>
      <c r="Y112" s="76"/>
      <c r="Z112" s="76"/>
      <c r="AA112" s="76"/>
      <c r="AB112" s="76"/>
      <c r="AC112" s="76"/>
      <c r="AD112" s="76"/>
      <c r="AE112" s="76"/>
      <c r="AF112" s="76"/>
      <c r="AG112" s="76"/>
      <c r="AH112" s="76"/>
      <c r="AI112" s="76"/>
      <c r="AJ112" s="76"/>
      <c r="AK112" s="76"/>
      <c r="AL112" s="74" t="s">
        <v>88</v>
      </c>
      <c r="AM112" s="89" t="s">
        <v>143</v>
      </c>
      <c r="AN112" s="74" t="s">
        <v>117</v>
      </c>
      <c r="AO112" s="74" t="s">
        <v>105</v>
      </c>
      <c r="AP112" s="74">
        <v>0</v>
      </c>
      <c r="AQ112" s="73" t="s">
        <v>910</v>
      </c>
      <c r="AR112" s="73" t="s">
        <v>908</v>
      </c>
      <c r="AS112" s="2">
        <v>834</v>
      </c>
      <c r="AT112" s="2">
        <v>624</v>
      </c>
      <c r="AU112" s="2">
        <v>1053</v>
      </c>
      <c r="AV112" s="2">
        <v>2499</v>
      </c>
      <c r="AW112" s="3">
        <v>2253</v>
      </c>
      <c r="AX112" s="3">
        <v>6429</v>
      </c>
      <c r="AY112" s="2">
        <v>624</v>
      </c>
      <c r="AZ112" s="90">
        <v>1271</v>
      </c>
      <c r="BA112" s="92">
        <v>0</v>
      </c>
      <c r="BB112" s="2">
        <f t="shared" si="107"/>
        <v>2499</v>
      </c>
      <c r="BC112" s="17">
        <f t="shared" si="108"/>
        <v>2253</v>
      </c>
      <c r="BD112" s="78"/>
      <c r="BE112" s="78"/>
      <c r="BF112" s="78"/>
      <c r="BG112" s="78"/>
      <c r="BH112" s="78"/>
      <c r="BI112" s="79">
        <v>1000</v>
      </c>
      <c r="BJ112" s="78">
        <f>+BI112</f>
        <v>1000</v>
      </c>
      <c r="BK112" s="78">
        <f>+BI112</f>
        <v>1000</v>
      </c>
      <c r="BL112" s="78">
        <f>+BI112</f>
        <v>1000</v>
      </c>
      <c r="BM112" s="78">
        <f>+BI112</f>
        <v>1000</v>
      </c>
      <c r="BN112" s="78">
        <f>+BI112</f>
        <v>1000</v>
      </c>
      <c r="BO112" s="80">
        <v>2253</v>
      </c>
      <c r="BP112" s="57" t="s">
        <v>1491</v>
      </c>
      <c r="BQ112" s="57" t="s">
        <v>1492</v>
      </c>
    </row>
    <row r="113" spans="1:69" s="91" customFormat="1" ht="50.1" customHeight="1">
      <c r="A113" s="72" t="s">
        <v>76</v>
      </c>
      <c r="B113" s="72" t="s">
        <v>77</v>
      </c>
      <c r="C113" s="72" t="s">
        <v>78</v>
      </c>
      <c r="D113" s="72" t="s">
        <v>904</v>
      </c>
      <c r="E113" s="72" t="s">
        <v>399</v>
      </c>
      <c r="F113" s="72" t="s">
        <v>458</v>
      </c>
      <c r="G113" s="73" t="s">
        <v>282</v>
      </c>
      <c r="H113" s="73" t="s">
        <v>83</v>
      </c>
      <c r="I113" s="61" t="s">
        <v>1535</v>
      </c>
      <c r="J113" s="74" t="s">
        <v>488</v>
      </c>
      <c r="K113" s="73" t="s">
        <v>905</v>
      </c>
      <c r="L113" s="74">
        <v>55</v>
      </c>
      <c r="M113" s="73" t="s">
        <v>911</v>
      </c>
      <c r="N113" s="74" t="s">
        <v>4</v>
      </c>
      <c r="O113" s="76" t="s">
        <v>87</v>
      </c>
      <c r="P113" s="76"/>
      <c r="Q113" s="76" t="s">
        <v>87</v>
      </c>
      <c r="R113" s="76" t="s">
        <v>87</v>
      </c>
      <c r="S113" s="76"/>
      <c r="T113" s="76"/>
      <c r="U113" s="76"/>
      <c r="V113" s="76"/>
      <c r="W113" s="76"/>
      <c r="X113" s="76"/>
      <c r="Y113" s="76"/>
      <c r="Z113" s="76"/>
      <c r="AA113" s="76"/>
      <c r="AB113" s="76"/>
      <c r="AC113" s="76"/>
      <c r="AD113" s="76"/>
      <c r="AE113" s="76"/>
      <c r="AF113" s="76"/>
      <c r="AG113" s="76"/>
      <c r="AH113" s="76"/>
      <c r="AI113" s="76"/>
      <c r="AJ113" s="76"/>
      <c r="AK113" s="76"/>
      <c r="AL113" s="74" t="s">
        <v>88</v>
      </c>
      <c r="AM113" s="76" t="s">
        <v>160</v>
      </c>
      <c r="AN113" s="74" t="s">
        <v>117</v>
      </c>
      <c r="AO113" s="74" t="s">
        <v>105</v>
      </c>
      <c r="AP113" s="74">
        <v>60</v>
      </c>
      <c r="AQ113" s="73" t="s">
        <v>912</v>
      </c>
      <c r="AR113" s="73" t="s">
        <v>913</v>
      </c>
      <c r="AS113" s="2">
        <v>0</v>
      </c>
      <c r="AT113" s="5">
        <v>2654</v>
      </c>
      <c r="AU113" s="2">
        <v>557</v>
      </c>
      <c r="AV113" s="2">
        <v>2798</v>
      </c>
      <c r="AW113" s="3">
        <v>523</v>
      </c>
      <c r="AX113" s="10">
        <v>6532</v>
      </c>
      <c r="AY113" s="5">
        <v>2654</v>
      </c>
      <c r="AZ113" s="5">
        <v>557</v>
      </c>
      <c r="BA113" s="2">
        <v>457</v>
      </c>
      <c r="BB113" s="2">
        <f t="shared" si="107"/>
        <v>2341</v>
      </c>
      <c r="BC113" s="17">
        <f t="shared" si="108"/>
        <v>523</v>
      </c>
      <c r="BD113" s="93">
        <v>296</v>
      </c>
      <c r="BE113" s="93">
        <v>526</v>
      </c>
      <c r="BF113" s="93">
        <v>778</v>
      </c>
      <c r="BG113" s="93">
        <v>1140</v>
      </c>
      <c r="BH113" s="93">
        <v>1444</v>
      </c>
      <c r="BI113" s="93">
        <v>1725</v>
      </c>
      <c r="BJ113" s="93">
        <v>2027</v>
      </c>
      <c r="BK113" s="93">
        <v>2289</v>
      </c>
      <c r="BL113" s="93">
        <v>2344</v>
      </c>
      <c r="BM113" s="93">
        <v>2470</v>
      </c>
      <c r="BN113" s="93">
        <v>2522</v>
      </c>
      <c r="BO113" s="80">
        <v>2698</v>
      </c>
      <c r="BP113" s="57" t="s">
        <v>1493</v>
      </c>
      <c r="BQ113" s="57" t="s">
        <v>1494</v>
      </c>
    </row>
    <row r="114" spans="1:69" s="91" customFormat="1" ht="50.1" customHeight="1">
      <c r="A114" s="72" t="s">
        <v>76</v>
      </c>
      <c r="B114" s="72" t="s">
        <v>77</v>
      </c>
      <c r="C114" s="72" t="s">
        <v>78</v>
      </c>
      <c r="D114" s="72" t="s">
        <v>904</v>
      </c>
      <c r="E114" s="72" t="s">
        <v>399</v>
      </c>
      <c r="F114" s="72" t="s">
        <v>458</v>
      </c>
      <c r="G114" s="73" t="s">
        <v>282</v>
      </c>
      <c r="H114" s="73" t="s">
        <v>83</v>
      </c>
      <c r="I114" s="61" t="s">
        <v>1535</v>
      </c>
      <c r="J114" s="74" t="s">
        <v>488</v>
      </c>
      <c r="K114" s="73" t="s">
        <v>905</v>
      </c>
      <c r="L114" s="74">
        <v>56</v>
      </c>
      <c r="M114" s="73" t="s">
        <v>914</v>
      </c>
      <c r="N114" s="74" t="s">
        <v>4</v>
      </c>
      <c r="O114" s="76" t="s">
        <v>87</v>
      </c>
      <c r="P114" s="76"/>
      <c r="Q114" s="94" t="s">
        <v>87</v>
      </c>
      <c r="R114" s="76" t="s">
        <v>87</v>
      </c>
      <c r="S114" s="76"/>
      <c r="T114" s="76"/>
      <c r="U114" s="76"/>
      <c r="V114" s="76"/>
      <c r="W114" s="76"/>
      <c r="X114" s="76"/>
      <c r="Y114" s="76"/>
      <c r="Z114" s="76"/>
      <c r="AA114" s="76"/>
      <c r="AB114" s="76"/>
      <c r="AC114" s="76"/>
      <c r="AD114" s="76"/>
      <c r="AE114" s="76"/>
      <c r="AF114" s="76" t="s">
        <v>87</v>
      </c>
      <c r="AG114" s="76" t="s">
        <v>87</v>
      </c>
      <c r="AH114" s="76"/>
      <c r="AI114" s="76"/>
      <c r="AJ114" s="76" t="s">
        <v>87</v>
      </c>
      <c r="AK114" s="76"/>
      <c r="AL114" s="74" t="s">
        <v>88</v>
      </c>
      <c r="AM114" s="76" t="s">
        <v>160</v>
      </c>
      <c r="AN114" s="74" t="s">
        <v>117</v>
      </c>
      <c r="AO114" s="74" t="s">
        <v>105</v>
      </c>
      <c r="AP114" s="74">
        <v>60</v>
      </c>
      <c r="AQ114" s="73" t="s">
        <v>915</v>
      </c>
      <c r="AR114" s="73" t="s">
        <v>916</v>
      </c>
      <c r="AS114" s="2">
        <v>0</v>
      </c>
      <c r="AT114" s="5">
        <v>1520</v>
      </c>
      <c r="AU114" s="5">
        <v>2274</v>
      </c>
      <c r="AV114" s="5">
        <v>4411</v>
      </c>
      <c r="AW114" s="9">
        <v>3247</v>
      </c>
      <c r="AX114" s="9">
        <v>11452</v>
      </c>
      <c r="AY114" s="5">
        <v>1948</v>
      </c>
      <c r="AZ114" s="5">
        <v>2277</v>
      </c>
      <c r="BA114" s="2">
        <v>3192</v>
      </c>
      <c r="BB114" s="2">
        <f>AV114-BA114</f>
        <v>1219</v>
      </c>
      <c r="BC114" s="17">
        <f t="shared" si="108"/>
        <v>3247</v>
      </c>
      <c r="BD114" s="79">
        <v>237</v>
      </c>
      <c r="BE114" s="79">
        <v>293</v>
      </c>
      <c r="BF114" s="79">
        <v>556</v>
      </c>
      <c r="BG114" s="79">
        <v>865</v>
      </c>
      <c r="BH114" s="93">
        <v>1168</v>
      </c>
      <c r="BI114" s="93">
        <v>1645</v>
      </c>
      <c r="BJ114" s="93">
        <v>2081</v>
      </c>
      <c r="BK114" s="93">
        <v>2456</v>
      </c>
      <c r="BL114" s="93">
        <v>2714</v>
      </c>
      <c r="BM114" s="93">
        <v>3029</v>
      </c>
      <c r="BN114" s="93">
        <v>3408</v>
      </c>
      <c r="BO114" s="80">
        <v>4035</v>
      </c>
      <c r="BP114" s="57" t="s">
        <v>1495</v>
      </c>
      <c r="BQ114" s="57" t="s">
        <v>1496</v>
      </c>
    </row>
    <row r="115" spans="1:69" s="91" customFormat="1" ht="50.1" customHeight="1">
      <c r="A115" s="72" t="s">
        <v>76</v>
      </c>
      <c r="B115" s="72" t="s">
        <v>77</v>
      </c>
      <c r="C115" s="72" t="s">
        <v>78</v>
      </c>
      <c r="D115" s="72" t="s">
        <v>904</v>
      </c>
      <c r="E115" s="72" t="s">
        <v>399</v>
      </c>
      <c r="F115" s="72" t="s">
        <v>458</v>
      </c>
      <c r="G115" s="73" t="s">
        <v>282</v>
      </c>
      <c r="H115" s="73" t="s">
        <v>245</v>
      </c>
      <c r="I115" s="73" t="s">
        <v>245</v>
      </c>
      <c r="J115" s="74" t="s">
        <v>488</v>
      </c>
      <c r="K115" s="73" t="s">
        <v>905</v>
      </c>
      <c r="L115" s="74">
        <v>58</v>
      </c>
      <c r="M115" s="73" t="s">
        <v>917</v>
      </c>
      <c r="N115" s="74" t="s">
        <v>1</v>
      </c>
      <c r="O115" s="76"/>
      <c r="P115" s="76"/>
      <c r="Q115" s="76" t="s">
        <v>87</v>
      </c>
      <c r="R115" s="76" t="s">
        <v>87</v>
      </c>
      <c r="S115" s="76"/>
      <c r="T115" s="76"/>
      <c r="U115" s="76"/>
      <c r="V115" s="76"/>
      <c r="W115" s="76"/>
      <c r="X115" s="76"/>
      <c r="Y115" s="76"/>
      <c r="Z115" s="76"/>
      <c r="AA115" s="76"/>
      <c r="AB115" s="76"/>
      <c r="AC115" s="76"/>
      <c r="AD115" s="76"/>
      <c r="AE115" s="76"/>
      <c r="AF115" s="76"/>
      <c r="AG115" s="76"/>
      <c r="AH115" s="76"/>
      <c r="AI115" s="76"/>
      <c r="AJ115" s="76"/>
      <c r="AK115" s="76"/>
      <c r="AL115" s="74" t="s">
        <v>88</v>
      </c>
      <c r="AM115" s="76" t="s">
        <v>160</v>
      </c>
      <c r="AN115" s="74" t="s">
        <v>117</v>
      </c>
      <c r="AO115" s="74" t="s">
        <v>105</v>
      </c>
      <c r="AP115" s="74">
        <v>0</v>
      </c>
      <c r="AQ115" s="73" t="s">
        <v>918</v>
      </c>
      <c r="AR115" s="73" t="s">
        <v>919</v>
      </c>
      <c r="AS115" s="2">
        <v>0</v>
      </c>
      <c r="AT115" s="2">
        <v>0</v>
      </c>
      <c r="AU115" s="2">
        <v>965</v>
      </c>
      <c r="AV115" s="2">
        <v>2000</v>
      </c>
      <c r="AW115" s="3">
        <v>1500</v>
      </c>
      <c r="AX115" s="3">
        <v>4465</v>
      </c>
      <c r="AY115" s="2">
        <v>0</v>
      </c>
      <c r="AZ115" s="77">
        <v>927</v>
      </c>
      <c r="BA115" s="2"/>
      <c r="BB115" s="2">
        <f t="shared" si="107"/>
        <v>2000</v>
      </c>
      <c r="BC115" s="17">
        <f t="shared" si="108"/>
        <v>1500</v>
      </c>
      <c r="BD115" s="79">
        <v>100</v>
      </c>
      <c r="BE115" s="79">
        <v>200</v>
      </c>
      <c r="BF115" s="79">
        <v>300</v>
      </c>
      <c r="BG115" s="79">
        <v>400</v>
      </c>
      <c r="BH115" s="79">
        <v>500</v>
      </c>
      <c r="BI115" s="79">
        <v>600</v>
      </c>
      <c r="BJ115" s="79">
        <v>750</v>
      </c>
      <c r="BK115" s="79">
        <v>900</v>
      </c>
      <c r="BL115" s="79">
        <v>1050</v>
      </c>
      <c r="BM115" s="79">
        <v>1200</v>
      </c>
      <c r="BN115" s="79">
        <v>1350</v>
      </c>
      <c r="BO115" s="80">
        <v>1500</v>
      </c>
      <c r="BP115" s="262" t="s">
        <v>1497</v>
      </c>
      <c r="BQ115" s="57" t="s">
        <v>1498</v>
      </c>
    </row>
    <row r="116" spans="1:69" s="91" customFormat="1" ht="50.1" customHeight="1">
      <c r="A116" s="72" t="s">
        <v>76</v>
      </c>
      <c r="B116" s="72" t="s">
        <v>77</v>
      </c>
      <c r="C116" s="72" t="s">
        <v>78</v>
      </c>
      <c r="D116" s="72" t="s">
        <v>904</v>
      </c>
      <c r="E116" s="72" t="s">
        <v>399</v>
      </c>
      <c r="F116" s="72" t="s">
        <v>458</v>
      </c>
      <c r="G116" s="73" t="s">
        <v>282</v>
      </c>
      <c r="H116" s="61" t="s">
        <v>283</v>
      </c>
      <c r="I116" s="61" t="s">
        <v>1538</v>
      </c>
      <c r="J116" s="74" t="s">
        <v>488</v>
      </c>
      <c r="K116" s="73" t="s">
        <v>905</v>
      </c>
      <c r="L116" s="74">
        <v>476</v>
      </c>
      <c r="M116" s="95" t="s">
        <v>920</v>
      </c>
      <c r="N116" s="74" t="s">
        <v>5</v>
      </c>
      <c r="O116" s="76"/>
      <c r="P116" s="76"/>
      <c r="Q116" s="76" t="s">
        <v>87</v>
      </c>
      <c r="R116" s="76"/>
      <c r="S116" s="76"/>
      <c r="T116" s="76"/>
      <c r="U116" s="76"/>
      <c r="V116" s="76"/>
      <c r="W116" s="76"/>
      <c r="X116" s="76"/>
      <c r="Y116" s="76"/>
      <c r="Z116" s="76"/>
      <c r="AA116" s="76"/>
      <c r="AB116" s="76"/>
      <c r="AC116" s="76"/>
      <c r="AD116" s="76"/>
      <c r="AE116" s="76"/>
      <c r="AF116" s="76"/>
      <c r="AG116" s="76"/>
      <c r="AH116" s="76"/>
      <c r="AI116" s="76"/>
      <c r="AJ116" s="76"/>
      <c r="AK116" s="76"/>
      <c r="AL116" s="74" t="s">
        <v>155</v>
      </c>
      <c r="AM116" s="76" t="s">
        <v>125</v>
      </c>
      <c r="AN116" s="74" t="s">
        <v>117</v>
      </c>
      <c r="AO116" s="74" t="s">
        <v>291</v>
      </c>
      <c r="AP116" s="74">
        <v>0</v>
      </c>
      <c r="AQ116" s="75" t="s">
        <v>921</v>
      </c>
      <c r="AR116" s="73" t="s">
        <v>922</v>
      </c>
      <c r="AS116" s="2">
        <v>0</v>
      </c>
      <c r="AT116" s="2">
        <v>0</v>
      </c>
      <c r="AU116" s="2">
        <v>40</v>
      </c>
      <c r="AV116" s="2">
        <v>35</v>
      </c>
      <c r="AW116" s="3">
        <v>25</v>
      </c>
      <c r="AX116" s="3">
        <v>100</v>
      </c>
      <c r="AY116" s="2">
        <v>0</v>
      </c>
      <c r="AZ116" s="2">
        <v>43</v>
      </c>
      <c r="BA116" s="2">
        <v>35</v>
      </c>
      <c r="BB116" s="2">
        <f t="shared" si="107"/>
        <v>0</v>
      </c>
      <c r="BC116" s="17">
        <f>AW116</f>
        <v>25</v>
      </c>
      <c r="BD116" s="78"/>
      <c r="BE116" s="78"/>
      <c r="BF116" s="78"/>
      <c r="BG116" s="78"/>
      <c r="BH116" s="78"/>
      <c r="BI116" s="78"/>
      <c r="BJ116" s="78"/>
      <c r="BK116" s="78"/>
      <c r="BL116" s="78"/>
      <c r="BM116" s="78"/>
      <c r="BN116" s="78"/>
      <c r="BO116" s="80">
        <v>25</v>
      </c>
      <c r="BP116" s="262" t="s">
        <v>1497</v>
      </c>
      <c r="BQ116" s="57" t="s">
        <v>1499</v>
      </c>
    </row>
    <row r="117" spans="1:69" s="91" customFormat="1" ht="50.1" customHeight="1">
      <c r="A117" s="72" t="s">
        <v>76</v>
      </c>
      <c r="B117" s="72" t="s">
        <v>77</v>
      </c>
      <c r="C117" s="72" t="s">
        <v>78</v>
      </c>
      <c r="D117" s="72" t="s">
        <v>904</v>
      </c>
      <c r="E117" s="72" t="s">
        <v>399</v>
      </c>
      <c r="F117" s="72" t="s">
        <v>458</v>
      </c>
      <c r="G117" s="73" t="s">
        <v>282</v>
      </c>
      <c r="H117" s="61" t="s">
        <v>283</v>
      </c>
      <c r="I117" s="61" t="s">
        <v>1538</v>
      </c>
      <c r="J117" s="74" t="s">
        <v>488</v>
      </c>
      <c r="K117" s="73" t="s">
        <v>905</v>
      </c>
      <c r="L117" s="74">
        <v>207</v>
      </c>
      <c r="M117" s="73" t="s">
        <v>752</v>
      </c>
      <c r="N117" s="74" t="s">
        <v>5</v>
      </c>
      <c r="O117" s="76"/>
      <c r="P117" s="76"/>
      <c r="Q117" s="76" t="s">
        <v>87</v>
      </c>
      <c r="R117" s="76"/>
      <c r="S117" s="76"/>
      <c r="T117" s="76"/>
      <c r="U117" s="76"/>
      <c r="V117" s="76"/>
      <c r="W117" s="76"/>
      <c r="X117" s="76"/>
      <c r="Y117" s="76"/>
      <c r="Z117" s="76"/>
      <c r="AA117" s="76"/>
      <c r="AB117" s="76"/>
      <c r="AC117" s="76"/>
      <c r="AD117" s="76"/>
      <c r="AE117" s="76"/>
      <c r="AF117" s="76"/>
      <c r="AG117" s="76"/>
      <c r="AH117" s="76"/>
      <c r="AI117" s="76"/>
      <c r="AJ117" s="76"/>
      <c r="AK117" s="76"/>
      <c r="AL117" s="74" t="s">
        <v>88</v>
      </c>
      <c r="AM117" s="76" t="s">
        <v>160</v>
      </c>
      <c r="AN117" s="74" t="s">
        <v>117</v>
      </c>
      <c r="AO117" s="74" t="s">
        <v>105</v>
      </c>
      <c r="AP117" s="74">
        <v>0</v>
      </c>
      <c r="AQ117" s="73" t="s">
        <v>918</v>
      </c>
      <c r="AR117" s="73" t="s">
        <v>923</v>
      </c>
      <c r="AS117" s="2">
        <v>0</v>
      </c>
      <c r="AT117" s="2">
        <v>0</v>
      </c>
      <c r="AU117" s="2">
        <v>140</v>
      </c>
      <c r="AV117" s="2">
        <v>150</v>
      </c>
      <c r="AW117" s="3">
        <v>60</v>
      </c>
      <c r="AX117" s="3">
        <v>350</v>
      </c>
      <c r="AY117" s="2">
        <v>0</v>
      </c>
      <c r="AZ117" s="2">
        <v>118</v>
      </c>
      <c r="BA117" s="2"/>
      <c r="BB117" s="2">
        <f t="shared" si="107"/>
        <v>150</v>
      </c>
      <c r="BC117" s="17">
        <f t="shared" si="108"/>
        <v>60</v>
      </c>
      <c r="BD117" s="79">
        <v>0</v>
      </c>
      <c r="BE117" s="79">
        <v>5</v>
      </c>
      <c r="BF117" s="79">
        <v>5</v>
      </c>
      <c r="BG117" s="79">
        <v>5</v>
      </c>
      <c r="BH117" s="79">
        <v>5</v>
      </c>
      <c r="BI117" s="79">
        <v>5</v>
      </c>
      <c r="BJ117" s="79">
        <v>5</v>
      </c>
      <c r="BK117" s="79">
        <v>5</v>
      </c>
      <c r="BL117" s="79">
        <v>7</v>
      </c>
      <c r="BM117" s="79">
        <v>5</v>
      </c>
      <c r="BN117" s="79">
        <v>5</v>
      </c>
      <c r="BO117" s="80">
        <v>8</v>
      </c>
      <c r="BP117" s="57" t="s">
        <v>1497</v>
      </c>
      <c r="BQ117" s="57"/>
    </row>
    <row r="118" spans="1:69" s="91" customFormat="1" ht="50.1" customHeight="1">
      <c r="A118" s="72" t="s">
        <v>76</v>
      </c>
      <c r="B118" s="72" t="s">
        <v>77</v>
      </c>
      <c r="C118" s="72" t="s">
        <v>78</v>
      </c>
      <c r="D118" s="72" t="s">
        <v>904</v>
      </c>
      <c r="E118" s="72" t="s">
        <v>399</v>
      </c>
      <c r="F118" s="72" t="s">
        <v>458</v>
      </c>
      <c r="G118" s="73" t="s">
        <v>82</v>
      </c>
      <c r="H118" s="61" t="s">
        <v>278</v>
      </c>
      <c r="I118" s="61" t="s">
        <v>1538</v>
      </c>
      <c r="J118" s="74" t="s">
        <v>488</v>
      </c>
      <c r="K118" s="73" t="s">
        <v>905</v>
      </c>
      <c r="L118" s="74">
        <v>219</v>
      </c>
      <c r="M118" s="73" t="s">
        <v>924</v>
      </c>
      <c r="N118" s="74" t="s">
        <v>6</v>
      </c>
      <c r="O118" s="76"/>
      <c r="P118" s="76"/>
      <c r="Q118" s="76"/>
      <c r="R118" s="76" t="s">
        <v>87</v>
      </c>
      <c r="S118" s="76"/>
      <c r="T118" s="76"/>
      <c r="U118" s="76"/>
      <c r="V118" s="76"/>
      <c r="W118" s="76"/>
      <c r="X118" s="76"/>
      <c r="Y118" s="76"/>
      <c r="Z118" s="76"/>
      <c r="AA118" s="76"/>
      <c r="AB118" s="76"/>
      <c r="AC118" s="76"/>
      <c r="AD118" s="76"/>
      <c r="AE118" s="76"/>
      <c r="AF118" s="76"/>
      <c r="AG118" s="76"/>
      <c r="AH118" s="76"/>
      <c r="AI118" s="76"/>
      <c r="AJ118" s="76"/>
      <c r="AK118" s="76"/>
      <c r="AL118" s="74" t="s">
        <v>88</v>
      </c>
      <c r="AM118" s="76" t="s">
        <v>143</v>
      </c>
      <c r="AN118" s="74" t="s">
        <v>113</v>
      </c>
      <c r="AO118" s="74" t="s">
        <v>91</v>
      </c>
      <c r="AP118" s="74">
        <v>0</v>
      </c>
      <c r="AQ118" s="73" t="s">
        <v>925</v>
      </c>
      <c r="AR118" s="73" t="s">
        <v>926</v>
      </c>
      <c r="AS118" s="2">
        <v>0</v>
      </c>
      <c r="AT118" s="2">
        <v>0</v>
      </c>
      <c r="AU118" s="2">
        <v>100</v>
      </c>
      <c r="AV118" s="2">
        <v>100</v>
      </c>
      <c r="AW118" s="3">
        <v>100</v>
      </c>
      <c r="AX118" s="3">
        <v>100</v>
      </c>
      <c r="AY118" s="2">
        <v>0</v>
      </c>
      <c r="AZ118" s="2">
        <v>100</v>
      </c>
      <c r="BA118" s="2">
        <v>0</v>
      </c>
      <c r="BB118" s="2">
        <f t="shared" si="107"/>
        <v>100</v>
      </c>
      <c r="BC118" s="17">
        <f t="shared" si="108"/>
        <v>100</v>
      </c>
      <c r="BD118" s="78"/>
      <c r="BE118" s="78"/>
      <c r="BF118" s="78"/>
      <c r="BG118" s="78"/>
      <c r="BH118" s="78"/>
      <c r="BI118" s="79">
        <v>50</v>
      </c>
      <c r="BJ118" s="78">
        <f t="shared" ref="BJ118:BJ123" si="117">+BI118</f>
        <v>50</v>
      </c>
      <c r="BK118" s="78">
        <f>+BI118</f>
        <v>50</v>
      </c>
      <c r="BL118" s="78">
        <f>+BI118</f>
        <v>50</v>
      </c>
      <c r="BM118" s="78">
        <f>+BI118</f>
        <v>50</v>
      </c>
      <c r="BN118" s="78">
        <f>+BI118</f>
        <v>50</v>
      </c>
      <c r="BO118" s="80">
        <v>50</v>
      </c>
      <c r="BP118" s="57" t="s">
        <v>1497</v>
      </c>
      <c r="BQ118" s="57"/>
    </row>
    <row r="119" spans="1:69" s="91" customFormat="1" ht="50.1" customHeight="1">
      <c r="A119" s="72" t="s">
        <v>76</v>
      </c>
      <c r="B119" s="72" t="s">
        <v>77</v>
      </c>
      <c r="C119" s="72" t="s">
        <v>78</v>
      </c>
      <c r="D119" s="72" t="s">
        <v>904</v>
      </c>
      <c r="E119" s="72" t="s">
        <v>399</v>
      </c>
      <c r="F119" s="72" t="s">
        <v>458</v>
      </c>
      <c r="G119" s="73" t="s">
        <v>82</v>
      </c>
      <c r="H119" s="61" t="s">
        <v>278</v>
      </c>
      <c r="I119" s="61" t="s">
        <v>1538</v>
      </c>
      <c r="J119" s="74" t="s">
        <v>488</v>
      </c>
      <c r="K119" s="73" t="s">
        <v>905</v>
      </c>
      <c r="L119" s="74">
        <v>220</v>
      </c>
      <c r="M119" s="73" t="s">
        <v>753</v>
      </c>
      <c r="N119" s="74" t="s">
        <v>6</v>
      </c>
      <c r="O119" s="76"/>
      <c r="P119" s="76"/>
      <c r="Q119" s="76"/>
      <c r="R119" s="76" t="s">
        <v>87</v>
      </c>
      <c r="S119" s="76"/>
      <c r="T119" s="76"/>
      <c r="U119" s="76"/>
      <c r="V119" s="76"/>
      <c r="W119" s="76"/>
      <c r="X119" s="76"/>
      <c r="Y119" s="76"/>
      <c r="Z119" s="76"/>
      <c r="AA119" s="76"/>
      <c r="AB119" s="76"/>
      <c r="AC119" s="76"/>
      <c r="AD119" s="76"/>
      <c r="AE119" s="76"/>
      <c r="AF119" s="76"/>
      <c r="AG119" s="76"/>
      <c r="AH119" s="76"/>
      <c r="AI119" s="76"/>
      <c r="AJ119" s="76"/>
      <c r="AK119" s="76"/>
      <c r="AL119" s="74" t="s">
        <v>88</v>
      </c>
      <c r="AM119" s="76" t="s">
        <v>143</v>
      </c>
      <c r="AN119" s="74" t="s">
        <v>117</v>
      </c>
      <c r="AO119" s="74" t="s">
        <v>91</v>
      </c>
      <c r="AP119" s="74">
        <v>0</v>
      </c>
      <c r="AQ119" s="73" t="s">
        <v>927</v>
      </c>
      <c r="AR119" s="73" t="s">
        <v>923</v>
      </c>
      <c r="AS119" s="2">
        <v>0</v>
      </c>
      <c r="AT119" s="2">
        <v>15</v>
      </c>
      <c r="AU119" s="2">
        <v>20</v>
      </c>
      <c r="AV119" s="2">
        <v>30</v>
      </c>
      <c r="AW119" s="3">
        <v>35</v>
      </c>
      <c r="AX119" s="3">
        <v>100</v>
      </c>
      <c r="AY119" s="2">
        <v>0</v>
      </c>
      <c r="AZ119" s="77">
        <v>20</v>
      </c>
      <c r="BA119" s="2">
        <v>0</v>
      </c>
      <c r="BB119" s="2">
        <f t="shared" si="107"/>
        <v>30</v>
      </c>
      <c r="BC119" s="17">
        <f t="shared" si="108"/>
        <v>35</v>
      </c>
      <c r="BD119" s="78"/>
      <c r="BE119" s="78"/>
      <c r="BF119" s="78"/>
      <c r="BG119" s="78"/>
      <c r="BH119" s="78"/>
      <c r="BI119" s="79">
        <v>17.5</v>
      </c>
      <c r="BJ119" s="78">
        <f t="shared" si="117"/>
        <v>17.5</v>
      </c>
      <c r="BK119" s="78">
        <f>+BI119</f>
        <v>17.5</v>
      </c>
      <c r="BL119" s="78">
        <f>+BI119</f>
        <v>17.5</v>
      </c>
      <c r="BM119" s="78">
        <f>+BI119</f>
        <v>17.5</v>
      </c>
      <c r="BN119" s="78">
        <f>+BI119</f>
        <v>17.5</v>
      </c>
      <c r="BO119" s="80">
        <v>17.5</v>
      </c>
      <c r="BP119" s="57" t="s">
        <v>1497</v>
      </c>
      <c r="BQ119" s="57"/>
    </row>
    <row r="120" spans="1:69" s="91" customFormat="1" ht="50.1" customHeight="1">
      <c r="A120" s="72" t="s">
        <v>76</v>
      </c>
      <c r="B120" s="72" t="s">
        <v>77</v>
      </c>
      <c r="C120" s="72" t="s">
        <v>78</v>
      </c>
      <c r="D120" s="72" t="s">
        <v>904</v>
      </c>
      <c r="E120" s="72" t="s">
        <v>399</v>
      </c>
      <c r="F120" s="72" t="s">
        <v>458</v>
      </c>
      <c r="G120" s="73" t="s">
        <v>282</v>
      </c>
      <c r="H120" s="73" t="s">
        <v>245</v>
      </c>
      <c r="I120" s="61" t="s">
        <v>245</v>
      </c>
      <c r="J120" s="74" t="s">
        <v>488</v>
      </c>
      <c r="K120" s="73" t="s">
        <v>905</v>
      </c>
      <c r="L120" s="74">
        <v>239</v>
      </c>
      <c r="M120" s="73" t="s">
        <v>928</v>
      </c>
      <c r="N120" s="74" t="s">
        <v>3</v>
      </c>
      <c r="O120" s="76"/>
      <c r="P120" s="76"/>
      <c r="Q120" s="76"/>
      <c r="R120" s="76"/>
      <c r="S120" s="76"/>
      <c r="T120" s="76"/>
      <c r="U120" s="76"/>
      <c r="V120" s="76"/>
      <c r="W120" s="76"/>
      <c r="X120" s="76"/>
      <c r="Y120" s="76"/>
      <c r="Z120" s="76"/>
      <c r="AA120" s="76"/>
      <c r="AB120" s="76"/>
      <c r="AC120" s="76"/>
      <c r="AD120" s="76"/>
      <c r="AE120" s="76"/>
      <c r="AF120" s="76"/>
      <c r="AG120" s="76"/>
      <c r="AH120" s="76"/>
      <c r="AI120" s="76"/>
      <c r="AJ120" s="76"/>
      <c r="AK120" s="76"/>
      <c r="AL120" s="74" t="s">
        <v>88</v>
      </c>
      <c r="AM120" s="76" t="s">
        <v>89</v>
      </c>
      <c r="AN120" s="74" t="s">
        <v>117</v>
      </c>
      <c r="AO120" s="74" t="s">
        <v>105</v>
      </c>
      <c r="AP120" s="74">
        <v>0</v>
      </c>
      <c r="AQ120" s="73" t="s">
        <v>929</v>
      </c>
      <c r="AR120" s="73" t="s">
        <v>930</v>
      </c>
      <c r="AS120" s="2">
        <v>0</v>
      </c>
      <c r="AT120" s="2">
        <v>0</v>
      </c>
      <c r="AU120" s="2">
        <v>275</v>
      </c>
      <c r="AV120" s="2">
        <v>212</v>
      </c>
      <c r="AW120" s="3">
        <v>104</v>
      </c>
      <c r="AX120" s="3">
        <v>591</v>
      </c>
      <c r="AY120" s="2">
        <v>0</v>
      </c>
      <c r="AZ120" s="96">
        <v>0</v>
      </c>
      <c r="BA120" s="2">
        <v>119</v>
      </c>
      <c r="BB120" s="2">
        <f t="shared" si="107"/>
        <v>93</v>
      </c>
      <c r="BC120" s="17">
        <f t="shared" si="108"/>
        <v>104</v>
      </c>
      <c r="BD120" s="78"/>
      <c r="BE120" s="78"/>
      <c r="BF120" s="79">
        <v>26</v>
      </c>
      <c r="BG120" s="78">
        <f>+BF120</f>
        <v>26</v>
      </c>
      <c r="BH120" s="78">
        <f>+BG120</f>
        <v>26</v>
      </c>
      <c r="BI120" s="79">
        <v>52</v>
      </c>
      <c r="BJ120" s="78">
        <f t="shared" si="117"/>
        <v>52</v>
      </c>
      <c r="BK120" s="78">
        <f>+BJ120</f>
        <v>52</v>
      </c>
      <c r="BL120" s="79">
        <v>78</v>
      </c>
      <c r="BM120" s="78">
        <f>+BL120</f>
        <v>78</v>
      </c>
      <c r="BN120" s="78">
        <f>+BM120</f>
        <v>78</v>
      </c>
      <c r="BO120" s="79">
        <v>104</v>
      </c>
      <c r="BP120" s="57" t="s">
        <v>1500</v>
      </c>
      <c r="BQ120" s="57"/>
    </row>
    <row r="121" spans="1:69" s="91" customFormat="1" ht="50.1" customHeight="1">
      <c r="A121" s="72" t="s">
        <v>76</v>
      </c>
      <c r="B121" s="72" t="s">
        <v>77</v>
      </c>
      <c r="C121" s="72" t="s">
        <v>78</v>
      </c>
      <c r="D121" s="72" t="s">
        <v>904</v>
      </c>
      <c r="E121" s="72" t="s">
        <v>399</v>
      </c>
      <c r="F121" s="72" t="s">
        <v>458</v>
      </c>
      <c r="G121" s="73" t="s">
        <v>82</v>
      </c>
      <c r="H121" s="73" t="s">
        <v>121</v>
      </c>
      <c r="I121" s="73" t="s">
        <v>1537</v>
      </c>
      <c r="J121" s="74">
        <v>45</v>
      </c>
      <c r="K121" s="73" t="s">
        <v>410</v>
      </c>
      <c r="L121" s="74">
        <v>288</v>
      </c>
      <c r="M121" s="73" t="s">
        <v>931</v>
      </c>
      <c r="N121" s="74" t="s">
        <v>1</v>
      </c>
      <c r="O121" s="76" t="s">
        <v>87</v>
      </c>
      <c r="P121" s="76"/>
      <c r="Q121" s="76"/>
      <c r="R121" s="76"/>
      <c r="S121" s="76"/>
      <c r="T121" s="76"/>
      <c r="U121" s="76"/>
      <c r="V121" s="76"/>
      <c r="W121" s="76"/>
      <c r="X121" s="76"/>
      <c r="Y121" s="76"/>
      <c r="Z121" s="76"/>
      <c r="AA121" s="76"/>
      <c r="AB121" s="76"/>
      <c r="AC121" s="76"/>
      <c r="AD121" s="76"/>
      <c r="AE121" s="76"/>
      <c r="AF121" s="76"/>
      <c r="AG121" s="76"/>
      <c r="AH121" s="76"/>
      <c r="AI121" s="76"/>
      <c r="AJ121" s="76"/>
      <c r="AK121" s="76"/>
      <c r="AL121" s="74" t="s">
        <v>155</v>
      </c>
      <c r="AM121" s="76" t="s">
        <v>89</v>
      </c>
      <c r="AN121" s="74" t="s">
        <v>104</v>
      </c>
      <c r="AO121" s="74" t="s">
        <v>91</v>
      </c>
      <c r="AP121" s="74">
        <v>0</v>
      </c>
      <c r="AQ121" s="73" t="s">
        <v>932</v>
      </c>
      <c r="AR121" s="73" t="s">
        <v>933</v>
      </c>
      <c r="AS121" s="2">
        <v>0</v>
      </c>
      <c r="AT121" s="2">
        <v>0</v>
      </c>
      <c r="AU121" s="2">
        <v>0</v>
      </c>
      <c r="AV121" s="2">
        <v>100</v>
      </c>
      <c r="AW121" s="3">
        <v>100</v>
      </c>
      <c r="AX121" s="3">
        <v>100</v>
      </c>
      <c r="AY121" s="2">
        <v>0</v>
      </c>
      <c r="AZ121" s="2">
        <v>0</v>
      </c>
      <c r="BA121" s="2">
        <v>100</v>
      </c>
      <c r="BB121" s="2">
        <f t="shared" si="107"/>
        <v>0</v>
      </c>
      <c r="BC121" s="17">
        <f t="shared" si="108"/>
        <v>100</v>
      </c>
      <c r="BD121" s="78"/>
      <c r="BE121" s="78"/>
      <c r="BF121" s="79">
        <v>100</v>
      </c>
      <c r="BG121" s="78">
        <f>+BF121</f>
        <v>100</v>
      </c>
      <c r="BH121" s="78">
        <f>+BG121</f>
        <v>100</v>
      </c>
      <c r="BI121" s="79">
        <v>100</v>
      </c>
      <c r="BJ121" s="78">
        <f t="shared" si="117"/>
        <v>100</v>
      </c>
      <c r="BK121" s="78">
        <f>+BJ121</f>
        <v>100</v>
      </c>
      <c r="BL121" s="79">
        <v>100</v>
      </c>
      <c r="BM121" s="78">
        <f>+BL121</f>
        <v>100</v>
      </c>
      <c r="BN121" s="78">
        <f>+BM121</f>
        <v>100</v>
      </c>
      <c r="BO121" s="80">
        <v>100</v>
      </c>
      <c r="BP121" s="57" t="s">
        <v>1501</v>
      </c>
      <c r="BQ121" s="57"/>
    </row>
    <row r="122" spans="1:69" s="91" customFormat="1" ht="50.1" customHeight="1">
      <c r="A122" s="72" t="s">
        <v>76</v>
      </c>
      <c r="B122" s="72" t="s">
        <v>77</v>
      </c>
      <c r="C122" s="72" t="s">
        <v>78</v>
      </c>
      <c r="D122" s="72" t="s">
        <v>904</v>
      </c>
      <c r="E122" s="72" t="s">
        <v>399</v>
      </c>
      <c r="F122" s="72" t="s">
        <v>458</v>
      </c>
      <c r="G122" s="73" t="s">
        <v>82</v>
      </c>
      <c r="H122" s="73" t="s">
        <v>121</v>
      </c>
      <c r="I122" s="73" t="s">
        <v>1537</v>
      </c>
      <c r="J122" s="74">
        <v>45</v>
      </c>
      <c r="K122" s="73" t="s">
        <v>410</v>
      </c>
      <c r="L122" s="74">
        <v>289</v>
      </c>
      <c r="M122" s="73" t="s">
        <v>934</v>
      </c>
      <c r="N122" s="74" t="s">
        <v>1</v>
      </c>
      <c r="O122" s="76" t="s">
        <v>87</v>
      </c>
      <c r="P122" s="76"/>
      <c r="Q122" s="76"/>
      <c r="R122" s="76"/>
      <c r="S122" s="76"/>
      <c r="T122" s="76"/>
      <c r="U122" s="76"/>
      <c r="V122" s="76"/>
      <c r="W122" s="76"/>
      <c r="X122" s="76"/>
      <c r="Y122" s="76"/>
      <c r="Z122" s="76"/>
      <c r="AA122" s="76"/>
      <c r="AB122" s="76"/>
      <c r="AC122" s="76"/>
      <c r="AD122" s="76"/>
      <c r="AE122" s="76"/>
      <c r="AF122" s="76"/>
      <c r="AG122" s="76"/>
      <c r="AH122" s="76"/>
      <c r="AI122" s="76"/>
      <c r="AJ122" s="76"/>
      <c r="AK122" s="76"/>
      <c r="AL122" s="74" t="s">
        <v>155</v>
      </c>
      <c r="AM122" s="76" t="s">
        <v>935</v>
      </c>
      <c r="AN122" s="74" t="s">
        <v>117</v>
      </c>
      <c r="AO122" s="74" t="s">
        <v>105</v>
      </c>
      <c r="AP122" s="74">
        <v>30</v>
      </c>
      <c r="AQ122" s="73" t="s">
        <v>936</v>
      </c>
      <c r="AR122" s="73" t="s">
        <v>443</v>
      </c>
      <c r="AS122" s="2">
        <v>0</v>
      </c>
      <c r="AT122" s="2">
        <v>0</v>
      </c>
      <c r="AU122" s="2">
        <v>0</v>
      </c>
      <c r="AV122" s="2">
        <v>6</v>
      </c>
      <c r="AW122" s="3">
        <v>6</v>
      </c>
      <c r="AX122" s="3">
        <v>6</v>
      </c>
      <c r="AY122" s="2">
        <v>0</v>
      </c>
      <c r="AZ122" s="2">
        <v>0</v>
      </c>
      <c r="BA122" s="2"/>
      <c r="BB122" s="2">
        <f t="shared" si="107"/>
        <v>6</v>
      </c>
      <c r="BC122" s="17">
        <f t="shared" si="108"/>
        <v>6</v>
      </c>
      <c r="BD122" s="78"/>
      <c r="BE122" s="79">
        <v>1</v>
      </c>
      <c r="BF122" s="78">
        <f>+BE122</f>
        <v>1</v>
      </c>
      <c r="BG122" s="79">
        <v>2</v>
      </c>
      <c r="BH122" s="78">
        <f>+BG122</f>
        <v>2</v>
      </c>
      <c r="BI122" s="79">
        <v>3</v>
      </c>
      <c r="BJ122" s="78">
        <f t="shared" si="117"/>
        <v>3</v>
      </c>
      <c r="BK122" s="79">
        <v>4</v>
      </c>
      <c r="BL122" s="78">
        <f>+BK122</f>
        <v>4</v>
      </c>
      <c r="BM122" s="79">
        <v>5</v>
      </c>
      <c r="BN122" s="78">
        <f>+BM122</f>
        <v>5</v>
      </c>
      <c r="BO122" s="80">
        <v>6</v>
      </c>
      <c r="BP122" s="57" t="s">
        <v>1501</v>
      </c>
      <c r="BQ122" s="57"/>
    </row>
    <row r="123" spans="1:69" s="91" customFormat="1" ht="50.1" customHeight="1">
      <c r="A123" s="72" t="s">
        <v>76</v>
      </c>
      <c r="B123" s="72" t="s">
        <v>77</v>
      </c>
      <c r="C123" s="72" t="s">
        <v>78</v>
      </c>
      <c r="D123" s="72" t="s">
        <v>904</v>
      </c>
      <c r="E123" s="72" t="s">
        <v>399</v>
      </c>
      <c r="F123" s="72" t="s">
        <v>458</v>
      </c>
      <c r="G123" s="73" t="s">
        <v>392</v>
      </c>
      <c r="H123" s="73" t="s">
        <v>245</v>
      </c>
      <c r="I123" s="61" t="s">
        <v>245</v>
      </c>
      <c r="J123" s="74">
        <v>45</v>
      </c>
      <c r="K123" s="73" t="s">
        <v>410</v>
      </c>
      <c r="L123" s="74">
        <v>308</v>
      </c>
      <c r="M123" s="73" t="s">
        <v>937</v>
      </c>
      <c r="N123" s="74" t="s">
        <v>1</v>
      </c>
      <c r="O123" s="76" t="s">
        <v>87</v>
      </c>
      <c r="P123" s="76"/>
      <c r="Q123" s="76" t="s">
        <v>87</v>
      </c>
      <c r="R123" s="76" t="s">
        <v>87</v>
      </c>
      <c r="S123" s="76"/>
      <c r="T123" s="76"/>
      <c r="U123" s="76"/>
      <c r="V123" s="76"/>
      <c r="W123" s="76"/>
      <c r="X123" s="76"/>
      <c r="Y123" s="76"/>
      <c r="Z123" s="76"/>
      <c r="AA123" s="76"/>
      <c r="AB123" s="76"/>
      <c r="AC123" s="76"/>
      <c r="AD123" s="76"/>
      <c r="AE123" s="76"/>
      <c r="AF123" s="76"/>
      <c r="AG123" s="76"/>
      <c r="AH123" s="76"/>
      <c r="AI123" s="76"/>
      <c r="AJ123" s="76"/>
      <c r="AK123" s="76"/>
      <c r="AL123" s="74" t="s">
        <v>98</v>
      </c>
      <c r="AM123" s="97" t="s">
        <v>160</v>
      </c>
      <c r="AN123" s="74" t="s">
        <v>117</v>
      </c>
      <c r="AO123" s="74" t="s">
        <v>105</v>
      </c>
      <c r="AP123" s="74">
        <v>0</v>
      </c>
      <c r="AQ123" s="73" t="s">
        <v>938</v>
      </c>
      <c r="AR123" s="73" t="s">
        <v>939</v>
      </c>
      <c r="AS123" s="2">
        <v>0</v>
      </c>
      <c r="AT123" s="2">
        <v>0</v>
      </c>
      <c r="AU123" s="2">
        <v>0</v>
      </c>
      <c r="AV123" s="2">
        <v>120</v>
      </c>
      <c r="AW123" s="3">
        <v>85</v>
      </c>
      <c r="AX123" s="3">
        <f>+AV123++AW123</f>
        <v>205</v>
      </c>
      <c r="AY123" s="2">
        <v>0</v>
      </c>
      <c r="AZ123" s="2">
        <v>0</v>
      </c>
      <c r="BA123" s="2">
        <v>31</v>
      </c>
      <c r="BB123" s="2">
        <f t="shared" si="107"/>
        <v>89</v>
      </c>
      <c r="BC123" s="17">
        <f t="shared" si="108"/>
        <v>85</v>
      </c>
      <c r="BD123" s="78">
        <v>0</v>
      </c>
      <c r="BE123" s="78">
        <v>0</v>
      </c>
      <c r="BF123" s="79">
        <v>21</v>
      </c>
      <c r="BG123" s="78">
        <f>+BF123</f>
        <v>21</v>
      </c>
      <c r="BH123" s="78">
        <f>+BF123</f>
        <v>21</v>
      </c>
      <c r="BI123" s="79">
        <v>42</v>
      </c>
      <c r="BJ123" s="78">
        <f t="shared" si="117"/>
        <v>42</v>
      </c>
      <c r="BK123" s="78">
        <f>+BI123</f>
        <v>42</v>
      </c>
      <c r="BL123" s="79">
        <v>63</v>
      </c>
      <c r="BM123" s="78">
        <f>+BL123</f>
        <v>63</v>
      </c>
      <c r="BN123" s="78">
        <f>+BL123</f>
        <v>63</v>
      </c>
      <c r="BO123" s="80">
        <v>85</v>
      </c>
      <c r="BP123" s="57" t="s">
        <v>1502</v>
      </c>
      <c r="BQ123" s="57" t="s">
        <v>1503</v>
      </c>
    </row>
    <row r="124" spans="1:69" s="23" customFormat="1" ht="50.1" customHeight="1">
      <c r="A124" s="98" t="s">
        <v>76</v>
      </c>
      <c r="B124" s="98" t="s">
        <v>77</v>
      </c>
      <c r="C124" s="98" t="s">
        <v>78</v>
      </c>
      <c r="D124" s="98" t="s">
        <v>904</v>
      </c>
      <c r="E124" s="98" t="s">
        <v>399</v>
      </c>
      <c r="F124" s="98" t="s">
        <v>490</v>
      </c>
      <c r="G124" s="99" t="s">
        <v>82</v>
      </c>
      <c r="H124" s="100" t="s">
        <v>121</v>
      </c>
      <c r="I124" s="73" t="s">
        <v>1537</v>
      </c>
      <c r="J124" s="101">
        <v>45</v>
      </c>
      <c r="K124" s="100" t="s">
        <v>410</v>
      </c>
      <c r="L124" s="101">
        <v>67</v>
      </c>
      <c r="M124" s="95" t="s">
        <v>754</v>
      </c>
      <c r="N124" s="101" t="s">
        <v>4</v>
      </c>
      <c r="O124" s="102" t="s">
        <v>87</v>
      </c>
      <c r="P124" s="102"/>
      <c r="Q124" s="102"/>
      <c r="R124" s="102"/>
      <c r="S124" s="102"/>
      <c r="T124" s="102"/>
      <c r="U124" s="102"/>
      <c r="V124" s="102"/>
      <c r="W124" s="102"/>
      <c r="X124" s="102"/>
      <c r="Y124" s="102"/>
      <c r="Z124" s="102"/>
      <c r="AA124" s="102"/>
      <c r="AB124" s="102"/>
      <c r="AC124" s="102"/>
      <c r="AD124" s="102"/>
      <c r="AE124" s="102"/>
      <c r="AF124" s="102"/>
      <c r="AG124" s="102"/>
      <c r="AH124" s="102"/>
      <c r="AI124" s="102"/>
      <c r="AJ124" s="102"/>
      <c r="AK124" s="102"/>
      <c r="AL124" s="101" t="s">
        <v>98</v>
      </c>
      <c r="AM124" s="102" t="s">
        <v>125</v>
      </c>
      <c r="AN124" s="101" t="s">
        <v>113</v>
      </c>
      <c r="AO124" s="101" t="s">
        <v>91</v>
      </c>
      <c r="AP124" s="101">
        <v>150</v>
      </c>
      <c r="AQ124" s="100" t="s">
        <v>940</v>
      </c>
      <c r="AR124" s="100" t="s">
        <v>941</v>
      </c>
      <c r="AS124" s="103">
        <v>83.6</v>
      </c>
      <c r="AT124" s="103">
        <v>84.8</v>
      </c>
      <c r="AU124" s="103">
        <v>85.4</v>
      </c>
      <c r="AV124" s="103">
        <v>85.9</v>
      </c>
      <c r="AW124" s="104">
        <v>86.5</v>
      </c>
      <c r="AX124" s="104">
        <v>86.5</v>
      </c>
      <c r="AY124" s="103">
        <v>0</v>
      </c>
      <c r="AZ124" s="103">
        <v>86.15</v>
      </c>
      <c r="BA124" s="103">
        <v>0</v>
      </c>
      <c r="BB124" s="103">
        <f t="shared" si="107"/>
        <v>85.9</v>
      </c>
      <c r="BC124" s="105">
        <f t="shared" si="108"/>
        <v>86.5</v>
      </c>
      <c r="BD124" s="106">
        <v>0</v>
      </c>
      <c r="BE124" s="106">
        <v>0</v>
      </c>
      <c r="BF124" s="106">
        <v>0</v>
      </c>
      <c r="BG124" s="106">
        <v>0</v>
      </c>
      <c r="BH124" s="106">
        <v>0</v>
      </c>
      <c r="BI124" s="106">
        <v>0</v>
      </c>
      <c r="BJ124" s="106">
        <v>0</v>
      </c>
      <c r="BK124" s="106">
        <v>0</v>
      </c>
      <c r="BL124" s="106">
        <v>0</v>
      </c>
      <c r="BM124" s="106">
        <v>0</v>
      </c>
      <c r="BN124" s="106">
        <v>0</v>
      </c>
      <c r="BO124" s="106">
        <f t="shared" ref="BO124:BO163" si="118">AW124</f>
        <v>86.5</v>
      </c>
      <c r="BP124" s="102" t="s">
        <v>1504</v>
      </c>
      <c r="BQ124" s="102"/>
    </row>
    <row r="125" spans="1:69" s="23" customFormat="1" ht="50.1" customHeight="1">
      <c r="A125" s="98" t="s">
        <v>76</v>
      </c>
      <c r="B125" s="98" t="s">
        <v>77</v>
      </c>
      <c r="C125" s="98" t="s">
        <v>78</v>
      </c>
      <c r="D125" s="98" t="s">
        <v>904</v>
      </c>
      <c r="E125" s="98" t="s">
        <v>399</v>
      </c>
      <c r="F125" s="98" t="s">
        <v>490</v>
      </c>
      <c r="G125" s="99" t="s">
        <v>82</v>
      </c>
      <c r="H125" s="100" t="s">
        <v>121</v>
      </c>
      <c r="I125" s="73" t="s">
        <v>1537</v>
      </c>
      <c r="J125" s="101">
        <v>45</v>
      </c>
      <c r="K125" s="100" t="s">
        <v>410</v>
      </c>
      <c r="L125" s="101">
        <v>285</v>
      </c>
      <c r="M125" s="95" t="s">
        <v>942</v>
      </c>
      <c r="N125" s="101" t="s">
        <v>1</v>
      </c>
      <c r="O125" s="102" t="s">
        <v>87</v>
      </c>
      <c r="P125" s="102"/>
      <c r="Q125" s="102"/>
      <c r="R125" s="102"/>
      <c r="S125" s="102"/>
      <c r="T125" s="102"/>
      <c r="U125" s="102"/>
      <c r="V125" s="102"/>
      <c r="W125" s="102"/>
      <c r="X125" s="102"/>
      <c r="Y125" s="102"/>
      <c r="Z125" s="102"/>
      <c r="AA125" s="102"/>
      <c r="AB125" s="102"/>
      <c r="AC125" s="102"/>
      <c r="AD125" s="102"/>
      <c r="AE125" s="102"/>
      <c r="AF125" s="102"/>
      <c r="AG125" s="102"/>
      <c r="AH125" s="102"/>
      <c r="AI125" s="102"/>
      <c r="AJ125" s="102"/>
      <c r="AK125" s="102"/>
      <c r="AL125" s="101" t="s">
        <v>155</v>
      </c>
      <c r="AM125" s="102" t="s">
        <v>89</v>
      </c>
      <c r="AN125" s="101" t="s">
        <v>113</v>
      </c>
      <c r="AO125" s="101" t="s">
        <v>105</v>
      </c>
      <c r="AP125" s="101">
        <v>0</v>
      </c>
      <c r="AQ125" s="100" t="s">
        <v>943</v>
      </c>
      <c r="AR125" s="100" t="s">
        <v>944</v>
      </c>
      <c r="AS125" s="103">
        <v>0</v>
      </c>
      <c r="AT125" s="103">
        <v>0</v>
      </c>
      <c r="AU125" s="103">
        <v>0</v>
      </c>
      <c r="AV125" s="103">
        <v>40</v>
      </c>
      <c r="AW125" s="104">
        <v>40</v>
      </c>
      <c r="AX125" s="104">
        <v>40</v>
      </c>
      <c r="AY125" s="103">
        <v>0</v>
      </c>
      <c r="AZ125" s="103">
        <v>0</v>
      </c>
      <c r="BA125" s="103">
        <v>0</v>
      </c>
      <c r="BB125" s="103">
        <f t="shared" si="107"/>
        <v>40</v>
      </c>
      <c r="BC125" s="105">
        <f t="shared" si="108"/>
        <v>40</v>
      </c>
      <c r="BD125" s="106">
        <v>0</v>
      </c>
      <c r="BE125" s="106">
        <f>BD125</f>
        <v>0</v>
      </c>
      <c r="BF125" s="107">
        <v>10</v>
      </c>
      <c r="BG125" s="106">
        <f>BF125</f>
        <v>10</v>
      </c>
      <c r="BH125" s="106">
        <f>BG125</f>
        <v>10</v>
      </c>
      <c r="BI125" s="107">
        <v>20</v>
      </c>
      <c r="BJ125" s="106">
        <f>BI125</f>
        <v>20</v>
      </c>
      <c r="BK125" s="106">
        <v>20</v>
      </c>
      <c r="BL125" s="107">
        <v>30</v>
      </c>
      <c r="BM125" s="106">
        <v>30</v>
      </c>
      <c r="BN125" s="106">
        <f>BM125</f>
        <v>30</v>
      </c>
      <c r="BO125" s="106">
        <f t="shared" si="118"/>
        <v>40</v>
      </c>
      <c r="BP125" s="263" t="s">
        <v>1505</v>
      </c>
      <c r="BQ125" s="102" t="s">
        <v>1506</v>
      </c>
    </row>
    <row r="126" spans="1:69" s="23" customFormat="1" ht="50.1" customHeight="1">
      <c r="A126" s="98" t="s">
        <v>76</v>
      </c>
      <c r="B126" s="98" t="s">
        <v>77</v>
      </c>
      <c r="C126" s="98" t="s">
        <v>78</v>
      </c>
      <c r="D126" s="98" t="s">
        <v>904</v>
      </c>
      <c r="E126" s="98" t="s">
        <v>399</v>
      </c>
      <c r="F126" s="98" t="s">
        <v>490</v>
      </c>
      <c r="G126" s="99" t="s">
        <v>82</v>
      </c>
      <c r="H126" s="100" t="s">
        <v>121</v>
      </c>
      <c r="I126" s="73" t="s">
        <v>1537</v>
      </c>
      <c r="J126" s="101">
        <v>45</v>
      </c>
      <c r="K126" s="100" t="s">
        <v>410</v>
      </c>
      <c r="L126" s="101">
        <v>286</v>
      </c>
      <c r="M126" s="95" t="s">
        <v>945</v>
      </c>
      <c r="N126" s="101" t="s">
        <v>1</v>
      </c>
      <c r="O126" s="102" t="s">
        <v>87</v>
      </c>
      <c r="P126" s="102"/>
      <c r="Q126" s="102"/>
      <c r="R126" s="102"/>
      <c r="S126" s="102"/>
      <c r="T126" s="102"/>
      <c r="U126" s="102"/>
      <c r="V126" s="102"/>
      <c r="W126" s="102"/>
      <c r="X126" s="102"/>
      <c r="Y126" s="102"/>
      <c r="Z126" s="102"/>
      <c r="AA126" s="102"/>
      <c r="AB126" s="102"/>
      <c r="AC126" s="102"/>
      <c r="AD126" s="102"/>
      <c r="AE126" s="102"/>
      <c r="AF126" s="102"/>
      <c r="AG126" s="102"/>
      <c r="AH126" s="102"/>
      <c r="AI126" s="102"/>
      <c r="AJ126" s="102"/>
      <c r="AK126" s="102"/>
      <c r="AL126" s="101" t="s">
        <v>155</v>
      </c>
      <c r="AM126" s="102" t="s">
        <v>89</v>
      </c>
      <c r="AN126" s="101" t="s">
        <v>113</v>
      </c>
      <c r="AO126" s="101" t="s">
        <v>105</v>
      </c>
      <c r="AP126" s="101">
        <v>0</v>
      </c>
      <c r="AQ126" s="100" t="s">
        <v>946</v>
      </c>
      <c r="AR126" s="100" t="s">
        <v>947</v>
      </c>
      <c r="AS126" s="103">
        <v>0</v>
      </c>
      <c r="AT126" s="103">
        <v>0</v>
      </c>
      <c r="AU126" s="103">
        <v>0</v>
      </c>
      <c r="AV126" s="103">
        <v>40</v>
      </c>
      <c r="AW126" s="104">
        <v>40</v>
      </c>
      <c r="AX126" s="104">
        <v>40</v>
      </c>
      <c r="AY126" s="103">
        <v>0</v>
      </c>
      <c r="AZ126" s="103">
        <v>0</v>
      </c>
      <c r="BA126" s="103">
        <v>42</v>
      </c>
      <c r="BB126" s="103">
        <f t="shared" si="107"/>
        <v>-2</v>
      </c>
      <c r="BC126" s="105">
        <f t="shared" si="108"/>
        <v>40</v>
      </c>
      <c r="BD126" s="106">
        <v>0</v>
      </c>
      <c r="BE126" s="106">
        <f>BD126</f>
        <v>0</v>
      </c>
      <c r="BF126" s="107">
        <v>10</v>
      </c>
      <c r="BG126" s="106">
        <v>10</v>
      </c>
      <c r="BH126" s="106">
        <v>10</v>
      </c>
      <c r="BI126" s="107">
        <v>20</v>
      </c>
      <c r="BJ126" s="106">
        <v>20</v>
      </c>
      <c r="BK126" s="106">
        <v>20</v>
      </c>
      <c r="BL126" s="107">
        <v>30</v>
      </c>
      <c r="BM126" s="106">
        <v>30</v>
      </c>
      <c r="BN126" s="106">
        <v>30</v>
      </c>
      <c r="BO126" s="106">
        <f t="shared" si="118"/>
        <v>40</v>
      </c>
      <c r="BP126" s="264" t="s">
        <v>1507</v>
      </c>
      <c r="BQ126" s="102" t="s">
        <v>1508</v>
      </c>
    </row>
    <row r="127" spans="1:69" s="23" customFormat="1" ht="50.1" customHeight="1">
      <c r="A127" s="98" t="s">
        <v>76</v>
      </c>
      <c r="B127" s="98" t="s">
        <v>77</v>
      </c>
      <c r="C127" s="98" t="s">
        <v>78</v>
      </c>
      <c r="D127" s="98" t="s">
        <v>904</v>
      </c>
      <c r="E127" s="98" t="s">
        <v>399</v>
      </c>
      <c r="F127" s="98" t="s">
        <v>490</v>
      </c>
      <c r="G127" s="99" t="s">
        <v>392</v>
      </c>
      <c r="H127" s="100" t="s">
        <v>245</v>
      </c>
      <c r="I127" s="61" t="s">
        <v>245</v>
      </c>
      <c r="J127" s="101">
        <v>45</v>
      </c>
      <c r="K127" s="100" t="s">
        <v>410</v>
      </c>
      <c r="L127" s="101">
        <v>295</v>
      </c>
      <c r="M127" s="95" t="s">
        <v>755</v>
      </c>
      <c r="N127" s="101" t="s">
        <v>4</v>
      </c>
      <c r="O127" s="102" t="s">
        <v>87</v>
      </c>
      <c r="P127" s="102"/>
      <c r="Q127" s="102"/>
      <c r="R127" s="102"/>
      <c r="S127" s="102"/>
      <c r="T127" s="102"/>
      <c r="U127" s="102"/>
      <c r="V127" s="102"/>
      <c r="W127" s="102"/>
      <c r="X127" s="102"/>
      <c r="Y127" s="102"/>
      <c r="Z127" s="102"/>
      <c r="AA127" s="102"/>
      <c r="AB127" s="102"/>
      <c r="AC127" s="102"/>
      <c r="AD127" s="102"/>
      <c r="AE127" s="102"/>
      <c r="AF127" s="102"/>
      <c r="AG127" s="102"/>
      <c r="AH127" s="102"/>
      <c r="AI127" s="102"/>
      <c r="AJ127" s="102"/>
      <c r="AK127" s="102"/>
      <c r="AL127" s="101" t="s">
        <v>98</v>
      </c>
      <c r="AM127" s="102" t="s">
        <v>125</v>
      </c>
      <c r="AN127" s="101" t="s">
        <v>113</v>
      </c>
      <c r="AO127" s="101" t="s">
        <v>91</v>
      </c>
      <c r="AP127" s="101">
        <v>150</v>
      </c>
      <c r="AQ127" s="100" t="s">
        <v>948</v>
      </c>
      <c r="AR127" s="108" t="s">
        <v>949</v>
      </c>
      <c r="AS127" s="103">
        <v>78.2</v>
      </c>
      <c r="AT127" s="103">
        <v>80</v>
      </c>
      <c r="AU127" s="103">
        <v>81</v>
      </c>
      <c r="AV127" s="103">
        <v>82.5</v>
      </c>
      <c r="AW127" s="104">
        <v>84</v>
      </c>
      <c r="AX127" s="104">
        <v>84</v>
      </c>
      <c r="AY127" s="103">
        <v>0</v>
      </c>
      <c r="AZ127" s="103">
        <v>80.900000000000006</v>
      </c>
      <c r="BA127" s="103">
        <v>0</v>
      </c>
      <c r="BB127" s="103">
        <f t="shared" si="107"/>
        <v>82.5</v>
      </c>
      <c r="BC127" s="105">
        <f t="shared" si="108"/>
        <v>84</v>
      </c>
      <c r="BD127" s="106">
        <v>0</v>
      </c>
      <c r="BE127" s="106">
        <v>0</v>
      </c>
      <c r="BF127" s="106">
        <v>0</v>
      </c>
      <c r="BG127" s="106">
        <v>0</v>
      </c>
      <c r="BH127" s="106">
        <v>0</v>
      </c>
      <c r="BI127" s="106">
        <v>0</v>
      </c>
      <c r="BJ127" s="106">
        <v>0</v>
      </c>
      <c r="BK127" s="106">
        <v>0</v>
      </c>
      <c r="BL127" s="106">
        <v>0</v>
      </c>
      <c r="BM127" s="106">
        <v>0</v>
      </c>
      <c r="BN127" s="106">
        <v>0</v>
      </c>
      <c r="BO127" s="106">
        <f t="shared" si="118"/>
        <v>84</v>
      </c>
      <c r="BP127" s="102" t="s">
        <v>1504</v>
      </c>
      <c r="BQ127" s="102" t="s">
        <v>1509</v>
      </c>
    </row>
    <row r="128" spans="1:69" s="23" customFormat="1" ht="50.1" customHeight="1">
      <c r="A128" s="98" t="s">
        <v>76</v>
      </c>
      <c r="B128" s="98" t="s">
        <v>77</v>
      </c>
      <c r="C128" s="98" t="s">
        <v>78</v>
      </c>
      <c r="D128" s="98" t="s">
        <v>904</v>
      </c>
      <c r="E128" s="98" t="s">
        <v>399</v>
      </c>
      <c r="F128" s="98" t="s">
        <v>490</v>
      </c>
      <c r="G128" s="99" t="s">
        <v>392</v>
      </c>
      <c r="H128" s="100" t="s">
        <v>245</v>
      </c>
      <c r="I128" s="61" t="s">
        <v>245</v>
      </c>
      <c r="J128" s="101">
        <v>45</v>
      </c>
      <c r="K128" s="100" t="s">
        <v>410</v>
      </c>
      <c r="L128" s="101">
        <v>296</v>
      </c>
      <c r="M128" s="95" t="s">
        <v>950</v>
      </c>
      <c r="N128" s="101" t="s">
        <v>1</v>
      </c>
      <c r="O128" s="102" t="s">
        <v>87</v>
      </c>
      <c r="P128" s="102"/>
      <c r="Q128" s="102"/>
      <c r="R128" s="102"/>
      <c r="S128" s="102"/>
      <c r="T128" s="102"/>
      <c r="U128" s="102"/>
      <c r="V128" s="102"/>
      <c r="W128" s="102"/>
      <c r="X128" s="102"/>
      <c r="Y128" s="102"/>
      <c r="Z128" s="102"/>
      <c r="AA128" s="102"/>
      <c r="AB128" s="102"/>
      <c r="AC128" s="102"/>
      <c r="AD128" s="102"/>
      <c r="AE128" s="102"/>
      <c r="AF128" s="102"/>
      <c r="AG128" s="102"/>
      <c r="AH128" s="102"/>
      <c r="AI128" s="102"/>
      <c r="AJ128" s="102"/>
      <c r="AK128" s="102"/>
      <c r="AL128" s="101" t="s">
        <v>98</v>
      </c>
      <c r="AM128" s="109" t="s">
        <v>89</v>
      </c>
      <c r="AN128" s="101" t="s">
        <v>113</v>
      </c>
      <c r="AO128" s="101" t="s">
        <v>105</v>
      </c>
      <c r="AP128" s="101">
        <v>0</v>
      </c>
      <c r="AQ128" s="100" t="s">
        <v>951</v>
      </c>
      <c r="AR128" s="100" t="s">
        <v>952</v>
      </c>
      <c r="AS128" s="103">
        <v>0</v>
      </c>
      <c r="AT128" s="103">
        <v>0</v>
      </c>
      <c r="AU128" s="103">
        <v>0</v>
      </c>
      <c r="AV128" s="110">
        <v>10400</v>
      </c>
      <c r="AW128" s="104">
        <v>200</v>
      </c>
      <c r="AX128" s="111">
        <v>10400</v>
      </c>
      <c r="AY128" s="103">
        <v>0</v>
      </c>
      <c r="AZ128" s="103">
        <v>0</v>
      </c>
      <c r="BA128" s="103">
        <v>0</v>
      </c>
      <c r="BB128" s="103">
        <f t="shared" si="107"/>
        <v>10400</v>
      </c>
      <c r="BC128" s="105">
        <f t="shared" si="108"/>
        <v>200</v>
      </c>
      <c r="BD128" s="106">
        <v>0</v>
      </c>
      <c r="BE128" s="106">
        <f>BD128</f>
        <v>0</v>
      </c>
      <c r="BF128" s="107">
        <v>0</v>
      </c>
      <c r="BG128" s="106">
        <v>0</v>
      </c>
      <c r="BH128" s="106">
        <v>0</v>
      </c>
      <c r="BI128" s="107">
        <v>100</v>
      </c>
      <c r="BJ128" s="106">
        <v>100</v>
      </c>
      <c r="BK128" s="107">
        <v>100</v>
      </c>
      <c r="BL128" s="107">
        <v>150</v>
      </c>
      <c r="BM128" s="106">
        <f>BL128</f>
        <v>150</v>
      </c>
      <c r="BN128" s="106">
        <f>BM128</f>
        <v>150</v>
      </c>
      <c r="BO128" s="106">
        <f t="shared" si="118"/>
        <v>200</v>
      </c>
      <c r="BP128" s="102" t="s">
        <v>1510</v>
      </c>
      <c r="BQ128" s="265" t="s">
        <v>1511</v>
      </c>
    </row>
    <row r="129" spans="1:69" s="23" customFormat="1" ht="50.1" customHeight="1">
      <c r="A129" s="98" t="s">
        <v>76</v>
      </c>
      <c r="B129" s="98" t="s">
        <v>77</v>
      </c>
      <c r="C129" s="98" t="s">
        <v>78</v>
      </c>
      <c r="D129" s="98" t="s">
        <v>904</v>
      </c>
      <c r="E129" s="98" t="s">
        <v>399</v>
      </c>
      <c r="F129" s="98" t="s">
        <v>490</v>
      </c>
      <c r="G129" s="99" t="s">
        <v>437</v>
      </c>
      <c r="H129" s="100" t="s">
        <v>83</v>
      </c>
      <c r="I129" s="61" t="s">
        <v>1535</v>
      </c>
      <c r="J129" s="101">
        <v>45</v>
      </c>
      <c r="K129" s="100" t="s">
        <v>410</v>
      </c>
      <c r="L129" s="101">
        <v>70</v>
      </c>
      <c r="M129" s="95" t="s">
        <v>756</v>
      </c>
      <c r="N129" s="101" t="s">
        <v>4</v>
      </c>
      <c r="O129" s="102" t="s">
        <v>87</v>
      </c>
      <c r="P129" s="102"/>
      <c r="Q129" s="102"/>
      <c r="R129" s="102" t="s">
        <v>87</v>
      </c>
      <c r="S129" s="102"/>
      <c r="T129" s="102"/>
      <c r="U129" s="102"/>
      <c r="V129" s="102"/>
      <c r="W129" s="102"/>
      <c r="X129" s="102"/>
      <c r="Y129" s="102"/>
      <c r="Z129" s="102"/>
      <c r="AA129" s="102"/>
      <c r="AB129" s="102"/>
      <c r="AC129" s="102"/>
      <c r="AD129" s="102"/>
      <c r="AE129" s="102"/>
      <c r="AF129" s="102"/>
      <c r="AG129" s="102"/>
      <c r="AH129" s="102"/>
      <c r="AI129" s="102"/>
      <c r="AJ129" s="102"/>
      <c r="AK129" s="102"/>
      <c r="AL129" s="101" t="s">
        <v>98</v>
      </c>
      <c r="AM129" s="102" t="s">
        <v>125</v>
      </c>
      <c r="AN129" s="101" t="s">
        <v>168</v>
      </c>
      <c r="AO129" s="101" t="s">
        <v>91</v>
      </c>
      <c r="AP129" s="101">
        <v>180</v>
      </c>
      <c r="AQ129" s="100" t="s">
        <v>953</v>
      </c>
      <c r="AR129" s="100" t="s">
        <v>954</v>
      </c>
      <c r="AS129" s="103">
        <v>3.08</v>
      </c>
      <c r="AT129" s="103">
        <v>2.96</v>
      </c>
      <c r="AU129" s="103">
        <v>2.87</v>
      </c>
      <c r="AV129" s="103">
        <v>2.79</v>
      </c>
      <c r="AW129" s="104">
        <v>2.7</v>
      </c>
      <c r="AX129" s="104">
        <v>2.7</v>
      </c>
      <c r="AY129" s="103">
        <v>3.13</v>
      </c>
      <c r="AZ129" s="112">
        <v>2.5</v>
      </c>
      <c r="BA129" s="103">
        <v>0</v>
      </c>
      <c r="BB129" s="103">
        <f t="shared" si="107"/>
        <v>2.79</v>
      </c>
      <c r="BC129" s="105">
        <f t="shared" si="108"/>
        <v>2.7</v>
      </c>
      <c r="BD129" s="106">
        <v>0</v>
      </c>
      <c r="BE129" s="106">
        <v>0</v>
      </c>
      <c r="BF129" s="106">
        <v>0</v>
      </c>
      <c r="BG129" s="106">
        <v>0</v>
      </c>
      <c r="BH129" s="106">
        <v>0</v>
      </c>
      <c r="BI129" s="106">
        <v>0</v>
      </c>
      <c r="BJ129" s="106">
        <v>0</v>
      </c>
      <c r="BK129" s="106">
        <v>0</v>
      </c>
      <c r="BL129" s="106">
        <v>0</v>
      </c>
      <c r="BM129" s="106">
        <v>0</v>
      </c>
      <c r="BN129" s="106">
        <v>0</v>
      </c>
      <c r="BO129" s="106">
        <f t="shared" si="118"/>
        <v>2.7</v>
      </c>
      <c r="BP129" s="102" t="s">
        <v>1505</v>
      </c>
      <c r="BQ129" s="102" t="s">
        <v>1506</v>
      </c>
    </row>
    <row r="130" spans="1:69" s="23" customFormat="1" ht="50.1" customHeight="1">
      <c r="A130" s="98" t="s">
        <v>76</v>
      </c>
      <c r="B130" s="98" t="s">
        <v>77</v>
      </c>
      <c r="C130" s="98" t="s">
        <v>78</v>
      </c>
      <c r="D130" s="98" t="s">
        <v>904</v>
      </c>
      <c r="E130" s="98" t="s">
        <v>399</v>
      </c>
      <c r="F130" s="98" t="s">
        <v>490</v>
      </c>
      <c r="G130" s="99" t="s">
        <v>437</v>
      </c>
      <c r="H130" s="100" t="s">
        <v>83</v>
      </c>
      <c r="I130" s="61" t="s">
        <v>1535</v>
      </c>
      <c r="J130" s="101">
        <v>45</v>
      </c>
      <c r="K130" s="100" t="s">
        <v>410</v>
      </c>
      <c r="L130" s="101">
        <v>301</v>
      </c>
      <c r="M130" s="95" t="s">
        <v>955</v>
      </c>
      <c r="N130" s="101" t="s">
        <v>1</v>
      </c>
      <c r="O130" s="102" t="s">
        <v>109</v>
      </c>
      <c r="P130" s="102"/>
      <c r="Q130" s="102"/>
      <c r="R130" s="102"/>
      <c r="S130" s="102"/>
      <c r="T130" s="102"/>
      <c r="U130" s="102"/>
      <c r="V130" s="102"/>
      <c r="W130" s="102"/>
      <c r="X130" s="102"/>
      <c r="Y130" s="102"/>
      <c r="Z130" s="102"/>
      <c r="AA130" s="102"/>
      <c r="AB130" s="102"/>
      <c r="AC130" s="102"/>
      <c r="AD130" s="102"/>
      <c r="AE130" s="102"/>
      <c r="AF130" s="102"/>
      <c r="AG130" s="102"/>
      <c r="AH130" s="102"/>
      <c r="AI130" s="102"/>
      <c r="AJ130" s="102"/>
      <c r="AK130" s="102"/>
      <c r="AL130" s="101" t="s">
        <v>155</v>
      </c>
      <c r="AM130" s="102" t="s">
        <v>935</v>
      </c>
      <c r="AN130" s="101" t="s">
        <v>113</v>
      </c>
      <c r="AO130" s="101" t="s">
        <v>105</v>
      </c>
      <c r="AP130" s="101">
        <v>0</v>
      </c>
      <c r="AQ130" s="100" t="s">
        <v>956</v>
      </c>
      <c r="AR130" s="100" t="s">
        <v>957</v>
      </c>
      <c r="AS130" s="103">
        <v>0</v>
      </c>
      <c r="AT130" s="103">
        <v>0</v>
      </c>
      <c r="AU130" s="103">
        <v>0</v>
      </c>
      <c r="AV130" s="103">
        <v>96</v>
      </c>
      <c r="AW130" s="104">
        <v>60</v>
      </c>
      <c r="AX130" s="104">
        <v>96</v>
      </c>
      <c r="AY130" s="103">
        <v>0</v>
      </c>
      <c r="AZ130" s="103">
        <v>0</v>
      </c>
      <c r="BA130" s="103">
        <v>10</v>
      </c>
      <c r="BB130" s="103">
        <f t="shared" si="107"/>
        <v>86</v>
      </c>
      <c r="BC130" s="105">
        <f t="shared" si="108"/>
        <v>60</v>
      </c>
      <c r="BD130" s="106">
        <v>0</v>
      </c>
      <c r="BE130" s="106">
        <v>10</v>
      </c>
      <c r="BF130" s="107">
        <v>10</v>
      </c>
      <c r="BG130" s="106">
        <v>20</v>
      </c>
      <c r="BH130" s="106">
        <v>20</v>
      </c>
      <c r="BI130" s="107">
        <v>30</v>
      </c>
      <c r="BJ130" s="106">
        <v>30</v>
      </c>
      <c r="BK130" s="106">
        <v>40</v>
      </c>
      <c r="BL130" s="107">
        <v>40</v>
      </c>
      <c r="BM130" s="106">
        <v>50</v>
      </c>
      <c r="BN130" s="106">
        <v>50</v>
      </c>
      <c r="BO130" s="106">
        <f t="shared" si="118"/>
        <v>60</v>
      </c>
      <c r="BP130" s="102" t="s">
        <v>1512</v>
      </c>
      <c r="BQ130" s="102" t="s">
        <v>1513</v>
      </c>
    </row>
    <row r="131" spans="1:69" s="23" customFormat="1" ht="50.1" customHeight="1">
      <c r="A131" s="98" t="s">
        <v>76</v>
      </c>
      <c r="B131" s="98" t="s">
        <v>77</v>
      </c>
      <c r="C131" s="98" t="s">
        <v>78</v>
      </c>
      <c r="D131" s="98" t="s">
        <v>904</v>
      </c>
      <c r="E131" s="98" t="s">
        <v>399</v>
      </c>
      <c r="F131" s="98" t="s">
        <v>490</v>
      </c>
      <c r="G131" s="99" t="s">
        <v>437</v>
      </c>
      <c r="H131" s="100" t="s">
        <v>83</v>
      </c>
      <c r="I131" s="61" t="s">
        <v>1535</v>
      </c>
      <c r="J131" s="101">
        <v>45</v>
      </c>
      <c r="K131" s="100" t="s">
        <v>410</v>
      </c>
      <c r="L131" s="101">
        <v>302</v>
      </c>
      <c r="M131" s="95" t="s">
        <v>958</v>
      </c>
      <c r="N131" s="101" t="s">
        <v>1</v>
      </c>
      <c r="O131" s="102" t="s">
        <v>87</v>
      </c>
      <c r="P131" s="102"/>
      <c r="Q131" s="102"/>
      <c r="R131" s="102"/>
      <c r="S131" s="102"/>
      <c r="T131" s="102"/>
      <c r="U131" s="102"/>
      <c r="V131" s="102"/>
      <c r="W131" s="102"/>
      <c r="X131" s="102"/>
      <c r="Y131" s="102"/>
      <c r="Z131" s="102"/>
      <c r="AA131" s="102"/>
      <c r="AB131" s="102"/>
      <c r="AC131" s="102"/>
      <c r="AD131" s="102"/>
      <c r="AE131" s="102"/>
      <c r="AF131" s="102"/>
      <c r="AG131" s="102"/>
      <c r="AH131" s="102"/>
      <c r="AI131" s="102"/>
      <c r="AJ131" s="102"/>
      <c r="AK131" s="102"/>
      <c r="AL131" s="101" t="s">
        <v>155</v>
      </c>
      <c r="AM131" s="102" t="s">
        <v>89</v>
      </c>
      <c r="AN131" s="101" t="s">
        <v>113</v>
      </c>
      <c r="AO131" s="101" t="s">
        <v>105</v>
      </c>
      <c r="AP131" s="101">
        <v>0</v>
      </c>
      <c r="AQ131" s="100" t="s">
        <v>959</v>
      </c>
      <c r="AR131" s="100" t="s">
        <v>960</v>
      </c>
      <c r="AS131" s="103">
        <v>0</v>
      </c>
      <c r="AT131" s="103">
        <v>0</v>
      </c>
      <c r="AU131" s="103">
        <v>0</v>
      </c>
      <c r="AV131" s="103">
        <v>96</v>
      </c>
      <c r="AW131" s="104">
        <v>30</v>
      </c>
      <c r="AX131" s="104">
        <v>96</v>
      </c>
      <c r="AY131" s="103">
        <v>0</v>
      </c>
      <c r="AZ131" s="103">
        <v>0</v>
      </c>
      <c r="BA131" s="103">
        <v>0</v>
      </c>
      <c r="BB131" s="103">
        <f t="shared" si="107"/>
        <v>96</v>
      </c>
      <c r="BC131" s="105">
        <f t="shared" si="108"/>
        <v>30</v>
      </c>
      <c r="BD131" s="106">
        <v>0</v>
      </c>
      <c r="BE131" s="106">
        <f>BD131</f>
        <v>0</v>
      </c>
      <c r="BF131" s="107">
        <v>10</v>
      </c>
      <c r="BG131" s="106">
        <v>10</v>
      </c>
      <c r="BH131" s="106">
        <v>10</v>
      </c>
      <c r="BI131" s="107">
        <v>20</v>
      </c>
      <c r="BJ131" s="106">
        <v>20</v>
      </c>
      <c r="BK131" s="106">
        <f>BJ131</f>
        <v>20</v>
      </c>
      <c r="BL131" s="107">
        <v>30</v>
      </c>
      <c r="BM131" s="106">
        <v>30</v>
      </c>
      <c r="BN131" s="106">
        <v>30</v>
      </c>
      <c r="BO131" s="106">
        <f t="shared" si="118"/>
        <v>30</v>
      </c>
      <c r="BP131" s="102" t="s">
        <v>1514</v>
      </c>
      <c r="BQ131" s="102" t="s">
        <v>1515</v>
      </c>
    </row>
    <row r="132" spans="1:69" s="23" customFormat="1" ht="50.1" customHeight="1">
      <c r="A132" s="98" t="s">
        <v>76</v>
      </c>
      <c r="B132" s="98" t="s">
        <v>77</v>
      </c>
      <c r="C132" s="98" t="s">
        <v>78</v>
      </c>
      <c r="D132" s="98" t="s">
        <v>904</v>
      </c>
      <c r="E132" s="98" t="s">
        <v>399</v>
      </c>
      <c r="F132" s="98" t="s">
        <v>490</v>
      </c>
      <c r="G132" s="99" t="s">
        <v>437</v>
      </c>
      <c r="H132" s="100" t="s">
        <v>245</v>
      </c>
      <c r="I132" s="61" t="s">
        <v>245</v>
      </c>
      <c r="J132" s="101">
        <v>45</v>
      </c>
      <c r="K132" s="100" t="s">
        <v>410</v>
      </c>
      <c r="L132" s="101">
        <v>71</v>
      </c>
      <c r="M132" s="95" t="s">
        <v>757</v>
      </c>
      <c r="N132" s="101" t="s">
        <v>4</v>
      </c>
      <c r="O132" s="102" t="s">
        <v>87</v>
      </c>
      <c r="P132" s="102"/>
      <c r="Q132" s="102"/>
      <c r="R132" s="102" t="s">
        <v>87</v>
      </c>
      <c r="S132" s="102"/>
      <c r="T132" s="102" t="s">
        <v>87</v>
      </c>
      <c r="U132" s="102"/>
      <c r="V132" s="102" t="s">
        <v>87</v>
      </c>
      <c r="W132" s="102"/>
      <c r="X132" s="102"/>
      <c r="Y132" s="102"/>
      <c r="Z132" s="102"/>
      <c r="AA132" s="102"/>
      <c r="AB132" s="102"/>
      <c r="AC132" s="102"/>
      <c r="AD132" s="102"/>
      <c r="AE132" s="102"/>
      <c r="AF132" s="102"/>
      <c r="AG132" s="102"/>
      <c r="AH132" s="102"/>
      <c r="AI132" s="102"/>
      <c r="AJ132" s="102"/>
      <c r="AK132" s="102"/>
      <c r="AL132" s="101" t="s">
        <v>98</v>
      </c>
      <c r="AM132" s="102" t="s">
        <v>125</v>
      </c>
      <c r="AN132" s="101" t="s">
        <v>168</v>
      </c>
      <c r="AO132" s="101" t="s">
        <v>91</v>
      </c>
      <c r="AP132" s="101">
        <v>90</v>
      </c>
      <c r="AQ132" s="100" t="s">
        <v>961</v>
      </c>
      <c r="AR132" s="100" t="s">
        <v>962</v>
      </c>
      <c r="AS132" s="103">
        <v>4.91</v>
      </c>
      <c r="AT132" s="103">
        <v>4.8</v>
      </c>
      <c r="AU132" s="103">
        <v>4.5999999999999996</v>
      </c>
      <c r="AV132" s="103">
        <v>4.4000000000000004</v>
      </c>
      <c r="AW132" s="104">
        <v>4.2</v>
      </c>
      <c r="AX132" s="104">
        <v>4.2</v>
      </c>
      <c r="AY132" s="103">
        <v>4.8</v>
      </c>
      <c r="AZ132" s="112">
        <v>4.4000000000000004</v>
      </c>
      <c r="BA132" s="103">
        <v>0</v>
      </c>
      <c r="BB132" s="103">
        <f t="shared" si="107"/>
        <v>4.4000000000000004</v>
      </c>
      <c r="BC132" s="105">
        <f t="shared" si="108"/>
        <v>4.2</v>
      </c>
      <c r="BD132" s="106">
        <v>0</v>
      </c>
      <c r="BE132" s="106">
        <v>0</v>
      </c>
      <c r="BF132" s="106">
        <v>0</v>
      </c>
      <c r="BG132" s="106">
        <v>0</v>
      </c>
      <c r="BH132" s="106">
        <v>0</v>
      </c>
      <c r="BI132" s="106">
        <v>0</v>
      </c>
      <c r="BJ132" s="106">
        <v>0</v>
      </c>
      <c r="BK132" s="106">
        <v>0</v>
      </c>
      <c r="BL132" s="106">
        <v>0</v>
      </c>
      <c r="BM132" s="106">
        <v>0</v>
      </c>
      <c r="BN132" s="106">
        <v>0</v>
      </c>
      <c r="BO132" s="106">
        <f t="shared" si="118"/>
        <v>4.2</v>
      </c>
      <c r="BP132" s="102" t="s">
        <v>1504</v>
      </c>
      <c r="BQ132" s="102" t="s">
        <v>1506</v>
      </c>
    </row>
    <row r="133" spans="1:69" s="23" customFormat="1" ht="50.1" customHeight="1">
      <c r="A133" s="98" t="s">
        <v>76</v>
      </c>
      <c r="B133" s="98" t="s">
        <v>77</v>
      </c>
      <c r="C133" s="98" t="s">
        <v>78</v>
      </c>
      <c r="D133" s="98" t="s">
        <v>904</v>
      </c>
      <c r="E133" s="98" t="s">
        <v>399</v>
      </c>
      <c r="F133" s="98" t="s">
        <v>490</v>
      </c>
      <c r="G133" s="99" t="s">
        <v>437</v>
      </c>
      <c r="H133" s="100" t="s">
        <v>245</v>
      </c>
      <c r="I133" s="61" t="s">
        <v>245</v>
      </c>
      <c r="J133" s="101">
        <v>45</v>
      </c>
      <c r="K133" s="100" t="s">
        <v>410</v>
      </c>
      <c r="L133" s="101">
        <v>303</v>
      </c>
      <c r="M133" s="95" t="s">
        <v>963</v>
      </c>
      <c r="N133" s="101" t="s">
        <v>1</v>
      </c>
      <c r="O133" s="102" t="s">
        <v>87</v>
      </c>
      <c r="P133" s="102"/>
      <c r="Q133" s="102"/>
      <c r="R133" s="102"/>
      <c r="S133" s="102"/>
      <c r="T133" s="102"/>
      <c r="U133" s="102"/>
      <c r="V133" s="102"/>
      <c r="W133" s="102"/>
      <c r="X133" s="102"/>
      <c r="Y133" s="102"/>
      <c r="Z133" s="102"/>
      <c r="AA133" s="102"/>
      <c r="AB133" s="102"/>
      <c r="AC133" s="102"/>
      <c r="AD133" s="102"/>
      <c r="AE133" s="102"/>
      <c r="AF133" s="102"/>
      <c r="AG133" s="102"/>
      <c r="AH133" s="102"/>
      <c r="AI133" s="102"/>
      <c r="AJ133" s="102"/>
      <c r="AK133" s="102"/>
      <c r="AL133" s="101" t="s">
        <v>155</v>
      </c>
      <c r="AM133" s="109" t="s">
        <v>89</v>
      </c>
      <c r="AN133" s="101" t="s">
        <v>113</v>
      </c>
      <c r="AO133" s="101" t="s">
        <v>105</v>
      </c>
      <c r="AP133" s="101">
        <v>0</v>
      </c>
      <c r="AQ133" s="100" t="s">
        <v>964</v>
      </c>
      <c r="AR133" s="100" t="s">
        <v>965</v>
      </c>
      <c r="AS133" s="103">
        <v>0</v>
      </c>
      <c r="AT133" s="103">
        <v>0</v>
      </c>
      <c r="AU133" s="103">
        <v>0</v>
      </c>
      <c r="AV133" s="103">
        <v>57</v>
      </c>
      <c r="AW133" s="104">
        <v>20</v>
      </c>
      <c r="AX133" s="104">
        <v>57</v>
      </c>
      <c r="AY133" s="103">
        <v>0</v>
      </c>
      <c r="AZ133" s="103">
        <v>0</v>
      </c>
      <c r="BA133" s="103">
        <v>0</v>
      </c>
      <c r="BB133" s="103">
        <f t="shared" si="107"/>
        <v>57</v>
      </c>
      <c r="BC133" s="105">
        <f t="shared" si="108"/>
        <v>20</v>
      </c>
      <c r="BD133" s="106">
        <v>0</v>
      </c>
      <c r="BE133" s="106">
        <f>BD133</f>
        <v>0</v>
      </c>
      <c r="BF133" s="107">
        <v>0</v>
      </c>
      <c r="BG133" s="106">
        <f>BF133</f>
        <v>0</v>
      </c>
      <c r="BH133" s="106">
        <f>BG133</f>
        <v>0</v>
      </c>
      <c r="BI133" s="107">
        <v>10</v>
      </c>
      <c r="BJ133" s="106">
        <v>10</v>
      </c>
      <c r="BK133" s="106">
        <f>BJ133</f>
        <v>10</v>
      </c>
      <c r="BL133" s="107">
        <v>15</v>
      </c>
      <c r="BM133" s="106">
        <v>15</v>
      </c>
      <c r="BN133" s="106">
        <v>15</v>
      </c>
      <c r="BO133" s="106">
        <f t="shared" si="118"/>
        <v>20</v>
      </c>
      <c r="BP133" s="102" t="s">
        <v>1516</v>
      </c>
      <c r="BQ133" s="102" t="s">
        <v>1517</v>
      </c>
    </row>
    <row r="134" spans="1:69" s="23" customFormat="1" ht="50.1" customHeight="1">
      <c r="A134" s="98" t="s">
        <v>76</v>
      </c>
      <c r="B134" s="98" t="s">
        <v>77</v>
      </c>
      <c r="C134" s="98" t="s">
        <v>78</v>
      </c>
      <c r="D134" s="98" t="s">
        <v>904</v>
      </c>
      <c r="E134" s="98" t="s">
        <v>399</v>
      </c>
      <c r="F134" s="98" t="s">
        <v>490</v>
      </c>
      <c r="G134" s="99" t="s">
        <v>437</v>
      </c>
      <c r="H134" s="100" t="s">
        <v>245</v>
      </c>
      <c r="I134" s="61" t="s">
        <v>245</v>
      </c>
      <c r="J134" s="101">
        <v>45</v>
      </c>
      <c r="K134" s="100" t="s">
        <v>410</v>
      </c>
      <c r="L134" s="101">
        <v>304</v>
      </c>
      <c r="M134" s="95" t="s">
        <v>966</v>
      </c>
      <c r="N134" s="101" t="s">
        <v>1</v>
      </c>
      <c r="O134" s="102" t="s">
        <v>87</v>
      </c>
      <c r="P134" s="102"/>
      <c r="Q134" s="102"/>
      <c r="R134" s="102"/>
      <c r="S134" s="102"/>
      <c r="T134" s="102"/>
      <c r="U134" s="102"/>
      <c r="V134" s="102"/>
      <c r="W134" s="102"/>
      <c r="X134" s="102"/>
      <c r="Y134" s="102"/>
      <c r="Z134" s="102"/>
      <c r="AA134" s="102"/>
      <c r="AB134" s="102"/>
      <c r="AC134" s="102"/>
      <c r="AD134" s="102"/>
      <c r="AE134" s="102"/>
      <c r="AF134" s="102"/>
      <c r="AG134" s="102"/>
      <c r="AH134" s="102"/>
      <c r="AI134" s="102"/>
      <c r="AJ134" s="102"/>
      <c r="AK134" s="102"/>
      <c r="AL134" s="101" t="s">
        <v>155</v>
      </c>
      <c r="AM134" s="102" t="s">
        <v>89</v>
      </c>
      <c r="AN134" s="101" t="s">
        <v>117</v>
      </c>
      <c r="AO134" s="101" t="s">
        <v>105</v>
      </c>
      <c r="AP134" s="101">
        <v>0</v>
      </c>
      <c r="AQ134" s="100" t="s">
        <v>967</v>
      </c>
      <c r="AR134" s="100" t="s">
        <v>968</v>
      </c>
      <c r="AS134" s="103">
        <v>0</v>
      </c>
      <c r="AT134" s="103">
        <v>0</v>
      </c>
      <c r="AU134" s="103">
        <v>0</v>
      </c>
      <c r="AV134" s="103">
        <v>16</v>
      </c>
      <c r="AW134" s="104">
        <v>7</v>
      </c>
      <c r="AX134" s="104">
        <v>16</v>
      </c>
      <c r="AY134" s="103">
        <v>0</v>
      </c>
      <c r="AZ134" s="103">
        <v>0</v>
      </c>
      <c r="BA134" s="103">
        <v>45</v>
      </c>
      <c r="BB134" s="103">
        <f t="shared" si="107"/>
        <v>-29</v>
      </c>
      <c r="BC134" s="105">
        <f t="shared" si="108"/>
        <v>7</v>
      </c>
      <c r="BD134" s="106">
        <v>0</v>
      </c>
      <c r="BE134" s="106">
        <f>BD134</f>
        <v>0</v>
      </c>
      <c r="BF134" s="107">
        <v>2</v>
      </c>
      <c r="BG134" s="106">
        <v>2</v>
      </c>
      <c r="BH134" s="106">
        <v>20</v>
      </c>
      <c r="BI134" s="107">
        <v>4</v>
      </c>
      <c r="BJ134" s="106">
        <v>4</v>
      </c>
      <c r="BK134" s="106">
        <f>BJ134</f>
        <v>4</v>
      </c>
      <c r="BL134" s="107">
        <v>6</v>
      </c>
      <c r="BM134" s="106">
        <v>6</v>
      </c>
      <c r="BN134" s="106">
        <f>BM134</f>
        <v>6</v>
      </c>
      <c r="BO134" s="106">
        <f t="shared" si="118"/>
        <v>7</v>
      </c>
      <c r="BP134" s="102" t="s">
        <v>1504</v>
      </c>
      <c r="BQ134" s="102" t="s">
        <v>1506</v>
      </c>
    </row>
    <row r="135" spans="1:69" s="23" customFormat="1" ht="50.1" customHeight="1">
      <c r="A135" s="98" t="s">
        <v>76</v>
      </c>
      <c r="B135" s="98" t="s">
        <v>77</v>
      </c>
      <c r="C135" s="98" t="s">
        <v>78</v>
      </c>
      <c r="D135" s="98" t="s">
        <v>904</v>
      </c>
      <c r="E135" s="98" t="s">
        <v>399</v>
      </c>
      <c r="F135" s="98" t="s">
        <v>969</v>
      </c>
      <c r="G135" s="99" t="s">
        <v>437</v>
      </c>
      <c r="H135" s="100" t="s">
        <v>245</v>
      </c>
      <c r="I135" s="61" t="s">
        <v>245</v>
      </c>
      <c r="J135" s="101">
        <v>45</v>
      </c>
      <c r="K135" s="100" t="s">
        <v>410</v>
      </c>
      <c r="L135" s="101">
        <v>72</v>
      </c>
      <c r="M135" s="95" t="s">
        <v>970</v>
      </c>
      <c r="N135" s="101" t="s">
        <v>3</v>
      </c>
      <c r="O135" s="102"/>
      <c r="P135" s="102">
        <v>3932</v>
      </c>
      <c r="Q135" s="102"/>
      <c r="R135" s="102" t="s">
        <v>87</v>
      </c>
      <c r="S135" s="102"/>
      <c r="T135" s="102" t="s">
        <v>87</v>
      </c>
      <c r="U135" s="102"/>
      <c r="V135" s="102" t="s">
        <v>87</v>
      </c>
      <c r="W135" s="102"/>
      <c r="X135" s="102"/>
      <c r="Y135" s="102"/>
      <c r="Z135" s="102"/>
      <c r="AA135" s="102"/>
      <c r="AB135" s="102"/>
      <c r="AC135" s="102"/>
      <c r="AD135" s="102"/>
      <c r="AE135" s="102"/>
      <c r="AF135" s="102"/>
      <c r="AG135" s="102"/>
      <c r="AH135" s="102"/>
      <c r="AI135" s="102"/>
      <c r="AJ135" s="102"/>
      <c r="AK135" s="102"/>
      <c r="AL135" s="101" t="s">
        <v>88</v>
      </c>
      <c r="AM135" s="102" t="s">
        <v>125</v>
      </c>
      <c r="AN135" s="101" t="s">
        <v>117</v>
      </c>
      <c r="AO135" s="101" t="s">
        <v>105</v>
      </c>
      <c r="AP135" s="101">
        <v>0</v>
      </c>
      <c r="AQ135" s="100" t="s">
        <v>971</v>
      </c>
      <c r="AR135" s="100" t="s">
        <v>962</v>
      </c>
      <c r="AS135" s="103">
        <v>15804</v>
      </c>
      <c r="AT135" s="103">
        <v>2000</v>
      </c>
      <c r="AU135" s="103">
        <v>2000</v>
      </c>
      <c r="AV135" s="103">
        <v>2000</v>
      </c>
      <c r="AW135" s="104">
        <v>2000</v>
      </c>
      <c r="AX135" s="104">
        <v>8000</v>
      </c>
      <c r="AY135" s="103">
        <v>2000</v>
      </c>
      <c r="AZ135" s="112">
        <v>0</v>
      </c>
      <c r="BA135" s="103">
        <v>0</v>
      </c>
      <c r="BB135" s="103">
        <f t="shared" si="107"/>
        <v>2000</v>
      </c>
      <c r="BC135" s="105">
        <f t="shared" si="108"/>
        <v>2000</v>
      </c>
      <c r="BD135" s="106">
        <v>0</v>
      </c>
      <c r="BE135" s="106">
        <v>0</v>
      </c>
      <c r="BF135" s="106">
        <v>0</v>
      </c>
      <c r="BG135" s="106">
        <v>0</v>
      </c>
      <c r="BH135" s="106">
        <v>0</v>
      </c>
      <c r="BI135" s="106">
        <v>0</v>
      </c>
      <c r="BJ135" s="106">
        <v>0</v>
      </c>
      <c r="BK135" s="106">
        <v>0</v>
      </c>
      <c r="BL135" s="106">
        <v>0</v>
      </c>
      <c r="BM135" s="106">
        <v>0</v>
      </c>
      <c r="BN135" s="106">
        <v>0</v>
      </c>
      <c r="BO135" s="106">
        <f t="shared" si="118"/>
        <v>2000</v>
      </c>
      <c r="BP135" s="102" t="s">
        <v>1518</v>
      </c>
      <c r="BQ135" s="102" t="s">
        <v>1506</v>
      </c>
    </row>
    <row r="136" spans="1:69" s="23" customFormat="1" ht="50.1" customHeight="1">
      <c r="A136" s="98" t="s">
        <v>76</v>
      </c>
      <c r="B136" s="98" t="s">
        <v>77</v>
      </c>
      <c r="C136" s="98" t="s">
        <v>78</v>
      </c>
      <c r="D136" s="98" t="s">
        <v>904</v>
      </c>
      <c r="E136" s="98" t="s">
        <v>399</v>
      </c>
      <c r="F136" s="98" t="s">
        <v>969</v>
      </c>
      <c r="G136" s="99" t="s">
        <v>392</v>
      </c>
      <c r="H136" s="100" t="s">
        <v>245</v>
      </c>
      <c r="I136" s="61" t="s">
        <v>245</v>
      </c>
      <c r="J136" s="101">
        <v>45</v>
      </c>
      <c r="K136" s="100" t="s">
        <v>410</v>
      </c>
      <c r="L136" s="101">
        <v>73</v>
      </c>
      <c r="M136" s="95" t="s">
        <v>972</v>
      </c>
      <c r="N136" s="101" t="s">
        <v>3</v>
      </c>
      <c r="O136" s="102"/>
      <c r="P136" s="102">
        <v>3932</v>
      </c>
      <c r="Q136" s="102"/>
      <c r="R136" s="102" t="s">
        <v>87</v>
      </c>
      <c r="S136" s="102"/>
      <c r="T136" s="102" t="s">
        <v>87</v>
      </c>
      <c r="U136" s="102"/>
      <c r="V136" s="102" t="s">
        <v>87</v>
      </c>
      <c r="W136" s="102"/>
      <c r="X136" s="102"/>
      <c r="Y136" s="102"/>
      <c r="Z136" s="102"/>
      <c r="AA136" s="102"/>
      <c r="AB136" s="102"/>
      <c r="AC136" s="102"/>
      <c r="AD136" s="102"/>
      <c r="AE136" s="102"/>
      <c r="AF136" s="102"/>
      <c r="AG136" s="102"/>
      <c r="AH136" s="102"/>
      <c r="AI136" s="102"/>
      <c r="AJ136" s="102"/>
      <c r="AK136" s="102"/>
      <c r="AL136" s="101" t="s">
        <v>88</v>
      </c>
      <c r="AM136" s="102" t="s">
        <v>125</v>
      </c>
      <c r="AN136" s="101" t="s">
        <v>117</v>
      </c>
      <c r="AO136" s="101" t="s">
        <v>105</v>
      </c>
      <c r="AP136" s="101">
        <v>0</v>
      </c>
      <c r="AQ136" s="100" t="s">
        <v>973</v>
      </c>
      <c r="AR136" s="100" t="s">
        <v>962</v>
      </c>
      <c r="AS136" s="103">
        <v>6811</v>
      </c>
      <c r="AT136" s="103">
        <v>500</v>
      </c>
      <c r="AU136" s="103">
        <v>500</v>
      </c>
      <c r="AV136" s="103">
        <v>500</v>
      </c>
      <c r="AW136" s="104">
        <v>500</v>
      </c>
      <c r="AX136" s="104">
        <v>2000</v>
      </c>
      <c r="AY136" s="103">
        <v>0</v>
      </c>
      <c r="AZ136" s="112">
        <v>0</v>
      </c>
      <c r="BA136" s="103">
        <v>0</v>
      </c>
      <c r="BB136" s="103">
        <f t="shared" si="107"/>
        <v>500</v>
      </c>
      <c r="BC136" s="105">
        <f t="shared" si="108"/>
        <v>500</v>
      </c>
      <c r="BD136" s="106">
        <v>0</v>
      </c>
      <c r="BE136" s="106">
        <v>0</v>
      </c>
      <c r="BF136" s="106">
        <v>0</v>
      </c>
      <c r="BG136" s="106">
        <v>0</v>
      </c>
      <c r="BH136" s="106">
        <v>0</v>
      </c>
      <c r="BI136" s="106">
        <v>0</v>
      </c>
      <c r="BJ136" s="106">
        <v>0</v>
      </c>
      <c r="BK136" s="106">
        <v>0</v>
      </c>
      <c r="BL136" s="106">
        <v>0</v>
      </c>
      <c r="BM136" s="106">
        <v>0</v>
      </c>
      <c r="BN136" s="106">
        <v>0</v>
      </c>
      <c r="BO136" s="106">
        <f t="shared" si="118"/>
        <v>500</v>
      </c>
      <c r="BP136" s="102" t="s">
        <v>1504</v>
      </c>
      <c r="BQ136" s="102" t="s">
        <v>1506</v>
      </c>
    </row>
    <row r="137" spans="1:69" s="23" customFormat="1" ht="50.1" customHeight="1">
      <c r="A137" s="98" t="s">
        <v>76</v>
      </c>
      <c r="B137" s="98" t="s">
        <v>77</v>
      </c>
      <c r="C137" s="98" t="s">
        <v>78</v>
      </c>
      <c r="D137" s="98" t="s">
        <v>904</v>
      </c>
      <c r="E137" s="98" t="s">
        <v>399</v>
      </c>
      <c r="F137" s="98" t="s">
        <v>969</v>
      </c>
      <c r="G137" s="99" t="s">
        <v>392</v>
      </c>
      <c r="H137" s="100" t="s">
        <v>245</v>
      </c>
      <c r="I137" s="61" t="s">
        <v>245</v>
      </c>
      <c r="J137" s="101">
        <v>45</v>
      </c>
      <c r="K137" s="100" t="s">
        <v>410</v>
      </c>
      <c r="L137" s="101">
        <v>74</v>
      </c>
      <c r="M137" s="95" t="s">
        <v>974</v>
      </c>
      <c r="N137" s="101" t="s">
        <v>3</v>
      </c>
      <c r="O137" s="102" t="s">
        <v>87</v>
      </c>
      <c r="P137" s="102"/>
      <c r="Q137" s="102"/>
      <c r="R137" s="102"/>
      <c r="S137" s="102"/>
      <c r="T137" s="102" t="s">
        <v>87</v>
      </c>
      <c r="U137" s="102"/>
      <c r="V137" s="102" t="s">
        <v>87</v>
      </c>
      <c r="W137" s="102"/>
      <c r="X137" s="102"/>
      <c r="Y137" s="102"/>
      <c r="Z137" s="102"/>
      <c r="AA137" s="102"/>
      <c r="AB137" s="102"/>
      <c r="AC137" s="102"/>
      <c r="AD137" s="102"/>
      <c r="AE137" s="102"/>
      <c r="AF137" s="102"/>
      <c r="AG137" s="102"/>
      <c r="AH137" s="102"/>
      <c r="AI137" s="102"/>
      <c r="AJ137" s="102"/>
      <c r="AK137" s="102"/>
      <c r="AL137" s="101" t="s">
        <v>88</v>
      </c>
      <c r="AM137" s="102" t="s">
        <v>125</v>
      </c>
      <c r="AN137" s="101" t="s">
        <v>90</v>
      </c>
      <c r="AO137" s="101" t="s">
        <v>91</v>
      </c>
      <c r="AP137" s="101">
        <v>0</v>
      </c>
      <c r="AQ137" s="100" t="s">
        <v>975</v>
      </c>
      <c r="AR137" s="100" t="s">
        <v>976</v>
      </c>
      <c r="AS137" s="103">
        <v>3.3000000000000003</v>
      </c>
      <c r="AT137" s="103">
        <v>4.7</v>
      </c>
      <c r="AU137" s="103">
        <v>6.2</v>
      </c>
      <c r="AV137" s="103">
        <v>7.7</v>
      </c>
      <c r="AW137" s="104">
        <v>9.1999999999999993</v>
      </c>
      <c r="AX137" s="104">
        <v>9.1999999999999993</v>
      </c>
      <c r="AY137" s="103">
        <v>0</v>
      </c>
      <c r="AZ137" s="112">
        <v>0</v>
      </c>
      <c r="BA137" s="103">
        <v>0</v>
      </c>
      <c r="BB137" s="103">
        <f t="shared" si="107"/>
        <v>7.7</v>
      </c>
      <c r="BC137" s="105">
        <f t="shared" si="108"/>
        <v>9.1999999999999993</v>
      </c>
      <c r="BD137" s="106">
        <f>BA137</f>
        <v>0</v>
      </c>
      <c r="BE137" s="106">
        <f>BA137</f>
        <v>0</v>
      </c>
      <c r="BF137" s="106">
        <f>BA137</f>
        <v>0</v>
      </c>
      <c r="BG137" s="106">
        <f>BA137</f>
        <v>0</v>
      </c>
      <c r="BH137" s="106">
        <f t="shared" ref="BH137:BN139" si="119">BG137</f>
        <v>0</v>
      </c>
      <c r="BI137" s="106">
        <f t="shared" si="119"/>
        <v>0</v>
      </c>
      <c r="BJ137" s="106">
        <f t="shared" si="119"/>
        <v>0</v>
      </c>
      <c r="BK137" s="106">
        <f t="shared" si="119"/>
        <v>0</v>
      </c>
      <c r="BL137" s="106">
        <f t="shared" si="119"/>
        <v>0</v>
      </c>
      <c r="BM137" s="106">
        <f t="shared" si="119"/>
        <v>0</v>
      </c>
      <c r="BN137" s="106">
        <f t="shared" si="119"/>
        <v>0</v>
      </c>
      <c r="BO137" s="106">
        <f t="shared" si="118"/>
        <v>9.1999999999999993</v>
      </c>
      <c r="BP137" s="102" t="s">
        <v>1504</v>
      </c>
      <c r="BQ137" s="102" t="s">
        <v>1506</v>
      </c>
    </row>
    <row r="138" spans="1:69" s="23" customFormat="1" ht="50.1" customHeight="1">
      <c r="A138" s="98" t="s">
        <v>76</v>
      </c>
      <c r="B138" s="98" t="s">
        <v>77</v>
      </c>
      <c r="C138" s="98" t="s">
        <v>78</v>
      </c>
      <c r="D138" s="98" t="s">
        <v>904</v>
      </c>
      <c r="E138" s="98" t="s">
        <v>399</v>
      </c>
      <c r="F138" s="98" t="s">
        <v>969</v>
      </c>
      <c r="G138" s="99" t="s">
        <v>392</v>
      </c>
      <c r="H138" s="100" t="s">
        <v>245</v>
      </c>
      <c r="I138" s="61" t="s">
        <v>245</v>
      </c>
      <c r="J138" s="101">
        <v>45</v>
      </c>
      <c r="K138" s="100" t="s">
        <v>410</v>
      </c>
      <c r="L138" s="101">
        <v>75</v>
      </c>
      <c r="M138" s="95" t="s">
        <v>977</v>
      </c>
      <c r="N138" s="101" t="s">
        <v>3</v>
      </c>
      <c r="O138" s="102" t="s">
        <v>87</v>
      </c>
      <c r="P138" s="102"/>
      <c r="Q138" s="102"/>
      <c r="R138" s="102"/>
      <c r="S138" s="102"/>
      <c r="T138" s="102" t="s">
        <v>87</v>
      </c>
      <c r="U138" s="102"/>
      <c r="V138" s="102" t="s">
        <v>87</v>
      </c>
      <c r="W138" s="102"/>
      <c r="X138" s="102"/>
      <c r="Y138" s="102"/>
      <c r="Z138" s="102"/>
      <c r="AA138" s="102"/>
      <c r="AB138" s="102"/>
      <c r="AC138" s="102"/>
      <c r="AD138" s="102"/>
      <c r="AE138" s="102"/>
      <c r="AF138" s="102"/>
      <c r="AG138" s="102"/>
      <c r="AH138" s="102"/>
      <c r="AI138" s="102"/>
      <c r="AJ138" s="102"/>
      <c r="AK138" s="102"/>
      <c r="AL138" s="101" t="s">
        <v>88</v>
      </c>
      <c r="AM138" s="102" t="s">
        <v>125</v>
      </c>
      <c r="AN138" s="101" t="s">
        <v>90</v>
      </c>
      <c r="AO138" s="101" t="s">
        <v>91</v>
      </c>
      <c r="AP138" s="101">
        <v>0</v>
      </c>
      <c r="AQ138" s="100" t="s">
        <v>978</v>
      </c>
      <c r="AR138" s="100" t="s">
        <v>976</v>
      </c>
      <c r="AS138" s="103">
        <v>6.8000000000000007</v>
      </c>
      <c r="AT138" s="103">
        <v>9.8000000000000007</v>
      </c>
      <c r="AU138" s="103">
        <v>12.9</v>
      </c>
      <c r="AV138" s="103">
        <v>15.9</v>
      </c>
      <c r="AW138" s="104">
        <v>18.899999999999999</v>
      </c>
      <c r="AX138" s="104">
        <v>18.899999999999999</v>
      </c>
      <c r="AY138" s="103">
        <v>0</v>
      </c>
      <c r="AZ138" s="112">
        <v>0</v>
      </c>
      <c r="BA138" s="103">
        <v>0</v>
      </c>
      <c r="BB138" s="103">
        <f t="shared" si="107"/>
        <v>15.9</v>
      </c>
      <c r="BC138" s="105">
        <f t="shared" si="108"/>
        <v>18.899999999999999</v>
      </c>
      <c r="BD138" s="106">
        <f>BA138</f>
        <v>0</v>
      </c>
      <c r="BE138" s="106">
        <f>BA138</f>
        <v>0</v>
      </c>
      <c r="BF138" s="106">
        <f>BA138</f>
        <v>0</v>
      </c>
      <c r="BG138" s="106">
        <f>BA138</f>
        <v>0</v>
      </c>
      <c r="BH138" s="106">
        <f t="shared" si="119"/>
        <v>0</v>
      </c>
      <c r="BI138" s="106">
        <f t="shared" si="119"/>
        <v>0</v>
      </c>
      <c r="BJ138" s="106">
        <f t="shared" si="119"/>
        <v>0</v>
      </c>
      <c r="BK138" s="106">
        <f t="shared" si="119"/>
        <v>0</v>
      </c>
      <c r="BL138" s="106">
        <f t="shared" si="119"/>
        <v>0</v>
      </c>
      <c r="BM138" s="106">
        <f t="shared" si="119"/>
        <v>0</v>
      </c>
      <c r="BN138" s="106">
        <f t="shared" si="119"/>
        <v>0</v>
      </c>
      <c r="BO138" s="106">
        <f t="shared" si="118"/>
        <v>18.899999999999999</v>
      </c>
      <c r="BP138" s="102" t="s">
        <v>1504</v>
      </c>
      <c r="BQ138" s="102" t="s">
        <v>1506</v>
      </c>
    </row>
    <row r="139" spans="1:69" s="23" customFormat="1" ht="50.1" customHeight="1">
      <c r="A139" s="98" t="s">
        <v>76</v>
      </c>
      <c r="B139" s="98" t="s">
        <v>77</v>
      </c>
      <c r="C139" s="98" t="s">
        <v>78</v>
      </c>
      <c r="D139" s="98" t="s">
        <v>904</v>
      </c>
      <c r="E139" s="98" t="s">
        <v>399</v>
      </c>
      <c r="F139" s="98" t="s">
        <v>490</v>
      </c>
      <c r="G139" s="99" t="s">
        <v>392</v>
      </c>
      <c r="H139" s="100" t="s">
        <v>245</v>
      </c>
      <c r="I139" s="61" t="s">
        <v>245</v>
      </c>
      <c r="J139" s="101">
        <v>45</v>
      </c>
      <c r="K139" s="100" t="s">
        <v>410</v>
      </c>
      <c r="L139" s="101">
        <v>76</v>
      </c>
      <c r="M139" s="95" t="s">
        <v>758</v>
      </c>
      <c r="N139" s="101" t="s">
        <v>4</v>
      </c>
      <c r="O139" s="102" t="s">
        <v>87</v>
      </c>
      <c r="P139" s="102"/>
      <c r="Q139" s="102"/>
      <c r="R139" s="102"/>
      <c r="S139" s="102"/>
      <c r="T139" s="102"/>
      <c r="U139" s="102"/>
      <c r="V139" s="102"/>
      <c r="W139" s="102"/>
      <c r="X139" s="102"/>
      <c r="Y139" s="102"/>
      <c r="Z139" s="102"/>
      <c r="AA139" s="102"/>
      <c r="AB139" s="102"/>
      <c r="AC139" s="102"/>
      <c r="AD139" s="102"/>
      <c r="AE139" s="102"/>
      <c r="AF139" s="102"/>
      <c r="AG139" s="102"/>
      <c r="AH139" s="102"/>
      <c r="AI139" s="102"/>
      <c r="AJ139" s="102"/>
      <c r="AK139" s="102"/>
      <c r="AL139" s="101" t="s">
        <v>98</v>
      </c>
      <c r="AM139" s="102" t="s">
        <v>125</v>
      </c>
      <c r="AN139" s="101" t="s">
        <v>90</v>
      </c>
      <c r="AO139" s="101" t="s">
        <v>91</v>
      </c>
      <c r="AP139" s="101">
        <v>60</v>
      </c>
      <c r="AQ139" s="100" t="s">
        <v>979</v>
      </c>
      <c r="AR139" s="100" t="s">
        <v>976</v>
      </c>
      <c r="AS139" s="103">
        <v>0</v>
      </c>
      <c r="AT139" s="103">
        <v>8</v>
      </c>
      <c r="AU139" s="103">
        <v>16</v>
      </c>
      <c r="AV139" s="103">
        <v>34</v>
      </c>
      <c r="AW139" s="104">
        <v>50</v>
      </c>
      <c r="AX139" s="104">
        <v>50</v>
      </c>
      <c r="AY139" s="103">
        <v>5</v>
      </c>
      <c r="AZ139" s="113">
        <v>14.4</v>
      </c>
      <c r="BA139" s="103">
        <v>14.4</v>
      </c>
      <c r="BB139" s="103">
        <f t="shared" si="107"/>
        <v>19.600000000000001</v>
      </c>
      <c r="BC139" s="105">
        <f t="shared" si="108"/>
        <v>50</v>
      </c>
      <c r="BD139" s="106">
        <f>BA139</f>
        <v>14.4</v>
      </c>
      <c r="BE139" s="106">
        <f>BA139</f>
        <v>14.4</v>
      </c>
      <c r="BF139" s="106">
        <f>BA139</f>
        <v>14.4</v>
      </c>
      <c r="BG139" s="106">
        <f>BA139</f>
        <v>14.4</v>
      </c>
      <c r="BH139" s="106">
        <f t="shared" si="119"/>
        <v>14.4</v>
      </c>
      <c r="BI139" s="106">
        <f t="shared" si="119"/>
        <v>14.4</v>
      </c>
      <c r="BJ139" s="106">
        <f t="shared" si="119"/>
        <v>14.4</v>
      </c>
      <c r="BK139" s="106">
        <f t="shared" si="119"/>
        <v>14.4</v>
      </c>
      <c r="BL139" s="106">
        <f t="shared" si="119"/>
        <v>14.4</v>
      </c>
      <c r="BM139" s="106">
        <f t="shared" si="119"/>
        <v>14.4</v>
      </c>
      <c r="BN139" s="106">
        <f t="shared" si="119"/>
        <v>14.4</v>
      </c>
      <c r="BO139" s="106">
        <f t="shared" si="118"/>
        <v>50</v>
      </c>
      <c r="BP139" s="102" t="s">
        <v>1519</v>
      </c>
      <c r="BQ139" s="102" t="s">
        <v>1506</v>
      </c>
    </row>
    <row r="140" spans="1:69" s="23" customFormat="1" ht="50.1" customHeight="1">
      <c r="A140" s="98" t="s">
        <v>76</v>
      </c>
      <c r="B140" s="98" t="s">
        <v>77</v>
      </c>
      <c r="C140" s="98" t="s">
        <v>78</v>
      </c>
      <c r="D140" s="98" t="s">
        <v>904</v>
      </c>
      <c r="E140" s="98" t="s">
        <v>399</v>
      </c>
      <c r="F140" s="98" t="s">
        <v>490</v>
      </c>
      <c r="G140" s="99" t="s">
        <v>392</v>
      </c>
      <c r="H140" s="100" t="s">
        <v>245</v>
      </c>
      <c r="I140" s="61" t="s">
        <v>245</v>
      </c>
      <c r="J140" s="101">
        <v>45</v>
      </c>
      <c r="K140" s="100" t="s">
        <v>410</v>
      </c>
      <c r="L140" s="101">
        <v>307</v>
      </c>
      <c r="M140" s="95" t="s">
        <v>980</v>
      </c>
      <c r="N140" s="101" t="s">
        <v>1</v>
      </c>
      <c r="O140" s="102" t="s">
        <v>109</v>
      </c>
      <c r="P140" s="102"/>
      <c r="Q140" s="102"/>
      <c r="R140" s="102"/>
      <c r="S140" s="102"/>
      <c r="T140" s="102"/>
      <c r="U140" s="102"/>
      <c r="V140" s="102"/>
      <c r="W140" s="102"/>
      <c r="X140" s="102"/>
      <c r="Y140" s="102"/>
      <c r="Z140" s="102"/>
      <c r="AA140" s="102"/>
      <c r="AB140" s="102"/>
      <c r="AC140" s="102"/>
      <c r="AD140" s="102"/>
      <c r="AE140" s="102"/>
      <c r="AF140" s="102"/>
      <c r="AG140" s="102"/>
      <c r="AH140" s="102"/>
      <c r="AI140" s="102"/>
      <c r="AJ140" s="102"/>
      <c r="AK140" s="102"/>
      <c r="AL140" s="101" t="s">
        <v>155</v>
      </c>
      <c r="AM140" s="102" t="s">
        <v>143</v>
      </c>
      <c r="AN140" s="101" t="s">
        <v>117</v>
      </c>
      <c r="AO140" s="101" t="s">
        <v>105</v>
      </c>
      <c r="AP140" s="101">
        <v>0</v>
      </c>
      <c r="AQ140" s="100" t="s">
        <v>981</v>
      </c>
      <c r="AR140" s="100" t="s">
        <v>982</v>
      </c>
      <c r="AS140" s="103">
        <v>0</v>
      </c>
      <c r="AT140" s="103">
        <v>0</v>
      </c>
      <c r="AU140" s="103">
        <v>0</v>
      </c>
      <c r="AV140" s="103">
        <v>6</v>
      </c>
      <c r="AW140" s="104">
        <v>2</v>
      </c>
      <c r="AX140" s="104">
        <v>6</v>
      </c>
      <c r="AY140" s="103">
        <v>0</v>
      </c>
      <c r="AZ140" s="103">
        <v>0</v>
      </c>
      <c r="BA140" s="103"/>
      <c r="BB140" s="103">
        <f t="shared" si="107"/>
        <v>6</v>
      </c>
      <c r="BC140" s="105">
        <f t="shared" si="108"/>
        <v>2</v>
      </c>
      <c r="BD140" s="106">
        <v>0</v>
      </c>
      <c r="BE140" s="107">
        <v>0</v>
      </c>
      <c r="BF140" s="106">
        <f>BE140</f>
        <v>0</v>
      </c>
      <c r="BG140" s="107">
        <v>0</v>
      </c>
      <c r="BH140" s="106">
        <f>BG140</f>
        <v>0</v>
      </c>
      <c r="BI140" s="107">
        <v>1</v>
      </c>
      <c r="BJ140" s="106">
        <v>1</v>
      </c>
      <c r="BK140" s="107">
        <v>1</v>
      </c>
      <c r="BL140" s="106">
        <v>1</v>
      </c>
      <c r="BM140" s="107">
        <v>1</v>
      </c>
      <c r="BN140" s="106">
        <v>1</v>
      </c>
      <c r="BO140" s="106">
        <f t="shared" si="118"/>
        <v>2</v>
      </c>
      <c r="BP140" s="102" t="s">
        <v>1520</v>
      </c>
      <c r="BQ140" s="102" t="s">
        <v>1517</v>
      </c>
    </row>
    <row r="141" spans="1:69" s="23" customFormat="1" ht="50.1" customHeight="1">
      <c r="A141" s="98" t="s">
        <v>76</v>
      </c>
      <c r="B141" s="98" t="s">
        <v>77</v>
      </c>
      <c r="C141" s="98" t="s">
        <v>78</v>
      </c>
      <c r="D141" s="98" t="s">
        <v>904</v>
      </c>
      <c r="E141" s="98" t="s">
        <v>399</v>
      </c>
      <c r="F141" s="98" t="s">
        <v>969</v>
      </c>
      <c r="G141" s="99" t="s">
        <v>408</v>
      </c>
      <c r="H141" s="100" t="s">
        <v>245</v>
      </c>
      <c r="I141" s="61" t="s">
        <v>245</v>
      </c>
      <c r="J141" s="101">
        <v>45</v>
      </c>
      <c r="K141" s="100" t="s">
        <v>410</v>
      </c>
      <c r="L141" s="101">
        <v>78</v>
      </c>
      <c r="M141" s="95" t="s">
        <v>983</v>
      </c>
      <c r="N141" s="101" t="s">
        <v>3</v>
      </c>
      <c r="O141" s="102" t="s">
        <v>87</v>
      </c>
      <c r="P141" s="102"/>
      <c r="Q141" s="102"/>
      <c r="R141" s="102"/>
      <c r="S141" s="102"/>
      <c r="T141" s="102"/>
      <c r="U141" s="102"/>
      <c r="V141" s="102"/>
      <c r="W141" s="102"/>
      <c r="X141" s="102"/>
      <c r="Y141" s="102"/>
      <c r="Z141" s="102"/>
      <c r="AA141" s="102"/>
      <c r="AB141" s="102"/>
      <c r="AC141" s="102"/>
      <c r="AD141" s="102"/>
      <c r="AE141" s="102"/>
      <c r="AF141" s="102"/>
      <c r="AG141" s="102"/>
      <c r="AH141" s="102"/>
      <c r="AI141" s="102"/>
      <c r="AJ141" s="102"/>
      <c r="AK141" s="102"/>
      <c r="AL141" s="101" t="s">
        <v>88</v>
      </c>
      <c r="AM141" s="102" t="s">
        <v>143</v>
      </c>
      <c r="AN141" s="101" t="s">
        <v>113</v>
      </c>
      <c r="AO141" s="101" t="s">
        <v>91</v>
      </c>
      <c r="AP141" s="101">
        <v>0</v>
      </c>
      <c r="AQ141" s="100" t="s">
        <v>984</v>
      </c>
      <c r="AR141" s="100" t="s">
        <v>985</v>
      </c>
      <c r="AS141" s="103">
        <v>0</v>
      </c>
      <c r="AT141" s="103">
        <v>74</v>
      </c>
      <c r="AU141" s="103">
        <v>100</v>
      </c>
      <c r="AV141" s="103">
        <v>100</v>
      </c>
      <c r="AW141" s="104">
        <v>100</v>
      </c>
      <c r="AX141" s="104">
        <v>100</v>
      </c>
      <c r="AY141" s="103">
        <v>0</v>
      </c>
      <c r="AZ141" s="103">
        <v>48.893999999999998</v>
      </c>
      <c r="BA141" s="103">
        <v>0</v>
      </c>
      <c r="BB141" s="103">
        <f t="shared" si="107"/>
        <v>100</v>
      </c>
      <c r="BC141" s="105">
        <f t="shared" si="108"/>
        <v>100</v>
      </c>
      <c r="BD141" s="106">
        <v>0</v>
      </c>
      <c r="BE141" s="106">
        <v>0</v>
      </c>
      <c r="BF141" s="106">
        <v>0</v>
      </c>
      <c r="BG141" s="106">
        <v>0</v>
      </c>
      <c r="BH141" s="106">
        <v>0</v>
      </c>
      <c r="BI141" s="107">
        <v>100</v>
      </c>
      <c r="BJ141" s="107">
        <v>100</v>
      </c>
      <c r="BK141" s="107">
        <v>100</v>
      </c>
      <c r="BL141" s="106">
        <f t="shared" ref="BL141:BN143" si="120">BK141</f>
        <v>100</v>
      </c>
      <c r="BM141" s="106">
        <f t="shared" si="120"/>
        <v>100</v>
      </c>
      <c r="BN141" s="106">
        <f t="shared" si="120"/>
        <v>100</v>
      </c>
      <c r="BO141" s="106">
        <f t="shared" si="118"/>
        <v>100</v>
      </c>
      <c r="BP141" s="102" t="s">
        <v>1521</v>
      </c>
      <c r="BQ141" s="102"/>
    </row>
    <row r="142" spans="1:69" s="23" customFormat="1" ht="50.1" customHeight="1">
      <c r="A142" s="98" t="s">
        <v>76</v>
      </c>
      <c r="B142" s="98" t="s">
        <v>77</v>
      </c>
      <c r="C142" s="98" t="s">
        <v>78</v>
      </c>
      <c r="D142" s="98" t="s">
        <v>904</v>
      </c>
      <c r="E142" s="98" t="s">
        <v>399</v>
      </c>
      <c r="F142" s="98" t="s">
        <v>969</v>
      </c>
      <c r="G142" s="99" t="s">
        <v>408</v>
      </c>
      <c r="H142" s="100" t="s">
        <v>245</v>
      </c>
      <c r="I142" s="61" t="s">
        <v>245</v>
      </c>
      <c r="J142" s="101">
        <v>45</v>
      </c>
      <c r="K142" s="100" t="s">
        <v>410</v>
      </c>
      <c r="L142" s="101">
        <v>507</v>
      </c>
      <c r="M142" s="95" t="s">
        <v>986</v>
      </c>
      <c r="N142" s="101" t="s">
        <v>3</v>
      </c>
      <c r="O142" s="102" t="s">
        <v>87</v>
      </c>
      <c r="P142" s="102"/>
      <c r="Q142" s="102"/>
      <c r="R142" s="102"/>
      <c r="S142" s="102"/>
      <c r="T142" s="102" t="s">
        <v>87</v>
      </c>
      <c r="U142" s="102"/>
      <c r="V142" s="102" t="s">
        <v>87</v>
      </c>
      <c r="W142" s="102"/>
      <c r="X142" s="102"/>
      <c r="Y142" s="102"/>
      <c r="Z142" s="102"/>
      <c r="AA142" s="102"/>
      <c r="AB142" s="102"/>
      <c r="AC142" s="102"/>
      <c r="AD142" s="102"/>
      <c r="AE142" s="102"/>
      <c r="AF142" s="102"/>
      <c r="AG142" s="102"/>
      <c r="AH142" s="102"/>
      <c r="AI142" s="102"/>
      <c r="AJ142" s="102"/>
      <c r="AK142" s="102"/>
      <c r="AL142" s="101" t="s">
        <v>88</v>
      </c>
      <c r="AM142" s="102" t="s">
        <v>125</v>
      </c>
      <c r="AN142" s="101" t="s">
        <v>90</v>
      </c>
      <c r="AO142" s="101" t="s">
        <v>91</v>
      </c>
      <c r="AP142" s="101">
        <v>0</v>
      </c>
      <c r="AQ142" s="100" t="s">
        <v>987</v>
      </c>
      <c r="AR142" s="100" t="s">
        <v>988</v>
      </c>
      <c r="AS142" s="103">
        <v>0</v>
      </c>
      <c r="AT142" s="103">
        <v>4.7</v>
      </c>
      <c r="AU142" s="103">
        <v>6.2</v>
      </c>
      <c r="AV142" s="103">
        <v>7.7</v>
      </c>
      <c r="AW142" s="104">
        <v>9.1999999999999993</v>
      </c>
      <c r="AX142" s="104">
        <v>9.1999999999999993</v>
      </c>
      <c r="AY142" s="103">
        <v>0</v>
      </c>
      <c r="AZ142" s="112">
        <v>0</v>
      </c>
      <c r="BA142" s="103">
        <v>0</v>
      </c>
      <c r="BB142" s="103">
        <f t="shared" si="107"/>
        <v>7.7</v>
      </c>
      <c r="BC142" s="105">
        <f t="shared" si="108"/>
        <v>9.1999999999999993</v>
      </c>
      <c r="BD142" s="106">
        <f>BA142</f>
        <v>0</v>
      </c>
      <c r="BE142" s="106">
        <f>BA142</f>
        <v>0</v>
      </c>
      <c r="BF142" s="106">
        <f>BA142</f>
        <v>0</v>
      </c>
      <c r="BG142" s="106">
        <f>BA142</f>
        <v>0</v>
      </c>
      <c r="BH142" s="106">
        <f t="shared" ref="BH142:BK143" si="121">BG142</f>
        <v>0</v>
      </c>
      <c r="BI142" s="106">
        <f t="shared" si="121"/>
        <v>0</v>
      </c>
      <c r="BJ142" s="106">
        <f t="shared" si="121"/>
        <v>0</v>
      </c>
      <c r="BK142" s="106">
        <f t="shared" si="121"/>
        <v>0</v>
      </c>
      <c r="BL142" s="106">
        <f t="shared" si="120"/>
        <v>0</v>
      </c>
      <c r="BM142" s="106">
        <f t="shared" si="120"/>
        <v>0</v>
      </c>
      <c r="BN142" s="106">
        <f t="shared" si="120"/>
        <v>0</v>
      </c>
      <c r="BO142" s="106">
        <f t="shared" si="118"/>
        <v>9.1999999999999993</v>
      </c>
      <c r="BP142" s="102" t="s">
        <v>1519</v>
      </c>
      <c r="BQ142" s="102"/>
    </row>
    <row r="143" spans="1:69" s="23" customFormat="1" ht="50.1" customHeight="1">
      <c r="A143" s="98" t="s">
        <v>76</v>
      </c>
      <c r="B143" s="98" t="s">
        <v>77</v>
      </c>
      <c r="C143" s="98" t="s">
        <v>78</v>
      </c>
      <c r="D143" s="98" t="s">
        <v>904</v>
      </c>
      <c r="E143" s="98" t="s">
        <v>399</v>
      </c>
      <c r="F143" s="98" t="s">
        <v>969</v>
      </c>
      <c r="G143" s="99" t="s">
        <v>408</v>
      </c>
      <c r="H143" s="100" t="s">
        <v>245</v>
      </c>
      <c r="I143" s="61" t="s">
        <v>245</v>
      </c>
      <c r="J143" s="101">
        <v>45</v>
      </c>
      <c r="K143" s="100" t="s">
        <v>410</v>
      </c>
      <c r="L143" s="101">
        <v>508</v>
      </c>
      <c r="M143" s="95" t="s">
        <v>989</v>
      </c>
      <c r="N143" s="101" t="s">
        <v>3</v>
      </c>
      <c r="O143" s="102" t="s">
        <v>87</v>
      </c>
      <c r="P143" s="102"/>
      <c r="Q143" s="102"/>
      <c r="R143" s="102"/>
      <c r="S143" s="102"/>
      <c r="T143" s="102" t="s">
        <v>87</v>
      </c>
      <c r="U143" s="102"/>
      <c r="V143" s="102" t="s">
        <v>87</v>
      </c>
      <c r="W143" s="102"/>
      <c r="X143" s="102"/>
      <c r="Y143" s="102"/>
      <c r="Z143" s="102"/>
      <c r="AA143" s="102"/>
      <c r="AB143" s="102"/>
      <c r="AC143" s="102"/>
      <c r="AD143" s="102"/>
      <c r="AE143" s="102"/>
      <c r="AF143" s="102"/>
      <c r="AG143" s="102"/>
      <c r="AH143" s="102"/>
      <c r="AI143" s="102"/>
      <c r="AJ143" s="102"/>
      <c r="AK143" s="102"/>
      <c r="AL143" s="101" t="s">
        <v>88</v>
      </c>
      <c r="AM143" s="102" t="s">
        <v>125</v>
      </c>
      <c r="AN143" s="101" t="s">
        <v>90</v>
      </c>
      <c r="AO143" s="101" t="s">
        <v>91</v>
      </c>
      <c r="AP143" s="101">
        <v>0</v>
      </c>
      <c r="AQ143" s="100" t="s">
        <v>990</v>
      </c>
      <c r="AR143" s="114" t="s">
        <v>991</v>
      </c>
      <c r="AS143" s="103">
        <v>0</v>
      </c>
      <c r="AT143" s="103">
        <v>9.8000000000000007</v>
      </c>
      <c r="AU143" s="103">
        <v>12.9</v>
      </c>
      <c r="AV143" s="103">
        <v>15.9</v>
      </c>
      <c r="AW143" s="104">
        <v>18.899999999999999</v>
      </c>
      <c r="AX143" s="104">
        <v>18.899999999999999</v>
      </c>
      <c r="AY143" s="103">
        <v>0</v>
      </c>
      <c r="AZ143" s="112">
        <v>0</v>
      </c>
      <c r="BA143" s="103">
        <v>0</v>
      </c>
      <c r="BB143" s="103">
        <f t="shared" si="107"/>
        <v>15.9</v>
      </c>
      <c r="BC143" s="105">
        <f t="shared" si="108"/>
        <v>18.899999999999999</v>
      </c>
      <c r="BD143" s="106">
        <f>BA143</f>
        <v>0</v>
      </c>
      <c r="BE143" s="106">
        <f>BA143</f>
        <v>0</v>
      </c>
      <c r="BF143" s="106">
        <f>BA143</f>
        <v>0</v>
      </c>
      <c r="BG143" s="106">
        <f>BA143</f>
        <v>0</v>
      </c>
      <c r="BH143" s="106">
        <f t="shared" si="121"/>
        <v>0</v>
      </c>
      <c r="BI143" s="106">
        <f t="shared" si="121"/>
        <v>0</v>
      </c>
      <c r="BJ143" s="106">
        <f t="shared" si="121"/>
        <v>0</v>
      </c>
      <c r="BK143" s="106">
        <f t="shared" si="121"/>
        <v>0</v>
      </c>
      <c r="BL143" s="106">
        <f t="shared" si="120"/>
        <v>0</v>
      </c>
      <c r="BM143" s="106">
        <f t="shared" si="120"/>
        <v>0</v>
      </c>
      <c r="BN143" s="106">
        <f t="shared" si="120"/>
        <v>0</v>
      </c>
      <c r="BO143" s="106">
        <f t="shared" si="118"/>
        <v>18.899999999999999</v>
      </c>
      <c r="BP143" s="102" t="s">
        <v>1519</v>
      </c>
      <c r="BQ143" s="102"/>
    </row>
    <row r="144" spans="1:69" s="23" customFormat="1" ht="50.1" customHeight="1">
      <c r="A144" s="98" t="s">
        <v>76</v>
      </c>
      <c r="B144" s="98" t="s">
        <v>77</v>
      </c>
      <c r="C144" s="98" t="s">
        <v>78</v>
      </c>
      <c r="D144" s="98" t="s">
        <v>904</v>
      </c>
      <c r="E144" s="98" t="s">
        <v>399</v>
      </c>
      <c r="F144" s="98" t="s">
        <v>969</v>
      </c>
      <c r="G144" s="99" t="s">
        <v>82</v>
      </c>
      <c r="H144" s="61" t="s">
        <v>283</v>
      </c>
      <c r="I144" s="61" t="s">
        <v>1538</v>
      </c>
      <c r="J144" s="101">
        <v>45</v>
      </c>
      <c r="K144" s="100" t="s">
        <v>410</v>
      </c>
      <c r="L144" s="101">
        <v>210</v>
      </c>
      <c r="M144" s="115" t="s">
        <v>759</v>
      </c>
      <c r="N144" s="101" t="s">
        <v>5</v>
      </c>
      <c r="O144" s="102"/>
      <c r="P144" s="102"/>
      <c r="Q144" s="102" t="s">
        <v>87</v>
      </c>
      <c r="R144" s="102"/>
      <c r="S144" s="102"/>
      <c r="T144" s="102"/>
      <c r="U144" s="102"/>
      <c r="V144" s="102"/>
      <c r="W144" s="102"/>
      <c r="X144" s="102"/>
      <c r="Y144" s="102"/>
      <c r="Z144" s="102"/>
      <c r="AA144" s="102"/>
      <c r="AB144" s="102"/>
      <c r="AC144" s="102"/>
      <c r="AD144" s="102"/>
      <c r="AE144" s="102"/>
      <c r="AF144" s="102"/>
      <c r="AG144" s="102"/>
      <c r="AH144" s="102"/>
      <c r="AI144" s="102"/>
      <c r="AJ144" s="102"/>
      <c r="AK144" s="102"/>
      <c r="AL144" s="101" t="s">
        <v>155</v>
      </c>
      <c r="AM144" s="102" t="s">
        <v>125</v>
      </c>
      <c r="AN144" s="101" t="s">
        <v>117</v>
      </c>
      <c r="AO144" s="101" t="s">
        <v>291</v>
      </c>
      <c r="AP144" s="101">
        <v>0</v>
      </c>
      <c r="AQ144" s="100" t="s">
        <v>992</v>
      </c>
      <c r="AR144" s="100" t="s">
        <v>993</v>
      </c>
      <c r="AS144" s="103">
        <v>0</v>
      </c>
      <c r="AT144" s="103">
        <v>0</v>
      </c>
      <c r="AU144" s="103">
        <v>0</v>
      </c>
      <c r="AV144" s="103">
        <v>30</v>
      </c>
      <c r="AW144" s="104">
        <v>70</v>
      </c>
      <c r="AX144" s="104">
        <v>100</v>
      </c>
      <c r="AY144" s="103">
        <v>0</v>
      </c>
      <c r="AZ144" s="112">
        <v>0</v>
      </c>
      <c r="BA144" s="103">
        <v>0</v>
      </c>
      <c r="BB144" s="103">
        <f t="shared" si="107"/>
        <v>30</v>
      </c>
      <c r="BC144" s="105">
        <f t="shared" si="108"/>
        <v>70</v>
      </c>
      <c r="BD144" s="106">
        <v>0</v>
      </c>
      <c r="BE144" s="106">
        <v>0</v>
      </c>
      <c r="BF144" s="106">
        <v>0</v>
      </c>
      <c r="BG144" s="106">
        <v>0</v>
      </c>
      <c r="BH144" s="106">
        <v>0</v>
      </c>
      <c r="BI144" s="106">
        <v>0</v>
      </c>
      <c r="BJ144" s="106">
        <v>0</v>
      </c>
      <c r="BK144" s="106">
        <v>0</v>
      </c>
      <c r="BL144" s="106">
        <v>0</v>
      </c>
      <c r="BM144" s="106">
        <v>0</v>
      </c>
      <c r="BN144" s="106">
        <v>0</v>
      </c>
      <c r="BO144" s="106">
        <f t="shared" si="118"/>
        <v>70</v>
      </c>
      <c r="BP144" s="102" t="s">
        <v>1522</v>
      </c>
      <c r="BQ144" s="102" t="s">
        <v>1523</v>
      </c>
    </row>
    <row r="145" spans="1:69" s="23" customFormat="1" ht="50.1" customHeight="1">
      <c r="A145" s="98" t="s">
        <v>76</v>
      </c>
      <c r="B145" s="98" t="s">
        <v>77</v>
      </c>
      <c r="C145" s="98" t="s">
        <v>78</v>
      </c>
      <c r="D145" s="98" t="s">
        <v>904</v>
      </c>
      <c r="E145" s="98" t="s">
        <v>399</v>
      </c>
      <c r="F145" s="98" t="s">
        <v>969</v>
      </c>
      <c r="G145" s="99" t="s">
        <v>82</v>
      </c>
      <c r="H145" s="61" t="s">
        <v>278</v>
      </c>
      <c r="I145" s="61" t="s">
        <v>1538</v>
      </c>
      <c r="J145" s="101">
        <v>45</v>
      </c>
      <c r="K145" s="100" t="s">
        <v>410</v>
      </c>
      <c r="L145" s="101">
        <v>211</v>
      </c>
      <c r="M145" s="95" t="s">
        <v>760</v>
      </c>
      <c r="N145" s="101" t="s">
        <v>6</v>
      </c>
      <c r="O145" s="102"/>
      <c r="P145" s="102"/>
      <c r="Q145" s="102"/>
      <c r="R145" s="102" t="s">
        <v>87</v>
      </c>
      <c r="S145" s="102"/>
      <c r="T145" s="102"/>
      <c r="U145" s="102"/>
      <c r="V145" s="102"/>
      <c r="W145" s="102"/>
      <c r="X145" s="102"/>
      <c r="Y145" s="102"/>
      <c r="Z145" s="102"/>
      <c r="AA145" s="102"/>
      <c r="AB145" s="102"/>
      <c r="AC145" s="102"/>
      <c r="AD145" s="102"/>
      <c r="AE145" s="102"/>
      <c r="AF145" s="102"/>
      <c r="AG145" s="102"/>
      <c r="AH145" s="102"/>
      <c r="AI145" s="102"/>
      <c r="AJ145" s="102"/>
      <c r="AK145" s="102"/>
      <c r="AL145" s="101" t="s">
        <v>155</v>
      </c>
      <c r="AM145" s="102" t="s">
        <v>125</v>
      </c>
      <c r="AN145" s="101" t="s">
        <v>90</v>
      </c>
      <c r="AO145" s="101" t="s">
        <v>105</v>
      </c>
      <c r="AP145" s="101">
        <v>0</v>
      </c>
      <c r="AQ145" s="100" t="s">
        <v>994</v>
      </c>
      <c r="AR145" s="100" t="s">
        <v>995</v>
      </c>
      <c r="AS145" s="103">
        <v>0</v>
      </c>
      <c r="AT145" s="103">
        <v>0</v>
      </c>
      <c r="AU145" s="103">
        <v>0</v>
      </c>
      <c r="AV145" s="103">
        <v>0</v>
      </c>
      <c r="AW145" s="104">
        <v>1</v>
      </c>
      <c r="AX145" s="104">
        <v>1</v>
      </c>
      <c r="AY145" s="103">
        <v>0</v>
      </c>
      <c r="AZ145" s="112">
        <v>0</v>
      </c>
      <c r="BA145" s="103">
        <v>0</v>
      </c>
      <c r="BB145" s="103">
        <f t="shared" si="107"/>
        <v>0</v>
      </c>
      <c r="BC145" s="105">
        <f t="shared" si="108"/>
        <v>1</v>
      </c>
      <c r="BD145" s="106">
        <f>BA145</f>
        <v>0</v>
      </c>
      <c r="BE145" s="106">
        <f>BA145</f>
        <v>0</v>
      </c>
      <c r="BF145" s="106">
        <f>BA145</f>
        <v>0</v>
      </c>
      <c r="BG145" s="106">
        <f>BA145</f>
        <v>0</v>
      </c>
      <c r="BH145" s="106">
        <f t="shared" ref="BH145:BN145" si="122">BG145</f>
        <v>0</v>
      </c>
      <c r="BI145" s="106">
        <f t="shared" si="122"/>
        <v>0</v>
      </c>
      <c r="BJ145" s="106">
        <f t="shared" si="122"/>
        <v>0</v>
      </c>
      <c r="BK145" s="106">
        <f t="shared" si="122"/>
        <v>0</v>
      </c>
      <c r="BL145" s="106">
        <f t="shared" si="122"/>
        <v>0</v>
      </c>
      <c r="BM145" s="106">
        <f t="shared" si="122"/>
        <v>0</v>
      </c>
      <c r="BN145" s="106">
        <f t="shared" si="122"/>
        <v>0</v>
      </c>
      <c r="BO145" s="106">
        <f t="shared" si="118"/>
        <v>1</v>
      </c>
      <c r="BP145" s="102" t="s">
        <v>1519</v>
      </c>
      <c r="BQ145" s="102"/>
    </row>
    <row r="146" spans="1:69" s="23" customFormat="1" ht="50.1" customHeight="1">
      <c r="A146" s="98" t="s">
        <v>76</v>
      </c>
      <c r="B146" s="98" t="s">
        <v>77</v>
      </c>
      <c r="C146" s="98" t="s">
        <v>78</v>
      </c>
      <c r="D146" s="98" t="s">
        <v>904</v>
      </c>
      <c r="E146" s="98" t="s">
        <v>399</v>
      </c>
      <c r="F146" s="98" t="s">
        <v>969</v>
      </c>
      <c r="G146" s="99" t="s">
        <v>82</v>
      </c>
      <c r="H146" s="61" t="s">
        <v>278</v>
      </c>
      <c r="I146" s="61" t="s">
        <v>1538</v>
      </c>
      <c r="J146" s="101">
        <v>45</v>
      </c>
      <c r="K146" s="100" t="s">
        <v>410</v>
      </c>
      <c r="L146" s="101">
        <v>232</v>
      </c>
      <c r="M146" s="95" t="s">
        <v>996</v>
      </c>
      <c r="N146" s="101" t="s">
        <v>6</v>
      </c>
      <c r="O146" s="116"/>
      <c r="P146" s="116"/>
      <c r="Q146" s="116"/>
      <c r="R146" s="102" t="s">
        <v>87</v>
      </c>
      <c r="S146" s="116"/>
      <c r="T146" s="116"/>
      <c r="U146" s="116"/>
      <c r="V146" s="116"/>
      <c r="W146" s="116"/>
      <c r="X146" s="116"/>
      <c r="Y146" s="116"/>
      <c r="Z146" s="116"/>
      <c r="AA146" s="116"/>
      <c r="AB146" s="116"/>
      <c r="AC146" s="116"/>
      <c r="AD146" s="116"/>
      <c r="AE146" s="116"/>
      <c r="AF146" s="116"/>
      <c r="AG146" s="116"/>
      <c r="AH146" s="116"/>
      <c r="AI146" s="116"/>
      <c r="AJ146" s="116"/>
      <c r="AK146" s="116"/>
      <c r="AL146" s="101" t="s">
        <v>155</v>
      </c>
      <c r="AM146" s="102" t="s">
        <v>143</v>
      </c>
      <c r="AN146" s="101" t="s">
        <v>113</v>
      </c>
      <c r="AO146" s="101" t="s">
        <v>91</v>
      </c>
      <c r="AP146" s="101">
        <v>15</v>
      </c>
      <c r="AQ146" s="100" t="s">
        <v>997</v>
      </c>
      <c r="AR146" s="100" t="s">
        <v>998</v>
      </c>
      <c r="AS146" s="103">
        <v>0</v>
      </c>
      <c r="AT146" s="103">
        <v>0</v>
      </c>
      <c r="AU146" s="103">
        <v>100</v>
      </c>
      <c r="AV146" s="103">
        <v>100</v>
      </c>
      <c r="AW146" s="104">
        <v>100</v>
      </c>
      <c r="AX146" s="104">
        <v>100</v>
      </c>
      <c r="AY146" s="103">
        <v>0</v>
      </c>
      <c r="AZ146" s="103">
        <v>100</v>
      </c>
      <c r="BA146" s="103">
        <v>0</v>
      </c>
      <c r="BB146" s="103">
        <f t="shared" si="107"/>
        <v>100</v>
      </c>
      <c r="BC146" s="105">
        <f t="shared" si="108"/>
        <v>100</v>
      </c>
      <c r="BD146" s="106">
        <v>0</v>
      </c>
      <c r="BE146" s="106">
        <v>0</v>
      </c>
      <c r="BF146" s="106">
        <v>0</v>
      </c>
      <c r="BG146" s="106">
        <v>0</v>
      </c>
      <c r="BH146" s="106">
        <v>0</v>
      </c>
      <c r="BI146" s="107">
        <v>50</v>
      </c>
      <c r="BJ146" s="106">
        <v>50</v>
      </c>
      <c r="BK146" s="106">
        <f>BJ146</f>
        <v>50</v>
      </c>
      <c r="BL146" s="106">
        <f>BK146</f>
        <v>50</v>
      </c>
      <c r="BM146" s="106">
        <f>BL146</f>
        <v>50</v>
      </c>
      <c r="BN146" s="106">
        <f>BM146</f>
        <v>50</v>
      </c>
      <c r="BO146" s="106">
        <f t="shared" si="118"/>
        <v>100</v>
      </c>
      <c r="BP146" s="101" t="s">
        <v>1519</v>
      </c>
      <c r="BQ146" s="102"/>
    </row>
    <row r="147" spans="1:69" s="23" customFormat="1" ht="50.1" customHeight="1">
      <c r="A147" s="98" t="s">
        <v>76</v>
      </c>
      <c r="B147" s="98" t="s">
        <v>77</v>
      </c>
      <c r="C147" s="98" t="s">
        <v>78</v>
      </c>
      <c r="D147" s="98" t="s">
        <v>904</v>
      </c>
      <c r="E147" s="98" t="s">
        <v>399</v>
      </c>
      <c r="F147" s="98" t="s">
        <v>969</v>
      </c>
      <c r="G147" s="99" t="s">
        <v>437</v>
      </c>
      <c r="H147" s="100" t="s">
        <v>245</v>
      </c>
      <c r="I147" s="61" t="s">
        <v>245</v>
      </c>
      <c r="J147" s="101">
        <v>45</v>
      </c>
      <c r="K147" s="100" t="s">
        <v>410</v>
      </c>
      <c r="L147" s="101">
        <v>240</v>
      </c>
      <c r="M147" s="95" t="s">
        <v>999</v>
      </c>
      <c r="N147" s="101" t="s">
        <v>3</v>
      </c>
      <c r="O147" s="102" t="s">
        <v>87</v>
      </c>
      <c r="P147" s="102"/>
      <c r="Q147" s="102"/>
      <c r="R147" s="102" t="s">
        <v>87</v>
      </c>
      <c r="S147" s="102"/>
      <c r="T147" s="102" t="s">
        <v>87</v>
      </c>
      <c r="U147" s="102"/>
      <c r="V147" s="102" t="s">
        <v>87</v>
      </c>
      <c r="W147" s="102"/>
      <c r="X147" s="102"/>
      <c r="Y147" s="102"/>
      <c r="Z147" s="102"/>
      <c r="AA147" s="102"/>
      <c r="AB147" s="102"/>
      <c r="AC147" s="102"/>
      <c r="AD147" s="102"/>
      <c r="AE147" s="102"/>
      <c r="AF147" s="102"/>
      <c r="AG147" s="102"/>
      <c r="AH147" s="102"/>
      <c r="AI147" s="102"/>
      <c r="AJ147" s="102"/>
      <c r="AK147" s="102"/>
      <c r="AL147" s="101" t="s">
        <v>98</v>
      </c>
      <c r="AM147" s="102" t="s">
        <v>125</v>
      </c>
      <c r="AN147" s="101" t="s">
        <v>168</v>
      </c>
      <c r="AO147" s="101" t="s">
        <v>91</v>
      </c>
      <c r="AP147" s="101">
        <v>0</v>
      </c>
      <c r="AQ147" s="100" t="s">
        <v>1000</v>
      </c>
      <c r="AR147" s="117" t="s">
        <v>1001</v>
      </c>
      <c r="AS147" s="103">
        <v>0</v>
      </c>
      <c r="AT147" s="103">
        <v>10.9</v>
      </c>
      <c r="AU147" s="103">
        <v>10.8</v>
      </c>
      <c r="AV147" s="103">
        <v>10.7</v>
      </c>
      <c r="AW147" s="104">
        <v>10.6</v>
      </c>
      <c r="AX147" s="104">
        <v>100</v>
      </c>
      <c r="AY147" s="103">
        <v>0</v>
      </c>
      <c r="AZ147" s="112">
        <v>0</v>
      </c>
      <c r="BA147" s="103">
        <v>0</v>
      </c>
      <c r="BB147" s="103">
        <f t="shared" si="107"/>
        <v>10.7</v>
      </c>
      <c r="BC147" s="105">
        <f t="shared" si="108"/>
        <v>10.6</v>
      </c>
      <c r="BD147" s="106">
        <v>0</v>
      </c>
      <c r="BE147" s="106">
        <v>0</v>
      </c>
      <c r="BF147" s="106">
        <v>0</v>
      </c>
      <c r="BG147" s="106">
        <v>0</v>
      </c>
      <c r="BH147" s="106">
        <v>0</v>
      </c>
      <c r="BI147" s="106">
        <v>0</v>
      </c>
      <c r="BJ147" s="106">
        <v>0</v>
      </c>
      <c r="BK147" s="106">
        <v>0</v>
      </c>
      <c r="BL147" s="106">
        <v>0</v>
      </c>
      <c r="BM147" s="106">
        <v>0</v>
      </c>
      <c r="BN147" s="106">
        <v>0</v>
      </c>
      <c r="BO147" s="106">
        <f t="shared" si="118"/>
        <v>10.6</v>
      </c>
      <c r="BP147" s="102" t="s">
        <v>1519</v>
      </c>
      <c r="BQ147" s="102"/>
    </row>
    <row r="148" spans="1:69" s="23" customFormat="1" ht="50.1" customHeight="1">
      <c r="A148" s="98" t="s">
        <v>76</v>
      </c>
      <c r="B148" s="98" t="s">
        <v>77</v>
      </c>
      <c r="C148" s="98" t="s">
        <v>78</v>
      </c>
      <c r="D148" s="98" t="s">
        <v>904</v>
      </c>
      <c r="E148" s="98" t="s">
        <v>399</v>
      </c>
      <c r="F148" s="98" t="s">
        <v>969</v>
      </c>
      <c r="G148" s="99"/>
      <c r="H148" s="73" t="s">
        <v>245</v>
      </c>
      <c r="I148" s="73" t="s">
        <v>245</v>
      </c>
      <c r="J148" s="101">
        <v>45</v>
      </c>
      <c r="K148" s="100" t="s">
        <v>410</v>
      </c>
      <c r="L148" s="101">
        <v>241</v>
      </c>
      <c r="M148" s="95" t="s">
        <v>1002</v>
      </c>
      <c r="N148" s="101" t="s">
        <v>3</v>
      </c>
      <c r="O148" s="102" t="s">
        <v>87</v>
      </c>
      <c r="P148" s="102"/>
      <c r="Q148" s="102"/>
      <c r="R148" s="102" t="s">
        <v>87</v>
      </c>
      <c r="S148" s="102"/>
      <c r="T148" s="102" t="s">
        <v>87</v>
      </c>
      <c r="U148" s="102"/>
      <c r="V148" s="102" t="s">
        <v>87</v>
      </c>
      <c r="W148" s="102"/>
      <c r="X148" s="102"/>
      <c r="Y148" s="102"/>
      <c r="Z148" s="102"/>
      <c r="AA148" s="102"/>
      <c r="AB148" s="102"/>
      <c r="AC148" s="102"/>
      <c r="AD148" s="102"/>
      <c r="AE148" s="102"/>
      <c r="AF148" s="102"/>
      <c r="AG148" s="102"/>
      <c r="AH148" s="102"/>
      <c r="AI148" s="102"/>
      <c r="AJ148" s="102"/>
      <c r="AK148" s="102"/>
      <c r="AL148" s="101" t="s">
        <v>98</v>
      </c>
      <c r="AM148" s="102" t="s">
        <v>125</v>
      </c>
      <c r="AN148" s="101" t="s">
        <v>168</v>
      </c>
      <c r="AO148" s="101" t="s">
        <v>91</v>
      </c>
      <c r="AP148" s="101">
        <v>0</v>
      </c>
      <c r="AQ148" s="100" t="s">
        <v>1003</v>
      </c>
      <c r="AR148" s="117" t="s">
        <v>1001</v>
      </c>
      <c r="AS148" s="103">
        <v>0</v>
      </c>
      <c r="AT148" s="103">
        <v>10.9</v>
      </c>
      <c r="AU148" s="103">
        <v>10.8</v>
      </c>
      <c r="AV148" s="103">
        <v>10.7</v>
      </c>
      <c r="AW148" s="104">
        <v>10.6</v>
      </c>
      <c r="AX148" s="104">
        <v>1</v>
      </c>
      <c r="AY148" s="103">
        <v>0</v>
      </c>
      <c r="AZ148" s="112">
        <v>0</v>
      </c>
      <c r="BA148" s="103">
        <v>0</v>
      </c>
      <c r="BB148" s="103">
        <f t="shared" si="107"/>
        <v>10.7</v>
      </c>
      <c r="BC148" s="105">
        <f t="shared" si="108"/>
        <v>10.6</v>
      </c>
      <c r="BD148" s="106">
        <v>0</v>
      </c>
      <c r="BE148" s="106">
        <v>0</v>
      </c>
      <c r="BF148" s="106">
        <v>0</v>
      </c>
      <c r="BG148" s="106">
        <v>0</v>
      </c>
      <c r="BH148" s="106">
        <v>0</v>
      </c>
      <c r="BI148" s="106">
        <v>0</v>
      </c>
      <c r="BJ148" s="106">
        <v>0</v>
      </c>
      <c r="BK148" s="106">
        <v>0</v>
      </c>
      <c r="BL148" s="106">
        <v>0</v>
      </c>
      <c r="BM148" s="106">
        <v>0</v>
      </c>
      <c r="BN148" s="106">
        <v>0</v>
      </c>
      <c r="BO148" s="106">
        <f t="shared" si="118"/>
        <v>10.6</v>
      </c>
      <c r="BP148" s="102" t="s">
        <v>1519</v>
      </c>
      <c r="BQ148" s="102"/>
    </row>
    <row r="149" spans="1:69" s="23" customFormat="1" ht="50.1" customHeight="1">
      <c r="A149" s="98" t="s">
        <v>76</v>
      </c>
      <c r="B149" s="98" t="s">
        <v>77</v>
      </c>
      <c r="C149" s="98" t="s">
        <v>78</v>
      </c>
      <c r="D149" s="98" t="s">
        <v>904</v>
      </c>
      <c r="E149" s="98" t="s">
        <v>399</v>
      </c>
      <c r="F149" s="98" t="s">
        <v>969</v>
      </c>
      <c r="G149" s="99" t="s">
        <v>384</v>
      </c>
      <c r="H149" s="61" t="s">
        <v>278</v>
      </c>
      <c r="I149" s="61" t="s">
        <v>1538</v>
      </c>
      <c r="J149" s="101">
        <v>45</v>
      </c>
      <c r="K149" s="100" t="s">
        <v>410</v>
      </c>
      <c r="L149" s="101">
        <v>332</v>
      </c>
      <c r="M149" s="95" t="s">
        <v>1004</v>
      </c>
      <c r="N149" s="101" t="s">
        <v>6</v>
      </c>
      <c r="O149" s="102"/>
      <c r="P149" s="102"/>
      <c r="Q149" s="102"/>
      <c r="R149" s="102" t="s">
        <v>87</v>
      </c>
      <c r="S149" s="102"/>
      <c r="T149" s="102"/>
      <c r="U149" s="102"/>
      <c r="V149" s="102"/>
      <c r="W149" s="102"/>
      <c r="X149" s="102"/>
      <c r="Y149" s="102"/>
      <c r="Z149" s="102"/>
      <c r="AA149" s="102"/>
      <c r="AB149" s="102"/>
      <c r="AC149" s="102"/>
      <c r="AD149" s="102"/>
      <c r="AE149" s="102"/>
      <c r="AF149" s="102"/>
      <c r="AG149" s="102"/>
      <c r="AH149" s="102"/>
      <c r="AI149" s="102"/>
      <c r="AJ149" s="102"/>
      <c r="AK149" s="102"/>
      <c r="AL149" s="101" t="s">
        <v>155</v>
      </c>
      <c r="AM149" s="102" t="s">
        <v>143</v>
      </c>
      <c r="AN149" s="101" t="s">
        <v>117</v>
      </c>
      <c r="AO149" s="101" t="s">
        <v>291</v>
      </c>
      <c r="AP149" s="101">
        <v>0</v>
      </c>
      <c r="AQ149" s="100" t="s">
        <v>1005</v>
      </c>
      <c r="AR149" s="100" t="s">
        <v>1006</v>
      </c>
      <c r="AS149" s="103">
        <v>0</v>
      </c>
      <c r="AT149" s="103">
        <v>0</v>
      </c>
      <c r="AU149" s="103">
        <v>0</v>
      </c>
      <c r="AV149" s="103">
        <v>57</v>
      </c>
      <c r="AW149" s="104">
        <v>100</v>
      </c>
      <c r="AX149" s="104">
        <v>100</v>
      </c>
      <c r="AY149" s="103">
        <v>0</v>
      </c>
      <c r="AZ149" s="112">
        <v>0</v>
      </c>
      <c r="BA149" s="103">
        <v>0</v>
      </c>
      <c r="BB149" s="103">
        <f t="shared" si="107"/>
        <v>57</v>
      </c>
      <c r="BC149" s="105">
        <f t="shared" si="108"/>
        <v>100</v>
      </c>
      <c r="BD149" s="106">
        <v>0</v>
      </c>
      <c r="BE149" s="106">
        <v>0</v>
      </c>
      <c r="BF149" s="106">
        <v>0</v>
      </c>
      <c r="BG149" s="106">
        <v>0</v>
      </c>
      <c r="BH149" s="106">
        <v>0</v>
      </c>
      <c r="BI149" s="107">
        <v>50</v>
      </c>
      <c r="BJ149" s="106">
        <f>BI149</f>
        <v>50</v>
      </c>
      <c r="BK149" s="106">
        <v>50</v>
      </c>
      <c r="BL149" s="106">
        <f>BK149</f>
        <v>50</v>
      </c>
      <c r="BM149" s="106">
        <f>BL149</f>
        <v>50</v>
      </c>
      <c r="BN149" s="106">
        <f>BM149</f>
        <v>50</v>
      </c>
      <c r="BO149" s="106">
        <f t="shared" si="118"/>
        <v>100</v>
      </c>
      <c r="BP149" s="102" t="s">
        <v>1519</v>
      </c>
      <c r="BQ149" s="102"/>
    </row>
    <row r="150" spans="1:69" s="81" customFormat="1" ht="50.1" customHeight="1">
      <c r="A150" s="73" t="s">
        <v>76</v>
      </c>
      <c r="B150" s="73" t="s">
        <v>77</v>
      </c>
      <c r="C150" s="73" t="s">
        <v>78</v>
      </c>
      <c r="D150" s="73" t="s">
        <v>94</v>
      </c>
      <c r="E150" s="73" t="s">
        <v>414</v>
      </c>
      <c r="F150" s="73" t="s">
        <v>472</v>
      </c>
      <c r="G150" s="73" t="s">
        <v>408</v>
      </c>
      <c r="H150" s="73" t="s">
        <v>249</v>
      </c>
      <c r="I150" s="63" t="s">
        <v>1536</v>
      </c>
      <c r="J150" s="74" t="s">
        <v>495</v>
      </c>
      <c r="K150" s="73" t="s">
        <v>1007</v>
      </c>
      <c r="L150" s="74">
        <v>79</v>
      </c>
      <c r="M150" s="75" t="s">
        <v>770</v>
      </c>
      <c r="N150" s="74" t="s">
        <v>4</v>
      </c>
      <c r="O150" s="76" t="s">
        <v>87</v>
      </c>
      <c r="P150" s="76"/>
      <c r="Q150" s="76"/>
      <c r="R150" s="76"/>
      <c r="S150" s="76"/>
      <c r="T150" s="76"/>
      <c r="U150" s="76" t="s">
        <v>109</v>
      </c>
      <c r="V150" s="76"/>
      <c r="W150" s="76"/>
      <c r="X150" s="76"/>
      <c r="Y150" s="76"/>
      <c r="Z150" s="76"/>
      <c r="AA150" s="76"/>
      <c r="AB150" s="76"/>
      <c r="AC150" s="76"/>
      <c r="AD150" s="76"/>
      <c r="AE150" s="76"/>
      <c r="AF150" s="76"/>
      <c r="AG150" s="76"/>
      <c r="AH150" s="76"/>
      <c r="AI150" s="76"/>
      <c r="AJ150" s="76"/>
      <c r="AK150" s="76"/>
      <c r="AL150" s="74" t="s">
        <v>98</v>
      </c>
      <c r="AM150" s="76" t="s">
        <v>125</v>
      </c>
      <c r="AN150" s="74" t="s">
        <v>113</v>
      </c>
      <c r="AO150" s="74" t="s">
        <v>91</v>
      </c>
      <c r="AP150" s="74">
        <v>180</v>
      </c>
      <c r="AQ150" s="73" t="s">
        <v>1008</v>
      </c>
      <c r="AR150" s="73" t="s">
        <v>1009</v>
      </c>
      <c r="AS150" s="2">
        <v>62.8</v>
      </c>
      <c r="AT150" s="2">
        <v>63</v>
      </c>
      <c r="AU150" s="2">
        <v>64</v>
      </c>
      <c r="AV150" s="2">
        <v>65</v>
      </c>
      <c r="AW150" s="3">
        <v>68</v>
      </c>
      <c r="AX150" s="3">
        <v>68</v>
      </c>
      <c r="AY150" s="2">
        <v>64.400000000000006</v>
      </c>
      <c r="AZ150" s="2">
        <v>64.400000000000006</v>
      </c>
      <c r="BA150" s="2">
        <v>0</v>
      </c>
      <c r="BB150" s="2">
        <f>AV150-BA150</f>
        <v>65</v>
      </c>
      <c r="BC150" s="17">
        <f t="shared" si="108"/>
        <v>68</v>
      </c>
      <c r="BD150" s="78">
        <v>0</v>
      </c>
      <c r="BE150" s="78">
        <v>0</v>
      </c>
      <c r="BF150" s="78">
        <v>0</v>
      </c>
      <c r="BG150" s="78">
        <v>0</v>
      </c>
      <c r="BH150" s="78">
        <v>0</v>
      </c>
      <c r="BI150" s="78">
        <v>0</v>
      </c>
      <c r="BJ150" s="78">
        <v>0</v>
      </c>
      <c r="BK150" s="78">
        <v>0</v>
      </c>
      <c r="BL150" s="78">
        <v>0</v>
      </c>
      <c r="BM150" s="78">
        <v>0</v>
      </c>
      <c r="BN150" s="78">
        <v>0</v>
      </c>
      <c r="BO150" s="80">
        <f t="shared" si="118"/>
        <v>68</v>
      </c>
    </row>
    <row r="151" spans="1:69" s="81" customFormat="1" ht="50.1" customHeight="1">
      <c r="A151" s="73" t="s">
        <v>76</v>
      </c>
      <c r="B151" s="73" t="s">
        <v>77</v>
      </c>
      <c r="C151" s="73" t="s">
        <v>78</v>
      </c>
      <c r="D151" s="73" t="s">
        <v>94</v>
      </c>
      <c r="E151" s="73" t="s">
        <v>414</v>
      </c>
      <c r="F151" s="73" t="s">
        <v>472</v>
      </c>
      <c r="G151" s="73" t="s">
        <v>408</v>
      </c>
      <c r="H151" s="73" t="s">
        <v>249</v>
      </c>
      <c r="I151" s="63" t="s">
        <v>1536</v>
      </c>
      <c r="J151" s="74" t="s">
        <v>495</v>
      </c>
      <c r="K151" s="73" t="s">
        <v>1007</v>
      </c>
      <c r="L151" s="74">
        <v>327</v>
      </c>
      <c r="M151" s="75" t="s">
        <v>771</v>
      </c>
      <c r="N151" s="74" t="s">
        <v>1</v>
      </c>
      <c r="O151" s="76"/>
      <c r="P151" s="76"/>
      <c r="Q151" s="76"/>
      <c r="R151" s="76"/>
      <c r="S151" s="76"/>
      <c r="T151" s="76"/>
      <c r="U151" s="76" t="s">
        <v>109</v>
      </c>
      <c r="V151" s="76"/>
      <c r="W151" s="76"/>
      <c r="X151" s="76"/>
      <c r="Y151" s="76"/>
      <c r="Z151" s="76"/>
      <c r="AA151" s="76"/>
      <c r="AB151" s="76"/>
      <c r="AC151" s="76"/>
      <c r="AD151" s="76"/>
      <c r="AE151" s="76"/>
      <c r="AF151" s="76"/>
      <c r="AG151" s="76"/>
      <c r="AH151" s="76"/>
      <c r="AI151" s="76"/>
      <c r="AJ151" s="76"/>
      <c r="AK151" s="76"/>
      <c r="AL151" s="74" t="s">
        <v>98</v>
      </c>
      <c r="AM151" s="76" t="s">
        <v>89</v>
      </c>
      <c r="AN151" s="74" t="s">
        <v>113</v>
      </c>
      <c r="AO151" s="74" t="s">
        <v>91</v>
      </c>
      <c r="AP151" s="74">
        <v>30</v>
      </c>
      <c r="AQ151" s="73" t="s">
        <v>1010</v>
      </c>
      <c r="AR151" s="73" t="s">
        <v>1011</v>
      </c>
      <c r="AS151" s="2">
        <v>0</v>
      </c>
      <c r="AT151" s="2">
        <v>0</v>
      </c>
      <c r="AU151" s="2">
        <v>0</v>
      </c>
      <c r="AV151" s="2">
        <v>89</v>
      </c>
      <c r="AW151" s="3">
        <v>90</v>
      </c>
      <c r="AX151" s="3">
        <v>90</v>
      </c>
      <c r="AY151" s="2">
        <v>0</v>
      </c>
      <c r="AZ151" s="2">
        <v>0</v>
      </c>
      <c r="BA151" s="2">
        <v>75.599999999999994</v>
      </c>
      <c r="BB151" s="2">
        <f t="shared" ref="BB151:BB175" si="123">AV151-BA151</f>
        <v>13.400000000000006</v>
      </c>
      <c r="BC151" s="17">
        <f t="shared" si="108"/>
        <v>90</v>
      </c>
      <c r="BD151" s="78">
        <v>0</v>
      </c>
      <c r="BE151" s="78">
        <f>BD151</f>
        <v>0</v>
      </c>
      <c r="BF151" s="78">
        <v>70</v>
      </c>
      <c r="BG151" s="78">
        <v>70</v>
      </c>
      <c r="BH151" s="78">
        <f>BG151</f>
        <v>70</v>
      </c>
      <c r="BI151" s="78">
        <v>75</v>
      </c>
      <c r="BJ151" s="78">
        <f>BI151</f>
        <v>75</v>
      </c>
      <c r="BK151" s="78">
        <f>BJ151</f>
        <v>75</v>
      </c>
      <c r="BL151" s="78">
        <v>80</v>
      </c>
      <c r="BM151" s="78">
        <f>BL151</f>
        <v>80</v>
      </c>
      <c r="BN151" s="78">
        <f>BM151</f>
        <v>80</v>
      </c>
      <c r="BO151" s="80">
        <f t="shared" si="118"/>
        <v>90</v>
      </c>
    </row>
    <row r="152" spans="1:69" s="81" customFormat="1" ht="50.1" customHeight="1">
      <c r="A152" s="73" t="s">
        <v>76</v>
      </c>
      <c r="B152" s="73" t="s">
        <v>77</v>
      </c>
      <c r="C152" s="73" t="s">
        <v>78</v>
      </c>
      <c r="D152" s="73" t="s">
        <v>94</v>
      </c>
      <c r="E152" s="73" t="s">
        <v>414</v>
      </c>
      <c r="F152" s="73" t="s">
        <v>469</v>
      </c>
      <c r="G152" s="73" t="s">
        <v>408</v>
      </c>
      <c r="H152" s="73" t="s">
        <v>249</v>
      </c>
      <c r="I152" s="63" t="s">
        <v>1536</v>
      </c>
      <c r="J152" s="74" t="s">
        <v>495</v>
      </c>
      <c r="K152" s="73" t="s">
        <v>1007</v>
      </c>
      <c r="L152" s="74">
        <v>80</v>
      </c>
      <c r="M152" s="75" t="s">
        <v>772</v>
      </c>
      <c r="N152" s="74" t="s">
        <v>1</v>
      </c>
      <c r="O152" s="76" t="s">
        <v>87</v>
      </c>
      <c r="P152" s="76"/>
      <c r="Q152" s="76"/>
      <c r="R152" s="76"/>
      <c r="S152" s="76"/>
      <c r="T152" s="76"/>
      <c r="U152" s="76" t="s">
        <v>109</v>
      </c>
      <c r="V152" s="76"/>
      <c r="W152" s="76"/>
      <c r="X152" s="76"/>
      <c r="Y152" s="76"/>
      <c r="Z152" s="76"/>
      <c r="AA152" s="76"/>
      <c r="AB152" s="76" t="s">
        <v>87</v>
      </c>
      <c r="AC152" s="76"/>
      <c r="AD152" s="76"/>
      <c r="AE152" s="76"/>
      <c r="AF152" s="76"/>
      <c r="AG152" s="76"/>
      <c r="AH152" s="76"/>
      <c r="AI152" s="76"/>
      <c r="AJ152" s="76"/>
      <c r="AK152" s="76"/>
      <c r="AL152" s="74" t="s">
        <v>88</v>
      </c>
      <c r="AM152" s="76" t="s">
        <v>143</v>
      </c>
      <c r="AN152" s="74" t="s">
        <v>113</v>
      </c>
      <c r="AO152" s="74" t="s">
        <v>105</v>
      </c>
      <c r="AP152" s="74">
        <v>90</v>
      </c>
      <c r="AQ152" s="73" t="s">
        <v>1012</v>
      </c>
      <c r="AR152" s="73" t="s">
        <v>1013</v>
      </c>
      <c r="AS152" s="2">
        <v>3920</v>
      </c>
      <c r="AT152" s="2">
        <v>13000</v>
      </c>
      <c r="AU152" s="2">
        <v>17000</v>
      </c>
      <c r="AV152" s="4">
        <v>18000</v>
      </c>
      <c r="AW152" s="10">
        <v>19000</v>
      </c>
      <c r="AX152" s="10">
        <v>19000</v>
      </c>
      <c r="AY152" s="4">
        <v>12398</v>
      </c>
      <c r="AZ152" s="77">
        <v>22330</v>
      </c>
      <c r="BA152" s="2">
        <v>22442</v>
      </c>
      <c r="BB152" s="2">
        <f>AV152-BA152</f>
        <v>-4442</v>
      </c>
      <c r="BC152" s="17">
        <f t="shared" ref="BC152:BC163" si="124">AW152</f>
        <v>19000</v>
      </c>
      <c r="BD152" s="78">
        <v>0</v>
      </c>
      <c r="BE152" s="78">
        <v>0</v>
      </c>
      <c r="BF152" s="78">
        <v>0</v>
      </c>
      <c r="BG152" s="78">
        <v>0</v>
      </c>
      <c r="BH152" s="78">
        <v>0</v>
      </c>
      <c r="BI152" s="78">
        <v>0</v>
      </c>
      <c r="BJ152" s="78">
        <f>BI152</f>
        <v>0</v>
      </c>
      <c r="BK152" s="78">
        <f t="shared" ref="BK152:BN152" si="125">BJ152</f>
        <v>0</v>
      </c>
      <c r="BL152" s="78">
        <f t="shared" si="125"/>
        <v>0</v>
      </c>
      <c r="BM152" s="78">
        <f t="shared" si="125"/>
        <v>0</v>
      </c>
      <c r="BN152" s="78">
        <f t="shared" si="125"/>
        <v>0</v>
      </c>
      <c r="BO152" s="80">
        <f t="shared" si="118"/>
        <v>19000</v>
      </c>
    </row>
    <row r="153" spans="1:69" s="81" customFormat="1" ht="50.1" customHeight="1">
      <c r="A153" s="73" t="s">
        <v>76</v>
      </c>
      <c r="B153" s="73" t="s">
        <v>77</v>
      </c>
      <c r="C153" s="73" t="s">
        <v>78</v>
      </c>
      <c r="D153" s="73" t="s">
        <v>94</v>
      </c>
      <c r="E153" s="73" t="s">
        <v>414</v>
      </c>
      <c r="F153" s="73" t="s">
        <v>472</v>
      </c>
      <c r="G153" s="73" t="s">
        <v>408</v>
      </c>
      <c r="H153" s="73" t="s">
        <v>249</v>
      </c>
      <c r="I153" s="63" t="s">
        <v>1536</v>
      </c>
      <c r="J153" s="74" t="s">
        <v>495</v>
      </c>
      <c r="K153" s="73" t="s">
        <v>1007</v>
      </c>
      <c r="L153" s="74">
        <v>81</v>
      </c>
      <c r="M153" s="75" t="s">
        <v>773</v>
      </c>
      <c r="N153" s="74" t="s">
        <v>1</v>
      </c>
      <c r="O153" s="76" t="s">
        <v>87</v>
      </c>
      <c r="P153" s="76"/>
      <c r="Q153" s="76"/>
      <c r="R153" s="76"/>
      <c r="S153" s="76"/>
      <c r="T153" s="76"/>
      <c r="U153" s="76" t="s">
        <v>109</v>
      </c>
      <c r="V153" s="76"/>
      <c r="W153" s="76"/>
      <c r="X153" s="76"/>
      <c r="Y153" s="76"/>
      <c r="Z153" s="76"/>
      <c r="AA153" s="76"/>
      <c r="AB153" s="76"/>
      <c r="AC153" s="76"/>
      <c r="AD153" s="76"/>
      <c r="AE153" s="76"/>
      <c r="AF153" s="76"/>
      <c r="AG153" s="76"/>
      <c r="AH153" s="76"/>
      <c r="AI153" s="76"/>
      <c r="AJ153" s="76"/>
      <c r="AK153" s="76"/>
      <c r="AL153" s="74" t="s">
        <v>88</v>
      </c>
      <c r="AM153" s="76" t="s">
        <v>89</v>
      </c>
      <c r="AN153" s="74" t="s">
        <v>113</v>
      </c>
      <c r="AO153" s="74" t="s">
        <v>91</v>
      </c>
      <c r="AP153" s="74">
        <v>30</v>
      </c>
      <c r="AQ153" s="73" t="s">
        <v>1014</v>
      </c>
      <c r="AR153" s="73" t="s">
        <v>1015</v>
      </c>
      <c r="AS153" s="2">
        <v>0</v>
      </c>
      <c r="AT153" s="2">
        <v>20</v>
      </c>
      <c r="AU153" s="2">
        <v>45</v>
      </c>
      <c r="AV153" s="2">
        <v>70</v>
      </c>
      <c r="AW153" s="3">
        <v>87</v>
      </c>
      <c r="AX153" s="3">
        <v>87</v>
      </c>
      <c r="AY153" s="2">
        <v>20</v>
      </c>
      <c r="AZ153" s="2">
        <v>21</v>
      </c>
      <c r="BA153" s="2">
        <v>29.7</v>
      </c>
      <c r="BB153" s="2">
        <f>AV153-BA153</f>
        <v>40.299999999999997</v>
      </c>
      <c r="BC153" s="17">
        <f t="shared" si="124"/>
        <v>87</v>
      </c>
      <c r="BD153" s="78">
        <v>0</v>
      </c>
      <c r="BE153" s="78">
        <f>BD153</f>
        <v>0</v>
      </c>
      <c r="BF153" s="78">
        <v>70</v>
      </c>
      <c r="BG153" s="78">
        <v>70</v>
      </c>
      <c r="BH153" s="78">
        <v>70</v>
      </c>
      <c r="BI153" s="78">
        <v>75</v>
      </c>
      <c r="BJ153" s="78">
        <f>BI153</f>
        <v>75</v>
      </c>
      <c r="BK153" s="78">
        <f>BJ153</f>
        <v>75</v>
      </c>
      <c r="BL153" s="79">
        <v>80</v>
      </c>
      <c r="BM153" s="78">
        <f>BL153</f>
        <v>80</v>
      </c>
      <c r="BN153" s="78">
        <f>BM153</f>
        <v>80</v>
      </c>
      <c r="BO153" s="80">
        <f t="shared" si="118"/>
        <v>87</v>
      </c>
    </row>
    <row r="154" spans="1:69" s="81" customFormat="1" ht="50.1" customHeight="1">
      <c r="A154" s="73" t="s">
        <v>76</v>
      </c>
      <c r="B154" s="73" t="s">
        <v>77</v>
      </c>
      <c r="C154" s="73" t="s">
        <v>78</v>
      </c>
      <c r="D154" s="73" t="s">
        <v>94</v>
      </c>
      <c r="E154" s="73" t="s">
        <v>414</v>
      </c>
      <c r="F154" s="73" t="s">
        <v>469</v>
      </c>
      <c r="G154" s="73" t="s">
        <v>408</v>
      </c>
      <c r="H154" s="73" t="s">
        <v>249</v>
      </c>
      <c r="I154" s="63" t="s">
        <v>1536</v>
      </c>
      <c r="J154" s="74" t="s">
        <v>495</v>
      </c>
      <c r="K154" s="73" t="s">
        <v>1007</v>
      </c>
      <c r="L154" s="74">
        <v>242</v>
      </c>
      <c r="M154" s="75" t="s">
        <v>774</v>
      </c>
      <c r="N154" s="74" t="s">
        <v>1</v>
      </c>
      <c r="O154" s="76"/>
      <c r="P154" s="76"/>
      <c r="Q154" s="76"/>
      <c r="R154" s="76"/>
      <c r="S154" s="76"/>
      <c r="T154" s="76"/>
      <c r="U154" s="76" t="s">
        <v>109</v>
      </c>
      <c r="V154" s="76"/>
      <c r="W154" s="76"/>
      <c r="X154" s="76"/>
      <c r="Y154" s="76"/>
      <c r="Z154" s="76"/>
      <c r="AA154" s="76"/>
      <c r="AB154" s="76"/>
      <c r="AC154" s="76"/>
      <c r="AD154" s="76"/>
      <c r="AE154" s="76"/>
      <c r="AF154" s="76"/>
      <c r="AG154" s="76"/>
      <c r="AH154" s="76"/>
      <c r="AI154" s="76"/>
      <c r="AJ154" s="76"/>
      <c r="AK154" s="76"/>
      <c r="AL154" s="74" t="s">
        <v>88</v>
      </c>
      <c r="AM154" s="76" t="s">
        <v>125</v>
      </c>
      <c r="AN154" s="74" t="s">
        <v>117</v>
      </c>
      <c r="AO154" s="74" t="s">
        <v>105</v>
      </c>
      <c r="AP154" s="74">
        <v>60</v>
      </c>
      <c r="AQ154" s="73" t="s">
        <v>1016</v>
      </c>
      <c r="AR154" s="73" t="s">
        <v>1017</v>
      </c>
      <c r="AS154" s="2">
        <v>0</v>
      </c>
      <c r="AT154" s="2">
        <v>0</v>
      </c>
      <c r="AU154" s="2">
        <v>0</v>
      </c>
      <c r="AV154" s="4">
        <v>1000</v>
      </c>
      <c r="AW154" s="10">
        <v>2000</v>
      </c>
      <c r="AX154" s="10">
        <v>2000</v>
      </c>
      <c r="AY154" s="4">
        <v>0</v>
      </c>
      <c r="AZ154" s="8">
        <v>0</v>
      </c>
      <c r="BA154" s="2">
        <v>0</v>
      </c>
      <c r="BB154" s="2">
        <f>AV154-BA154</f>
        <v>1000</v>
      </c>
      <c r="BC154" s="17">
        <f t="shared" si="124"/>
        <v>2000</v>
      </c>
      <c r="BD154" s="78">
        <v>0</v>
      </c>
      <c r="BE154" s="78">
        <v>0</v>
      </c>
      <c r="BF154" s="78">
        <v>0</v>
      </c>
      <c r="BG154" s="78">
        <v>0</v>
      </c>
      <c r="BH154" s="78">
        <v>0</v>
      </c>
      <c r="BI154" s="78">
        <v>0</v>
      </c>
      <c r="BJ154" s="78">
        <v>0</v>
      </c>
      <c r="BK154" s="78">
        <v>0</v>
      </c>
      <c r="BL154" s="78">
        <v>0</v>
      </c>
      <c r="BM154" s="78">
        <v>0</v>
      </c>
      <c r="BN154" s="78">
        <v>0</v>
      </c>
      <c r="BO154" s="80">
        <f t="shared" si="118"/>
        <v>2000</v>
      </c>
    </row>
    <row r="155" spans="1:69" s="81" customFormat="1" ht="50.1" customHeight="1">
      <c r="A155" s="73" t="s">
        <v>76</v>
      </c>
      <c r="B155" s="73" t="s">
        <v>77</v>
      </c>
      <c r="C155" s="73" t="s">
        <v>78</v>
      </c>
      <c r="D155" s="73" t="s">
        <v>94</v>
      </c>
      <c r="E155" s="73" t="s">
        <v>414</v>
      </c>
      <c r="F155" s="73" t="s">
        <v>414</v>
      </c>
      <c r="G155" s="73" t="s">
        <v>408</v>
      </c>
      <c r="H155" s="73" t="s">
        <v>249</v>
      </c>
      <c r="I155" s="63" t="s">
        <v>1536</v>
      </c>
      <c r="J155" s="74" t="s">
        <v>495</v>
      </c>
      <c r="K155" s="73" t="s">
        <v>1007</v>
      </c>
      <c r="L155" s="74">
        <v>82</v>
      </c>
      <c r="M155" s="75" t="s">
        <v>775</v>
      </c>
      <c r="N155" s="74" t="s">
        <v>4</v>
      </c>
      <c r="O155" s="76" t="s">
        <v>87</v>
      </c>
      <c r="P155" s="76"/>
      <c r="Q155" s="76"/>
      <c r="R155" s="76"/>
      <c r="S155" s="76"/>
      <c r="T155" s="76"/>
      <c r="U155" s="76" t="s">
        <v>109</v>
      </c>
      <c r="V155" s="76"/>
      <c r="W155" s="76"/>
      <c r="X155" s="76"/>
      <c r="Y155" s="76"/>
      <c r="Z155" s="76"/>
      <c r="AA155" s="76"/>
      <c r="AB155" s="76"/>
      <c r="AC155" s="76"/>
      <c r="AD155" s="76"/>
      <c r="AE155" s="76"/>
      <c r="AF155" s="76"/>
      <c r="AG155" s="76"/>
      <c r="AH155" s="76"/>
      <c r="AI155" s="76"/>
      <c r="AJ155" s="76"/>
      <c r="AK155" s="76"/>
      <c r="AL155" s="74" t="s">
        <v>88</v>
      </c>
      <c r="AM155" s="76" t="s">
        <v>89</v>
      </c>
      <c r="AN155" s="74" t="s">
        <v>113</v>
      </c>
      <c r="AO155" s="74" t="s">
        <v>105</v>
      </c>
      <c r="AP155" s="74">
        <v>30</v>
      </c>
      <c r="AQ155" s="73" t="s">
        <v>1018</v>
      </c>
      <c r="AR155" s="73" t="s">
        <v>1015</v>
      </c>
      <c r="AS155" s="4">
        <v>1197634</v>
      </c>
      <c r="AT155" s="4">
        <v>1480000</v>
      </c>
      <c r="AU155" s="4">
        <v>1672000</v>
      </c>
      <c r="AV155" s="4">
        <v>1854000</v>
      </c>
      <c r="AW155" s="10">
        <v>2000000</v>
      </c>
      <c r="AX155" s="10">
        <v>2000000</v>
      </c>
      <c r="AY155" s="4">
        <v>1494936</v>
      </c>
      <c r="AZ155" s="118">
        <v>1596431</v>
      </c>
      <c r="BA155" s="2">
        <v>1486713</v>
      </c>
      <c r="BB155" s="2">
        <f t="shared" si="123"/>
        <v>367287</v>
      </c>
      <c r="BC155" s="17">
        <f t="shared" si="124"/>
        <v>2000000</v>
      </c>
      <c r="BD155" s="78">
        <v>0</v>
      </c>
      <c r="BE155" s="78">
        <f t="shared" ref="BE155:BE160" si="126">BD155</f>
        <v>0</v>
      </c>
      <c r="BF155" s="119">
        <v>1800000</v>
      </c>
      <c r="BG155" s="120">
        <f t="shared" ref="BG155:BH160" si="127">BF155</f>
        <v>1800000</v>
      </c>
      <c r="BH155" s="120">
        <f t="shared" si="127"/>
        <v>1800000</v>
      </c>
      <c r="BI155" s="119">
        <v>1854000</v>
      </c>
      <c r="BJ155" s="120">
        <f t="shared" ref="BJ155:BL161" si="128">BI155</f>
        <v>1854000</v>
      </c>
      <c r="BK155" s="120">
        <f t="shared" si="128"/>
        <v>1854000</v>
      </c>
      <c r="BL155" s="119">
        <v>19000000</v>
      </c>
      <c r="BM155" s="120">
        <f t="shared" ref="BM155:BN161" si="129">BL155</f>
        <v>19000000</v>
      </c>
      <c r="BN155" s="120">
        <f t="shared" si="129"/>
        <v>19000000</v>
      </c>
      <c r="BO155" s="121">
        <f t="shared" si="118"/>
        <v>2000000</v>
      </c>
    </row>
    <row r="156" spans="1:69" s="81" customFormat="1" ht="50.1" customHeight="1">
      <c r="A156" s="73" t="s">
        <v>76</v>
      </c>
      <c r="B156" s="73" t="s">
        <v>77</v>
      </c>
      <c r="C156" s="73" t="s">
        <v>78</v>
      </c>
      <c r="D156" s="73" t="s">
        <v>94</v>
      </c>
      <c r="E156" s="73" t="s">
        <v>414</v>
      </c>
      <c r="F156" s="73" t="s">
        <v>414</v>
      </c>
      <c r="G156" s="73" t="s">
        <v>408</v>
      </c>
      <c r="H156" s="73" t="s">
        <v>249</v>
      </c>
      <c r="I156" s="63" t="s">
        <v>1536</v>
      </c>
      <c r="J156" s="74" t="s">
        <v>495</v>
      </c>
      <c r="K156" s="73" t="s">
        <v>1007</v>
      </c>
      <c r="L156" s="74">
        <v>323</v>
      </c>
      <c r="M156" s="75" t="s">
        <v>776</v>
      </c>
      <c r="N156" s="74" t="s">
        <v>1</v>
      </c>
      <c r="O156" s="76" t="s">
        <v>87</v>
      </c>
      <c r="P156" s="76"/>
      <c r="Q156" s="76"/>
      <c r="R156" s="76"/>
      <c r="S156" s="76"/>
      <c r="T156" s="76"/>
      <c r="U156" s="76" t="s">
        <v>109</v>
      </c>
      <c r="V156" s="76" t="s">
        <v>109</v>
      </c>
      <c r="W156" s="76"/>
      <c r="X156" s="76"/>
      <c r="Y156" s="76"/>
      <c r="Z156" s="76"/>
      <c r="AA156" s="76"/>
      <c r="AB156" s="76"/>
      <c r="AC156" s="76" t="s">
        <v>109</v>
      </c>
      <c r="AD156" s="76"/>
      <c r="AE156" s="76"/>
      <c r="AF156" s="76"/>
      <c r="AG156" s="76"/>
      <c r="AH156" s="76"/>
      <c r="AI156" s="76"/>
      <c r="AJ156" s="76"/>
      <c r="AK156" s="76"/>
      <c r="AL156" s="74" t="s">
        <v>88</v>
      </c>
      <c r="AM156" s="76" t="s">
        <v>89</v>
      </c>
      <c r="AN156" s="74" t="s">
        <v>113</v>
      </c>
      <c r="AO156" s="74" t="s">
        <v>105</v>
      </c>
      <c r="AP156" s="74">
        <v>30</v>
      </c>
      <c r="AQ156" s="73" t="s">
        <v>1019</v>
      </c>
      <c r="AR156" s="73" t="s">
        <v>1015</v>
      </c>
      <c r="AS156" s="2">
        <v>68080</v>
      </c>
      <c r="AT156" s="2">
        <v>110000</v>
      </c>
      <c r="AU156" s="2">
        <v>260000</v>
      </c>
      <c r="AV156" s="4">
        <v>400000</v>
      </c>
      <c r="AW156" s="10">
        <v>500000</v>
      </c>
      <c r="AX156" s="10">
        <v>500000</v>
      </c>
      <c r="AY156" s="4">
        <v>112869</v>
      </c>
      <c r="AZ156" s="4">
        <v>176328</v>
      </c>
      <c r="BA156" s="2">
        <v>166925</v>
      </c>
      <c r="BB156" s="2">
        <f t="shared" si="123"/>
        <v>233075</v>
      </c>
      <c r="BC156" s="17">
        <f t="shared" si="124"/>
        <v>500000</v>
      </c>
      <c r="BD156" s="78">
        <v>0</v>
      </c>
      <c r="BE156" s="78">
        <f t="shared" si="126"/>
        <v>0</v>
      </c>
      <c r="BF156" s="119">
        <v>350000</v>
      </c>
      <c r="BG156" s="120">
        <f t="shared" si="127"/>
        <v>350000</v>
      </c>
      <c r="BH156" s="120">
        <f t="shared" si="127"/>
        <v>350000</v>
      </c>
      <c r="BI156" s="119">
        <v>4000000</v>
      </c>
      <c r="BJ156" s="120">
        <f t="shared" si="128"/>
        <v>4000000</v>
      </c>
      <c r="BK156" s="120">
        <f t="shared" si="128"/>
        <v>4000000</v>
      </c>
      <c r="BL156" s="119">
        <v>450000</v>
      </c>
      <c r="BM156" s="120">
        <f t="shared" si="129"/>
        <v>450000</v>
      </c>
      <c r="BN156" s="120">
        <f t="shared" si="129"/>
        <v>450000</v>
      </c>
      <c r="BO156" s="121">
        <f t="shared" si="118"/>
        <v>500000</v>
      </c>
    </row>
    <row r="157" spans="1:69" s="81" customFormat="1" ht="50.1" customHeight="1">
      <c r="A157" s="73" t="s">
        <v>76</v>
      </c>
      <c r="B157" s="73" t="s">
        <v>77</v>
      </c>
      <c r="C157" s="73" t="s">
        <v>78</v>
      </c>
      <c r="D157" s="73" t="s">
        <v>94</v>
      </c>
      <c r="E157" s="73" t="s">
        <v>414</v>
      </c>
      <c r="F157" s="73" t="s">
        <v>414</v>
      </c>
      <c r="G157" s="73" t="s">
        <v>408</v>
      </c>
      <c r="H157" s="73" t="s">
        <v>245</v>
      </c>
      <c r="I157" s="61" t="s">
        <v>245</v>
      </c>
      <c r="J157" s="74" t="s">
        <v>495</v>
      </c>
      <c r="K157" s="73" t="s">
        <v>1007</v>
      </c>
      <c r="L157" s="74">
        <v>83</v>
      </c>
      <c r="M157" s="75" t="s">
        <v>777</v>
      </c>
      <c r="N157" s="74" t="s">
        <v>3</v>
      </c>
      <c r="O157" s="76"/>
      <c r="P157" s="76"/>
      <c r="Q157" s="76"/>
      <c r="R157" s="76"/>
      <c r="S157" s="76"/>
      <c r="T157" s="76"/>
      <c r="U157" s="76" t="s">
        <v>109</v>
      </c>
      <c r="V157" s="76"/>
      <c r="W157" s="76"/>
      <c r="X157" s="76"/>
      <c r="Y157" s="76"/>
      <c r="Z157" s="76"/>
      <c r="AA157" s="76"/>
      <c r="AB157" s="76"/>
      <c r="AC157" s="76"/>
      <c r="AD157" s="76"/>
      <c r="AE157" s="76"/>
      <c r="AF157" s="76"/>
      <c r="AG157" s="76"/>
      <c r="AH157" s="76"/>
      <c r="AI157" s="76"/>
      <c r="AJ157" s="76"/>
      <c r="AK157" s="76"/>
      <c r="AL157" s="74" t="s">
        <v>88</v>
      </c>
      <c r="AM157" s="76" t="s">
        <v>89</v>
      </c>
      <c r="AN157" s="74" t="s">
        <v>113</v>
      </c>
      <c r="AO157" s="74" t="s">
        <v>91</v>
      </c>
      <c r="AP157" s="74">
        <v>60</v>
      </c>
      <c r="AQ157" s="73" t="s">
        <v>1020</v>
      </c>
      <c r="AR157" s="73" t="s">
        <v>1015</v>
      </c>
      <c r="AS157" s="2">
        <v>30.6</v>
      </c>
      <c r="AT157" s="2">
        <v>36.6</v>
      </c>
      <c r="AU157" s="2">
        <v>35.4</v>
      </c>
      <c r="AV157" s="2">
        <v>36.799999999999997</v>
      </c>
      <c r="AW157" s="3">
        <v>38.799999999999997</v>
      </c>
      <c r="AX157" s="3">
        <v>38.799999999999997</v>
      </c>
      <c r="AY157" s="2">
        <v>30.6</v>
      </c>
      <c r="AZ157" s="2">
        <v>36.6</v>
      </c>
      <c r="BA157" s="2">
        <v>33</v>
      </c>
      <c r="BB157" s="2">
        <f t="shared" si="123"/>
        <v>3.7999999999999972</v>
      </c>
      <c r="BC157" s="17">
        <f t="shared" si="124"/>
        <v>38.799999999999997</v>
      </c>
      <c r="BD157" s="78">
        <v>0</v>
      </c>
      <c r="BE157" s="78">
        <f t="shared" si="126"/>
        <v>0</v>
      </c>
      <c r="BF157" s="79">
        <v>30</v>
      </c>
      <c r="BG157" s="78">
        <f t="shared" si="127"/>
        <v>30</v>
      </c>
      <c r="BH157" s="78">
        <f t="shared" si="127"/>
        <v>30</v>
      </c>
      <c r="BI157" s="79">
        <v>33</v>
      </c>
      <c r="BJ157" s="78">
        <f t="shared" si="128"/>
        <v>33</v>
      </c>
      <c r="BK157" s="78">
        <f t="shared" si="128"/>
        <v>33</v>
      </c>
      <c r="BL157" s="79">
        <v>35</v>
      </c>
      <c r="BM157" s="78">
        <f t="shared" si="129"/>
        <v>35</v>
      </c>
      <c r="BN157" s="78">
        <f t="shared" si="129"/>
        <v>35</v>
      </c>
      <c r="BO157" s="80">
        <f t="shared" si="118"/>
        <v>38.799999999999997</v>
      </c>
    </row>
    <row r="158" spans="1:69" s="81" customFormat="1" ht="50.1" customHeight="1">
      <c r="A158" s="73" t="s">
        <v>76</v>
      </c>
      <c r="B158" s="73" t="s">
        <v>77</v>
      </c>
      <c r="C158" s="73" t="s">
        <v>78</v>
      </c>
      <c r="D158" s="73" t="s">
        <v>94</v>
      </c>
      <c r="E158" s="73" t="s">
        <v>414</v>
      </c>
      <c r="F158" s="73" t="s">
        <v>414</v>
      </c>
      <c r="G158" s="73" t="s">
        <v>408</v>
      </c>
      <c r="H158" s="73" t="s">
        <v>245</v>
      </c>
      <c r="I158" s="61" t="s">
        <v>245</v>
      </c>
      <c r="J158" s="74" t="s">
        <v>495</v>
      </c>
      <c r="K158" s="73" t="s">
        <v>1007</v>
      </c>
      <c r="L158" s="74">
        <v>84</v>
      </c>
      <c r="M158" s="75" t="s">
        <v>778</v>
      </c>
      <c r="N158" s="74" t="s">
        <v>3</v>
      </c>
      <c r="O158" s="76"/>
      <c r="P158" s="76"/>
      <c r="Q158" s="76"/>
      <c r="R158" s="76"/>
      <c r="S158" s="76"/>
      <c r="T158" s="76"/>
      <c r="U158" s="76" t="s">
        <v>109</v>
      </c>
      <c r="V158" s="76"/>
      <c r="W158" s="76"/>
      <c r="X158" s="76"/>
      <c r="Y158" s="76"/>
      <c r="Z158" s="76"/>
      <c r="AA158" s="76"/>
      <c r="AB158" s="76"/>
      <c r="AC158" s="76"/>
      <c r="AD158" s="76"/>
      <c r="AE158" s="76"/>
      <c r="AF158" s="76"/>
      <c r="AG158" s="76"/>
      <c r="AH158" s="76"/>
      <c r="AI158" s="76"/>
      <c r="AJ158" s="76"/>
      <c r="AK158" s="76"/>
      <c r="AL158" s="74" t="s">
        <v>88</v>
      </c>
      <c r="AM158" s="76" t="s">
        <v>89</v>
      </c>
      <c r="AN158" s="74" t="s">
        <v>113</v>
      </c>
      <c r="AO158" s="74" t="s">
        <v>91</v>
      </c>
      <c r="AP158" s="74">
        <v>60</v>
      </c>
      <c r="AQ158" s="73" t="s">
        <v>1021</v>
      </c>
      <c r="AR158" s="73" t="s">
        <v>1015</v>
      </c>
      <c r="AS158" s="2">
        <v>28</v>
      </c>
      <c r="AT158" s="2">
        <v>35</v>
      </c>
      <c r="AU158" s="2">
        <v>32.799999999999997</v>
      </c>
      <c r="AV158" s="2">
        <v>33</v>
      </c>
      <c r="AW158" s="3">
        <v>33.200000000000003</v>
      </c>
      <c r="AX158" s="3">
        <v>33.200000000000003</v>
      </c>
      <c r="AY158" s="2">
        <v>28</v>
      </c>
      <c r="AZ158" s="2">
        <v>35</v>
      </c>
      <c r="BA158" s="2">
        <v>32</v>
      </c>
      <c r="BB158" s="2">
        <f t="shared" si="123"/>
        <v>1</v>
      </c>
      <c r="BC158" s="17">
        <f t="shared" si="124"/>
        <v>33.200000000000003</v>
      </c>
      <c r="BD158" s="78">
        <v>0</v>
      </c>
      <c r="BE158" s="78">
        <f t="shared" si="126"/>
        <v>0</v>
      </c>
      <c r="BF158" s="79">
        <v>30</v>
      </c>
      <c r="BG158" s="78">
        <f t="shared" si="127"/>
        <v>30</v>
      </c>
      <c r="BH158" s="78">
        <f t="shared" si="127"/>
        <v>30</v>
      </c>
      <c r="BI158" s="79">
        <v>32</v>
      </c>
      <c r="BJ158" s="78">
        <f t="shared" si="128"/>
        <v>32</v>
      </c>
      <c r="BK158" s="78">
        <f t="shared" si="128"/>
        <v>32</v>
      </c>
      <c r="BL158" s="79">
        <v>33</v>
      </c>
      <c r="BM158" s="78">
        <f t="shared" si="129"/>
        <v>33</v>
      </c>
      <c r="BN158" s="78">
        <f t="shared" si="129"/>
        <v>33</v>
      </c>
      <c r="BO158" s="80">
        <f t="shared" si="118"/>
        <v>33.200000000000003</v>
      </c>
    </row>
    <row r="159" spans="1:69" s="81" customFormat="1" ht="50.1" customHeight="1">
      <c r="A159" s="73" t="s">
        <v>76</v>
      </c>
      <c r="B159" s="73" t="s">
        <v>77</v>
      </c>
      <c r="C159" s="73" t="s">
        <v>78</v>
      </c>
      <c r="D159" s="73" t="s">
        <v>94</v>
      </c>
      <c r="E159" s="73" t="s">
        <v>414</v>
      </c>
      <c r="F159" s="73" t="s">
        <v>414</v>
      </c>
      <c r="G159" s="73" t="s">
        <v>408</v>
      </c>
      <c r="H159" s="73" t="s">
        <v>245</v>
      </c>
      <c r="I159" s="61" t="s">
        <v>245</v>
      </c>
      <c r="J159" s="74" t="s">
        <v>495</v>
      </c>
      <c r="K159" s="73" t="s">
        <v>1007</v>
      </c>
      <c r="L159" s="74">
        <v>85</v>
      </c>
      <c r="M159" s="75" t="s">
        <v>779</v>
      </c>
      <c r="N159" s="74" t="s">
        <v>3</v>
      </c>
      <c r="O159" s="76"/>
      <c r="P159" s="76"/>
      <c r="Q159" s="76"/>
      <c r="R159" s="76"/>
      <c r="S159" s="76"/>
      <c r="T159" s="76"/>
      <c r="U159" s="76" t="s">
        <v>109</v>
      </c>
      <c r="V159" s="76"/>
      <c r="W159" s="76"/>
      <c r="X159" s="76"/>
      <c r="Y159" s="76"/>
      <c r="Z159" s="76"/>
      <c r="AA159" s="76"/>
      <c r="AB159" s="76"/>
      <c r="AC159" s="76"/>
      <c r="AD159" s="76"/>
      <c r="AE159" s="76"/>
      <c r="AF159" s="76"/>
      <c r="AG159" s="76"/>
      <c r="AH159" s="76"/>
      <c r="AI159" s="76"/>
      <c r="AJ159" s="76"/>
      <c r="AK159" s="76"/>
      <c r="AL159" s="74" t="s">
        <v>88</v>
      </c>
      <c r="AM159" s="76" t="s">
        <v>89</v>
      </c>
      <c r="AN159" s="74" t="s">
        <v>113</v>
      </c>
      <c r="AO159" s="74" t="s">
        <v>91</v>
      </c>
      <c r="AP159" s="74">
        <v>60</v>
      </c>
      <c r="AQ159" s="73" t="s">
        <v>1022</v>
      </c>
      <c r="AR159" s="73" t="s">
        <v>1015</v>
      </c>
      <c r="AS159" s="2">
        <v>32</v>
      </c>
      <c r="AT159" s="2">
        <v>35</v>
      </c>
      <c r="AU159" s="2">
        <v>40.200000000000003</v>
      </c>
      <c r="AV159" s="2">
        <v>48.8</v>
      </c>
      <c r="AW159" s="3">
        <v>53</v>
      </c>
      <c r="AX159" s="3">
        <v>53</v>
      </c>
      <c r="AY159" s="2">
        <v>32</v>
      </c>
      <c r="AZ159" s="2">
        <v>35</v>
      </c>
      <c r="BA159" s="2">
        <v>36</v>
      </c>
      <c r="BB159" s="2">
        <f t="shared" si="123"/>
        <v>12.799999999999997</v>
      </c>
      <c r="BC159" s="17">
        <f t="shared" si="124"/>
        <v>53</v>
      </c>
      <c r="BD159" s="78">
        <v>0</v>
      </c>
      <c r="BE159" s="78">
        <f t="shared" si="126"/>
        <v>0</v>
      </c>
      <c r="BF159" s="79">
        <v>35</v>
      </c>
      <c r="BG159" s="78">
        <f t="shared" si="127"/>
        <v>35</v>
      </c>
      <c r="BH159" s="78">
        <f t="shared" si="127"/>
        <v>35</v>
      </c>
      <c r="BI159" s="79">
        <v>36</v>
      </c>
      <c r="BJ159" s="78">
        <f t="shared" si="128"/>
        <v>36</v>
      </c>
      <c r="BK159" s="78">
        <f t="shared" si="128"/>
        <v>36</v>
      </c>
      <c r="BL159" s="79">
        <v>45</v>
      </c>
      <c r="BM159" s="78">
        <f t="shared" si="129"/>
        <v>45</v>
      </c>
      <c r="BN159" s="78">
        <f t="shared" si="129"/>
        <v>45</v>
      </c>
      <c r="BO159" s="80">
        <f t="shared" si="118"/>
        <v>53</v>
      </c>
    </row>
    <row r="160" spans="1:69" s="81" customFormat="1" ht="50.1" customHeight="1">
      <c r="A160" s="73" t="s">
        <v>76</v>
      </c>
      <c r="B160" s="73" t="s">
        <v>77</v>
      </c>
      <c r="C160" s="73" t="s">
        <v>78</v>
      </c>
      <c r="D160" s="73" t="s">
        <v>94</v>
      </c>
      <c r="E160" s="73" t="s">
        <v>414</v>
      </c>
      <c r="F160" s="73" t="s">
        <v>414</v>
      </c>
      <c r="G160" s="73" t="s">
        <v>408</v>
      </c>
      <c r="H160" s="73" t="s">
        <v>245</v>
      </c>
      <c r="I160" s="61" t="s">
        <v>245</v>
      </c>
      <c r="J160" s="74" t="s">
        <v>495</v>
      </c>
      <c r="K160" s="73" t="s">
        <v>1007</v>
      </c>
      <c r="L160" s="74">
        <v>86</v>
      </c>
      <c r="M160" s="75" t="s">
        <v>780</v>
      </c>
      <c r="N160" s="74" t="s">
        <v>3</v>
      </c>
      <c r="O160" s="76"/>
      <c r="P160" s="76"/>
      <c r="Q160" s="76"/>
      <c r="R160" s="76"/>
      <c r="S160" s="76"/>
      <c r="T160" s="76"/>
      <c r="U160" s="76" t="s">
        <v>109</v>
      </c>
      <c r="V160" s="76"/>
      <c r="W160" s="76"/>
      <c r="X160" s="76"/>
      <c r="Y160" s="76"/>
      <c r="Z160" s="76"/>
      <c r="AA160" s="76"/>
      <c r="AB160" s="76"/>
      <c r="AC160" s="76"/>
      <c r="AD160" s="76"/>
      <c r="AE160" s="76"/>
      <c r="AF160" s="76"/>
      <c r="AG160" s="76"/>
      <c r="AH160" s="76"/>
      <c r="AI160" s="76"/>
      <c r="AJ160" s="76"/>
      <c r="AK160" s="76"/>
      <c r="AL160" s="74" t="s">
        <v>88</v>
      </c>
      <c r="AM160" s="76" t="s">
        <v>89</v>
      </c>
      <c r="AN160" s="74" t="s">
        <v>113</v>
      </c>
      <c r="AO160" s="74" t="s">
        <v>91</v>
      </c>
      <c r="AP160" s="74">
        <v>60</v>
      </c>
      <c r="AQ160" s="73" t="s">
        <v>1023</v>
      </c>
      <c r="AR160" s="73" t="s">
        <v>1015</v>
      </c>
      <c r="AS160" s="2">
        <v>24</v>
      </c>
      <c r="AT160" s="2">
        <v>29</v>
      </c>
      <c r="AU160" s="2">
        <v>27.2</v>
      </c>
      <c r="AV160" s="2">
        <v>27.4</v>
      </c>
      <c r="AW160" s="3">
        <v>27.7</v>
      </c>
      <c r="AX160" s="3">
        <v>27.7</v>
      </c>
      <c r="AY160" s="2">
        <v>24</v>
      </c>
      <c r="AZ160" s="2">
        <v>29</v>
      </c>
      <c r="BA160" s="2">
        <v>27</v>
      </c>
      <c r="BB160" s="2">
        <f t="shared" si="123"/>
        <v>0.39999999999999858</v>
      </c>
      <c r="BC160" s="17">
        <f t="shared" si="124"/>
        <v>27.7</v>
      </c>
      <c r="BD160" s="78">
        <v>0</v>
      </c>
      <c r="BE160" s="78">
        <f t="shared" si="126"/>
        <v>0</v>
      </c>
      <c r="BF160" s="79">
        <v>25</v>
      </c>
      <c r="BG160" s="78">
        <f t="shared" si="127"/>
        <v>25</v>
      </c>
      <c r="BH160" s="78">
        <f t="shared" si="127"/>
        <v>25</v>
      </c>
      <c r="BI160" s="79">
        <v>27</v>
      </c>
      <c r="BJ160" s="78">
        <f t="shared" si="128"/>
        <v>27</v>
      </c>
      <c r="BK160" s="78">
        <f t="shared" si="128"/>
        <v>27</v>
      </c>
      <c r="BL160" s="79">
        <v>27.7</v>
      </c>
      <c r="BM160" s="78">
        <f t="shared" si="129"/>
        <v>27.7</v>
      </c>
      <c r="BN160" s="78">
        <f t="shared" si="129"/>
        <v>27.7</v>
      </c>
      <c r="BO160" s="80">
        <f t="shared" si="118"/>
        <v>27.7</v>
      </c>
    </row>
    <row r="161" spans="1:69" s="81" customFormat="1" ht="50.1" customHeight="1">
      <c r="A161" s="73" t="s">
        <v>76</v>
      </c>
      <c r="B161" s="73" t="s">
        <v>77</v>
      </c>
      <c r="C161" s="73" t="s">
        <v>78</v>
      </c>
      <c r="D161" s="73" t="s">
        <v>94</v>
      </c>
      <c r="E161" s="73" t="s">
        <v>414</v>
      </c>
      <c r="F161" s="73" t="s">
        <v>469</v>
      </c>
      <c r="G161" s="73" t="s">
        <v>408</v>
      </c>
      <c r="H161" s="73" t="s">
        <v>249</v>
      </c>
      <c r="I161" s="63" t="s">
        <v>1536</v>
      </c>
      <c r="J161" s="74" t="s">
        <v>495</v>
      </c>
      <c r="K161" s="73" t="s">
        <v>1007</v>
      </c>
      <c r="L161" s="267">
        <v>347</v>
      </c>
      <c r="M161" s="73" t="s">
        <v>1024</v>
      </c>
      <c r="N161" s="74" t="s">
        <v>1</v>
      </c>
      <c r="O161" s="76"/>
      <c r="P161" s="76"/>
      <c r="Q161" s="76"/>
      <c r="R161" s="76"/>
      <c r="S161" s="76"/>
      <c r="T161" s="76"/>
      <c r="U161" s="76" t="s">
        <v>109</v>
      </c>
      <c r="V161" s="76"/>
      <c r="W161" s="76"/>
      <c r="X161" s="76"/>
      <c r="Y161" s="76"/>
      <c r="Z161" s="76"/>
      <c r="AA161" s="76"/>
      <c r="AB161" s="76"/>
      <c r="AC161" s="76"/>
      <c r="AD161" s="76"/>
      <c r="AE161" s="76"/>
      <c r="AF161" s="76"/>
      <c r="AG161" s="76"/>
      <c r="AH161" s="76"/>
      <c r="AI161" s="76"/>
      <c r="AJ161" s="76"/>
      <c r="AK161" s="76"/>
      <c r="AL161" s="74" t="s">
        <v>155</v>
      </c>
      <c r="AM161" s="76" t="s">
        <v>143</v>
      </c>
      <c r="AN161" s="74" t="s">
        <v>113</v>
      </c>
      <c r="AO161" s="74" t="s">
        <v>105</v>
      </c>
      <c r="AP161" s="74">
        <v>30</v>
      </c>
      <c r="AQ161" s="73" t="s">
        <v>1025</v>
      </c>
      <c r="AR161" s="73" t="s">
        <v>1026</v>
      </c>
      <c r="AS161" s="2">
        <v>0</v>
      </c>
      <c r="AT161" s="2">
        <v>0</v>
      </c>
      <c r="AU161" s="2">
        <v>0</v>
      </c>
      <c r="AV161" s="2">
        <v>0</v>
      </c>
      <c r="AW161" s="3">
        <v>96</v>
      </c>
      <c r="AX161" s="3">
        <v>96</v>
      </c>
      <c r="AY161" s="2">
        <v>96</v>
      </c>
      <c r="AZ161" s="8">
        <v>0</v>
      </c>
      <c r="BA161" s="2">
        <v>0</v>
      </c>
      <c r="BB161" s="2">
        <f t="shared" si="123"/>
        <v>0</v>
      </c>
      <c r="BC161" s="17">
        <f t="shared" si="124"/>
        <v>96</v>
      </c>
      <c r="BD161" s="78">
        <v>0</v>
      </c>
      <c r="BE161" s="78">
        <v>0</v>
      </c>
      <c r="BF161" s="78">
        <v>0</v>
      </c>
      <c r="BG161" s="78">
        <v>0</v>
      </c>
      <c r="BH161" s="78">
        <v>0</v>
      </c>
      <c r="BI161" s="79">
        <v>48</v>
      </c>
      <c r="BJ161" s="78">
        <f>BI161</f>
        <v>48</v>
      </c>
      <c r="BK161" s="78">
        <f t="shared" si="128"/>
        <v>48</v>
      </c>
      <c r="BL161" s="78">
        <f t="shared" si="128"/>
        <v>48</v>
      </c>
      <c r="BM161" s="78">
        <f t="shared" si="129"/>
        <v>48</v>
      </c>
      <c r="BN161" s="78">
        <f t="shared" si="129"/>
        <v>48</v>
      </c>
      <c r="BO161" s="80">
        <f t="shared" si="118"/>
        <v>96</v>
      </c>
    </row>
    <row r="162" spans="1:69" s="81" customFormat="1" ht="50.1" customHeight="1">
      <c r="A162" s="73" t="s">
        <v>76</v>
      </c>
      <c r="B162" s="73" t="s">
        <v>77</v>
      </c>
      <c r="C162" s="73" t="s">
        <v>78</v>
      </c>
      <c r="D162" s="73" t="s">
        <v>94</v>
      </c>
      <c r="E162" s="73" t="s">
        <v>414</v>
      </c>
      <c r="F162" s="73" t="s">
        <v>472</v>
      </c>
      <c r="G162" s="73" t="s">
        <v>82</v>
      </c>
      <c r="H162" s="73" t="s">
        <v>1027</v>
      </c>
      <c r="I162" s="63" t="s">
        <v>1536</v>
      </c>
      <c r="J162" s="74" t="s">
        <v>495</v>
      </c>
      <c r="K162" s="73" t="s">
        <v>1007</v>
      </c>
      <c r="L162" s="74">
        <v>87</v>
      </c>
      <c r="M162" s="75" t="s">
        <v>781</v>
      </c>
      <c r="N162" s="74" t="s">
        <v>1</v>
      </c>
      <c r="O162" s="76" t="s">
        <v>87</v>
      </c>
      <c r="P162" s="76"/>
      <c r="Q162" s="76"/>
      <c r="R162" s="76"/>
      <c r="S162" s="76"/>
      <c r="T162" s="76"/>
      <c r="U162" s="76"/>
      <c r="V162" s="76"/>
      <c r="W162" s="76"/>
      <c r="X162" s="76"/>
      <c r="Y162" s="76"/>
      <c r="Z162" s="76"/>
      <c r="AA162" s="76"/>
      <c r="AB162" s="76"/>
      <c r="AC162" s="76"/>
      <c r="AD162" s="76"/>
      <c r="AE162" s="76"/>
      <c r="AF162" s="76"/>
      <c r="AG162" s="76"/>
      <c r="AH162" s="76"/>
      <c r="AI162" s="76"/>
      <c r="AJ162" s="76"/>
      <c r="AK162" s="76"/>
      <c r="AL162" s="74" t="s">
        <v>88</v>
      </c>
      <c r="AM162" s="76" t="s">
        <v>89</v>
      </c>
      <c r="AN162" s="74" t="s">
        <v>90</v>
      </c>
      <c r="AO162" s="74" t="s">
        <v>105</v>
      </c>
      <c r="AP162" s="74">
        <v>30</v>
      </c>
      <c r="AQ162" s="73" t="s">
        <v>1028</v>
      </c>
      <c r="AR162" s="73" t="s">
        <v>1013</v>
      </c>
      <c r="AS162" s="2">
        <v>2222</v>
      </c>
      <c r="AT162" s="2">
        <v>2900</v>
      </c>
      <c r="AU162" s="2">
        <v>3600</v>
      </c>
      <c r="AV162" s="2">
        <v>4300</v>
      </c>
      <c r="AW162" s="3">
        <v>5000</v>
      </c>
      <c r="AX162" s="3">
        <v>5000</v>
      </c>
      <c r="AY162" s="2">
        <v>3119</v>
      </c>
      <c r="AZ162" s="8">
        <v>3788</v>
      </c>
      <c r="BA162" s="2">
        <v>4361</v>
      </c>
      <c r="BB162" s="2">
        <f t="shared" si="123"/>
        <v>-61</v>
      </c>
      <c r="BC162" s="17">
        <f t="shared" si="124"/>
        <v>5000</v>
      </c>
      <c r="BD162" s="78">
        <f>BA162</f>
        <v>4361</v>
      </c>
      <c r="BE162" s="78">
        <v>0</v>
      </c>
      <c r="BF162" s="79">
        <v>4400</v>
      </c>
      <c r="BG162" s="78">
        <f ca="1">BG162</f>
        <v>0</v>
      </c>
      <c r="BH162" s="78">
        <f ca="1">BG162</f>
        <v>0</v>
      </c>
      <c r="BI162" s="122">
        <v>4500</v>
      </c>
      <c r="BJ162" s="123">
        <f>BI162</f>
        <v>4500</v>
      </c>
      <c r="BK162" s="123">
        <f>BJ162</f>
        <v>4500</v>
      </c>
      <c r="BL162" s="122">
        <v>4700</v>
      </c>
      <c r="BM162" s="123">
        <f>BL162</f>
        <v>4700</v>
      </c>
      <c r="BN162" s="123">
        <f>BM162</f>
        <v>4700</v>
      </c>
      <c r="BO162" s="124">
        <f t="shared" si="118"/>
        <v>5000</v>
      </c>
    </row>
    <row r="163" spans="1:69" s="81" customFormat="1" ht="50.1" customHeight="1">
      <c r="A163" s="73" t="s">
        <v>76</v>
      </c>
      <c r="B163" s="73" t="s">
        <v>77</v>
      </c>
      <c r="C163" s="73" t="s">
        <v>78</v>
      </c>
      <c r="D163" s="73" t="s">
        <v>390</v>
      </c>
      <c r="E163" s="73" t="s">
        <v>414</v>
      </c>
      <c r="F163" s="73" t="s">
        <v>414</v>
      </c>
      <c r="G163" s="73" t="s">
        <v>82</v>
      </c>
      <c r="H163" s="61" t="s">
        <v>278</v>
      </c>
      <c r="I163" s="61" t="s">
        <v>1538</v>
      </c>
      <c r="J163" s="74" t="s">
        <v>495</v>
      </c>
      <c r="K163" s="73" t="s">
        <v>751</v>
      </c>
      <c r="L163" s="74">
        <v>218</v>
      </c>
      <c r="M163" s="75" t="s">
        <v>782</v>
      </c>
      <c r="N163" s="74" t="s">
        <v>6</v>
      </c>
      <c r="O163" s="76"/>
      <c r="P163" s="76"/>
      <c r="Q163" s="76"/>
      <c r="R163" s="76" t="s">
        <v>87</v>
      </c>
      <c r="S163" s="76"/>
      <c r="T163" s="76"/>
      <c r="U163" s="76"/>
      <c r="V163" s="76"/>
      <c r="W163" s="76"/>
      <c r="X163" s="76"/>
      <c r="Y163" s="76"/>
      <c r="Z163" s="76"/>
      <c r="AA163" s="76"/>
      <c r="AB163" s="76"/>
      <c r="AC163" s="76"/>
      <c r="AD163" s="76"/>
      <c r="AE163" s="125"/>
      <c r="AF163" s="125"/>
      <c r="AG163" s="125"/>
      <c r="AH163" s="125"/>
      <c r="AI163" s="125"/>
      <c r="AJ163" s="125"/>
      <c r="AK163" s="125"/>
      <c r="AL163" s="126" t="s">
        <v>155</v>
      </c>
      <c r="AM163" s="125" t="s">
        <v>125</v>
      </c>
      <c r="AN163" s="126" t="s">
        <v>117</v>
      </c>
      <c r="AO163" s="126" t="s">
        <v>105</v>
      </c>
      <c r="AP163" s="126">
        <v>0</v>
      </c>
      <c r="AQ163" s="127" t="s">
        <v>1029</v>
      </c>
      <c r="AR163" s="42" t="s">
        <v>1030</v>
      </c>
      <c r="AS163" s="128">
        <v>0</v>
      </c>
      <c r="AT163" s="128">
        <v>0</v>
      </c>
      <c r="AU163" s="128">
        <v>0</v>
      </c>
      <c r="AV163" s="128">
        <v>0</v>
      </c>
      <c r="AW163" s="129">
        <v>1</v>
      </c>
      <c r="AX163" s="129">
        <v>1</v>
      </c>
      <c r="AY163" s="128">
        <v>0</v>
      </c>
      <c r="AZ163" s="128">
        <v>0</v>
      </c>
      <c r="BA163" s="128">
        <v>0</v>
      </c>
      <c r="BB163" s="128">
        <f t="shared" si="123"/>
        <v>0</v>
      </c>
      <c r="BC163" s="130">
        <f t="shared" si="124"/>
        <v>1</v>
      </c>
      <c r="BD163" s="131">
        <v>0</v>
      </c>
      <c r="BE163" s="131">
        <v>0</v>
      </c>
      <c r="BF163" s="131">
        <v>0</v>
      </c>
      <c r="BG163" s="131">
        <v>0</v>
      </c>
      <c r="BH163" s="131">
        <v>0</v>
      </c>
      <c r="BI163" s="131">
        <v>0</v>
      </c>
      <c r="BJ163" s="131">
        <v>0</v>
      </c>
      <c r="BK163" s="131">
        <v>0</v>
      </c>
      <c r="BL163" s="131">
        <v>0</v>
      </c>
      <c r="BM163" s="131">
        <v>0</v>
      </c>
      <c r="BN163" s="131">
        <v>0</v>
      </c>
      <c r="BO163" s="132">
        <f t="shared" si="118"/>
        <v>1</v>
      </c>
    </row>
    <row r="164" spans="1:69" ht="50.1" customHeight="1">
      <c r="A164" s="73" t="s">
        <v>76</v>
      </c>
      <c r="B164" s="73" t="s">
        <v>77</v>
      </c>
      <c r="C164" s="73" t="s">
        <v>78</v>
      </c>
      <c r="D164" s="73" t="s">
        <v>94</v>
      </c>
      <c r="E164" s="73" t="s">
        <v>414</v>
      </c>
      <c r="F164" s="73" t="s">
        <v>469</v>
      </c>
      <c r="G164" s="73" t="s">
        <v>408</v>
      </c>
      <c r="H164" s="73" t="s">
        <v>249</v>
      </c>
      <c r="I164" s="63" t="s">
        <v>1536</v>
      </c>
      <c r="J164" s="74" t="s">
        <v>495</v>
      </c>
      <c r="K164" s="73" t="s">
        <v>1007</v>
      </c>
      <c r="L164" s="267">
        <v>348</v>
      </c>
      <c r="M164" s="57" t="s">
        <v>1031</v>
      </c>
      <c r="N164" s="74" t="s">
        <v>1</v>
      </c>
      <c r="O164" s="76" t="s">
        <v>87</v>
      </c>
      <c r="P164" s="76"/>
      <c r="Q164" s="76"/>
      <c r="R164" s="76"/>
      <c r="S164" s="76"/>
      <c r="T164" s="76"/>
      <c r="U164" s="76" t="s">
        <v>109</v>
      </c>
      <c r="V164" s="76"/>
      <c r="W164" s="76"/>
      <c r="X164" s="76"/>
      <c r="Y164" s="76"/>
      <c r="Z164" s="76"/>
      <c r="AA164" s="76"/>
      <c r="AB164" s="76" t="s">
        <v>87</v>
      </c>
      <c r="AC164" s="76"/>
      <c r="AD164" s="133"/>
      <c r="AE164" s="11"/>
      <c r="AF164" s="11"/>
      <c r="AG164" s="11"/>
      <c r="AH164" s="11"/>
      <c r="AI164" s="11"/>
      <c r="AJ164" s="11"/>
      <c r="AK164" s="11"/>
      <c r="AL164" s="134" t="s">
        <v>88</v>
      </c>
      <c r="AM164" s="11" t="s">
        <v>143</v>
      </c>
      <c r="AN164" s="134" t="s">
        <v>113</v>
      </c>
      <c r="AO164" s="134" t="s">
        <v>91</v>
      </c>
      <c r="AP164" s="134">
        <v>90</v>
      </c>
      <c r="AQ164" s="135" t="s">
        <v>1032</v>
      </c>
      <c r="AR164" s="135" t="s">
        <v>1013</v>
      </c>
      <c r="AS164" s="136">
        <v>0</v>
      </c>
      <c r="AT164" s="136">
        <v>0</v>
      </c>
      <c r="AU164" s="136">
        <v>0</v>
      </c>
      <c r="AV164" s="136">
        <v>0</v>
      </c>
      <c r="AW164" s="136">
        <v>72</v>
      </c>
      <c r="AX164" s="136">
        <v>72</v>
      </c>
      <c r="AY164" s="136">
        <v>0</v>
      </c>
      <c r="AZ164" s="136">
        <v>0</v>
      </c>
      <c r="BA164" s="136">
        <v>0</v>
      </c>
      <c r="BB164" s="136">
        <f t="shared" si="123"/>
        <v>0</v>
      </c>
      <c r="BC164" s="136">
        <v>0</v>
      </c>
      <c r="BD164" s="136">
        <v>0</v>
      </c>
      <c r="BE164" s="136">
        <f t="shared" ref="BE164:BF164" si="130">AY164-BD164</f>
        <v>0</v>
      </c>
      <c r="BF164" s="136">
        <f t="shared" si="130"/>
        <v>0</v>
      </c>
      <c r="BG164" s="136">
        <v>0</v>
      </c>
      <c r="BH164" s="136">
        <v>0</v>
      </c>
      <c r="BI164" s="136">
        <v>70</v>
      </c>
      <c r="BJ164" s="136">
        <v>70</v>
      </c>
      <c r="BK164" s="136">
        <v>70</v>
      </c>
      <c r="BL164" s="136">
        <v>70</v>
      </c>
      <c r="BM164" s="136">
        <v>70</v>
      </c>
      <c r="BN164" s="136">
        <v>70</v>
      </c>
      <c r="BO164" s="136">
        <v>72</v>
      </c>
    </row>
    <row r="165" spans="1:69" s="81" customFormat="1" ht="50.1" customHeight="1">
      <c r="A165" s="72" t="s">
        <v>76</v>
      </c>
      <c r="B165" s="72" t="s">
        <v>412</v>
      </c>
      <c r="C165" s="72" t="s">
        <v>382</v>
      </c>
      <c r="D165" s="72" t="s">
        <v>94</v>
      </c>
      <c r="E165" s="72" t="s">
        <v>448</v>
      </c>
      <c r="F165" s="72" t="s">
        <v>448</v>
      </c>
      <c r="G165" s="73" t="s">
        <v>354</v>
      </c>
      <c r="H165" s="73" t="s">
        <v>83</v>
      </c>
      <c r="I165" s="61" t="s">
        <v>1535</v>
      </c>
      <c r="J165" s="74" t="s">
        <v>497</v>
      </c>
      <c r="K165" s="73" t="s">
        <v>1033</v>
      </c>
      <c r="L165" s="74">
        <v>112</v>
      </c>
      <c r="M165" s="73" t="s">
        <v>1034</v>
      </c>
      <c r="N165" s="74" t="s">
        <v>1</v>
      </c>
      <c r="O165" s="76"/>
      <c r="P165" s="76" t="s">
        <v>1035</v>
      </c>
      <c r="Q165" s="76"/>
      <c r="R165" s="76"/>
      <c r="S165" s="76"/>
      <c r="T165" s="76"/>
      <c r="U165" s="76"/>
      <c r="V165" s="76"/>
      <c r="W165" s="76"/>
      <c r="X165" s="76"/>
      <c r="Y165" s="76"/>
      <c r="Z165" s="76"/>
      <c r="AA165" s="76"/>
      <c r="AB165" s="76"/>
      <c r="AC165" s="76"/>
      <c r="AD165" s="76"/>
      <c r="AE165" s="76"/>
      <c r="AF165" s="76"/>
      <c r="AG165" s="76"/>
      <c r="AH165" s="76"/>
      <c r="AI165" s="76"/>
      <c r="AJ165" s="76"/>
      <c r="AK165" s="76"/>
      <c r="AL165" s="74" t="s">
        <v>88</v>
      </c>
      <c r="AM165" s="76" t="s">
        <v>89</v>
      </c>
      <c r="AN165" s="137" t="s">
        <v>117</v>
      </c>
      <c r="AO165" s="74" t="s">
        <v>91</v>
      </c>
      <c r="AP165" s="74">
        <v>0</v>
      </c>
      <c r="AQ165" s="73" t="s">
        <v>1036</v>
      </c>
      <c r="AR165" s="73" t="s">
        <v>1037</v>
      </c>
      <c r="AS165" s="2">
        <v>0</v>
      </c>
      <c r="AT165" s="2">
        <v>0</v>
      </c>
      <c r="AU165" s="2">
        <v>100</v>
      </c>
      <c r="AV165" s="2">
        <v>100</v>
      </c>
      <c r="AW165" s="3">
        <v>100</v>
      </c>
      <c r="AX165" s="3">
        <v>100</v>
      </c>
      <c r="AY165" s="2">
        <v>0</v>
      </c>
      <c r="AZ165" s="77">
        <v>100</v>
      </c>
      <c r="BA165" s="2">
        <v>40</v>
      </c>
      <c r="BB165" s="2">
        <f t="shared" si="123"/>
        <v>60</v>
      </c>
      <c r="BC165" s="17">
        <f t="shared" ref="BC165:BC175" si="131">AW165</f>
        <v>100</v>
      </c>
      <c r="BD165" s="78">
        <v>0</v>
      </c>
      <c r="BE165" s="78">
        <f t="shared" ref="BE165" si="132">BD165</f>
        <v>0</v>
      </c>
      <c r="BF165" s="79">
        <v>10</v>
      </c>
      <c r="BG165" s="78">
        <v>10</v>
      </c>
      <c r="BH165" s="78">
        <v>10</v>
      </c>
      <c r="BI165" s="79">
        <v>40</v>
      </c>
      <c r="BJ165" s="79">
        <v>40</v>
      </c>
      <c r="BK165" s="79">
        <v>40</v>
      </c>
      <c r="BL165" s="79">
        <v>75</v>
      </c>
      <c r="BM165" s="79">
        <v>75</v>
      </c>
      <c r="BN165" s="79">
        <v>75</v>
      </c>
      <c r="BO165" s="80">
        <f t="shared" ref="BO165:BO170" si="133">AW165</f>
        <v>100</v>
      </c>
      <c r="BP165" s="57" t="s">
        <v>1524</v>
      </c>
      <c r="BQ165" s="57" t="s">
        <v>1525</v>
      </c>
    </row>
    <row r="166" spans="1:69" s="81" customFormat="1" ht="50.1" customHeight="1">
      <c r="A166" s="72" t="s">
        <v>76</v>
      </c>
      <c r="B166" s="72" t="s">
        <v>412</v>
      </c>
      <c r="C166" s="72" t="s">
        <v>382</v>
      </c>
      <c r="D166" s="72" t="s">
        <v>94</v>
      </c>
      <c r="E166" s="72" t="s">
        <v>448</v>
      </c>
      <c r="F166" s="72" t="s">
        <v>448</v>
      </c>
      <c r="G166" s="73" t="s">
        <v>354</v>
      </c>
      <c r="H166" s="73" t="s">
        <v>83</v>
      </c>
      <c r="I166" s="61" t="s">
        <v>1535</v>
      </c>
      <c r="J166" s="74" t="s">
        <v>497</v>
      </c>
      <c r="K166" s="73" t="s">
        <v>1033</v>
      </c>
      <c r="L166" s="74">
        <v>114</v>
      </c>
      <c r="M166" s="75" t="s">
        <v>1038</v>
      </c>
      <c r="N166" s="74" t="s">
        <v>1</v>
      </c>
      <c r="O166" s="76"/>
      <c r="P166" s="76" t="s">
        <v>1039</v>
      </c>
      <c r="Q166" s="76"/>
      <c r="R166" s="76"/>
      <c r="S166" s="76"/>
      <c r="T166" s="76"/>
      <c r="U166" s="76"/>
      <c r="V166" s="76"/>
      <c r="W166" s="76"/>
      <c r="X166" s="76"/>
      <c r="Y166" s="76"/>
      <c r="Z166" s="76"/>
      <c r="AA166" s="76"/>
      <c r="AB166" s="76"/>
      <c r="AC166" s="76"/>
      <c r="AD166" s="76"/>
      <c r="AE166" s="76"/>
      <c r="AF166" s="76"/>
      <c r="AG166" s="76"/>
      <c r="AH166" s="76"/>
      <c r="AI166" s="76"/>
      <c r="AJ166" s="76"/>
      <c r="AK166" s="76"/>
      <c r="AL166" s="74" t="s">
        <v>88</v>
      </c>
      <c r="AM166" s="76" t="s">
        <v>89</v>
      </c>
      <c r="AN166" s="137" t="s">
        <v>117</v>
      </c>
      <c r="AO166" s="74" t="s">
        <v>91</v>
      </c>
      <c r="AP166" s="74">
        <v>0</v>
      </c>
      <c r="AQ166" s="73" t="s">
        <v>1036</v>
      </c>
      <c r="AR166" s="73" t="s">
        <v>1040</v>
      </c>
      <c r="AS166" s="2">
        <v>0</v>
      </c>
      <c r="AT166" s="2">
        <v>100</v>
      </c>
      <c r="AU166" s="2">
        <v>100</v>
      </c>
      <c r="AV166" s="2">
        <v>100</v>
      </c>
      <c r="AW166" s="3">
        <v>100</v>
      </c>
      <c r="AX166" s="3">
        <v>100</v>
      </c>
      <c r="AY166" s="2">
        <v>100</v>
      </c>
      <c r="AZ166" s="77">
        <v>100</v>
      </c>
      <c r="BA166" s="2">
        <v>40</v>
      </c>
      <c r="BB166" s="2">
        <f t="shared" si="123"/>
        <v>60</v>
      </c>
      <c r="BC166" s="17">
        <f t="shared" si="131"/>
        <v>100</v>
      </c>
      <c r="BD166" s="79">
        <v>0</v>
      </c>
      <c r="BE166" s="79">
        <v>0</v>
      </c>
      <c r="BF166" s="79">
        <v>10</v>
      </c>
      <c r="BG166" s="79">
        <v>10</v>
      </c>
      <c r="BH166" s="79">
        <v>10</v>
      </c>
      <c r="BI166" s="79">
        <v>50</v>
      </c>
      <c r="BJ166" s="79">
        <v>50</v>
      </c>
      <c r="BK166" s="79">
        <v>50</v>
      </c>
      <c r="BL166" s="79">
        <v>100</v>
      </c>
      <c r="BM166" s="78">
        <v>100</v>
      </c>
      <c r="BN166" s="78">
        <v>100</v>
      </c>
      <c r="BO166" s="80">
        <f t="shared" si="133"/>
        <v>100</v>
      </c>
      <c r="BP166" s="262" t="s">
        <v>1526</v>
      </c>
      <c r="BQ166" s="57" t="s">
        <v>1525</v>
      </c>
    </row>
    <row r="167" spans="1:69" s="81" customFormat="1" ht="50.1" customHeight="1">
      <c r="A167" s="72" t="s">
        <v>76</v>
      </c>
      <c r="B167" s="72" t="s">
        <v>412</v>
      </c>
      <c r="C167" s="72" t="s">
        <v>382</v>
      </c>
      <c r="D167" s="72" t="s">
        <v>444</v>
      </c>
      <c r="E167" s="72" t="s">
        <v>448</v>
      </c>
      <c r="F167" s="72" t="s">
        <v>448</v>
      </c>
      <c r="G167" s="73" t="s">
        <v>354</v>
      </c>
      <c r="H167" s="73" t="s">
        <v>83</v>
      </c>
      <c r="I167" s="61" t="s">
        <v>1535</v>
      </c>
      <c r="J167" s="74" t="s">
        <v>497</v>
      </c>
      <c r="K167" s="73" t="s">
        <v>1033</v>
      </c>
      <c r="L167" s="74">
        <v>117</v>
      </c>
      <c r="M167" s="73" t="s">
        <v>783</v>
      </c>
      <c r="N167" s="74" t="s">
        <v>1</v>
      </c>
      <c r="O167" s="76"/>
      <c r="P167" s="76" t="s">
        <v>1041</v>
      </c>
      <c r="Q167" s="76"/>
      <c r="R167" s="76"/>
      <c r="S167" s="76"/>
      <c r="T167" s="76"/>
      <c r="U167" s="76"/>
      <c r="V167" s="76"/>
      <c r="W167" s="76"/>
      <c r="X167" s="76"/>
      <c r="Y167" s="76"/>
      <c r="Z167" s="76"/>
      <c r="AA167" s="76"/>
      <c r="AB167" s="76"/>
      <c r="AC167" s="76"/>
      <c r="AD167" s="76"/>
      <c r="AE167" s="76"/>
      <c r="AF167" s="76"/>
      <c r="AG167" s="76"/>
      <c r="AH167" s="76"/>
      <c r="AI167" s="76"/>
      <c r="AJ167" s="76"/>
      <c r="AK167" s="76"/>
      <c r="AL167" s="74" t="s">
        <v>88</v>
      </c>
      <c r="AM167" s="76" t="s">
        <v>89</v>
      </c>
      <c r="AN167" s="74" t="s">
        <v>104</v>
      </c>
      <c r="AO167" s="74" t="s">
        <v>91</v>
      </c>
      <c r="AP167" s="74">
        <v>0</v>
      </c>
      <c r="AQ167" s="73" t="s">
        <v>1042</v>
      </c>
      <c r="AR167" s="73" t="s">
        <v>1043</v>
      </c>
      <c r="AS167" s="2">
        <v>0</v>
      </c>
      <c r="AT167" s="2">
        <v>0</v>
      </c>
      <c r="AU167" s="2">
        <v>100</v>
      </c>
      <c r="AV167" s="2">
        <v>100</v>
      </c>
      <c r="AW167" s="3">
        <v>100</v>
      </c>
      <c r="AX167" s="3">
        <v>100</v>
      </c>
      <c r="AY167" s="2">
        <v>0</v>
      </c>
      <c r="AZ167" s="77">
        <v>100</v>
      </c>
      <c r="BA167" s="2">
        <v>0</v>
      </c>
      <c r="BB167" s="2">
        <f t="shared" si="123"/>
        <v>100</v>
      </c>
      <c r="BC167" s="17">
        <f t="shared" si="131"/>
        <v>100</v>
      </c>
      <c r="BD167" s="78">
        <v>0</v>
      </c>
      <c r="BE167" s="78">
        <v>0</v>
      </c>
      <c r="BF167" s="78">
        <v>10</v>
      </c>
      <c r="BG167" s="78">
        <v>10</v>
      </c>
      <c r="BH167" s="78">
        <v>10</v>
      </c>
      <c r="BI167" s="78">
        <v>40</v>
      </c>
      <c r="BJ167" s="78">
        <v>40</v>
      </c>
      <c r="BK167" s="78">
        <v>40</v>
      </c>
      <c r="BL167" s="78">
        <v>75</v>
      </c>
      <c r="BM167" s="78">
        <v>75</v>
      </c>
      <c r="BN167" s="78">
        <v>75</v>
      </c>
      <c r="BO167" s="80">
        <f t="shared" si="133"/>
        <v>100</v>
      </c>
      <c r="BP167" s="266" t="s">
        <v>1527</v>
      </c>
      <c r="BQ167" s="11" t="s">
        <v>1528</v>
      </c>
    </row>
    <row r="168" spans="1:69" s="81" customFormat="1" ht="50.1" customHeight="1">
      <c r="A168" s="72" t="s">
        <v>76</v>
      </c>
      <c r="B168" s="72" t="s">
        <v>412</v>
      </c>
      <c r="C168" s="72" t="s">
        <v>382</v>
      </c>
      <c r="D168" s="72" t="s">
        <v>444</v>
      </c>
      <c r="E168" s="72" t="s">
        <v>448</v>
      </c>
      <c r="F168" s="72" t="s">
        <v>448</v>
      </c>
      <c r="G168" s="73" t="s">
        <v>354</v>
      </c>
      <c r="H168" s="73" t="s">
        <v>83</v>
      </c>
      <c r="I168" s="61" t="s">
        <v>1535</v>
      </c>
      <c r="J168" s="74" t="s">
        <v>497</v>
      </c>
      <c r="K168" s="73" t="s">
        <v>1033</v>
      </c>
      <c r="L168" s="74">
        <v>329</v>
      </c>
      <c r="M168" s="73" t="s">
        <v>1044</v>
      </c>
      <c r="N168" s="74" t="s">
        <v>1</v>
      </c>
      <c r="O168" s="76"/>
      <c r="P168" s="76" t="s">
        <v>1039</v>
      </c>
      <c r="Q168" s="76"/>
      <c r="R168" s="76"/>
      <c r="S168" s="76"/>
      <c r="T168" s="76"/>
      <c r="U168" s="76"/>
      <c r="V168" s="76"/>
      <c r="W168" s="76"/>
      <c r="X168" s="76"/>
      <c r="Y168" s="76"/>
      <c r="Z168" s="76"/>
      <c r="AA168" s="76"/>
      <c r="AB168" s="76"/>
      <c r="AC168" s="76"/>
      <c r="AD168" s="76"/>
      <c r="AE168" s="76"/>
      <c r="AF168" s="76"/>
      <c r="AG168" s="76"/>
      <c r="AH168" s="76"/>
      <c r="AI168" s="76"/>
      <c r="AJ168" s="76"/>
      <c r="AK168" s="76"/>
      <c r="AL168" s="74" t="s">
        <v>88</v>
      </c>
      <c r="AM168" s="76" t="s">
        <v>89</v>
      </c>
      <c r="AN168" s="74" t="s">
        <v>117</v>
      </c>
      <c r="AO168" s="74" t="s">
        <v>91</v>
      </c>
      <c r="AP168" s="74">
        <v>0</v>
      </c>
      <c r="AQ168" s="73" t="s">
        <v>1036</v>
      </c>
      <c r="AR168" s="73" t="s">
        <v>1045</v>
      </c>
      <c r="AS168" s="2">
        <v>0</v>
      </c>
      <c r="AT168" s="2">
        <v>0</v>
      </c>
      <c r="AU168" s="2">
        <v>0</v>
      </c>
      <c r="AV168" s="2">
        <v>100</v>
      </c>
      <c r="AW168" s="3">
        <v>100</v>
      </c>
      <c r="AX168" s="3">
        <v>100</v>
      </c>
      <c r="AY168" s="2">
        <v>0</v>
      </c>
      <c r="AZ168" s="77">
        <v>0</v>
      </c>
      <c r="BA168" s="2">
        <v>40</v>
      </c>
      <c r="BB168" s="2">
        <f t="shared" si="123"/>
        <v>60</v>
      </c>
      <c r="BC168" s="17">
        <f t="shared" si="131"/>
        <v>100</v>
      </c>
      <c r="BD168" s="78">
        <v>0</v>
      </c>
      <c r="BE168" s="78">
        <f>BD168</f>
        <v>0</v>
      </c>
      <c r="BF168" s="79">
        <v>10</v>
      </c>
      <c r="BG168" s="79">
        <v>10</v>
      </c>
      <c r="BH168" s="79">
        <v>10</v>
      </c>
      <c r="BI168" s="79">
        <v>40</v>
      </c>
      <c r="BJ168" s="79">
        <v>40</v>
      </c>
      <c r="BK168" s="79">
        <v>40</v>
      </c>
      <c r="BL168" s="78">
        <v>75</v>
      </c>
      <c r="BM168" s="78">
        <v>75</v>
      </c>
      <c r="BN168" s="78">
        <v>75</v>
      </c>
      <c r="BO168" s="80">
        <v>100</v>
      </c>
      <c r="BP168" s="266"/>
      <c r="BQ168" s="57" t="s">
        <v>1525</v>
      </c>
    </row>
    <row r="169" spans="1:69" s="81" customFormat="1" ht="50.1" customHeight="1">
      <c r="A169" s="72" t="s">
        <v>76</v>
      </c>
      <c r="B169" s="72" t="s">
        <v>412</v>
      </c>
      <c r="C169" s="72" t="s">
        <v>382</v>
      </c>
      <c r="D169" s="72" t="s">
        <v>444</v>
      </c>
      <c r="E169" s="72" t="s">
        <v>448</v>
      </c>
      <c r="F169" s="72" t="s">
        <v>448</v>
      </c>
      <c r="G169" s="73" t="s">
        <v>354</v>
      </c>
      <c r="H169" s="73" t="s">
        <v>83</v>
      </c>
      <c r="I169" s="61" t="s">
        <v>1535</v>
      </c>
      <c r="J169" s="74" t="s">
        <v>497</v>
      </c>
      <c r="K169" s="73" t="s">
        <v>1033</v>
      </c>
      <c r="L169" s="74">
        <v>119</v>
      </c>
      <c r="M169" s="75" t="s">
        <v>784</v>
      </c>
      <c r="N169" s="74" t="s">
        <v>1</v>
      </c>
      <c r="O169" s="76"/>
      <c r="P169" s="76" t="s">
        <v>1039</v>
      </c>
      <c r="Q169" s="76"/>
      <c r="R169" s="76"/>
      <c r="S169" s="76"/>
      <c r="T169" s="76"/>
      <c r="U169" s="76"/>
      <c r="V169" s="76"/>
      <c r="W169" s="76"/>
      <c r="X169" s="76"/>
      <c r="Y169" s="76"/>
      <c r="Z169" s="76"/>
      <c r="AA169" s="76"/>
      <c r="AB169" s="76"/>
      <c r="AC169" s="76"/>
      <c r="AD169" s="76"/>
      <c r="AE169" s="76"/>
      <c r="AF169" s="76"/>
      <c r="AG169" s="76"/>
      <c r="AH169" s="76"/>
      <c r="AI169" s="76"/>
      <c r="AJ169" s="76"/>
      <c r="AK169" s="76"/>
      <c r="AL169" s="74" t="s">
        <v>88</v>
      </c>
      <c r="AM169" s="76" t="s">
        <v>125</v>
      </c>
      <c r="AN169" s="74" t="s">
        <v>117</v>
      </c>
      <c r="AO169" s="74" t="s">
        <v>105</v>
      </c>
      <c r="AP169" s="74">
        <v>0</v>
      </c>
      <c r="AQ169" s="73" t="s">
        <v>1046</v>
      </c>
      <c r="AR169" s="73" t="s">
        <v>403</v>
      </c>
      <c r="AS169" s="2">
        <v>0</v>
      </c>
      <c r="AT169" s="2">
        <v>1840</v>
      </c>
      <c r="AU169" s="2">
        <v>2000</v>
      </c>
      <c r="AV169" s="2">
        <v>8000</v>
      </c>
      <c r="AW169" s="3">
        <v>1000</v>
      </c>
      <c r="AX169" s="3">
        <v>12840</v>
      </c>
      <c r="AY169" s="2">
        <v>0</v>
      </c>
      <c r="AZ169" s="77">
        <v>2000</v>
      </c>
      <c r="BA169" s="2">
        <v>0</v>
      </c>
      <c r="BB169" s="2">
        <f t="shared" si="123"/>
        <v>8000</v>
      </c>
      <c r="BC169" s="17">
        <f t="shared" si="131"/>
        <v>1000</v>
      </c>
      <c r="BD169" s="78">
        <v>0</v>
      </c>
      <c r="BE169" s="78">
        <v>0</v>
      </c>
      <c r="BF169" s="78">
        <v>0</v>
      </c>
      <c r="BG169" s="78">
        <v>0</v>
      </c>
      <c r="BH169" s="78">
        <v>0</v>
      </c>
      <c r="BI169" s="78">
        <v>0</v>
      </c>
      <c r="BJ169" s="78">
        <v>0</v>
      </c>
      <c r="BK169" s="78">
        <v>0</v>
      </c>
      <c r="BL169" s="78">
        <v>0</v>
      </c>
      <c r="BM169" s="78">
        <v>0</v>
      </c>
      <c r="BN169" s="78">
        <v>0</v>
      </c>
      <c r="BO169" s="80">
        <f t="shared" si="133"/>
        <v>1000</v>
      </c>
      <c r="BP169" s="266"/>
      <c r="BQ169" s="57" t="s">
        <v>1529</v>
      </c>
    </row>
    <row r="170" spans="1:69" s="81" customFormat="1" ht="50.1" customHeight="1">
      <c r="A170" s="72" t="s">
        <v>76</v>
      </c>
      <c r="B170" s="72" t="s">
        <v>412</v>
      </c>
      <c r="C170" s="72" t="s">
        <v>382</v>
      </c>
      <c r="D170" s="72" t="s">
        <v>444</v>
      </c>
      <c r="E170" s="72" t="s">
        <v>448</v>
      </c>
      <c r="F170" s="72" t="s">
        <v>448</v>
      </c>
      <c r="G170" s="73" t="s">
        <v>354</v>
      </c>
      <c r="H170" s="73" t="s">
        <v>83</v>
      </c>
      <c r="I170" s="61" t="s">
        <v>1535</v>
      </c>
      <c r="J170" s="74" t="s">
        <v>497</v>
      </c>
      <c r="K170" s="73" t="s">
        <v>1033</v>
      </c>
      <c r="L170" s="74">
        <v>120</v>
      </c>
      <c r="M170" s="73" t="s">
        <v>1047</v>
      </c>
      <c r="N170" s="74" t="s">
        <v>1</v>
      </c>
      <c r="O170" s="76"/>
      <c r="P170" s="76" t="s">
        <v>1039</v>
      </c>
      <c r="Q170" s="76"/>
      <c r="R170" s="76"/>
      <c r="S170" s="76"/>
      <c r="T170" s="76"/>
      <c r="U170" s="76"/>
      <c r="V170" s="76"/>
      <c r="W170" s="76"/>
      <c r="X170" s="76"/>
      <c r="Y170" s="76"/>
      <c r="Z170" s="76"/>
      <c r="AA170" s="76"/>
      <c r="AB170" s="76"/>
      <c r="AC170" s="76"/>
      <c r="AD170" s="76"/>
      <c r="AE170" s="76"/>
      <c r="AF170" s="76"/>
      <c r="AG170" s="76"/>
      <c r="AH170" s="76"/>
      <c r="AI170" s="76"/>
      <c r="AJ170" s="76"/>
      <c r="AK170" s="76"/>
      <c r="AL170" s="74" t="s">
        <v>88</v>
      </c>
      <c r="AM170" s="76" t="s">
        <v>125</v>
      </c>
      <c r="AN170" s="74" t="s">
        <v>113</v>
      </c>
      <c r="AO170" s="74" t="s">
        <v>105</v>
      </c>
      <c r="AP170" s="74">
        <v>0</v>
      </c>
      <c r="AQ170" s="73" t="s">
        <v>1048</v>
      </c>
      <c r="AR170" s="73" t="s">
        <v>403</v>
      </c>
      <c r="AS170" s="2">
        <v>0</v>
      </c>
      <c r="AT170" s="2">
        <v>50</v>
      </c>
      <c r="AU170" s="2">
        <v>30</v>
      </c>
      <c r="AV170" s="2">
        <v>50</v>
      </c>
      <c r="AW170" s="3">
        <v>50</v>
      </c>
      <c r="AX170" s="138">
        <v>50</v>
      </c>
      <c r="AY170" s="2">
        <v>0</v>
      </c>
      <c r="AZ170" s="2">
        <v>30</v>
      </c>
      <c r="BA170" s="2">
        <v>0</v>
      </c>
      <c r="BB170" s="2">
        <f t="shared" si="123"/>
        <v>50</v>
      </c>
      <c r="BC170" s="17">
        <f t="shared" si="131"/>
        <v>50</v>
      </c>
      <c r="BD170" s="78">
        <v>0</v>
      </c>
      <c r="BE170" s="78">
        <v>0</v>
      </c>
      <c r="BF170" s="78">
        <v>0</v>
      </c>
      <c r="BG170" s="78">
        <v>0</v>
      </c>
      <c r="BH170" s="78">
        <v>0</v>
      </c>
      <c r="BI170" s="78">
        <v>0</v>
      </c>
      <c r="BJ170" s="78">
        <v>0</v>
      </c>
      <c r="BK170" s="78">
        <v>0</v>
      </c>
      <c r="BL170" s="78">
        <v>0</v>
      </c>
      <c r="BM170" s="78">
        <v>0</v>
      </c>
      <c r="BN170" s="78">
        <v>0</v>
      </c>
      <c r="BO170" s="80">
        <f t="shared" si="133"/>
        <v>50</v>
      </c>
      <c r="BP170" s="266"/>
      <c r="BQ170" s="57" t="s">
        <v>1530</v>
      </c>
    </row>
    <row r="171" spans="1:69" s="81" customFormat="1" ht="50.1" customHeight="1">
      <c r="A171" s="72" t="s">
        <v>76</v>
      </c>
      <c r="B171" s="72" t="s">
        <v>412</v>
      </c>
      <c r="C171" s="72" t="s">
        <v>382</v>
      </c>
      <c r="D171" s="72" t="s">
        <v>444</v>
      </c>
      <c r="E171" s="72" t="s">
        <v>448</v>
      </c>
      <c r="F171" s="72" t="s">
        <v>448</v>
      </c>
      <c r="G171" s="73" t="s">
        <v>354</v>
      </c>
      <c r="H171" s="73" t="s">
        <v>83</v>
      </c>
      <c r="I171" s="61" t="s">
        <v>1535</v>
      </c>
      <c r="J171" s="74" t="s">
        <v>497</v>
      </c>
      <c r="K171" s="73" t="s">
        <v>1033</v>
      </c>
      <c r="L171" s="74">
        <v>330</v>
      </c>
      <c r="M171" s="75" t="s">
        <v>785</v>
      </c>
      <c r="N171" s="74" t="s">
        <v>1</v>
      </c>
      <c r="O171" s="76"/>
      <c r="P171" s="76" t="s">
        <v>1039</v>
      </c>
      <c r="Q171" s="76"/>
      <c r="R171" s="76"/>
      <c r="S171" s="76"/>
      <c r="T171" s="76"/>
      <c r="U171" s="76"/>
      <c r="V171" s="76"/>
      <c r="W171" s="76"/>
      <c r="X171" s="76"/>
      <c r="Y171" s="76"/>
      <c r="Z171" s="76"/>
      <c r="AA171" s="76"/>
      <c r="AB171" s="76"/>
      <c r="AC171" s="76"/>
      <c r="AD171" s="76"/>
      <c r="AE171" s="76"/>
      <c r="AF171" s="76"/>
      <c r="AG171" s="76"/>
      <c r="AH171" s="76"/>
      <c r="AI171" s="76"/>
      <c r="AJ171" s="76"/>
      <c r="AK171" s="76"/>
      <c r="AL171" s="74" t="s">
        <v>88</v>
      </c>
      <c r="AM171" s="76" t="s">
        <v>89</v>
      </c>
      <c r="AN171" s="74" t="s">
        <v>117</v>
      </c>
      <c r="AO171" s="74" t="s">
        <v>91</v>
      </c>
      <c r="AP171" s="74">
        <v>0</v>
      </c>
      <c r="AQ171" s="73" t="s">
        <v>1036</v>
      </c>
      <c r="AR171" s="73" t="s">
        <v>1049</v>
      </c>
      <c r="AS171" s="2">
        <v>0</v>
      </c>
      <c r="AT171" s="2">
        <v>0</v>
      </c>
      <c r="AU171" s="2">
        <v>0</v>
      </c>
      <c r="AV171" s="2">
        <v>100</v>
      </c>
      <c r="AW171" s="3">
        <v>100</v>
      </c>
      <c r="AX171" s="3">
        <v>100</v>
      </c>
      <c r="AY171" s="2">
        <v>0</v>
      </c>
      <c r="AZ171" s="2">
        <v>0</v>
      </c>
      <c r="BA171" s="2">
        <v>50</v>
      </c>
      <c r="BB171" s="2">
        <f t="shared" si="123"/>
        <v>50</v>
      </c>
      <c r="BC171" s="17">
        <f t="shared" si="131"/>
        <v>100</v>
      </c>
      <c r="BD171" s="78">
        <v>0</v>
      </c>
      <c r="BE171" s="78">
        <f t="shared" ref="BE171" si="134">BD171</f>
        <v>0</v>
      </c>
      <c r="BF171" s="79">
        <v>20</v>
      </c>
      <c r="BG171" s="79">
        <v>20</v>
      </c>
      <c r="BH171" s="79">
        <v>20</v>
      </c>
      <c r="BI171" s="79">
        <v>50</v>
      </c>
      <c r="BJ171" s="79">
        <v>50</v>
      </c>
      <c r="BK171" s="79">
        <v>50</v>
      </c>
      <c r="BL171" s="79">
        <v>75</v>
      </c>
      <c r="BM171" s="79">
        <v>75</v>
      </c>
      <c r="BN171" s="79">
        <v>75</v>
      </c>
      <c r="BO171" s="80">
        <v>100</v>
      </c>
      <c r="BP171" s="266"/>
      <c r="BQ171" s="11" t="s">
        <v>1531</v>
      </c>
    </row>
    <row r="172" spans="1:69" s="81" customFormat="1" ht="50.1" customHeight="1">
      <c r="A172" s="72" t="s">
        <v>76</v>
      </c>
      <c r="B172" s="72" t="s">
        <v>412</v>
      </c>
      <c r="C172" s="72" t="s">
        <v>382</v>
      </c>
      <c r="D172" s="72" t="s">
        <v>444</v>
      </c>
      <c r="E172" s="72" t="s">
        <v>448</v>
      </c>
      <c r="F172" s="72" t="s">
        <v>448</v>
      </c>
      <c r="G172" s="73" t="s">
        <v>354</v>
      </c>
      <c r="H172" s="61" t="s">
        <v>278</v>
      </c>
      <c r="I172" s="61" t="s">
        <v>1538</v>
      </c>
      <c r="J172" s="74" t="s">
        <v>497</v>
      </c>
      <c r="K172" s="73" t="s">
        <v>1033</v>
      </c>
      <c r="L172" s="74">
        <v>492</v>
      </c>
      <c r="M172" s="75" t="s">
        <v>1050</v>
      </c>
      <c r="N172" s="74" t="s">
        <v>6</v>
      </c>
      <c r="O172" s="76"/>
      <c r="P172" s="76"/>
      <c r="Q172" s="76"/>
      <c r="R172" s="76"/>
      <c r="S172" s="76"/>
      <c r="T172" s="76"/>
      <c r="U172" s="76"/>
      <c r="V172" s="76"/>
      <c r="W172" s="76"/>
      <c r="X172" s="76"/>
      <c r="Y172" s="76"/>
      <c r="Z172" s="76"/>
      <c r="AA172" s="76"/>
      <c r="AB172" s="76"/>
      <c r="AC172" s="76"/>
      <c r="AD172" s="76"/>
      <c r="AE172" s="76"/>
      <c r="AF172" s="76"/>
      <c r="AG172" s="76"/>
      <c r="AH172" s="76"/>
      <c r="AI172" s="76"/>
      <c r="AJ172" s="76"/>
      <c r="AK172" s="76"/>
      <c r="AL172" s="74" t="s">
        <v>1051</v>
      </c>
      <c r="AM172" s="76" t="s">
        <v>125</v>
      </c>
      <c r="AN172" s="74" t="s">
        <v>113</v>
      </c>
      <c r="AO172" s="74" t="s">
        <v>105</v>
      </c>
      <c r="AP172" s="74">
        <v>0</v>
      </c>
      <c r="AQ172" s="73" t="s">
        <v>1052</v>
      </c>
      <c r="AR172" s="84" t="s">
        <v>1053</v>
      </c>
      <c r="AS172" s="2">
        <v>0</v>
      </c>
      <c r="AT172" s="2">
        <v>0</v>
      </c>
      <c r="AU172" s="2">
        <v>100</v>
      </c>
      <c r="AV172" s="2">
        <v>100</v>
      </c>
      <c r="AW172" s="3">
        <v>100</v>
      </c>
      <c r="AX172" s="3">
        <v>100</v>
      </c>
      <c r="AY172" s="2">
        <v>0</v>
      </c>
      <c r="AZ172" s="2">
        <v>0</v>
      </c>
      <c r="BA172" s="2">
        <v>0</v>
      </c>
      <c r="BB172" s="2">
        <f t="shared" si="123"/>
        <v>100</v>
      </c>
      <c r="BC172" s="17">
        <f t="shared" si="131"/>
        <v>100</v>
      </c>
      <c r="BD172" s="78">
        <v>0</v>
      </c>
      <c r="BE172" s="78">
        <v>0</v>
      </c>
      <c r="BF172" s="78">
        <v>0</v>
      </c>
      <c r="BG172" s="78">
        <v>0</v>
      </c>
      <c r="BH172" s="78">
        <v>0</v>
      </c>
      <c r="BI172" s="78">
        <v>0</v>
      </c>
      <c r="BJ172" s="78">
        <v>0</v>
      </c>
      <c r="BK172" s="78">
        <v>0</v>
      </c>
      <c r="BL172" s="78">
        <v>0</v>
      </c>
      <c r="BM172" s="78">
        <v>0</v>
      </c>
      <c r="BN172" s="78">
        <v>0</v>
      </c>
      <c r="BO172" s="80">
        <f t="shared" ref="BO172:BO174" si="135">AW172</f>
        <v>100</v>
      </c>
      <c r="BP172" s="266"/>
      <c r="BQ172" s="11" t="s">
        <v>1531</v>
      </c>
    </row>
    <row r="173" spans="1:69" s="81" customFormat="1" ht="50.1" customHeight="1">
      <c r="A173" s="72" t="s">
        <v>76</v>
      </c>
      <c r="B173" s="72" t="s">
        <v>412</v>
      </c>
      <c r="C173" s="72" t="s">
        <v>382</v>
      </c>
      <c r="D173" s="72" t="s">
        <v>444</v>
      </c>
      <c r="E173" s="72" t="s">
        <v>448</v>
      </c>
      <c r="F173" s="72" t="s">
        <v>448</v>
      </c>
      <c r="G173" s="73" t="s">
        <v>354</v>
      </c>
      <c r="H173" s="61" t="s">
        <v>278</v>
      </c>
      <c r="I173" s="61" t="s">
        <v>1538</v>
      </c>
      <c r="J173" s="74" t="s">
        <v>497</v>
      </c>
      <c r="K173" s="73" t="s">
        <v>1033</v>
      </c>
      <c r="L173" s="74">
        <v>253</v>
      </c>
      <c r="M173" s="75" t="s">
        <v>1054</v>
      </c>
      <c r="N173" s="74" t="s">
        <v>6</v>
      </c>
      <c r="O173" s="76"/>
      <c r="P173" s="76"/>
      <c r="Q173" s="76"/>
      <c r="R173" s="76"/>
      <c r="S173" s="76"/>
      <c r="T173" s="76"/>
      <c r="U173" s="76"/>
      <c r="V173" s="76"/>
      <c r="W173" s="76"/>
      <c r="X173" s="76"/>
      <c r="Y173" s="76"/>
      <c r="Z173" s="76"/>
      <c r="AA173" s="76"/>
      <c r="AB173" s="76"/>
      <c r="AC173" s="76"/>
      <c r="AD173" s="76"/>
      <c r="AE173" s="76"/>
      <c r="AF173" s="76"/>
      <c r="AG173" s="76"/>
      <c r="AH173" s="76"/>
      <c r="AI173" s="76"/>
      <c r="AJ173" s="76"/>
      <c r="AK173" s="76"/>
      <c r="AL173" s="74" t="s">
        <v>1051</v>
      </c>
      <c r="AM173" s="76" t="s">
        <v>125</v>
      </c>
      <c r="AN173" s="74" t="s">
        <v>104</v>
      </c>
      <c r="AO173" s="74" t="s">
        <v>91</v>
      </c>
      <c r="AP173" s="74">
        <v>0</v>
      </c>
      <c r="AQ173" s="139" t="s">
        <v>1055</v>
      </c>
      <c r="AR173" s="140" t="s">
        <v>1056</v>
      </c>
      <c r="AS173" s="141">
        <v>0</v>
      </c>
      <c r="AT173" s="2">
        <v>0</v>
      </c>
      <c r="AU173" s="2">
        <v>100</v>
      </c>
      <c r="AV173" s="2">
        <v>100</v>
      </c>
      <c r="AW173" s="3">
        <v>100</v>
      </c>
      <c r="AX173" s="3">
        <v>100</v>
      </c>
      <c r="AY173" s="2">
        <v>0</v>
      </c>
      <c r="AZ173" s="2">
        <v>0</v>
      </c>
      <c r="BA173" s="2">
        <v>0</v>
      </c>
      <c r="BB173" s="2">
        <f t="shared" si="123"/>
        <v>100</v>
      </c>
      <c r="BC173" s="17">
        <f t="shared" si="131"/>
        <v>100</v>
      </c>
      <c r="BD173" s="78">
        <v>0</v>
      </c>
      <c r="BE173" s="78">
        <v>0</v>
      </c>
      <c r="BF173" s="78">
        <v>0</v>
      </c>
      <c r="BG173" s="78">
        <v>0</v>
      </c>
      <c r="BH173" s="78">
        <v>0</v>
      </c>
      <c r="BI173" s="78">
        <v>0</v>
      </c>
      <c r="BJ173" s="78">
        <v>0</v>
      </c>
      <c r="BK173" s="78">
        <v>0</v>
      </c>
      <c r="BL173" s="78">
        <v>0</v>
      </c>
      <c r="BM173" s="78">
        <v>0</v>
      </c>
      <c r="BN173" s="78">
        <v>0</v>
      </c>
      <c r="BO173" s="80">
        <f t="shared" si="135"/>
        <v>100</v>
      </c>
      <c r="BP173" s="266"/>
      <c r="BQ173" s="57" t="s">
        <v>1532</v>
      </c>
    </row>
    <row r="174" spans="1:69" s="91" customFormat="1" ht="50.1" customHeight="1">
      <c r="A174" s="72" t="s">
        <v>76</v>
      </c>
      <c r="B174" s="72" t="s">
        <v>412</v>
      </c>
      <c r="C174" s="72" t="s">
        <v>382</v>
      </c>
      <c r="D174" s="72" t="s">
        <v>444</v>
      </c>
      <c r="E174" s="72" t="s">
        <v>448</v>
      </c>
      <c r="F174" s="72" t="s">
        <v>448</v>
      </c>
      <c r="G174" s="73" t="s">
        <v>354</v>
      </c>
      <c r="H174" s="73" t="s">
        <v>83</v>
      </c>
      <c r="I174" s="61" t="s">
        <v>1535</v>
      </c>
      <c r="J174" s="74" t="s">
        <v>497</v>
      </c>
      <c r="K174" s="73" t="s">
        <v>1033</v>
      </c>
      <c r="L174" s="267">
        <v>349</v>
      </c>
      <c r="M174" s="73" t="s">
        <v>1057</v>
      </c>
      <c r="N174" s="74" t="s">
        <v>1</v>
      </c>
      <c r="O174" s="76"/>
      <c r="P174" s="76" t="s">
        <v>1039</v>
      </c>
      <c r="Q174" s="76"/>
      <c r="R174" s="76"/>
      <c r="S174" s="76"/>
      <c r="T174" s="76"/>
      <c r="U174" s="76"/>
      <c r="V174" s="76"/>
      <c r="W174" s="76"/>
      <c r="X174" s="76"/>
      <c r="Y174" s="76"/>
      <c r="Z174" s="76"/>
      <c r="AA174" s="76"/>
      <c r="AB174" s="76"/>
      <c r="AC174" s="76"/>
      <c r="AD174" s="76"/>
      <c r="AE174" s="76"/>
      <c r="AF174" s="76"/>
      <c r="AG174" s="76"/>
      <c r="AH174" s="76"/>
      <c r="AI174" s="76"/>
      <c r="AJ174" s="76"/>
      <c r="AK174" s="76"/>
      <c r="AL174" s="74" t="s">
        <v>88</v>
      </c>
      <c r="AM174" s="76" t="s">
        <v>89</v>
      </c>
      <c r="AN174" s="74" t="s">
        <v>104</v>
      </c>
      <c r="AO174" s="74" t="s">
        <v>91</v>
      </c>
      <c r="AP174" s="74">
        <v>0</v>
      </c>
      <c r="AQ174" s="73" t="s">
        <v>1036</v>
      </c>
      <c r="AR174" s="142" t="s">
        <v>1058</v>
      </c>
      <c r="AS174" s="2">
        <v>0</v>
      </c>
      <c r="AT174" s="2">
        <v>0</v>
      </c>
      <c r="AU174" s="2">
        <v>100</v>
      </c>
      <c r="AV174" s="2">
        <v>100</v>
      </c>
      <c r="AW174" s="3">
        <v>100</v>
      </c>
      <c r="AX174" s="3">
        <v>100</v>
      </c>
      <c r="AY174" s="2">
        <v>0</v>
      </c>
      <c r="AZ174" s="77">
        <v>100</v>
      </c>
      <c r="BA174" s="2">
        <v>50</v>
      </c>
      <c r="BB174" s="2">
        <f t="shared" si="123"/>
        <v>50</v>
      </c>
      <c r="BC174" s="17">
        <f t="shared" si="131"/>
        <v>100</v>
      </c>
      <c r="BD174" s="78">
        <v>0</v>
      </c>
      <c r="BE174" s="78">
        <f t="shared" ref="BE174:BE175" si="136">BD174</f>
        <v>0</v>
      </c>
      <c r="BF174" s="79">
        <v>10</v>
      </c>
      <c r="BG174" s="79">
        <v>10</v>
      </c>
      <c r="BH174" s="79">
        <v>10</v>
      </c>
      <c r="BI174" s="79">
        <v>40</v>
      </c>
      <c r="BJ174" s="79">
        <v>40</v>
      </c>
      <c r="BK174" s="79">
        <v>40</v>
      </c>
      <c r="BL174" s="79">
        <v>75</v>
      </c>
      <c r="BM174" s="79">
        <v>75</v>
      </c>
      <c r="BN174" s="79">
        <v>75</v>
      </c>
      <c r="BO174" s="80">
        <f t="shared" si="135"/>
        <v>100</v>
      </c>
      <c r="BP174" s="57"/>
      <c r="BQ174" s="57" t="s">
        <v>1533</v>
      </c>
    </row>
    <row r="175" spans="1:69" s="81" customFormat="1" ht="50.1" customHeight="1">
      <c r="A175" s="72" t="s">
        <v>76</v>
      </c>
      <c r="B175" s="72" t="s">
        <v>412</v>
      </c>
      <c r="C175" s="72" t="s">
        <v>382</v>
      </c>
      <c r="D175" s="72" t="s">
        <v>444</v>
      </c>
      <c r="E175" s="72" t="s">
        <v>448</v>
      </c>
      <c r="F175" s="72" t="s">
        <v>448</v>
      </c>
      <c r="G175" s="73" t="s">
        <v>354</v>
      </c>
      <c r="H175" s="73" t="s">
        <v>83</v>
      </c>
      <c r="I175" s="61" t="s">
        <v>1535</v>
      </c>
      <c r="J175" s="74" t="s">
        <v>497</v>
      </c>
      <c r="K175" s="73" t="s">
        <v>1033</v>
      </c>
      <c r="L175" s="267">
        <v>353</v>
      </c>
      <c r="M175" s="75" t="s">
        <v>1060</v>
      </c>
      <c r="N175" s="74" t="s">
        <v>1</v>
      </c>
      <c r="O175" s="76"/>
      <c r="P175" s="76" t="s">
        <v>1039</v>
      </c>
      <c r="Q175" s="76"/>
      <c r="R175" s="76"/>
      <c r="S175" s="76"/>
      <c r="T175" s="76"/>
      <c r="U175" s="76"/>
      <c r="V175" s="76"/>
      <c r="W175" s="76"/>
      <c r="X175" s="76"/>
      <c r="Y175" s="76"/>
      <c r="Z175" s="76"/>
      <c r="AA175" s="76"/>
      <c r="AB175" s="76"/>
      <c r="AC175" s="76"/>
      <c r="AD175" s="76"/>
      <c r="AE175" s="76"/>
      <c r="AF175" s="76"/>
      <c r="AG175" s="76"/>
      <c r="AH175" s="76"/>
      <c r="AI175" s="76"/>
      <c r="AJ175" s="76"/>
      <c r="AK175" s="76"/>
      <c r="AL175" s="74" t="s">
        <v>88</v>
      </c>
      <c r="AM175" s="76" t="s">
        <v>89</v>
      </c>
      <c r="AN175" s="74" t="s">
        <v>117</v>
      </c>
      <c r="AO175" s="74" t="s">
        <v>91</v>
      </c>
      <c r="AP175" s="74">
        <v>0</v>
      </c>
      <c r="AQ175" s="73" t="s">
        <v>1036</v>
      </c>
      <c r="AR175" s="73" t="s">
        <v>1059</v>
      </c>
      <c r="AS175" s="2">
        <v>0</v>
      </c>
      <c r="AT175" s="2">
        <v>0</v>
      </c>
      <c r="AU175" s="2">
        <v>0</v>
      </c>
      <c r="AV175" s="2">
        <v>100</v>
      </c>
      <c r="AW175" s="3">
        <v>100</v>
      </c>
      <c r="AX175" s="3">
        <v>100</v>
      </c>
      <c r="AY175" s="2">
        <v>0</v>
      </c>
      <c r="AZ175" s="2">
        <v>0</v>
      </c>
      <c r="BA175" s="2">
        <v>40</v>
      </c>
      <c r="BB175" s="2">
        <f t="shared" si="123"/>
        <v>60</v>
      </c>
      <c r="BC175" s="17">
        <f t="shared" si="131"/>
        <v>100</v>
      </c>
      <c r="BD175" s="78">
        <v>0</v>
      </c>
      <c r="BE175" s="78">
        <f t="shared" si="136"/>
        <v>0</v>
      </c>
      <c r="BF175" s="79">
        <v>10</v>
      </c>
      <c r="BG175" s="79">
        <v>10</v>
      </c>
      <c r="BH175" s="79">
        <v>10</v>
      </c>
      <c r="BI175" s="79">
        <v>40</v>
      </c>
      <c r="BJ175" s="79">
        <v>40</v>
      </c>
      <c r="BK175" s="79">
        <v>40</v>
      </c>
      <c r="BL175" s="79">
        <v>80</v>
      </c>
      <c r="BM175" s="79">
        <v>80</v>
      </c>
      <c r="BN175" s="79">
        <v>80</v>
      </c>
      <c r="BO175" s="80">
        <v>100</v>
      </c>
      <c r="BP175" s="266"/>
      <c r="BQ175" s="266" t="s">
        <v>1534</v>
      </c>
    </row>
    <row r="176" spans="1:69" customFormat="1" ht="50.1" customHeight="1">
      <c r="A176" s="143" t="s">
        <v>388</v>
      </c>
      <c r="B176" s="143" t="s">
        <v>404</v>
      </c>
      <c r="C176" s="143" t="s">
        <v>78</v>
      </c>
      <c r="D176" s="143" t="s">
        <v>838</v>
      </c>
      <c r="E176" s="143" t="s">
        <v>400</v>
      </c>
      <c r="F176" s="143" t="s">
        <v>400</v>
      </c>
      <c r="G176" s="135" t="s">
        <v>415</v>
      </c>
      <c r="H176" s="135" t="s">
        <v>1061</v>
      </c>
      <c r="I176" s="135" t="s">
        <v>1061</v>
      </c>
      <c r="J176" s="134">
        <v>57</v>
      </c>
      <c r="K176" s="135" t="s">
        <v>1062</v>
      </c>
      <c r="L176" s="134">
        <v>137</v>
      </c>
      <c r="M176" s="144" t="s">
        <v>786</v>
      </c>
      <c r="N176" s="134" t="s">
        <v>1</v>
      </c>
      <c r="O176" s="11" t="s">
        <v>87</v>
      </c>
      <c r="P176" s="11"/>
      <c r="Q176" s="11"/>
      <c r="R176" s="11"/>
      <c r="S176" s="11"/>
      <c r="T176" s="11"/>
      <c r="U176" s="11"/>
      <c r="V176" s="11"/>
      <c r="W176" s="11"/>
      <c r="X176" s="11"/>
      <c r="Y176" s="11"/>
      <c r="Z176" s="11"/>
      <c r="AA176" s="11"/>
      <c r="AB176" s="11"/>
      <c r="AC176" s="11"/>
      <c r="AD176" s="11"/>
      <c r="AE176" s="11" t="s">
        <v>87</v>
      </c>
      <c r="AF176" s="11"/>
      <c r="AG176" s="11"/>
      <c r="AH176" s="11"/>
      <c r="AI176" s="11"/>
      <c r="AJ176" s="11"/>
      <c r="AK176" s="11"/>
      <c r="AL176" s="134" t="s">
        <v>155</v>
      </c>
      <c r="AM176" s="11" t="s">
        <v>89</v>
      </c>
      <c r="AN176" s="134" t="s">
        <v>113</v>
      </c>
      <c r="AO176" s="134" t="s">
        <v>91</v>
      </c>
      <c r="AP176" s="134">
        <v>0</v>
      </c>
      <c r="AQ176" s="135" t="s">
        <v>1063</v>
      </c>
      <c r="AR176" s="135" t="s">
        <v>1064</v>
      </c>
      <c r="AS176" s="136">
        <v>0</v>
      </c>
      <c r="AT176" s="136">
        <v>100</v>
      </c>
      <c r="AU176" s="136">
        <v>100</v>
      </c>
      <c r="AV176" s="136">
        <v>100</v>
      </c>
      <c r="AW176" s="145">
        <v>100</v>
      </c>
      <c r="AX176" s="145">
        <v>100</v>
      </c>
      <c r="AY176" s="136">
        <v>0</v>
      </c>
      <c r="AZ176" s="146">
        <v>100</v>
      </c>
      <c r="BA176" s="136">
        <v>87</v>
      </c>
      <c r="BB176" s="136">
        <f t="shared" ref="BB176:BB213" si="137">AV176-BA176</f>
        <v>13</v>
      </c>
      <c r="BC176" s="147">
        <f t="shared" ref="BC176:BC227" si="138">AW176</f>
        <v>100</v>
      </c>
      <c r="BD176" s="148">
        <v>0</v>
      </c>
      <c r="BE176" s="148">
        <f t="shared" ref="BE176:BE177" si="139">BD176</f>
        <v>0</v>
      </c>
      <c r="BF176" s="149">
        <v>10</v>
      </c>
      <c r="BG176" s="148">
        <f t="shared" ref="BG176:BH177" si="140">BF176</f>
        <v>10</v>
      </c>
      <c r="BH176" s="148">
        <f t="shared" si="140"/>
        <v>10</v>
      </c>
      <c r="BI176" s="149">
        <v>50</v>
      </c>
      <c r="BJ176" s="148">
        <f t="shared" ref="BJ176:BN178" si="141">BI176</f>
        <v>50</v>
      </c>
      <c r="BK176" s="148">
        <f t="shared" si="141"/>
        <v>50</v>
      </c>
      <c r="BL176" s="149">
        <v>70</v>
      </c>
      <c r="BM176" s="148">
        <f>BL176</f>
        <v>70</v>
      </c>
      <c r="BN176" s="148">
        <f t="shared" ref="BN176:BN177" si="142">BM176</f>
        <v>70</v>
      </c>
      <c r="BO176" s="148">
        <f t="shared" ref="BO176:BO238" si="143">AW176</f>
        <v>100</v>
      </c>
    </row>
    <row r="177" spans="1:67" customFormat="1" ht="50.1" customHeight="1">
      <c r="A177" s="143" t="s">
        <v>388</v>
      </c>
      <c r="B177" s="143" t="s">
        <v>77</v>
      </c>
      <c r="C177" s="143" t="s">
        <v>78</v>
      </c>
      <c r="D177" s="143" t="s">
        <v>838</v>
      </c>
      <c r="E177" s="143" t="s">
        <v>400</v>
      </c>
      <c r="F177" s="143" t="s">
        <v>478</v>
      </c>
      <c r="G177" s="135" t="s">
        <v>415</v>
      </c>
      <c r="H177" s="135" t="s">
        <v>1061</v>
      </c>
      <c r="I177" s="135" t="s">
        <v>1061</v>
      </c>
      <c r="J177" s="134">
        <v>57</v>
      </c>
      <c r="K177" s="135" t="s">
        <v>1062</v>
      </c>
      <c r="L177" s="134">
        <v>133</v>
      </c>
      <c r="M177" s="144" t="s">
        <v>787</v>
      </c>
      <c r="N177" s="134" t="s">
        <v>1</v>
      </c>
      <c r="O177" s="11" t="s">
        <v>87</v>
      </c>
      <c r="P177" s="11"/>
      <c r="Q177" s="11"/>
      <c r="R177" s="11"/>
      <c r="S177" s="11"/>
      <c r="T177" s="11"/>
      <c r="U177" s="11"/>
      <c r="V177" s="11"/>
      <c r="W177" s="11"/>
      <c r="X177" s="11"/>
      <c r="Y177" s="11"/>
      <c r="Z177" s="11"/>
      <c r="AA177" s="11"/>
      <c r="AB177" s="11"/>
      <c r="AC177" s="11"/>
      <c r="AD177" s="11"/>
      <c r="AE177" s="11" t="s">
        <v>87</v>
      </c>
      <c r="AF177" s="11"/>
      <c r="AG177" s="11"/>
      <c r="AH177" s="11"/>
      <c r="AI177" s="11"/>
      <c r="AJ177" s="11"/>
      <c r="AK177" s="11"/>
      <c r="AL177" s="134" t="s">
        <v>103</v>
      </c>
      <c r="AM177" s="11" t="s">
        <v>89</v>
      </c>
      <c r="AN177" s="134" t="s">
        <v>104</v>
      </c>
      <c r="AO177" s="134" t="s">
        <v>91</v>
      </c>
      <c r="AP177" s="134">
        <v>0</v>
      </c>
      <c r="AQ177" s="135" t="s">
        <v>1065</v>
      </c>
      <c r="AR177" s="135" t="s">
        <v>1066</v>
      </c>
      <c r="AS177" s="136">
        <v>0</v>
      </c>
      <c r="AT177" s="136">
        <v>0</v>
      </c>
      <c r="AU177" s="136">
        <v>100</v>
      </c>
      <c r="AV177" s="136">
        <v>100</v>
      </c>
      <c r="AW177" s="145">
        <v>100</v>
      </c>
      <c r="AX177" s="145">
        <v>100</v>
      </c>
      <c r="AY177" s="136">
        <v>0</v>
      </c>
      <c r="AZ177" s="146">
        <v>100</v>
      </c>
      <c r="BA177" s="136">
        <v>100</v>
      </c>
      <c r="BB177" s="136">
        <f t="shared" si="137"/>
        <v>0</v>
      </c>
      <c r="BC177" s="147">
        <f t="shared" si="138"/>
        <v>100</v>
      </c>
      <c r="BD177" s="148">
        <v>0</v>
      </c>
      <c r="BE177" s="148">
        <f t="shared" si="139"/>
        <v>0</v>
      </c>
      <c r="BF177" s="149">
        <v>10</v>
      </c>
      <c r="BG177" s="148">
        <f t="shared" si="140"/>
        <v>10</v>
      </c>
      <c r="BH177" s="148">
        <f t="shared" si="140"/>
        <v>10</v>
      </c>
      <c r="BI177" s="149">
        <v>50</v>
      </c>
      <c r="BJ177" s="148">
        <f t="shared" si="141"/>
        <v>50</v>
      </c>
      <c r="BK177" s="148">
        <f t="shared" si="141"/>
        <v>50</v>
      </c>
      <c r="BL177" s="149">
        <v>70</v>
      </c>
      <c r="BM177" s="148">
        <f>BL177</f>
        <v>70</v>
      </c>
      <c r="BN177" s="148">
        <f t="shared" si="142"/>
        <v>70</v>
      </c>
      <c r="BO177" s="148">
        <f t="shared" si="143"/>
        <v>100</v>
      </c>
    </row>
    <row r="178" spans="1:67" customFormat="1" ht="50.1" customHeight="1">
      <c r="A178" s="143" t="s">
        <v>388</v>
      </c>
      <c r="B178" s="143" t="s">
        <v>404</v>
      </c>
      <c r="C178" s="143" t="s">
        <v>78</v>
      </c>
      <c r="D178" s="143" t="s">
        <v>838</v>
      </c>
      <c r="E178" s="143" t="s">
        <v>400</v>
      </c>
      <c r="F178" s="143" t="s">
        <v>400</v>
      </c>
      <c r="G178" s="135" t="s">
        <v>415</v>
      </c>
      <c r="H178" s="135" t="s">
        <v>1061</v>
      </c>
      <c r="I178" s="135" t="s">
        <v>1061</v>
      </c>
      <c r="J178" s="134">
        <v>57</v>
      </c>
      <c r="K178" s="135" t="s">
        <v>1062</v>
      </c>
      <c r="L178" s="134">
        <v>134</v>
      </c>
      <c r="M178" s="144" t="s">
        <v>1067</v>
      </c>
      <c r="N178" s="134" t="s">
        <v>1</v>
      </c>
      <c r="O178" s="11" t="s">
        <v>87</v>
      </c>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34" t="s">
        <v>88</v>
      </c>
      <c r="AM178" s="11" t="s">
        <v>143</v>
      </c>
      <c r="AN178" s="134" t="s">
        <v>113</v>
      </c>
      <c r="AO178" s="134" t="s">
        <v>105</v>
      </c>
      <c r="AP178" s="134">
        <v>0</v>
      </c>
      <c r="AQ178" s="135" t="s">
        <v>1068</v>
      </c>
      <c r="AR178" s="135" t="s">
        <v>1069</v>
      </c>
      <c r="AS178" s="136">
        <v>0</v>
      </c>
      <c r="AT178" s="136">
        <v>16</v>
      </c>
      <c r="AU178" s="150">
        <v>46</v>
      </c>
      <c r="AV178" s="150">
        <v>58</v>
      </c>
      <c r="AW178" s="151">
        <v>60</v>
      </c>
      <c r="AX178" s="145">
        <v>60</v>
      </c>
      <c r="AY178" s="136">
        <v>16</v>
      </c>
      <c r="AZ178" s="146">
        <v>41</v>
      </c>
      <c r="BA178" s="150">
        <v>2</v>
      </c>
      <c r="BB178" s="136">
        <f t="shared" si="137"/>
        <v>56</v>
      </c>
      <c r="BC178" s="147">
        <f t="shared" si="138"/>
        <v>60</v>
      </c>
      <c r="BD178" s="148">
        <v>0</v>
      </c>
      <c r="BE178" s="148">
        <v>0</v>
      </c>
      <c r="BF178" s="148">
        <v>0</v>
      </c>
      <c r="BG178" s="148">
        <v>0</v>
      </c>
      <c r="BH178" s="148">
        <v>0</v>
      </c>
      <c r="BI178" s="152">
        <v>30</v>
      </c>
      <c r="BJ178" s="148">
        <f>BI178</f>
        <v>30</v>
      </c>
      <c r="BK178" s="148">
        <f t="shared" si="141"/>
        <v>30</v>
      </c>
      <c r="BL178" s="148">
        <f t="shared" si="141"/>
        <v>30</v>
      </c>
      <c r="BM178" s="148">
        <f t="shared" si="141"/>
        <v>30</v>
      </c>
      <c r="BN178" s="148">
        <f t="shared" si="141"/>
        <v>30</v>
      </c>
      <c r="BO178" s="148">
        <f t="shared" si="143"/>
        <v>60</v>
      </c>
    </row>
    <row r="179" spans="1:67" customFormat="1" ht="50.1" customHeight="1">
      <c r="A179" s="143" t="s">
        <v>388</v>
      </c>
      <c r="B179" s="143" t="s">
        <v>404</v>
      </c>
      <c r="C179" s="143" t="s">
        <v>78</v>
      </c>
      <c r="D179" s="143" t="s">
        <v>838</v>
      </c>
      <c r="E179" s="143" t="s">
        <v>400</v>
      </c>
      <c r="F179" s="143" t="s">
        <v>400</v>
      </c>
      <c r="G179" s="135" t="s">
        <v>415</v>
      </c>
      <c r="H179" s="135" t="s">
        <v>1061</v>
      </c>
      <c r="I179" s="135" t="s">
        <v>1061</v>
      </c>
      <c r="J179" s="153" t="s">
        <v>499</v>
      </c>
      <c r="K179" s="135" t="s">
        <v>1070</v>
      </c>
      <c r="L179" s="134">
        <v>150</v>
      </c>
      <c r="M179" s="144" t="s">
        <v>1071</v>
      </c>
      <c r="N179" s="134" t="s">
        <v>4</v>
      </c>
      <c r="O179" s="11" t="s">
        <v>109</v>
      </c>
      <c r="P179" s="11"/>
      <c r="Q179" s="11" t="s">
        <v>87</v>
      </c>
      <c r="R179" s="11" t="s">
        <v>1072</v>
      </c>
      <c r="S179" s="11" t="s">
        <v>87</v>
      </c>
      <c r="T179" s="11" t="s">
        <v>87</v>
      </c>
      <c r="U179" s="11"/>
      <c r="V179" s="11" t="s">
        <v>87</v>
      </c>
      <c r="W179" s="11"/>
      <c r="X179" s="11"/>
      <c r="Y179" s="11" t="s">
        <v>87</v>
      </c>
      <c r="Z179" s="11"/>
      <c r="AA179" s="11"/>
      <c r="AB179" s="11"/>
      <c r="AC179" s="11"/>
      <c r="AD179" s="11"/>
      <c r="AE179" s="11"/>
      <c r="AF179" s="11"/>
      <c r="AG179" s="11"/>
      <c r="AH179" s="11"/>
      <c r="AI179" s="11"/>
      <c r="AJ179" s="11"/>
      <c r="AK179" s="11"/>
      <c r="AL179" s="134" t="s">
        <v>98</v>
      </c>
      <c r="AM179" s="11" t="s">
        <v>125</v>
      </c>
      <c r="AN179" s="134" t="s">
        <v>113</v>
      </c>
      <c r="AO179" s="134" t="s">
        <v>91</v>
      </c>
      <c r="AP179" s="134">
        <v>180</v>
      </c>
      <c r="AQ179" s="135" t="s">
        <v>1073</v>
      </c>
      <c r="AR179" s="135" t="s">
        <v>1074</v>
      </c>
      <c r="AS179" s="136">
        <v>52.8</v>
      </c>
      <c r="AT179" s="136">
        <v>54.6</v>
      </c>
      <c r="AU179" s="136">
        <v>56.4</v>
      </c>
      <c r="AV179" s="136">
        <v>58.2</v>
      </c>
      <c r="AW179" s="145">
        <v>60</v>
      </c>
      <c r="AX179" s="145">
        <v>60</v>
      </c>
      <c r="AY179" s="136">
        <v>52.2</v>
      </c>
      <c r="AZ179" s="154">
        <v>0</v>
      </c>
      <c r="BA179" s="136">
        <v>51.6</v>
      </c>
      <c r="BB179" s="136">
        <f t="shared" si="137"/>
        <v>6.6000000000000014</v>
      </c>
      <c r="BC179" s="147">
        <f t="shared" si="138"/>
        <v>60</v>
      </c>
      <c r="BD179" s="148">
        <v>0</v>
      </c>
      <c r="BE179" s="148">
        <v>0</v>
      </c>
      <c r="BF179" s="148">
        <v>0</v>
      </c>
      <c r="BG179" s="148">
        <v>0</v>
      </c>
      <c r="BH179" s="148">
        <v>0</v>
      </c>
      <c r="BI179" s="148">
        <v>0</v>
      </c>
      <c r="BJ179" s="148">
        <v>0</v>
      </c>
      <c r="BK179" s="148">
        <v>0</v>
      </c>
      <c r="BL179" s="148">
        <v>0</v>
      </c>
      <c r="BM179" s="148">
        <v>0</v>
      </c>
      <c r="BN179" s="148">
        <v>0</v>
      </c>
      <c r="BO179" s="148">
        <f t="shared" si="143"/>
        <v>60</v>
      </c>
    </row>
    <row r="180" spans="1:67" customFormat="1" ht="50.1" customHeight="1">
      <c r="A180" s="143" t="s">
        <v>388</v>
      </c>
      <c r="B180" s="143" t="s">
        <v>404</v>
      </c>
      <c r="C180" s="143" t="s">
        <v>78</v>
      </c>
      <c r="D180" s="143" t="s">
        <v>838</v>
      </c>
      <c r="E180" s="143" t="s">
        <v>400</v>
      </c>
      <c r="F180" s="143" t="s">
        <v>400</v>
      </c>
      <c r="G180" s="135" t="s">
        <v>415</v>
      </c>
      <c r="H180" s="135" t="s">
        <v>1061</v>
      </c>
      <c r="I180" s="135" t="s">
        <v>1061</v>
      </c>
      <c r="J180" s="153" t="s">
        <v>499</v>
      </c>
      <c r="K180" s="135" t="s">
        <v>1070</v>
      </c>
      <c r="L180" s="134">
        <v>151</v>
      </c>
      <c r="M180" s="144" t="s">
        <v>1075</v>
      </c>
      <c r="N180" s="134" t="s">
        <v>4</v>
      </c>
      <c r="O180" s="11" t="s">
        <v>109</v>
      </c>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34" t="s">
        <v>98</v>
      </c>
      <c r="AM180" s="11" t="s">
        <v>125</v>
      </c>
      <c r="AN180" s="134" t="s">
        <v>168</v>
      </c>
      <c r="AO180" s="134" t="s">
        <v>91</v>
      </c>
      <c r="AP180" s="134">
        <v>270</v>
      </c>
      <c r="AQ180" s="135" t="s">
        <v>1076</v>
      </c>
      <c r="AR180" s="135" t="s">
        <v>1074</v>
      </c>
      <c r="AS180" s="136">
        <v>9</v>
      </c>
      <c r="AT180" s="136">
        <v>8.6999999999999993</v>
      </c>
      <c r="AU180" s="136">
        <v>8.4</v>
      </c>
      <c r="AV180" s="136">
        <v>8.1</v>
      </c>
      <c r="AW180" s="145">
        <v>7.8</v>
      </c>
      <c r="AX180" s="145">
        <v>7.8</v>
      </c>
      <c r="AY180" s="136">
        <v>8.8000000000000007</v>
      </c>
      <c r="AZ180" s="154">
        <v>0</v>
      </c>
      <c r="BA180" s="136">
        <v>8.8000000000000007</v>
      </c>
      <c r="BB180" s="136">
        <f t="shared" si="137"/>
        <v>-0.70000000000000107</v>
      </c>
      <c r="BC180" s="147">
        <f t="shared" si="138"/>
        <v>7.8</v>
      </c>
      <c r="BD180" s="148">
        <v>0</v>
      </c>
      <c r="BE180" s="148">
        <v>0</v>
      </c>
      <c r="BF180" s="148">
        <v>0</v>
      </c>
      <c r="BG180" s="148">
        <v>0</v>
      </c>
      <c r="BH180" s="148">
        <v>0</v>
      </c>
      <c r="BI180" s="148">
        <v>0</v>
      </c>
      <c r="BJ180" s="148">
        <v>0</v>
      </c>
      <c r="BK180" s="148">
        <v>0</v>
      </c>
      <c r="BL180" s="148">
        <v>0</v>
      </c>
      <c r="BM180" s="148">
        <v>0</v>
      </c>
      <c r="BN180" s="148">
        <v>0</v>
      </c>
      <c r="BO180" s="148">
        <f t="shared" si="143"/>
        <v>7.8</v>
      </c>
    </row>
    <row r="181" spans="1:67" customFormat="1" ht="50.1" customHeight="1">
      <c r="A181" s="143" t="s">
        <v>388</v>
      </c>
      <c r="B181" s="143" t="s">
        <v>404</v>
      </c>
      <c r="C181" s="143" t="s">
        <v>78</v>
      </c>
      <c r="D181" s="143" t="s">
        <v>838</v>
      </c>
      <c r="E181" s="143" t="s">
        <v>400</v>
      </c>
      <c r="F181" s="143" t="s">
        <v>461</v>
      </c>
      <c r="G181" s="135" t="s">
        <v>415</v>
      </c>
      <c r="H181" s="135" t="s">
        <v>1061</v>
      </c>
      <c r="I181" s="135" t="s">
        <v>1061</v>
      </c>
      <c r="J181" s="134" t="s">
        <v>501</v>
      </c>
      <c r="K181" s="135" t="s">
        <v>1077</v>
      </c>
      <c r="L181" s="134">
        <v>152</v>
      </c>
      <c r="M181" s="144" t="s">
        <v>788</v>
      </c>
      <c r="N181" s="134" t="s">
        <v>4</v>
      </c>
      <c r="O181" s="11" t="s">
        <v>87</v>
      </c>
      <c r="P181" s="11">
        <v>3914</v>
      </c>
      <c r="Q181" s="11" t="s">
        <v>87</v>
      </c>
      <c r="R181" s="11" t="s">
        <v>1078</v>
      </c>
      <c r="S181" s="11" t="s">
        <v>87</v>
      </c>
      <c r="T181" s="11"/>
      <c r="U181" s="11"/>
      <c r="V181" s="11" t="s">
        <v>87</v>
      </c>
      <c r="W181" s="11"/>
      <c r="X181" s="11"/>
      <c r="Y181" s="11" t="s">
        <v>87</v>
      </c>
      <c r="Z181" s="11"/>
      <c r="AA181" s="11"/>
      <c r="AB181" s="11"/>
      <c r="AC181" s="11"/>
      <c r="AD181" s="11"/>
      <c r="AE181" s="11"/>
      <c r="AF181" s="11"/>
      <c r="AG181" s="11"/>
      <c r="AH181" s="11"/>
      <c r="AI181" s="11"/>
      <c r="AJ181" s="11"/>
      <c r="AK181" s="11"/>
      <c r="AL181" s="134" t="s">
        <v>88</v>
      </c>
      <c r="AM181" s="11" t="s">
        <v>89</v>
      </c>
      <c r="AN181" s="134" t="s">
        <v>117</v>
      </c>
      <c r="AO181" s="134" t="s">
        <v>105</v>
      </c>
      <c r="AP181" s="134">
        <v>30</v>
      </c>
      <c r="AQ181" s="135" t="s">
        <v>1079</v>
      </c>
      <c r="AR181" s="135" t="s">
        <v>1080</v>
      </c>
      <c r="AS181" s="136">
        <v>0</v>
      </c>
      <c r="AT181" s="155">
        <v>80000</v>
      </c>
      <c r="AU181" s="155">
        <v>80000</v>
      </c>
      <c r="AV181" s="155">
        <v>80000</v>
      </c>
      <c r="AW181" s="156">
        <v>80000</v>
      </c>
      <c r="AX181" s="156">
        <v>320000</v>
      </c>
      <c r="AY181" s="155">
        <v>75131</v>
      </c>
      <c r="AZ181" s="146">
        <v>80000</v>
      </c>
      <c r="BA181" s="136">
        <v>82330</v>
      </c>
      <c r="BB181" s="136">
        <f t="shared" si="137"/>
        <v>-2330</v>
      </c>
      <c r="BC181" s="147">
        <f t="shared" si="138"/>
        <v>80000</v>
      </c>
      <c r="BD181" s="148">
        <v>0</v>
      </c>
      <c r="BE181" s="148">
        <v>0</v>
      </c>
      <c r="BF181" s="157">
        <v>5000</v>
      </c>
      <c r="BG181" s="148">
        <f>+BF181</f>
        <v>5000</v>
      </c>
      <c r="BH181" s="148">
        <f>+BG181</f>
        <v>5000</v>
      </c>
      <c r="BI181" s="157">
        <f>35000+BH181</f>
        <v>40000</v>
      </c>
      <c r="BJ181" s="148">
        <f t="shared" ref="BJ181:BN182" si="144">BI181</f>
        <v>40000</v>
      </c>
      <c r="BK181" s="148">
        <f t="shared" si="144"/>
        <v>40000</v>
      </c>
      <c r="BL181" s="157">
        <f>25000+BK181</f>
        <v>65000</v>
      </c>
      <c r="BM181" s="148">
        <f>+BL181</f>
        <v>65000</v>
      </c>
      <c r="BN181" s="148">
        <f>+BM181</f>
        <v>65000</v>
      </c>
      <c r="BO181" s="148">
        <f t="shared" si="143"/>
        <v>80000</v>
      </c>
    </row>
    <row r="182" spans="1:67" customFormat="1" ht="50.1" customHeight="1">
      <c r="A182" s="143" t="s">
        <v>388</v>
      </c>
      <c r="B182" s="143" t="s">
        <v>404</v>
      </c>
      <c r="C182" s="143" t="s">
        <v>78</v>
      </c>
      <c r="D182" s="143" t="s">
        <v>838</v>
      </c>
      <c r="E182" s="143" t="s">
        <v>400</v>
      </c>
      <c r="F182" s="143" t="s">
        <v>461</v>
      </c>
      <c r="G182" s="135" t="s">
        <v>415</v>
      </c>
      <c r="H182" s="135" t="s">
        <v>1061</v>
      </c>
      <c r="I182" s="135" t="s">
        <v>1061</v>
      </c>
      <c r="J182" s="134" t="s">
        <v>501</v>
      </c>
      <c r="K182" s="135" t="s">
        <v>1077</v>
      </c>
      <c r="L182" s="134">
        <v>153</v>
      </c>
      <c r="M182" s="144" t="s">
        <v>789</v>
      </c>
      <c r="N182" s="134" t="s">
        <v>4</v>
      </c>
      <c r="O182" s="11" t="s">
        <v>87</v>
      </c>
      <c r="P182" s="11">
        <v>3914</v>
      </c>
      <c r="Q182" s="11" t="s">
        <v>87</v>
      </c>
      <c r="R182" s="11" t="s">
        <v>1078</v>
      </c>
      <c r="S182" s="11" t="s">
        <v>87</v>
      </c>
      <c r="T182" s="11"/>
      <c r="U182" s="11"/>
      <c r="V182" s="11" t="s">
        <v>87</v>
      </c>
      <c r="W182" s="11"/>
      <c r="X182" s="11"/>
      <c r="Y182" s="11" t="s">
        <v>87</v>
      </c>
      <c r="Z182" s="11"/>
      <c r="AA182" s="11"/>
      <c r="AB182" s="11"/>
      <c r="AC182" s="11"/>
      <c r="AD182" s="11"/>
      <c r="AE182" s="11"/>
      <c r="AF182" s="11"/>
      <c r="AG182" s="11"/>
      <c r="AH182" s="11"/>
      <c r="AI182" s="11"/>
      <c r="AJ182" s="11"/>
      <c r="AK182" s="11"/>
      <c r="AL182" s="134" t="s">
        <v>88</v>
      </c>
      <c r="AM182" s="11" t="s">
        <v>89</v>
      </c>
      <c r="AN182" s="134" t="s">
        <v>117</v>
      </c>
      <c r="AO182" s="134" t="s">
        <v>105</v>
      </c>
      <c r="AP182" s="134">
        <v>30</v>
      </c>
      <c r="AQ182" s="135" t="s">
        <v>1081</v>
      </c>
      <c r="AR182" s="135" t="s">
        <v>1080</v>
      </c>
      <c r="AS182" s="136">
        <v>0</v>
      </c>
      <c r="AT182" s="155">
        <v>4000</v>
      </c>
      <c r="AU182" s="155">
        <v>4000</v>
      </c>
      <c r="AV182" s="155">
        <v>4000</v>
      </c>
      <c r="AW182" s="156">
        <v>4000</v>
      </c>
      <c r="AX182" s="156">
        <v>16000</v>
      </c>
      <c r="AY182" s="155">
        <v>3667</v>
      </c>
      <c r="AZ182" s="146">
        <v>4239</v>
      </c>
      <c r="BA182" s="136">
        <v>4038</v>
      </c>
      <c r="BB182" s="136">
        <f t="shared" si="137"/>
        <v>-38</v>
      </c>
      <c r="BC182" s="147">
        <f t="shared" si="138"/>
        <v>4000</v>
      </c>
      <c r="BD182" s="148">
        <v>0</v>
      </c>
      <c r="BE182" s="148">
        <v>0</v>
      </c>
      <c r="BF182" s="157">
        <v>1000</v>
      </c>
      <c r="BG182" s="157">
        <f>+BF182</f>
        <v>1000</v>
      </c>
      <c r="BH182" s="157">
        <f>+BG182</f>
        <v>1000</v>
      </c>
      <c r="BI182" s="157">
        <f>+BH182+1000</f>
        <v>2000</v>
      </c>
      <c r="BJ182" s="157">
        <f t="shared" si="144"/>
        <v>2000</v>
      </c>
      <c r="BK182" s="157">
        <f t="shared" si="144"/>
        <v>2000</v>
      </c>
      <c r="BL182" s="157">
        <f>BK182+1000</f>
        <v>3000</v>
      </c>
      <c r="BM182" s="157">
        <f t="shared" si="144"/>
        <v>3000</v>
      </c>
      <c r="BN182" s="157">
        <f t="shared" si="144"/>
        <v>3000</v>
      </c>
      <c r="BO182" s="157">
        <f t="shared" si="143"/>
        <v>4000</v>
      </c>
    </row>
    <row r="183" spans="1:67" customFormat="1" ht="50.1" customHeight="1">
      <c r="A183" s="143" t="s">
        <v>388</v>
      </c>
      <c r="B183" s="143" t="s">
        <v>404</v>
      </c>
      <c r="C183" s="143" t="s">
        <v>78</v>
      </c>
      <c r="D183" s="143" t="s">
        <v>838</v>
      </c>
      <c r="E183" s="143" t="s">
        <v>400</v>
      </c>
      <c r="F183" s="143" t="s">
        <v>461</v>
      </c>
      <c r="G183" s="135" t="s">
        <v>415</v>
      </c>
      <c r="H183" s="135" t="s">
        <v>1539</v>
      </c>
      <c r="I183" s="135" t="s">
        <v>1539</v>
      </c>
      <c r="J183" s="153" t="s">
        <v>499</v>
      </c>
      <c r="K183" s="135" t="s">
        <v>1070</v>
      </c>
      <c r="L183" s="134">
        <v>158</v>
      </c>
      <c r="M183" s="144" t="s">
        <v>790</v>
      </c>
      <c r="N183" s="134" t="s">
        <v>3</v>
      </c>
      <c r="O183" s="11"/>
      <c r="P183" s="11"/>
      <c r="Q183" s="11" t="s">
        <v>87</v>
      </c>
      <c r="R183" s="11" t="s">
        <v>1078</v>
      </c>
      <c r="S183" s="11" t="s">
        <v>87</v>
      </c>
      <c r="T183" s="11" t="s">
        <v>87</v>
      </c>
      <c r="U183" s="11"/>
      <c r="V183" s="11" t="s">
        <v>87</v>
      </c>
      <c r="W183" s="11"/>
      <c r="X183" s="11"/>
      <c r="Y183" s="11" t="s">
        <v>87</v>
      </c>
      <c r="Z183" s="11"/>
      <c r="AA183" s="11"/>
      <c r="AB183" s="11"/>
      <c r="AC183" s="11"/>
      <c r="AD183" s="11"/>
      <c r="AE183" s="11"/>
      <c r="AF183" s="11"/>
      <c r="AG183" s="11"/>
      <c r="AH183" s="11"/>
      <c r="AI183" s="11"/>
      <c r="AJ183" s="11"/>
      <c r="AK183" s="11"/>
      <c r="AL183" s="134" t="s">
        <v>88</v>
      </c>
      <c r="AM183" s="11" t="s">
        <v>125</v>
      </c>
      <c r="AN183" s="134" t="s">
        <v>117</v>
      </c>
      <c r="AO183" s="134" t="s">
        <v>105</v>
      </c>
      <c r="AP183" s="134">
        <v>0</v>
      </c>
      <c r="AQ183" s="135" t="s">
        <v>1082</v>
      </c>
      <c r="AR183" s="135" t="s">
        <v>1083</v>
      </c>
      <c r="AS183" s="136">
        <v>0</v>
      </c>
      <c r="AT183" s="136">
        <v>200</v>
      </c>
      <c r="AU183" s="136">
        <v>200</v>
      </c>
      <c r="AV183" s="136">
        <v>200</v>
      </c>
      <c r="AW183" s="145">
        <v>200</v>
      </c>
      <c r="AX183" s="145">
        <v>800</v>
      </c>
      <c r="AY183" s="136">
        <v>200</v>
      </c>
      <c r="AZ183" s="154">
        <v>0</v>
      </c>
      <c r="BA183" s="136">
        <v>1308</v>
      </c>
      <c r="BB183" s="136">
        <f t="shared" si="137"/>
        <v>-1108</v>
      </c>
      <c r="BC183" s="147">
        <f t="shared" si="138"/>
        <v>200</v>
      </c>
      <c r="BD183" s="148">
        <v>0</v>
      </c>
      <c r="BE183" s="148">
        <v>0</v>
      </c>
      <c r="BF183" s="148">
        <v>0</v>
      </c>
      <c r="BG183" s="148">
        <v>0</v>
      </c>
      <c r="BH183" s="148">
        <v>0</v>
      </c>
      <c r="BI183" s="148">
        <v>0</v>
      </c>
      <c r="BJ183" s="148">
        <v>0</v>
      </c>
      <c r="BK183" s="148">
        <v>0</v>
      </c>
      <c r="BL183" s="148">
        <v>0</v>
      </c>
      <c r="BM183" s="148">
        <v>0</v>
      </c>
      <c r="BN183" s="148">
        <v>0</v>
      </c>
      <c r="BO183" s="148">
        <f t="shared" si="143"/>
        <v>200</v>
      </c>
    </row>
    <row r="184" spans="1:67" customFormat="1" ht="50.1" customHeight="1">
      <c r="A184" s="143" t="s">
        <v>388</v>
      </c>
      <c r="B184" s="143" t="s">
        <v>404</v>
      </c>
      <c r="C184" s="143" t="s">
        <v>78</v>
      </c>
      <c r="D184" s="143" t="s">
        <v>838</v>
      </c>
      <c r="E184" s="143" t="s">
        <v>400</v>
      </c>
      <c r="F184" s="143" t="s">
        <v>461</v>
      </c>
      <c r="G184" s="135" t="s">
        <v>415</v>
      </c>
      <c r="H184" s="135" t="s">
        <v>1539</v>
      </c>
      <c r="I184" s="135" t="s">
        <v>1539</v>
      </c>
      <c r="J184" s="153" t="s">
        <v>499</v>
      </c>
      <c r="K184" s="135" t="s">
        <v>1070</v>
      </c>
      <c r="L184" s="134">
        <v>159</v>
      </c>
      <c r="M184" s="144" t="s">
        <v>791</v>
      </c>
      <c r="N184" s="134" t="s">
        <v>3</v>
      </c>
      <c r="O184" s="11"/>
      <c r="P184" s="11"/>
      <c r="Q184" s="11" t="s">
        <v>87</v>
      </c>
      <c r="R184" s="11" t="s">
        <v>1078</v>
      </c>
      <c r="S184" s="11" t="s">
        <v>87</v>
      </c>
      <c r="T184" s="11" t="s">
        <v>87</v>
      </c>
      <c r="U184" s="11"/>
      <c r="V184" s="11" t="s">
        <v>87</v>
      </c>
      <c r="W184" s="11"/>
      <c r="X184" s="11"/>
      <c r="Y184" s="11" t="s">
        <v>87</v>
      </c>
      <c r="Z184" s="11"/>
      <c r="AA184" s="11"/>
      <c r="AB184" s="11"/>
      <c r="AC184" s="11"/>
      <c r="AD184" s="11"/>
      <c r="AE184" s="11"/>
      <c r="AF184" s="11"/>
      <c r="AG184" s="11"/>
      <c r="AH184" s="11"/>
      <c r="AI184" s="11"/>
      <c r="AJ184" s="11"/>
      <c r="AK184" s="11"/>
      <c r="AL184" s="134" t="s">
        <v>88</v>
      </c>
      <c r="AM184" s="11" t="s">
        <v>125</v>
      </c>
      <c r="AN184" s="134" t="s">
        <v>117</v>
      </c>
      <c r="AO184" s="134" t="s">
        <v>105</v>
      </c>
      <c r="AP184" s="134">
        <v>0</v>
      </c>
      <c r="AQ184" s="135" t="s">
        <v>1084</v>
      </c>
      <c r="AR184" s="135" t="s">
        <v>1083</v>
      </c>
      <c r="AS184" s="136">
        <v>0</v>
      </c>
      <c r="AT184" s="136">
        <v>350</v>
      </c>
      <c r="AU184" s="136">
        <v>350</v>
      </c>
      <c r="AV184" s="136">
        <v>350</v>
      </c>
      <c r="AW184" s="145">
        <v>350</v>
      </c>
      <c r="AX184" s="145">
        <v>1400</v>
      </c>
      <c r="AY184" s="136">
        <v>350</v>
      </c>
      <c r="AZ184" s="154">
        <v>0</v>
      </c>
      <c r="BA184" s="136">
        <v>1295</v>
      </c>
      <c r="BB184" s="136">
        <f t="shared" si="137"/>
        <v>-945</v>
      </c>
      <c r="BC184" s="147">
        <f t="shared" si="138"/>
        <v>350</v>
      </c>
      <c r="BD184" s="148">
        <v>0</v>
      </c>
      <c r="BE184" s="148">
        <v>0</v>
      </c>
      <c r="BF184" s="148">
        <v>0</v>
      </c>
      <c r="BG184" s="148">
        <v>0</v>
      </c>
      <c r="BH184" s="148">
        <v>0</v>
      </c>
      <c r="BI184" s="148">
        <v>0</v>
      </c>
      <c r="BJ184" s="148">
        <v>0</v>
      </c>
      <c r="BK184" s="148">
        <v>0</v>
      </c>
      <c r="BL184" s="148">
        <v>0</v>
      </c>
      <c r="BM184" s="148">
        <v>0</v>
      </c>
      <c r="BN184" s="148">
        <v>0</v>
      </c>
      <c r="BO184" s="148">
        <f t="shared" si="143"/>
        <v>350</v>
      </c>
    </row>
    <row r="185" spans="1:67" customFormat="1" ht="50.1" customHeight="1">
      <c r="A185" s="143" t="s">
        <v>388</v>
      </c>
      <c r="B185" s="143" t="s">
        <v>404</v>
      </c>
      <c r="C185" s="143" t="s">
        <v>78</v>
      </c>
      <c r="D185" s="143" t="s">
        <v>838</v>
      </c>
      <c r="E185" s="143" t="s">
        <v>400</v>
      </c>
      <c r="F185" s="143" t="s">
        <v>461</v>
      </c>
      <c r="G185" s="135" t="s">
        <v>415</v>
      </c>
      <c r="H185" s="135" t="s">
        <v>1061</v>
      </c>
      <c r="I185" s="135" t="s">
        <v>1061</v>
      </c>
      <c r="J185" s="134" t="s">
        <v>501</v>
      </c>
      <c r="K185" s="135" t="s">
        <v>1077</v>
      </c>
      <c r="L185" s="134">
        <v>160</v>
      </c>
      <c r="M185" s="144" t="s">
        <v>1085</v>
      </c>
      <c r="N185" s="134" t="s">
        <v>3</v>
      </c>
      <c r="O185" s="11"/>
      <c r="P185" s="11">
        <v>3914</v>
      </c>
      <c r="Q185" s="11" t="s">
        <v>87</v>
      </c>
      <c r="R185" s="11" t="s">
        <v>1078</v>
      </c>
      <c r="S185" s="11" t="s">
        <v>87</v>
      </c>
      <c r="T185" s="11" t="s">
        <v>87</v>
      </c>
      <c r="U185" s="11"/>
      <c r="V185" s="11" t="s">
        <v>87</v>
      </c>
      <c r="W185" s="11"/>
      <c r="X185" s="11"/>
      <c r="Y185" s="11" t="s">
        <v>87</v>
      </c>
      <c r="Z185" s="11"/>
      <c r="AA185" s="11"/>
      <c r="AB185" s="11"/>
      <c r="AC185" s="11"/>
      <c r="AD185" s="11"/>
      <c r="AE185" s="11"/>
      <c r="AF185" s="11"/>
      <c r="AG185" s="11"/>
      <c r="AH185" s="11"/>
      <c r="AI185" s="11"/>
      <c r="AJ185" s="11"/>
      <c r="AK185" s="11"/>
      <c r="AL185" s="134" t="s">
        <v>88</v>
      </c>
      <c r="AM185" s="11" t="s">
        <v>125</v>
      </c>
      <c r="AN185" s="134" t="s">
        <v>117</v>
      </c>
      <c r="AO185" s="134" t="s">
        <v>105</v>
      </c>
      <c r="AP185" s="134">
        <v>0</v>
      </c>
      <c r="AQ185" s="135" t="s">
        <v>1086</v>
      </c>
      <c r="AR185" s="135" t="s">
        <v>1080</v>
      </c>
      <c r="AS185" s="136">
        <v>0</v>
      </c>
      <c r="AT185" s="136">
        <v>12000</v>
      </c>
      <c r="AU185" s="136">
        <v>10000</v>
      </c>
      <c r="AV185" s="136">
        <v>10000</v>
      </c>
      <c r="AW185" s="145">
        <v>8000</v>
      </c>
      <c r="AX185" s="145">
        <v>40000</v>
      </c>
      <c r="AY185" s="136">
        <v>12000</v>
      </c>
      <c r="AZ185" s="154">
        <v>0</v>
      </c>
      <c r="BA185" s="136">
        <v>11048</v>
      </c>
      <c r="BB185" s="136">
        <f t="shared" si="137"/>
        <v>-1048</v>
      </c>
      <c r="BC185" s="147">
        <f t="shared" si="138"/>
        <v>8000</v>
      </c>
      <c r="BD185" s="148">
        <v>0</v>
      </c>
      <c r="BE185" s="148">
        <v>0</v>
      </c>
      <c r="BF185" s="148">
        <v>0</v>
      </c>
      <c r="BG185" s="148">
        <v>0</v>
      </c>
      <c r="BH185" s="148">
        <v>0</v>
      </c>
      <c r="BI185" s="148">
        <v>0</v>
      </c>
      <c r="BJ185" s="148">
        <v>0</v>
      </c>
      <c r="BK185" s="148">
        <v>0</v>
      </c>
      <c r="BL185" s="148">
        <v>0</v>
      </c>
      <c r="BM185" s="148">
        <v>0</v>
      </c>
      <c r="BN185" s="148">
        <v>0</v>
      </c>
      <c r="BO185" s="148">
        <f t="shared" si="143"/>
        <v>8000</v>
      </c>
    </row>
    <row r="186" spans="1:67" customFormat="1" ht="50.1" customHeight="1">
      <c r="A186" s="143" t="s">
        <v>388</v>
      </c>
      <c r="B186" s="143" t="s">
        <v>404</v>
      </c>
      <c r="C186" s="143" t="s">
        <v>78</v>
      </c>
      <c r="D186" s="143" t="s">
        <v>838</v>
      </c>
      <c r="E186" s="143" t="s">
        <v>400</v>
      </c>
      <c r="F186" s="143" t="s">
        <v>461</v>
      </c>
      <c r="G186" s="135" t="s">
        <v>415</v>
      </c>
      <c r="H186" s="135" t="s">
        <v>1061</v>
      </c>
      <c r="I186" s="135" t="s">
        <v>1061</v>
      </c>
      <c r="J186" s="134" t="s">
        <v>501</v>
      </c>
      <c r="K186" s="135" t="s">
        <v>1077</v>
      </c>
      <c r="L186" s="134">
        <v>161</v>
      </c>
      <c r="M186" s="144" t="s">
        <v>1087</v>
      </c>
      <c r="N186" s="134" t="s">
        <v>3</v>
      </c>
      <c r="O186" s="11"/>
      <c r="P186" s="11">
        <v>3914</v>
      </c>
      <c r="Q186" s="11" t="s">
        <v>87</v>
      </c>
      <c r="R186" s="11" t="s">
        <v>1078</v>
      </c>
      <c r="S186" s="11" t="s">
        <v>87</v>
      </c>
      <c r="T186" s="11" t="s">
        <v>87</v>
      </c>
      <c r="U186" s="11"/>
      <c r="V186" s="11" t="s">
        <v>87</v>
      </c>
      <c r="W186" s="11"/>
      <c r="X186" s="11"/>
      <c r="Y186" s="11" t="s">
        <v>87</v>
      </c>
      <c r="Z186" s="11"/>
      <c r="AA186" s="11"/>
      <c r="AB186" s="11"/>
      <c r="AC186" s="11"/>
      <c r="AD186" s="11"/>
      <c r="AE186" s="11"/>
      <c r="AF186" s="11"/>
      <c r="AG186" s="11"/>
      <c r="AH186" s="11"/>
      <c r="AI186" s="11"/>
      <c r="AJ186" s="11"/>
      <c r="AK186" s="11"/>
      <c r="AL186" s="134" t="s">
        <v>88</v>
      </c>
      <c r="AM186" s="11" t="s">
        <v>125</v>
      </c>
      <c r="AN186" s="134" t="s">
        <v>117</v>
      </c>
      <c r="AO186" s="134" t="s">
        <v>105</v>
      </c>
      <c r="AP186" s="134">
        <v>0</v>
      </c>
      <c r="AQ186" s="135" t="s">
        <v>1088</v>
      </c>
      <c r="AR186" s="135" t="s">
        <v>1080</v>
      </c>
      <c r="AS186" s="136">
        <v>0</v>
      </c>
      <c r="AT186" s="136">
        <v>4000</v>
      </c>
      <c r="AU186" s="136">
        <v>4000</v>
      </c>
      <c r="AV186" s="136">
        <v>4000</v>
      </c>
      <c r="AW186" s="145">
        <v>4000</v>
      </c>
      <c r="AX186" s="145">
        <v>16000</v>
      </c>
      <c r="AY186" s="136">
        <v>4000</v>
      </c>
      <c r="AZ186" s="154">
        <v>0</v>
      </c>
      <c r="BA186" s="136">
        <v>18597</v>
      </c>
      <c r="BB186" s="136">
        <f t="shared" si="137"/>
        <v>-14597</v>
      </c>
      <c r="BC186" s="147">
        <f t="shared" si="138"/>
        <v>4000</v>
      </c>
      <c r="BD186" s="148">
        <v>0</v>
      </c>
      <c r="BE186" s="148">
        <v>0</v>
      </c>
      <c r="BF186" s="148">
        <v>0</v>
      </c>
      <c r="BG186" s="148">
        <v>0</v>
      </c>
      <c r="BH186" s="148">
        <v>0</v>
      </c>
      <c r="BI186" s="148">
        <v>0</v>
      </c>
      <c r="BJ186" s="148">
        <v>0</v>
      </c>
      <c r="BK186" s="148">
        <v>0</v>
      </c>
      <c r="BL186" s="148">
        <v>0</v>
      </c>
      <c r="BM186" s="148">
        <v>0</v>
      </c>
      <c r="BN186" s="148">
        <v>0</v>
      </c>
      <c r="BO186" s="148">
        <f t="shared" si="143"/>
        <v>4000</v>
      </c>
    </row>
    <row r="187" spans="1:67" customFormat="1" ht="50.1" customHeight="1">
      <c r="A187" s="143" t="s">
        <v>388</v>
      </c>
      <c r="B187" s="143" t="s">
        <v>404</v>
      </c>
      <c r="C187" s="143" t="s">
        <v>78</v>
      </c>
      <c r="D187" s="143" t="s">
        <v>838</v>
      </c>
      <c r="E187" s="143" t="s">
        <v>400</v>
      </c>
      <c r="F187" s="143" t="s">
        <v>400</v>
      </c>
      <c r="G187" s="135" t="s">
        <v>415</v>
      </c>
      <c r="H187" s="135" t="s">
        <v>1061</v>
      </c>
      <c r="I187" s="135" t="s">
        <v>1061</v>
      </c>
      <c r="J187" s="134">
        <v>55</v>
      </c>
      <c r="K187" s="135" t="s">
        <v>1089</v>
      </c>
      <c r="L187" s="134">
        <v>136</v>
      </c>
      <c r="M187" s="144" t="s">
        <v>792</v>
      </c>
      <c r="N187" s="134" t="s">
        <v>1</v>
      </c>
      <c r="O187" s="11"/>
      <c r="P187" s="11">
        <v>3914</v>
      </c>
      <c r="Q187" s="11" t="s">
        <v>87</v>
      </c>
      <c r="R187" s="11" t="s">
        <v>87</v>
      </c>
      <c r="S187" s="11" t="s">
        <v>87</v>
      </c>
      <c r="T187" s="11" t="s">
        <v>87</v>
      </c>
      <c r="U187" s="11"/>
      <c r="V187" s="11" t="s">
        <v>87</v>
      </c>
      <c r="W187" s="11"/>
      <c r="X187" s="11"/>
      <c r="Y187" s="11" t="s">
        <v>87</v>
      </c>
      <c r="Z187" s="11"/>
      <c r="AA187" s="11"/>
      <c r="AB187" s="11"/>
      <c r="AC187" s="11"/>
      <c r="AD187" s="11"/>
      <c r="AE187" s="11" t="s">
        <v>87</v>
      </c>
      <c r="AF187" s="11"/>
      <c r="AG187" s="11"/>
      <c r="AH187" s="11"/>
      <c r="AI187" s="11"/>
      <c r="AJ187" s="11"/>
      <c r="AK187" s="11"/>
      <c r="AL187" s="134" t="s">
        <v>88</v>
      </c>
      <c r="AM187" s="11" t="s">
        <v>143</v>
      </c>
      <c r="AN187" s="134" t="s">
        <v>113</v>
      </c>
      <c r="AO187" s="134" t="s">
        <v>105</v>
      </c>
      <c r="AP187" s="134">
        <v>0</v>
      </c>
      <c r="AQ187" s="135" t="s">
        <v>1090</v>
      </c>
      <c r="AR187" s="135" t="s">
        <v>1091</v>
      </c>
      <c r="AS187" s="136">
        <v>0</v>
      </c>
      <c r="AT187" s="158">
        <v>341582</v>
      </c>
      <c r="AU187" s="158">
        <v>305214</v>
      </c>
      <c r="AV187" s="158">
        <v>284975</v>
      </c>
      <c r="AW187" s="159">
        <v>373103</v>
      </c>
      <c r="AX187" s="159">
        <v>373103</v>
      </c>
      <c r="AY187" s="136">
        <v>0</v>
      </c>
      <c r="AZ187" s="146">
        <v>478385</v>
      </c>
      <c r="BA187" s="136">
        <v>353470</v>
      </c>
      <c r="BB187" s="136">
        <f t="shared" si="137"/>
        <v>-68495</v>
      </c>
      <c r="BC187" s="147">
        <f t="shared" si="138"/>
        <v>373103</v>
      </c>
      <c r="BD187" s="148">
        <v>0</v>
      </c>
      <c r="BE187" s="148">
        <v>0</v>
      </c>
      <c r="BF187" s="148">
        <v>0</v>
      </c>
      <c r="BG187" s="148">
        <v>0</v>
      </c>
      <c r="BH187" s="148">
        <v>0</v>
      </c>
      <c r="BI187" s="58">
        <v>186000</v>
      </c>
      <c r="BJ187" s="148">
        <f>BI187</f>
        <v>186000</v>
      </c>
      <c r="BK187" s="148">
        <f t="shared" ref="BK187:BN187" si="145">BJ187</f>
        <v>186000</v>
      </c>
      <c r="BL187" s="148">
        <f t="shared" si="145"/>
        <v>186000</v>
      </c>
      <c r="BM187" s="148">
        <f t="shared" si="145"/>
        <v>186000</v>
      </c>
      <c r="BN187" s="148">
        <f t="shared" si="145"/>
        <v>186000</v>
      </c>
      <c r="BO187" s="148">
        <f t="shared" si="143"/>
        <v>373103</v>
      </c>
    </row>
    <row r="188" spans="1:67" customFormat="1" ht="50.1" customHeight="1">
      <c r="A188" s="143" t="s">
        <v>388</v>
      </c>
      <c r="B188" s="143" t="s">
        <v>404</v>
      </c>
      <c r="C188" s="143" t="s">
        <v>78</v>
      </c>
      <c r="D188" s="143" t="s">
        <v>838</v>
      </c>
      <c r="E188" s="143" t="s">
        <v>400</v>
      </c>
      <c r="F188" s="143" t="s">
        <v>461</v>
      </c>
      <c r="G188" s="135" t="s">
        <v>415</v>
      </c>
      <c r="H188" s="135" t="s">
        <v>1061</v>
      </c>
      <c r="I188" s="135" t="s">
        <v>1061</v>
      </c>
      <c r="J188" s="134">
        <v>55</v>
      </c>
      <c r="K188" s="135" t="s">
        <v>1089</v>
      </c>
      <c r="L188" s="134">
        <v>163</v>
      </c>
      <c r="M188" s="144" t="s">
        <v>793</v>
      </c>
      <c r="N188" s="134" t="s">
        <v>1</v>
      </c>
      <c r="O188" s="11" t="s">
        <v>87</v>
      </c>
      <c r="P188" s="11"/>
      <c r="Q188" s="11" t="s">
        <v>1092</v>
      </c>
      <c r="R188" s="11" t="s">
        <v>1093</v>
      </c>
      <c r="S188" s="11" t="s">
        <v>87</v>
      </c>
      <c r="T188" s="11"/>
      <c r="U188" s="11"/>
      <c r="V188" s="11" t="s">
        <v>87</v>
      </c>
      <c r="W188" s="11"/>
      <c r="X188" s="11"/>
      <c r="Y188" s="11" t="s">
        <v>87</v>
      </c>
      <c r="Z188" s="11"/>
      <c r="AA188" s="11"/>
      <c r="AB188" s="11"/>
      <c r="AC188" s="11"/>
      <c r="AD188" s="11"/>
      <c r="AE188" s="11"/>
      <c r="AF188" s="11"/>
      <c r="AG188" s="11"/>
      <c r="AH188" s="11"/>
      <c r="AI188" s="11"/>
      <c r="AJ188" s="11"/>
      <c r="AK188" s="11"/>
      <c r="AL188" s="134" t="s">
        <v>88</v>
      </c>
      <c r="AM188" s="11" t="s">
        <v>125</v>
      </c>
      <c r="AN188" s="134" t="s">
        <v>117</v>
      </c>
      <c r="AO188" s="134" t="s">
        <v>105</v>
      </c>
      <c r="AP188" s="134">
        <v>0</v>
      </c>
      <c r="AQ188" s="135" t="s">
        <v>1094</v>
      </c>
      <c r="AR188" s="135" t="s">
        <v>1091</v>
      </c>
      <c r="AS188" s="136">
        <v>0</v>
      </c>
      <c r="AT188" s="136">
        <v>5016</v>
      </c>
      <c r="AU188" s="136">
        <v>4542</v>
      </c>
      <c r="AV188" s="136">
        <v>4556</v>
      </c>
      <c r="AW188" s="145">
        <v>5029</v>
      </c>
      <c r="AX188" s="145">
        <v>19143</v>
      </c>
      <c r="AY188" s="136">
        <v>0</v>
      </c>
      <c r="AZ188" s="146">
        <v>5623</v>
      </c>
      <c r="BA188" s="136">
        <v>5527</v>
      </c>
      <c r="BB188" s="136">
        <f t="shared" si="137"/>
        <v>-971</v>
      </c>
      <c r="BC188" s="147">
        <f t="shared" si="138"/>
        <v>5029</v>
      </c>
      <c r="BD188" s="148">
        <v>0</v>
      </c>
      <c r="BE188" s="148">
        <v>0</v>
      </c>
      <c r="BF188" s="148">
        <v>0</v>
      </c>
      <c r="BG188" s="148">
        <v>0</v>
      </c>
      <c r="BH188" s="148">
        <v>0</v>
      </c>
      <c r="BI188" s="148">
        <v>0</v>
      </c>
      <c r="BJ188" s="148">
        <v>0</v>
      </c>
      <c r="BK188" s="148">
        <v>0</v>
      </c>
      <c r="BL188" s="148">
        <v>0</v>
      </c>
      <c r="BM188" s="148">
        <v>0</v>
      </c>
      <c r="BN188" s="148">
        <v>0</v>
      </c>
      <c r="BO188" s="148">
        <f t="shared" si="143"/>
        <v>5029</v>
      </c>
    </row>
    <row r="189" spans="1:67" customFormat="1" ht="50.1" customHeight="1">
      <c r="A189" s="143" t="s">
        <v>388</v>
      </c>
      <c r="B189" s="143" t="s">
        <v>404</v>
      </c>
      <c r="C189" s="143" t="s">
        <v>78</v>
      </c>
      <c r="D189" s="143" t="s">
        <v>838</v>
      </c>
      <c r="E189" s="143" t="s">
        <v>400</v>
      </c>
      <c r="F189" s="143" t="s">
        <v>461</v>
      </c>
      <c r="G189" s="135" t="s">
        <v>415</v>
      </c>
      <c r="H189" s="135" t="s">
        <v>1061</v>
      </c>
      <c r="I189" s="135" t="s">
        <v>1061</v>
      </c>
      <c r="J189" s="134">
        <v>55</v>
      </c>
      <c r="K189" s="135" t="s">
        <v>1089</v>
      </c>
      <c r="L189" s="134">
        <v>166</v>
      </c>
      <c r="M189" s="144" t="s">
        <v>794</v>
      </c>
      <c r="N189" s="134" t="s">
        <v>1</v>
      </c>
      <c r="O189" s="11" t="s">
        <v>87</v>
      </c>
      <c r="P189" s="11"/>
      <c r="Q189" s="11" t="s">
        <v>1092</v>
      </c>
      <c r="R189" s="11" t="s">
        <v>1093</v>
      </c>
      <c r="S189" s="11" t="s">
        <v>87</v>
      </c>
      <c r="T189" s="11"/>
      <c r="U189" s="11"/>
      <c r="V189" s="11" t="s">
        <v>87</v>
      </c>
      <c r="W189" s="11"/>
      <c r="X189" s="11"/>
      <c r="Y189" s="11" t="s">
        <v>87</v>
      </c>
      <c r="Z189" s="11"/>
      <c r="AA189" s="11"/>
      <c r="AB189" s="11"/>
      <c r="AC189" s="11"/>
      <c r="AD189" s="11"/>
      <c r="AE189" s="11"/>
      <c r="AF189" s="11"/>
      <c r="AG189" s="11"/>
      <c r="AH189" s="11"/>
      <c r="AI189" s="11"/>
      <c r="AJ189" s="11"/>
      <c r="AK189" s="11"/>
      <c r="AL189" s="134" t="s">
        <v>88</v>
      </c>
      <c r="AM189" s="11" t="s">
        <v>143</v>
      </c>
      <c r="AN189" s="134" t="s">
        <v>113</v>
      </c>
      <c r="AO189" s="134" t="s">
        <v>105</v>
      </c>
      <c r="AP189" s="134">
        <v>0</v>
      </c>
      <c r="AQ189" s="135" t="s">
        <v>1095</v>
      </c>
      <c r="AR189" s="135" t="s">
        <v>1091</v>
      </c>
      <c r="AS189" s="136">
        <v>0</v>
      </c>
      <c r="AT189" s="136">
        <v>18074</v>
      </c>
      <c r="AU189" s="136">
        <v>17197</v>
      </c>
      <c r="AV189" s="136">
        <v>21013</v>
      </c>
      <c r="AW189" s="145">
        <v>21469</v>
      </c>
      <c r="AX189" s="145">
        <v>21469</v>
      </c>
      <c r="AY189" s="136">
        <v>0</v>
      </c>
      <c r="AZ189" s="146">
        <v>30110</v>
      </c>
      <c r="BA189" s="136">
        <v>16978</v>
      </c>
      <c r="BB189" s="136">
        <f t="shared" si="137"/>
        <v>4035</v>
      </c>
      <c r="BC189" s="147">
        <f t="shared" si="138"/>
        <v>21469</v>
      </c>
      <c r="BD189" s="148">
        <v>0</v>
      </c>
      <c r="BE189" s="148">
        <v>0</v>
      </c>
      <c r="BF189" s="148">
        <v>0</v>
      </c>
      <c r="BG189" s="148">
        <v>0</v>
      </c>
      <c r="BH189" s="148">
        <v>0</v>
      </c>
      <c r="BI189" s="149">
        <v>10700</v>
      </c>
      <c r="BJ189" s="148">
        <f>BI189</f>
        <v>10700</v>
      </c>
      <c r="BK189" s="148">
        <f t="shared" ref="BK189:BN189" si="146">BJ189</f>
        <v>10700</v>
      </c>
      <c r="BL189" s="148">
        <f t="shared" si="146"/>
        <v>10700</v>
      </c>
      <c r="BM189" s="148">
        <f t="shared" si="146"/>
        <v>10700</v>
      </c>
      <c r="BN189" s="148">
        <f t="shared" si="146"/>
        <v>10700</v>
      </c>
      <c r="BO189" s="148">
        <f t="shared" si="143"/>
        <v>21469</v>
      </c>
    </row>
    <row r="190" spans="1:67" customFormat="1" ht="50.1" customHeight="1">
      <c r="A190" s="143" t="s">
        <v>388</v>
      </c>
      <c r="B190" s="143" t="s">
        <v>404</v>
      </c>
      <c r="C190" s="143" t="s">
        <v>78</v>
      </c>
      <c r="D190" s="143" t="s">
        <v>838</v>
      </c>
      <c r="E190" s="143" t="s">
        <v>400</v>
      </c>
      <c r="F190" s="143" t="s">
        <v>461</v>
      </c>
      <c r="G190" s="135" t="s">
        <v>415</v>
      </c>
      <c r="H190" s="135" t="s">
        <v>1061</v>
      </c>
      <c r="I190" s="135" t="s">
        <v>1061</v>
      </c>
      <c r="J190" s="134">
        <v>55</v>
      </c>
      <c r="K190" s="135" t="s">
        <v>1089</v>
      </c>
      <c r="L190" s="134">
        <v>276</v>
      </c>
      <c r="M190" s="144" t="s">
        <v>795</v>
      </c>
      <c r="N190" s="134" t="s">
        <v>1</v>
      </c>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34" t="s">
        <v>88</v>
      </c>
      <c r="AM190" s="11" t="s">
        <v>125</v>
      </c>
      <c r="AN190" s="134" t="s">
        <v>117</v>
      </c>
      <c r="AO190" s="134" t="s">
        <v>105</v>
      </c>
      <c r="AP190" s="134">
        <v>0</v>
      </c>
      <c r="AQ190" s="135" t="s">
        <v>1096</v>
      </c>
      <c r="AR190" s="135" t="s">
        <v>1091</v>
      </c>
      <c r="AS190" s="136">
        <v>0</v>
      </c>
      <c r="AT190" s="160">
        <v>912</v>
      </c>
      <c r="AU190" s="160">
        <v>850</v>
      </c>
      <c r="AV190" s="160">
        <v>862</v>
      </c>
      <c r="AW190" s="161">
        <v>911</v>
      </c>
      <c r="AX190" s="161">
        <v>3535</v>
      </c>
      <c r="AY190" s="136">
        <v>0</v>
      </c>
      <c r="AZ190" s="146">
        <v>872</v>
      </c>
      <c r="BA190" s="136">
        <v>89</v>
      </c>
      <c r="BB190" s="136">
        <f t="shared" si="137"/>
        <v>773</v>
      </c>
      <c r="BC190" s="147">
        <f t="shared" si="138"/>
        <v>911</v>
      </c>
      <c r="BD190" s="148">
        <v>0</v>
      </c>
      <c r="BE190" s="148">
        <v>0</v>
      </c>
      <c r="BF190" s="148">
        <v>0</v>
      </c>
      <c r="BG190" s="148">
        <v>0</v>
      </c>
      <c r="BH190" s="148">
        <v>0</v>
      </c>
      <c r="BI190" s="148">
        <v>0</v>
      </c>
      <c r="BJ190" s="148">
        <v>0</v>
      </c>
      <c r="BK190" s="148">
        <v>0</v>
      </c>
      <c r="BL190" s="148">
        <v>0</v>
      </c>
      <c r="BM190" s="148">
        <v>0</v>
      </c>
      <c r="BN190" s="148">
        <v>0</v>
      </c>
      <c r="BO190" s="148">
        <f t="shared" si="143"/>
        <v>911</v>
      </c>
    </row>
    <row r="191" spans="1:67" customFormat="1" ht="50.1" customHeight="1">
      <c r="A191" s="143" t="s">
        <v>388</v>
      </c>
      <c r="B191" s="143" t="s">
        <v>1097</v>
      </c>
      <c r="C191" s="143" t="s">
        <v>78</v>
      </c>
      <c r="D191" s="143" t="s">
        <v>838</v>
      </c>
      <c r="E191" s="143" t="s">
        <v>400</v>
      </c>
      <c r="F191" s="143" t="s">
        <v>461</v>
      </c>
      <c r="G191" s="135" t="s">
        <v>415</v>
      </c>
      <c r="H191" s="135" t="s">
        <v>1061</v>
      </c>
      <c r="I191" s="61" t="s">
        <v>1538</v>
      </c>
      <c r="J191" s="134">
        <v>55</v>
      </c>
      <c r="K191" s="135" t="s">
        <v>1089</v>
      </c>
      <c r="L191" s="134">
        <v>290</v>
      </c>
      <c r="M191" s="144" t="s">
        <v>796</v>
      </c>
      <c r="N191" s="134" t="s">
        <v>7</v>
      </c>
      <c r="O191" s="11" t="s">
        <v>87</v>
      </c>
      <c r="P191" s="11"/>
      <c r="Q191" s="11"/>
      <c r="R191" s="11"/>
      <c r="S191" s="11" t="s">
        <v>1098</v>
      </c>
      <c r="T191" s="11"/>
      <c r="U191" s="11"/>
      <c r="V191" s="11"/>
      <c r="W191" s="11"/>
      <c r="X191" s="11"/>
      <c r="Y191" s="11"/>
      <c r="Z191" s="11"/>
      <c r="AA191" s="11"/>
      <c r="AB191" s="11"/>
      <c r="AC191" s="11"/>
      <c r="AD191" s="11"/>
      <c r="AE191" s="11"/>
      <c r="AF191" s="11"/>
      <c r="AG191" s="11"/>
      <c r="AH191" s="11"/>
      <c r="AI191" s="11"/>
      <c r="AJ191" s="11"/>
      <c r="AK191" s="11"/>
      <c r="AL191" s="134" t="s">
        <v>88</v>
      </c>
      <c r="AM191" s="11" t="s">
        <v>125</v>
      </c>
      <c r="AN191" s="134" t="s">
        <v>113</v>
      </c>
      <c r="AO191" s="134" t="s">
        <v>91</v>
      </c>
      <c r="AP191" s="134">
        <v>60</v>
      </c>
      <c r="AQ191" s="135" t="s">
        <v>1099</v>
      </c>
      <c r="AR191" s="135" t="s">
        <v>1091</v>
      </c>
      <c r="AS191" s="136">
        <v>10</v>
      </c>
      <c r="AT191" s="136">
        <v>20</v>
      </c>
      <c r="AU191" s="136">
        <v>25</v>
      </c>
      <c r="AV191" s="136">
        <v>30</v>
      </c>
      <c r="AW191" s="145">
        <v>35</v>
      </c>
      <c r="AX191" s="145">
        <v>35</v>
      </c>
      <c r="AY191" s="136">
        <v>16.66</v>
      </c>
      <c r="AZ191" s="162">
        <v>11.5</v>
      </c>
      <c r="BA191" s="136">
        <v>19.600000000000001</v>
      </c>
      <c r="BB191" s="136">
        <f t="shared" si="137"/>
        <v>10.399999999999999</v>
      </c>
      <c r="BC191" s="147">
        <f t="shared" si="138"/>
        <v>35</v>
      </c>
      <c r="BD191" s="148">
        <v>0</v>
      </c>
      <c r="BE191" s="148">
        <v>0</v>
      </c>
      <c r="BF191" s="148">
        <v>0</v>
      </c>
      <c r="BG191" s="148">
        <v>0</v>
      </c>
      <c r="BH191" s="148">
        <v>0</v>
      </c>
      <c r="BI191" s="148">
        <v>0</v>
      </c>
      <c r="BJ191" s="148">
        <v>0</v>
      </c>
      <c r="BK191" s="148">
        <v>0</v>
      </c>
      <c r="BL191" s="148">
        <v>0</v>
      </c>
      <c r="BM191" s="148">
        <v>0</v>
      </c>
      <c r="BN191" s="148">
        <v>0</v>
      </c>
      <c r="BO191" s="148">
        <f t="shared" si="143"/>
        <v>35</v>
      </c>
    </row>
    <row r="192" spans="1:67" customFormat="1" ht="50.1" customHeight="1">
      <c r="A192" s="143" t="s">
        <v>388</v>
      </c>
      <c r="B192" s="143" t="s">
        <v>404</v>
      </c>
      <c r="C192" s="143" t="s">
        <v>78</v>
      </c>
      <c r="D192" s="143" t="s">
        <v>838</v>
      </c>
      <c r="E192" s="143" t="s">
        <v>400</v>
      </c>
      <c r="F192" s="143" t="s">
        <v>461</v>
      </c>
      <c r="G192" s="135" t="s">
        <v>415</v>
      </c>
      <c r="H192" s="135" t="s">
        <v>1061</v>
      </c>
      <c r="I192" s="135" t="s">
        <v>1061</v>
      </c>
      <c r="J192" s="134">
        <v>55</v>
      </c>
      <c r="K192" s="135" t="s">
        <v>1089</v>
      </c>
      <c r="L192" s="134">
        <v>283</v>
      </c>
      <c r="M192" s="144" t="s">
        <v>806</v>
      </c>
      <c r="N192" s="134" t="s">
        <v>1</v>
      </c>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34" t="s">
        <v>88</v>
      </c>
      <c r="AM192" s="11" t="s">
        <v>143</v>
      </c>
      <c r="AN192" s="134" t="s">
        <v>113</v>
      </c>
      <c r="AO192" s="134" t="s">
        <v>105</v>
      </c>
      <c r="AP192" s="134">
        <v>0</v>
      </c>
      <c r="AQ192" s="135" t="s">
        <v>1100</v>
      </c>
      <c r="AR192" s="135" t="s">
        <v>1091</v>
      </c>
      <c r="AS192" s="136">
        <v>0</v>
      </c>
      <c r="AT192" s="146">
        <v>35637</v>
      </c>
      <c r="AU192" s="146">
        <v>133491</v>
      </c>
      <c r="AV192" s="146">
        <v>17738</v>
      </c>
      <c r="AW192" s="163">
        <v>26227</v>
      </c>
      <c r="AX192" s="163">
        <v>26227</v>
      </c>
      <c r="AY192" s="136">
        <v>0</v>
      </c>
      <c r="AZ192" s="146">
        <v>328220</v>
      </c>
      <c r="BA192" s="136">
        <v>17167</v>
      </c>
      <c r="BB192" s="136">
        <f t="shared" si="137"/>
        <v>571</v>
      </c>
      <c r="BC192" s="147">
        <f t="shared" si="138"/>
        <v>26227</v>
      </c>
      <c r="BD192" s="148">
        <v>0</v>
      </c>
      <c r="BE192" s="148">
        <v>0</v>
      </c>
      <c r="BF192" s="148">
        <v>0</v>
      </c>
      <c r="BG192" s="148">
        <v>0</v>
      </c>
      <c r="BH192" s="148">
        <v>0</v>
      </c>
      <c r="BI192" s="149">
        <v>13100</v>
      </c>
      <c r="BJ192" s="148">
        <f>BI192</f>
        <v>13100</v>
      </c>
      <c r="BK192" s="148">
        <f t="shared" ref="BK192:BN192" si="147">BJ192</f>
        <v>13100</v>
      </c>
      <c r="BL192" s="148">
        <f t="shared" si="147"/>
        <v>13100</v>
      </c>
      <c r="BM192" s="148">
        <f t="shared" si="147"/>
        <v>13100</v>
      </c>
      <c r="BN192" s="148">
        <f t="shared" si="147"/>
        <v>13100</v>
      </c>
      <c r="BO192" s="148">
        <f t="shared" si="143"/>
        <v>26227</v>
      </c>
    </row>
    <row r="193" spans="1:67" customFormat="1" ht="50.1" customHeight="1">
      <c r="A193" s="143" t="s">
        <v>388</v>
      </c>
      <c r="B193" s="143" t="s">
        <v>77</v>
      </c>
      <c r="C193" s="143" t="s">
        <v>78</v>
      </c>
      <c r="D193" s="143" t="s">
        <v>838</v>
      </c>
      <c r="E193" s="143" t="s">
        <v>400</v>
      </c>
      <c r="F193" s="143" t="s">
        <v>478</v>
      </c>
      <c r="G193" s="135" t="s">
        <v>415</v>
      </c>
      <c r="H193" s="135" t="s">
        <v>1061</v>
      </c>
      <c r="I193" s="135" t="s">
        <v>1061</v>
      </c>
      <c r="J193" s="134" t="s">
        <v>499</v>
      </c>
      <c r="K193" s="135" t="s">
        <v>1070</v>
      </c>
      <c r="L193" s="134">
        <v>168</v>
      </c>
      <c r="M193" s="144" t="s">
        <v>797</v>
      </c>
      <c r="N193" s="134" t="s">
        <v>1</v>
      </c>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34" t="s">
        <v>103</v>
      </c>
      <c r="AM193" s="11" t="s">
        <v>89</v>
      </c>
      <c r="AN193" s="134" t="s">
        <v>104</v>
      </c>
      <c r="AO193" s="134" t="s">
        <v>91</v>
      </c>
      <c r="AP193" s="134">
        <v>0</v>
      </c>
      <c r="AQ193" s="135" t="s">
        <v>1065</v>
      </c>
      <c r="AR193" s="135" t="s">
        <v>1066</v>
      </c>
      <c r="AS193" s="136">
        <v>0</v>
      </c>
      <c r="AT193" s="136">
        <v>100</v>
      </c>
      <c r="AU193" s="136">
        <v>100</v>
      </c>
      <c r="AV193" s="136">
        <v>100</v>
      </c>
      <c r="AW193" s="145">
        <v>100</v>
      </c>
      <c r="AX193" s="145">
        <v>100</v>
      </c>
      <c r="AY193" s="136">
        <v>0</v>
      </c>
      <c r="AZ193" s="146">
        <v>100</v>
      </c>
      <c r="BA193" s="136">
        <v>100</v>
      </c>
      <c r="BB193" s="136">
        <f t="shared" si="137"/>
        <v>0</v>
      </c>
      <c r="BC193" s="147">
        <f t="shared" si="138"/>
        <v>100</v>
      </c>
      <c r="BD193" s="148">
        <v>0</v>
      </c>
      <c r="BE193" s="148">
        <f>BD193</f>
        <v>0</v>
      </c>
      <c r="BF193" s="149">
        <v>5</v>
      </c>
      <c r="BG193" s="148">
        <f>BF193</f>
        <v>5</v>
      </c>
      <c r="BH193" s="148">
        <f>BG193</f>
        <v>5</v>
      </c>
      <c r="BI193" s="149">
        <v>50</v>
      </c>
      <c r="BJ193" s="148">
        <f>BI193</f>
        <v>50</v>
      </c>
      <c r="BK193" s="148">
        <f>BJ193</f>
        <v>50</v>
      </c>
      <c r="BL193" s="149">
        <v>70</v>
      </c>
      <c r="BM193" s="148">
        <f>BL193</f>
        <v>70</v>
      </c>
      <c r="BN193" s="148">
        <f>BM193</f>
        <v>70</v>
      </c>
      <c r="BO193" s="148">
        <f t="shared" si="143"/>
        <v>100</v>
      </c>
    </row>
    <row r="194" spans="1:67" customFormat="1" ht="50.1" customHeight="1">
      <c r="A194" s="143" t="s">
        <v>388</v>
      </c>
      <c r="B194" s="143" t="s">
        <v>77</v>
      </c>
      <c r="C194" s="143" t="s">
        <v>78</v>
      </c>
      <c r="D194" s="143" t="s">
        <v>838</v>
      </c>
      <c r="E194" s="143" t="s">
        <v>400</v>
      </c>
      <c r="F194" s="143" t="s">
        <v>478</v>
      </c>
      <c r="G194" s="135" t="s">
        <v>415</v>
      </c>
      <c r="H194" s="135" t="s">
        <v>1061</v>
      </c>
      <c r="I194" s="135" t="s">
        <v>1061</v>
      </c>
      <c r="J194" s="134" t="s">
        <v>499</v>
      </c>
      <c r="K194" s="135" t="s">
        <v>1070</v>
      </c>
      <c r="L194" s="134">
        <v>94</v>
      </c>
      <c r="M194" s="144" t="s">
        <v>1101</v>
      </c>
      <c r="N194" s="134" t="s">
        <v>1</v>
      </c>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34" t="s">
        <v>88</v>
      </c>
      <c r="AM194" s="11" t="s">
        <v>143</v>
      </c>
      <c r="AN194" s="134" t="s">
        <v>113</v>
      </c>
      <c r="AO194" s="134" t="s">
        <v>105</v>
      </c>
      <c r="AP194" s="134">
        <v>0</v>
      </c>
      <c r="AQ194" s="135" t="s">
        <v>1102</v>
      </c>
      <c r="AR194" s="135" t="s">
        <v>1103</v>
      </c>
      <c r="AS194" s="136">
        <v>0</v>
      </c>
      <c r="AT194" s="136">
        <v>0</v>
      </c>
      <c r="AU194" s="136">
        <v>8</v>
      </c>
      <c r="AV194" s="136">
        <v>4</v>
      </c>
      <c r="AW194" s="145">
        <v>4</v>
      </c>
      <c r="AX194" s="145">
        <v>4</v>
      </c>
      <c r="AY194" s="136">
        <v>0</v>
      </c>
      <c r="AZ194" s="146">
        <v>8</v>
      </c>
      <c r="BA194" s="136">
        <v>4</v>
      </c>
      <c r="BB194" s="136">
        <f t="shared" si="137"/>
        <v>0</v>
      </c>
      <c r="BC194" s="147">
        <f t="shared" si="138"/>
        <v>4</v>
      </c>
      <c r="BD194" s="148">
        <v>0</v>
      </c>
      <c r="BE194" s="148">
        <v>0</v>
      </c>
      <c r="BF194" s="148">
        <v>0</v>
      </c>
      <c r="BG194" s="148">
        <v>0</v>
      </c>
      <c r="BH194" s="148">
        <v>0</v>
      </c>
      <c r="BI194" s="149">
        <v>1</v>
      </c>
      <c r="BJ194" s="148">
        <f>BI194</f>
        <v>1</v>
      </c>
      <c r="BK194" s="148">
        <f t="shared" ref="BK194:BN196" si="148">BJ194</f>
        <v>1</v>
      </c>
      <c r="BL194" s="148">
        <f t="shared" si="148"/>
        <v>1</v>
      </c>
      <c r="BM194" s="148">
        <f t="shared" si="148"/>
        <v>1</v>
      </c>
      <c r="BN194" s="148">
        <f t="shared" si="148"/>
        <v>1</v>
      </c>
      <c r="BO194" s="148">
        <f t="shared" si="143"/>
        <v>4</v>
      </c>
    </row>
    <row r="195" spans="1:67" customFormat="1" ht="50.1" customHeight="1">
      <c r="A195" s="143" t="s">
        <v>388</v>
      </c>
      <c r="B195" s="143" t="s">
        <v>77</v>
      </c>
      <c r="C195" s="143" t="s">
        <v>78</v>
      </c>
      <c r="D195" s="143" t="s">
        <v>838</v>
      </c>
      <c r="E195" s="143" t="s">
        <v>400</v>
      </c>
      <c r="F195" s="143" t="s">
        <v>478</v>
      </c>
      <c r="G195" s="135" t="s">
        <v>415</v>
      </c>
      <c r="H195" s="135" t="s">
        <v>839</v>
      </c>
      <c r="I195" s="73" t="s">
        <v>1540</v>
      </c>
      <c r="J195" s="134" t="s">
        <v>499</v>
      </c>
      <c r="K195" s="135" t="s">
        <v>1070</v>
      </c>
      <c r="L195" s="134">
        <v>170</v>
      </c>
      <c r="M195" s="144" t="s">
        <v>798</v>
      </c>
      <c r="N195" s="134" t="s">
        <v>1</v>
      </c>
      <c r="O195" s="11" t="s">
        <v>87</v>
      </c>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34" t="s">
        <v>103</v>
      </c>
      <c r="AM195" s="11" t="s">
        <v>89</v>
      </c>
      <c r="AN195" s="134" t="s">
        <v>104</v>
      </c>
      <c r="AO195" s="134" t="s">
        <v>91</v>
      </c>
      <c r="AP195" s="134">
        <v>0</v>
      </c>
      <c r="AQ195" s="135" t="s">
        <v>1065</v>
      </c>
      <c r="AR195" s="135" t="s">
        <v>1066</v>
      </c>
      <c r="AS195" s="136">
        <v>0</v>
      </c>
      <c r="AT195" s="136">
        <v>0</v>
      </c>
      <c r="AU195" s="136">
        <v>100</v>
      </c>
      <c r="AV195" s="136">
        <v>100</v>
      </c>
      <c r="AW195" s="145">
        <v>100</v>
      </c>
      <c r="AX195" s="145">
        <v>100</v>
      </c>
      <c r="AY195" s="136">
        <v>0</v>
      </c>
      <c r="AZ195" s="146">
        <v>100</v>
      </c>
      <c r="BA195" s="136">
        <v>100</v>
      </c>
      <c r="BB195" s="136">
        <f t="shared" si="137"/>
        <v>0</v>
      </c>
      <c r="BC195" s="147">
        <f t="shared" si="138"/>
        <v>100</v>
      </c>
      <c r="BD195" s="148">
        <v>0</v>
      </c>
      <c r="BE195" s="148">
        <f t="shared" ref="BE195:BE196" si="149">BD195</f>
        <v>0</v>
      </c>
      <c r="BF195" s="149">
        <v>5</v>
      </c>
      <c r="BG195" s="148">
        <f t="shared" ref="BG195:BH196" si="150">BF195</f>
        <v>5</v>
      </c>
      <c r="BH195" s="148">
        <f t="shared" si="150"/>
        <v>5</v>
      </c>
      <c r="BI195" s="149">
        <v>50</v>
      </c>
      <c r="BJ195" s="148">
        <f t="shared" ref="BJ195:BK196" si="151">BI195</f>
        <v>50</v>
      </c>
      <c r="BK195" s="148">
        <f t="shared" si="151"/>
        <v>50</v>
      </c>
      <c r="BL195" s="149">
        <v>70</v>
      </c>
      <c r="BM195" s="148">
        <f t="shared" si="148"/>
        <v>70</v>
      </c>
      <c r="BN195" s="148">
        <f t="shared" si="148"/>
        <v>70</v>
      </c>
      <c r="BO195" s="148">
        <f t="shared" si="143"/>
        <v>100</v>
      </c>
    </row>
    <row r="196" spans="1:67" customFormat="1" ht="50.1" customHeight="1">
      <c r="A196" s="143" t="s">
        <v>388</v>
      </c>
      <c r="B196" s="143" t="s">
        <v>404</v>
      </c>
      <c r="C196" s="143" t="s">
        <v>78</v>
      </c>
      <c r="D196" s="143" t="s">
        <v>838</v>
      </c>
      <c r="E196" s="143" t="s">
        <v>400</v>
      </c>
      <c r="F196" s="143" t="s">
        <v>400</v>
      </c>
      <c r="G196" s="135" t="s">
        <v>415</v>
      </c>
      <c r="H196" s="135" t="s">
        <v>1061</v>
      </c>
      <c r="I196" s="135" t="s">
        <v>1061</v>
      </c>
      <c r="J196" s="134" t="s">
        <v>499</v>
      </c>
      <c r="K196" s="135" t="s">
        <v>1070</v>
      </c>
      <c r="L196" s="134">
        <v>95</v>
      </c>
      <c r="M196" s="144" t="s">
        <v>799</v>
      </c>
      <c r="N196" s="134" t="s">
        <v>1</v>
      </c>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34" t="s">
        <v>155</v>
      </c>
      <c r="AM196" s="11" t="s">
        <v>89</v>
      </c>
      <c r="AN196" s="134" t="s">
        <v>113</v>
      </c>
      <c r="AO196" s="134" t="s">
        <v>91</v>
      </c>
      <c r="AP196" s="134">
        <v>0</v>
      </c>
      <c r="AQ196" s="135" t="s">
        <v>1065</v>
      </c>
      <c r="AR196" s="135" t="s">
        <v>1066</v>
      </c>
      <c r="AS196" s="136">
        <v>0</v>
      </c>
      <c r="AT196" s="136">
        <v>0</v>
      </c>
      <c r="AU196" s="136">
        <v>100</v>
      </c>
      <c r="AV196" s="136">
        <v>100</v>
      </c>
      <c r="AW196" s="145">
        <v>100</v>
      </c>
      <c r="AX196" s="145">
        <v>100</v>
      </c>
      <c r="AY196" s="136">
        <v>0</v>
      </c>
      <c r="AZ196" s="146">
        <v>100</v>
      </c>
      <c r="BA196" s="136">
        <v>100</v>
      </c>
      <c r="BB196" s="136">
        <f t="shared" si="137"/>
        <v>0</v>
      </c>
      <c r="BC196" s="147">
        <f t="shared" si="138"/>
        <v>100</v>
      </c>
      <c r="BD196" s="148">
        <v>0</v>
      </c>
      <c r="BE196" s="148">
        <f t="shared" si="149"/>
        <v>0</v>
      </c>
      <c r="BF196" s="149">
        <v>5</v>
      </c>
      <c r="BG196" s="148">
        <f t="shared" si="150"/>
        <v>5</v>
      </c>
      <c r="BH196" s="148">
        <f t="shared" si="150"/>
        <v>5</v>
      </c>
      <c r="BI196" s="149">
        <v>50</v>
      </c>
      <c r="BJ196" s="148">
        <f t="shared" si="151"/>
        <v>50</v>
      </c>
      <c r="BK196" s="148">
        <f t="shared" si="151"/>
        <v>50</v>
      </c>
      <c r="BL196" s="149">
        <v>70</v>
      </c>
      <c r="BM196" s="148">
        <f t="shared" si="148"/>
        <v>70</v>
      </c>
      <c r="BN196" s="148">
        <f t="shared" si="148"/>
        <v>70</v>
      </c>
      <c r="BO196" s="148">
        <f t="shared" si="143"/>
        <v>100</v>
      </c>
    </row>
    <row r="197" spans="1:67" customFormat="1" ht="50.1" customHeight="1">
      <c r="A197" s="143" t="s">
        <v>388</v>
      </c>
      <c r="B197" s="143" t="s">
        <v>404</v>
      </c>
      <c r="C197" s="143" t="s">
        <v>78</v>
      </c>
      <c r="D197" s="143" t="s">
        <v>838</v>
      </c>
      <c r="E197" s="143" t="s">
        <v>400</v>
      </c>
      <c r="F197" s="143" t="s">
        <v>461</v>
      </c>
      <c r="G197" s="135" t="s">
        <v>415</v>
      </c>
      <c r="H197" s="135" t="s">
        <v>1061</v>
      </c>
      <c r="I197" s="135" t="s">
        <v>1061</v>
      </c>
      <c r="J197" s="134" t="s">
        <v>499</v>
      </c>
      <c r="K197" s="135" t="s">
        <v>1070</v>
      </c>
      <c r="L197" s="134">
        <v>213</v>
      </c>
      <c r="M197" s="144" t="s">
        <v>800</v>
      </c>
      <c r="N197" s="134" t="s">
        <v>1</v>
      </c>
      <c r="O197" s="11" t="s">
        <v>87</v>
      </c>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34" t="s">
        <v>88</v>
      </c>
      <c r="AM197" s="11" t="s">
        <v>125</v>
      </c>
      <c r="AN197" s="134" t="s">
        <v>113</v>
      </c>
      <c r="AO197" s="134" t="s">
        <v>105</v>
      </c>
      <c r="AP197" s="134">
        <v>0</v>
      </c>
      <c r="AQ197" s="135" t="s">
        <v>1104</v>
      </c>
      <c r="AR197" s="135" t="s">
        <v>1105</v>
      </c>
      <c r="AS197" s="136">
        <v>68376</v>
      </c>
      <c r="AT197" s="136">
        <v>0</v>
      </c>
      <c r="AU197" s="136">
        <v>70000</v>
      </c>
      <c r="AV197" s="136">
        <v>70000</v>
      </c>
      <c r="AW197" s="145">
        <v>70000</v>
      </c>
      <c r="AX197" s="145">
        <v>70000</v>
      </c>
      <c r="AY197" s="136">
        <v>0</v>
      </c>
      <c r="AZ197" s="154">
        <v>0</v>
      </c>
      <c r="BA197" s="136">
        <v>81006</v>
      </c>
      <c r="BB197" s="136">
        <f t="shared" si="137"/>
        <v>-11006</v>
      </c>
      <c r="BC197" s="147">
        <f t="shared" si="138"/>
        <v>70000</v>
      </c>
      <c r="BD197" s="148">
        <v>0</v>
      </c>
      <c r="BE197" s="148">
        <v>0</v>
      </c>
      <c r="BF197" s="148">
        <v>0</v>
      </c>
      <c r="BG197" s="148">
        <v>0</v>
      </c>
      <c r="BH197" s="148">
        <v>0</v>
      </c>
      <c r="BI197" s="148">
        <v>0</v>
      </c>
      <c r="BJ197" s="148">
        <v>0</v>
      </c>
      <c r="BK197" s="148">
        <v>0</v>
      </c>
      <c r="BL197" s="148">
        <v>0</v>
      </c>
      <c r="BM197" s="148">
        <v>0</v>
      </c>
      <c r="BN197" s="148">
        <v>0</v>
      </c>
      <c r="BO197" s="148">
        <f t="shared" si="143"/>
        <v>70000</v>
      </c>
    </row>
    <row r="198" spans="1:67" customFormat="1" ht="50.1" customHeight="1">
      <c r="A198" s="143" t="s">
        <v>388</v>
      </c>
      <c r="B198" s="143" t="s">
        <v>404</v>
      </c>
      <c r="C198" s="143" t="s">
        <v>78</v>
      </c>
      <c r="D198" s="143" t="s">
        <v>838</v>
      </c>
      <c r="E198" s="143" t="s">
        <v>400</v>
      </c>
      <c r="F198" s="143" t="s">
        <v>461</v>
      </c>
      <c r="G198" s="135" t="s">
        <v>415</v>
      </c>
      <c r="H198" s="135" t="s">
        <v>1061</v>
      </c>
      <c r="I198" s="135" t="s">
        <v>1061</v>
      </c>
      <c r="J198" s="134">
        <v>65</v>
      </c>
      <c r="K198" s="135" t="s">
        <v>1106</v>
      </c>
      <c r="L198" s="134">
        <v>154</v>
      </c>
      <c r="M198" s="144" t="s">
        <v>1107</v>
      </c>
      <c r="N198" s="134" t="s">
        <v>4</v>
      </c>
      <c r="O198" s="11" t="s">
        <v>87</v>
      </c>
      <c r="P198" s="11"/>
      <c r="Q198" s="11"/>
      <c r="R198" s="11" t="s">
        <v>1108</v>
      </c>
      <c r="S198" s="11"/>
      <c r="T198" s="11"/>
      <c r="U198" s="11"/>
      <c r="V198" s="11"/>
      <c r="W198" s="11"/>
      <c r="X198" s="11"/>
      <c r="Y198" s="11"/>
      <c r="Z198" s="11"/>
      <c r="AA198" s="11"/>
      <c r="AB198" s="11"/>
      <c r="AC198" s="11"/>
      <c r="AD198" s="11"/>
      <c r="AE198" s="11"/>
      <c r="AF198" s="11"/>
      <c r="AG198" s="11"/>
      <c r="AH198" s="11"/>
      <c r="AI198" s="11"/>
      <c r="AJ198" s="11"/>
      <c r="AK198" s="11"/>
      <c r="AL198" s="134" t="s">
        <v>98</v>
      </c>
      <c r="AM198" s="11" t="s">
        <v>125</v>
      </c>
      <c r="AN198" s="134" t="s">
        <v>113</v>
      </c>
      <c r="AO198" s="134" t="s">
        <v>105</v>
      </c>
      <c r="AP198" s="134">
        <v>180</v>
      </c>
      <c r="AQ198" s="135" t="s">
        <v>1109</v>
      </c>
      <c r="AR198" s="135" t="s">
        <v>1105</v>
      </c>
      <c r="AS198" s="155">
        <v>74900</v>
      </c>
      <c r="AT198" s="155">
        <v>77200</v>
      </c>
      <c r="AU198" s="155">
        <v>79700</v>
      </c>
      <c r="AV198" s="155">
        <v>82300</v>
      </c>
      <c r="AW198" s="156">
        <v>85000</v>
      </c>
      <c r="AX198" s="156">
        <v>85000</v>
      </c>
      <c r="AY198" s="155">
        <v>70854</v>
      </c>
      <c r="AZ198" s="154">
        <v>0</v>
      </c>
      <c r="BA198" s="136">
        <v>70924</v>
      </c>
      <c r="BB198" s="136">
        <f t="shared" si="137"/>
        <v>11376</v>
      </c>
      <c r="BC198" s="147">
        <f t="shared" si="138"/>
        <v>85000</v>
      </c>
      <c r="BD198" s="148">
        <v>0</v>
      </c>
      <c r="BE198" s="148">
        <v>0</v>
      </c>
      <c r="BF198" s="148">
        <v>0</v>
      </c>
      <c r="BG198" s="148">
        <v>0</v>
      </c>
      <c r="BH198" s="148">
        <v>0</v>
      </c>
      <c r="BI198" s="148">
        <v>0</v>
      </c>
      <c r="BJ198" s="148">
        <v>0</v>
      </c>
      <c r="BK198" s="148">
        <v>0</v>
      </c>
      <c r="BL198" s="148">
        <v>0</v>
      </c>
      <c r="BM198" s="148">
        <v>0</v>
      </c>
      <c r="BN198" s="148">
        <v>0</v>
      </c>
      <c r="BO198" s="148">
        <f t="shared" si="143"/>
        <v>85000</v>
      </c>
    </row>
    <row r="199" spans="1:67" customFormat="1" ht="50.1" customHeight="1">
      <c r="A199" s="143" t="s">
        <v>388</v>
      </c>
      <c r="B199" s="143" t="s">
        <v>404</v>
      </c>
      <c r="C199" s="143" t="s">
        <v>78</v>
      </c>
      <c r="D199" s="143" t="s">
        <v>838</v>
      </c>
      <c r="E199" s="143" t="s">
        <v>400</v>
      </c>
      <c r="F199" s="143" t="s">
        <v>400</v>
      </c>
      <c r="G199" s="135" t="s">
        <v>415</v>
      </c>
      <c r="H199" s="135" t="s">
        <v>245</v>
      </c>
      <c r="I199" s="61" t="s">
        <v>245</v>
      </c>
      <c r="J199" s="153" t="s">
        <v>499</v>
      </c>
      <c r="K199" s="135" t="s">
        <v>1070</v>
      </c>
      <c r="L199" s="134">
        <v>215</v>
      </c>
      <c r="M199" s="144" t="s">
        <v>1110</v>
      </c>
      <c r="N199" s="134" t="s">
        <v>4</v>
      </c>
      <c r="O199" s="11" t="s">
        <v>87</v>
      </c>
      <c r="P199" s="11"/>
      <c r="Q199" s="11"/>
      <c r="R199" s="11" t="s">
        <v>1072</v>
      </c>
      <c r="S199" s="11"/>
      <c r="T199" s="11"/>
      <c r="U199" s="11"/>
      <c r="V199" s="11"/>
      <c r="W199" s="11"/>
      <c r="X199" s="11"/>
      <c r="Y199" s="11"/>
      <c r="Z199" s="11"/>
      <c r="AA199" s="11"/>
      <c r="AB199" s="11"/>
      <c r="AC199" s="11"/>
      <c r="AD199" s="11"/>
      <c r="AE199" s="11"/>
      <c r="AF199" s="11"/>
      <c r="AG199" s="11"/>
      <c r="AH199" s="11"/>
      <c r="AI199" s="11"/>
      <c r="AJ199" s="11"/>
      <c r="AK199" s="11"/>
      <c r="AL199" s="134" t="s">
        <v>98</v>
      </c>
      <c r="AM199" s="11" t="s">
        <v>125</v>
      </c>
      <c r="AN199" s="134" t="s">
        <v>113</v>
      </c>
      <c r="AO199" s="134" t="s">
        <v>91</v>
      </c>
      <c r="AP199" s="134">
        <v>270</v>
      </c>
      <c r="AQ199" s="135" t="s">
        <v>1111</v>
      </c>
      <c r="AR199" s="135" t="s">
        <v>1105</v>
      </c>
      <c r="AS199" s="136">
        <v>22</v>
      </c>
      <c r="AT199" s="136">
        <v>23</v>
      </c>
      <c r="AU199" s="136">
        <v>24</v>
      </c>
      <c r="AV199" s="136">
        <v>25</v>
      </c>
      <c r="AW199" s="145">
        <v>26</v>
      </c>
      <c r="AX199" s="145">
        <v>26</v>
      </c>
      <c r="AY199" s="136">
        <v>25.2</v>
      </c>
      <c r="AZ199" s="154">
        <v>0</v>
      </c>
      <c r="BA199" s="136">
        <v>24.6</v>
      </c>
      <c r="BB199" s="136">
        <f t="shared" si="137"/>
        <v>0.39999999999999858</v>
      </c>
      <c r="BC199" s="147">
        <f t="shared" si="138"/>
        <v>26</v>
      </c>
      <c r="BD199" s="148">
        <v>0</v>
      </c>
      <c r="BE199" s="148">
        <v>0</v>
      </c>
      <c r="BF199" s="148">
        <v>0</v>
      </c>
      <c r="BG199" s="148">
        <v>0</v>
      </c>
      <c r="BH199" s="148">
        <v>0</v>
      </c>
      <c r="BI199" s="148">
        <v>0</v>
      </c>
      <c r="BJ199" s="148">
        <v>0</v>
      </c>
      <c r="BK199" s="148">
        <v>0</v>
      </c>
      <c r="BL199" s="148">
        <v>0</v>
      </c>
      <c r="BM199" s="148">
        <v>0</v>
      </c>
      <c r="BN199" s="148">
        <v>0</v>
      </c>
      <c r="BO199" s="148">
        <f t="shared" si="143"/>
        <v>26</v>
      </c>
    </row>
    <row r="200" spans="1:67" customFormat="1" ht="50.1" customHeight="1">
      <c r="A200" s="143" t="s">
        <v>388</v>
      </c>
      <c r="B200" s="143" t="s">
        <v>404</v>
      </c>
      <c r="C200" s="143" t="s">
        <v>78</v>
      </c>
      <c r="D200" s="143" t="s">
        <v>838</v>
      </c>
      <c r="E200" s="143" t="s">
        <v>400</v>
      </c>
      <c r="F200" s="143" t="s">
        <v>400</v>
      </c>
      <c r="G200" s="135" t="s">
        <v>415</v>
      </c>
      <c r="H200" s="135" t="s">
        <v>245</v>
      </c>
      <c r="I200" s="61" t="s">
        <v>245</v>
      </c>
      <c r="J200" s="134">
        <v>57</v>
      </c>
      <c r="K200" s="135" t="s">
        <v>1062</v>
      </c>
      <c r="L200" s="134">
        <v>216</v>
      </c>
      <c r="M200" s="144" t="s">
        <v>801</v>
      </c>
      <c r="N200" s="134" t="s">
        <v>1</v>
      </c>
      <c r="O200" s="11" t="s">
        <v>87</v>
      </c>
      <c r="P200" s="11"/>
      <c r="Q200" s="11"/>
      <c r="R200" s="11"/>
      <c r="S200" s="11"/>
      <c r="T200" s="11"/>
      <c r="U200" s="11"/>
      <c r="V200" s="11"/>
      <c r="W200" s="11"/>
      <c r="X200" s="11"/>
      <c r="Y200" s="11"/>
      <c r="Z200" s="11"/>
      <c r="AA200" s="11"/>
      <c r="AB200" s="11"/>
      <c r="AC200" s="11"/>
      <c r="AD200" s="11"/>
      <c r="AE200" s="11" t="s">
        <v>87</v>
      </c>
      <c r="AF200" s="11"/>
      <c r="AG200" s="11"/>
      <c r="AH200" s="11"/>
      <c r="AI200" s="11"/>
      <c r="AJ200" s="11"/>
      <c r="AK200" s="11"/>
      <c r="AL200" s="134" t="s">
        <v>88</v>
      </c>
      <c r="AM200" s="11" t="s">
        <v>125</v>
      </c>
      <c r="AN200" s="134" t="s">
        <v>113</v>
      </c>
      <c r="AO200" s="134" t="s">
        <v>105</v>
      </c>
      <c r="AP200" s="134">
        <v>0</v>
      </c>
      <c r="AQ200" s="135" t="s">
        <v>1112</v>
      </c>
      <c r="AR200" s="135" t="s">
        <v>1113</v>
      </c>
      <c r="AS200" s="136">
        <v>0</v>
      </c>
      <c r="AT200" s="136">
        <v>15</v>
      </c>
      <c r="AU200" s="136">
        <v>15</v>
      </c>
      <c r="AV200" s="136">
        <v>15</v>
      </c>
      <c r="AW200" s="145">
        <v>15</v>
      </c>
      <c r="AX200" s="145">
        <v>15</v>
      </c>
      <c r="AY200" s="136">
        <v>0</v>
      </c>
      <c r="AZ200" s="146">
        <v>15</v>
      </c>
      <c r="BA200" s="136">
        <v>0</v>
      </c>
      <c r="BB200" s="136">
        <f t="shared" si="137"/>
        <v>15</v>
      </c>
      <c r="BC200" s="147">
        <f t="shared" si="138"/>
        <v>15</v>
      </c>
      <c r="BD200" s="148">
        <v>0</v>
      </c>
      <c r="BE200" s="148">
        <v>0</v>
      </c>
      <c r="BF200" s="148">
        <v>0</v>
      </c>
      <c r="BG200" s="148">
        <v>0</v>
      </c>
      <c r="BH200" s="148">
        <v>0</v>
      </c>
      <c r="BI200" s="148">
        <v>0</v>
      </c>
      <c r="BJ200" s="148">
        <v>0</v>
      </c>
      <c r="BK200" s="148">
        <v>0</v>
      </c>
      <c r="BL200" s="148">
        <v>0</v>
      </c>
      <c r="BM200" s="148">
        <v>0</v>
      </c>
      <c r="BN200" s="148">
        <v>0</v>
      </c>
      <c r="BO200" s="148">
        <f t="shared" si="143"/>
        <v>15</v>
      </c>
    </row>
    <row r="201" spans="1:67" customFormat="1" ht="50.1" customHeight="1">
      <c r="A201" s="143" t="s">
        <v>388</v>
      </c>
      <c r="B201" s="143" t="s">
        <v>404</v>
      </c>
      <c r="C201" s="143" t="s">
        <v>78</v>
      </c>
      <c r="D201" s="143" t="s">
        <v>838</v>
      </c>
      <c r="E201" s="143" t="s">
        <v>400</v>
      </c>
      <c r="F201" s="143" t="s">
        <v>400</v>
      </c>
      <c r="G201" s="135" t="s">
        <v>415</v>
      </c>
      <c r="H201" s="135" t="s">
        <v>245</v>
      </c>
      <c r="I201" s="61" t="s">
        <v>245</v>
      </c>
      <c r="J201" s="153" t="s">
        <v>499</v>
      </c>
      <c r="K201" s="135" t="s">
        <v>1070</v>
      </c>
      <c r="L201" s="134">
        <v>217</v>
      </c>
      <c r="M201" s="144" t="s">
        <v>802</v>
      </c>
      <c r="N201" s="134" t="s">
        <v>1</v>
      </c>
      <c r="O201" s="11" t="s">
        <v>109</v>
      </c>
      <c r="P201" s="11"/>
      <c r="Q201" s="11" t="s">
        <v>87</v>
      </c>
      <c r="R201" s="11" t="s">
        <v>1078</v>
      </c>
      <c r="S201" s="11" t="s">
        <v>87</v>
      </c>
      <c r="T201" s="11" t="s">
        <v>87</v>
      </c>
      <c r="U201" s="11"/>
      <c r="V201" s="11" t="s">
        <v>87</v>
      </c>
      <c r="W201" s="11"/>
      <c r="X201" s="11"/>
      <c r="Y201" s="11" t="s">
        <v>87</v>
      </c>
      <c r="Z201" s="11"/>
      <c r="AA201" s="11"/>
      <c r="AB201" s="11"/>
      <c r="AC201" s="11"/>
      <c r="AD201" s="11"/>
      <c r="AE201" s="11"/>
      <c r="AF201" s="11"/>
      <c r="AG201" s="11"/>
      <c r="AH201" s="11"/>
      <c r="AI201" s="11"/>
      <c r="AJ201" s="11"/>
      <c r="AK201" s="11"/>
      <c r="AL201" s="134" t="s">
        <v>88</v>
      </c>
      <c r="AM201" s="11" t="s">
        <v>125</v>
      </c>
      <c r="AN201" s="134" t="s">
        <v>113</v>
      </c>
      <c r="AO201" s="134" t="s">
        <v>105</v>
      </c>
      <c r="AP201" s="134">
        <v>0</v>
      </c>
      <c r="AQ201" s="135" t="s">
        <v>1114</v>
      </c>
      <c r="AR201" s="135" t="s">
        <v>1115</v>
      </c>
      <c r="AS201" s="136">
        <v>0</v>
      </c>
      <c r="AT201" s="136">
        <v>0</v>
      </c>
      <c r="AU201" s="136">
        <v>3</v>
      </c>
      <c r="AV201" s="136">
        <v>3</v>
      </c>
      <c r="AW201" s="145">
        <v>3</v>
      </c>
      <c r="AX201" s="145">
        <v>3</v>
      </c>
      <c r="AY201" s="136">
        <v>0</v>
      </c>
      <c r="AZ201" s="146">
        <v>3</v>
      </c>
      <c r="BA201" s="136">
        <v>0</v>
      </c>
      <c r="BB201" s="136">
        <f t="shared" si="137"/>
        <v>3</v>
      </c>
      <c r="BC201" s="147">
        <f t="shared" si="138"/>
        <v>3</v>
      </c>
      <c r="BD201" s="148">
        <v>0</v>
      </c>
      <c r="BE201" s="148">
        <v>0</v>
      </c>
      <c r="BF201" s="148">
        <v>0</v>
      </c>
      <c r="BG201" s="148">
        <v>0</v>
      </c>
      <c r="BH201" s="148">
        <v>0</v>
      </c>
      <c r="BI201" s="148">
        <v>0</v>
      </c>
      <c r="BJ201" s="148">
        <v>0</v>
      </c>
      <c r="BK201" s="148">
        <v>0</v>
      </c>
      <c r="BL201" s="148">
        <v>0</v>
      </c>
      <c r="BM201" s="148">
        <v>0</v>
      </c>
      <c r="BN201" s="148">
        <v>0</v>
      </c>
      <c r="BO201" s="148">
        <f t="shared" si="143"/>
        <v>3</v>
      </c>
    </row>
    <row r="202" spans="1:67" customFormat="1" ht="50.1" customHeight="1">
      <c r="A202" s="143" t="s">
        <v>388</v>
      </c>
      <c r="B202" s="143" t="s">
        <v>404</v>
      </c>
      <c r="C202" s="143" t="s">
        <v>78</v>
      </c>
      <c r="D202" s="143" t="s">
        <v>838</v>
      </c>
      <c r="E202" s="143" t="s">
        <v>400</v>
      </c>
      <c r="F202" s="143" t="s">
        <v>461</v>
      </c>
      <c r="G202" s="135" t="s">
        <v>415</v>
      </c>
      <c r="H202" s="135" t="s">
        <v>245</v>
      </c>
      <c r="I202" s="61" t="s">
        <v>245</v>
      </c>
      <c r="J202" s="153" t="s">
        <v>499</v>
      </c>
      <c r="K202" s="135" t="s">
        <v>1070</v>
      </c>
      <c r="L202" s="134">
        <v>261</v>
      </c>
      <c r="M202" s="144" t="s">
        <v>1116</v>
      </c>
      <c r="N202" s="134" t="s">
        <v>3</v>
      </c>
      <c r="O202" s="11"/>
      <c r="P202" s="11"/>
      <c r="Q202" s="11" t="s">
        <v>87</v>
      </c>
      <c r="R202" s="11" t="s">
        <v>1078</v>
      </c>
      <c r="S202" s="11" t="s">
        <v>87</v>
      </c>
      <c r="T202" s="11" t="s">
        <v>87</v>
      </c>
      <c r="U202" s="11"/>
      <c r="V202" s="11" t="s">
        <v>87</v>
      </c>
      <c r="W202" s="11"/>
      <c r="X202" s="11"/>
      <c r="Y202" s="11" t="s">
        <v>87</v>
      </c>
      <c r="Z202" s="11"/>
      <c r="AA202" s="11"/>
      <c r="AB202" s="11"/>
      <c r="AC202" s="11"/>
      <c r="AD202" s="11"/>
      <c r="AE202" s="11"/>
      <c r="AF202" s="11"/>
      <c r="AG202" s="11"/>
      <c r="AH202" s="11"/>
      <c r="AI202" s="11"/>
      <c r="AJ202" s="11"/>
      <c r="AK202" s="11"/>
      <c r="AL202" s="134" t="s">
        <v>1117</v>
      </c>
      <c r="AM202" s="11" t="s">
        <v>125</v>
      </c>
      <c r="AN202" s="134" t="s">
        <v>117</v>
      </c>
      <c r="AO202" s="134" t="s">
        <v>105</v>
      </c>
      <c r="AP202" s="134">
        <v>0</v>
      </c>
      <c r="AQ202" s="135" t="s">
        <v>1118</v>
      </c>
      <c r="AR202" s="135" t="s">
        <v>1119</v>
      </c>
      <c r="AS202" s="136">
        <v>0</v>
      </c>
      <c r="AT202" s="136">
        <v>2</v>
      </c>
      <c r="AU202" s="136">
        <v>2</v>
      </c>
      <c r="AV202" s="136">
        <v>2</v>
      </c>
      <c r="AW202" s="145">
        <v>2</v>
      </c>
      <c r="AX202" s="145">
        <v>8</v>
      </c>
      <c r="AY202" s="136">
        <v>0</v>
      </c>
      <c r="AZ202" s="154">
        <v>0</v>
      </c>
      <c r="BA202" s="136">
        <v>0</v>
      </c>
      <c r="BB202" s="136">
        <f t="shared" si="137"/>
        <v>2</v>
      </c>
      <c r="BC202" s="147">
        <f t="shared" si="138"/>
        <v>2</v>
      </c>
      <c r="BD202" s="148">
        <v>0</v>
      </c>
      <c r="BE202" s="148">
        <v>0</v>
      </c>
      <c r="BF202" s="148">
        <v>0</v>
      </c>
      <c r="BG202" s="148">
        <v>0</v>
      </c>
      <c r="BH202" s="148">
        <v>0</v>
      </c>
      <c r="BI202" s="148">
        <v>0</v>
      </c>
      <c r="BJ202" s="148">
        <v>0</v>
      </c>
      <c r="BK202" s="148">
        <v>0</v>
      </c>
      <c r="BL202" s="148">
        <v>0</v>
      </c>
      <c r="BM202" s="148">
        <v>0</v>
      </c>
      <c r="BN202" s="148">
        <v>0</v>
      </c>
      <c r="BO202" s="148">
        <f t="shared" si="143"/>
        <v>2</v>
      </c>
    </row>
    <row r="203" spans="1:67" customFormat="1" ht="50.1" customHeight="1">
      <c r="A203" s="143" t="s">
        <v>388</v>
      </c>
      <c r="B203" s="143" t="s">
        <v>404</v>
      </c>
      <c r="C203" s="143" t="s">
        <v>78</v>
      </c>
      <c r="D203" s="143" t="s">
        <v>838</v>
      </c>
      <c r="E203" s="143" t="s">
        <v>400</v>
      </c>
      <c r="F203" s="143" t="s">
        <v>461</v>
      </c>
      <c r="G203" s="135" t="s">
        <v>415</v>
      </c>
      <c r="H203" s="135" t="s">
        <v>245</v>
      </c>
      <c r="I203" s="61" t="s">
        <v>245</v>
      </c>
      <c r="J203" s="153" t="s">
        <v>499</v>
      </c>
      <c r="K203" s="135" t="s">
        <v>1070</v>
      </c>
      <c r="L203" s="134">
        <v>262</v>
      </c>
      <c r="M203" s="144" t="s">
        <v>803</v>
      </c>
      <c r="N203" s="134" t="s">
        <v>3</v>
      </c>
      <c r="O203" s="11"/>
      <c r="P203" s="11"/>
      <c r="Q203" s="11"/>
      <c r="R203" s="11"/>
      <c r="S203" s="11"/>
      <c r="T203" s="11" t="s">
        <v>87</v>
      </c>
      <c r="U203" s="11"/>
      <c r="V203" s="11"/>
      <c r="W203" s="11"/>
      <c r="X203" s="11"/>
      <c r="Y203" s="11"/>
      <c r="Z203" s="11"/>
      <c r="AA203" s="11"/>
      <c r="AB203" s="11"/>
      <c r="AC203" s="11"/>
      <c r="AD203" s="11"/>
      <c r="AE203" s="11"/>
      <c r="AF203" s="11"/>
      <c r="AG203" s="11"/>
      <c r="AH203" s="11"/>
      <c r="AI203" s="11"/>
      <c r="AJ203" s="11"/>
      <c r="AK203" s="11"/>
      <c r="AL203" s="134" t="s">
        <v>155</v>
      </c>
      <c r="AM203" s="11" t="s">
        <v>125</v>
      </c>
      <c r="AN203" s="134" t="s">
        <v>113</v>
      </c>
      <c r="AO203" s="134" t="s">
        <v>91</v>
      </c>
      <c r="AP203" s="134">
        <v>0</v>
      </c>
      <c r="AQ203" s="135" t="s">
        <v>1120</v>
      </c>
      <c r="AR203" s="135" t="s">
        <v>1121</v>
      </c>
      <c r="AS203" s="136">
        <v>0</v>
      </c>
      <c r="AT203" s="136">
        <v>20</v>
      </c>
      <c r="AU203" s="136">
        <v>100</v>
      </c>
      <c r="AV203" s="136">
        <v>100</v>
      </c>
      <c r="AW203" s="145">
        <v>100</v>
      </c>
      <c r="AX203" s="145">
        <v>100</v>
      </c>
      <c r="AY203" s="136">
        <v>20</v>
      </c>
      <c r="AZ203" s="154">
        <v>0</v>
      </c>
      <c r="BA203" s="136">
        <v>100</v>
      </c>
      <c r="BB203" s="136">
        <f t="shared" si="137"/>
        <v>0</v>
      </c>
      <c r="BC203" s="147">
        <f t="shared" si="138"/>
        <v>100</v>
      </c>
      <c r="BD203" s="148">
        <v>0</v>
      </c>
      <c r="BE203" s="148">
        <v>0</v>
      </c>
      <c r="BF203" s="148">
        <v>0</v>
      </c>
      <c r="BG203" s="148">
        <v>0</v>
      </c>
      <c r="BH203" s="148">
        <v>0</v>
      </c>
      <c r="BI203" s="148">
        <v>0</v>
      </c>
      <c r="BJ203" s="148">
        <v>0</v>
      </c>
      <c r="BK203" s="148">
        <v>0</v>
      </c>
      <c r="BL203" s="148">
        <v>0</v>
      </c>
      <c r="BM203" s="148">
        <v>0</v>
      </c>
      <c r="BN203" s="148">
        <v>0</v>
      </c>
      <c r="BO203" s="148">
        <f t="shared" si="143"/>
        <v>100</v>
      </c>
    </row>
    <row r="204" spans="1:67" customFormat="1" ht="50.1" customHeight="1">
      <c r="A204" s="143" t="s">
        <v>388</v>
      </c>
      <c r="B204" s="143" t="s">
        <v>404</v>
      </c>
      <c r="C204" s="143" t="s">
        <v>78</v>
      </c>
      <c r="D204" s="143" t="s">
        <v>838</v>
      </c>
      <c r="E204" s="143" t="s">
        <v>400</v>
      </c>
      <c r="F204" s="143" t="s">
        <v>461</v>
      </c>
      <c r="G204" s="135" t="s">
        <v>415</v>
      </c>
      <c r="H204" s="135" t="s">
        <v>1061</v>
      </c>
      <c r="I204" s="61" t="s">
        <v>1538</v>
      </c>
      <c r="J204" s="153" t="s">
        <v>499</v>
      </c>
      <c r="K204" s="135" t="s">
        <v>1070</v>
      </c>
      <c r="L204" s="134">
        <v>268</v>
      </c>
      <c r="M204" s="144" t="s">
        <v>804</v>
      </c>
      <c r="N204" s="134" t="s">
        <v>1</v>
      </c>
      <c r="O204" s="11" t="s">
        <v>87</v>
      </c>
      <c r="P204" s="11"/>
      <c r="Q204" s="11" t="s">
        <v>1122</v>
      </c>
      <c r="R204" s="11" t="s">
        <v>1123</v>
      </c>
      <c r="S204" s="11" t="s">
        <v>87</v>
      </c>
      <c r="T204" s="11" t="s">
        <v>87</v>
      </c>
      <c r="U204" s="11"/>
      <c r="V204" s="11" t="s">
        <v>87</v>
      </c>
      <c r="W204" s="11"/>
      <c r="X204" s="11"/>
      <c r="Y204" s="11" t="s">
        <v>87</v>
      </c>
      <c r="Z204" s="11"/>
      <c r="AA204" s="11"/>
      <c r="AB204" s="11"/>
      <c r="AC204" s="11"/>
      <c r="AD204" s="11"/>
      <c r="AE204" s="11"/>
      <c r="AF204" s="11"/>
      <c r="AG204" s="11"/>
      <c r="AH204" s="11"/>
      <c r="AI204" s="11"/>
      <c r="AJ204" s="11"/>
      <c r="AK204" s="11"/>
      <c r="AL204" s="134" t="s">
        <v>1117</v>
      </c>
      <c r="AM204" s="11" t="s">
        <v>125</v>
      </c>
      <c r="AN204" s="134" t="s">
        <v>113</v>
      </c>
      <c r="AO204" s="134" t="s">
        <v>105</v>
      </c>
      <c r="AP204" s="134">
        <v>0</v>
      </c>
      <c r="AQ204" s="135" t="s">
        <v>1124</v>
      </c>
      <c r="AR204" s="135" t="s">
        <v>1125</v>
      </c>
      <c r="AS204" s="136">
        <v>0</v>
      </c>
      <c r="AT204" s="136">
        <v>30</v>
      </c>
      <c r="AU204" s="136">
        <v>75</v>
      </c>
      <c r="AV204" s="136">
        <v>20</v>
      </c>
      <c r="AW204" s="145">
        <v>75</v>
      </c>
      <c r="AX204" s="145">
        <v>75</v>
      </c>
      <c r="AY204" s="136">
        <v>0</v>
      </c>
      <c r="AZ204" s="146">
        <v>25</v>
      </c>
      <c r="BA204" s="136">
        <v>20</v>
      </c>
      <c r="BB204" s="136">
        <f t="shared" si="137"/>
        <v>0</v>
      </c>
      <c r="BC204" s="147">
        <f t="shared" si="138"/>
        <v>75</v>
      </c>
      <c r="BD204" s="148">
        <v>0</v>
      </c>
      <c r="BE204" s="148">
        <v>0</v>
      </c>
      <c r="BF204" s="148">
        <v>0</v>
      </c>
      <c r="BG204" s="148">
        <v>0</v>
      </c>
      <c r="BH204" s="148">
        <v>0</v>
      </c>
      <c r="BI204" s="148">
        <v>0</v>
      </c>
      <c r="BJ204" s="148">
        <v>0</v>
      </c>
      <c r="BK204" s="148">
        <v>0</v>
      </c>
      <c r="BL204" s="148">
        <v>0</v>
      </c>
      <c r="BM204" s="148">
        <v>0</v>
      </c>
      <c r="BN204" s="148">
        <v>0</v>
      </c>
      <c r="BO204" s="148">
        <f t="shared" si="143"/>
        <v>75</v>
      </c>
    </row>
    <row r="205" spans="1:67" customFormat="1" ht="50.1" customHeight="1">
      <c r="A205" s="143" t="s">
        <v>388</v>
      </c>
      <c r="B205" s="143" t="s">
        <v>404</v>
      </c>
      <c r="C205" s="143" t="s">
        <v>78</v>
      </c>
      <c r="D205" s="143" t="s">
        <v>838</v>
      </c>
      <c r="E205" s="143" t="s">
        <v>400</v>
      </c>
      <c r="F205" s="143" t="s">
        <v>461</v>
      </c>
      <c r="G205" s="135" t="s">
        <v>415</v>
      </c>
      <c r="H205" s="135" t="s">
        <v>1061</v>
      </c>
      <c r="I205" s="61" t="s">
        <v>1538</v>
      </c>
      <c r="J205" s="134">
        <v>57</v>
      </c>
      <c r="K205" s="135" t="s">
        <v>1062</v>
      </c>
      <c r="L205" s="134">
        <v>291</v>
      </c>
      <c r="M205" s="144" t="s">
        <v>805</v>
      </c>
      <c r="N205" s="134" t="s">
        <v>7</v>
      </c>
      <c r="O205" s="11" t="s">
        <v>87</v>
      </c>
      <c r="P205" s="11"/>
      <c r="Q205" s="11"/>
      <c r="R205" s="11"/>
      <c r="S205" s="11" t="s">
        <v>1126</v>
      </c>
      <c r="T205" s="11"/>
      <c r="U205" s="11"/>
      <c r="V205" s="11"/>
      <c r="W205" s="11"/>
      <c r="X205" s="11"/>
      <c r="Y205" s="11"/>
      <c r="Z205" s="11"/>
      <c r="AA205" s="11"/>
      <c r="AB205" s="11"/>
      <c r="AC205" s="11"/>
      <c r="AD205" s="11"/>
      <c r="AE205" s="11"/>
      <c r="AF205" s="11"/>
      <c r="AG205" s="11"/>
      <c r="AH205" s="11"/>
      <c r="AI205" s="11"/>
      <c r="AJ205" s="11"/>
      <c r="AK205" s="11"/>
      <c r="AL205" s="134" t="s">
        <v>88</v>
      </c>
      <c r="AM205" s="11" t="s">
        <v>125</v>
      </c>
      <c r="AN205" s="134" t="s">
        <v>117</v>
      </c>
      <c r="AO205" s="134" t="s">
        <v>105</v>
      </c>
      <c r="AP205" s="134">
        <v>30</v>
      </c>
      <c r="AQ205" s="135" t="s">
        <v>1127</v>
      </c>
      <c r="AR205" s="135" t="s">
        <v>1128</v>
      </c>
      <c r="AS205" s="136">
        <v>0</v>
      </c>
      <c r="AT205" s="136">
        <v>10</v>
      </c>
      <c r="AU205" s="136">
        <v>10</v>
      </c>
      <c r="AV205" s="136">
        <v>10</v>
      </c>
      <c r="AW205" s="145">
        <v>10</v>
      </c>
      <c r="AX205" s="145">
        <v>40</v>
      </c>
      <c r="AY205" s="136">
        <v>21</v>
      </c>
      <c r="AZ205" s="162">
        <v>15</v>
      </c>
      <c r="BA205" s="136">
        <v>33</v>
      </c>
      <c r="BB205" s="136">
        <f t="shared" si="137"/>
        <v>-23</v>
      </c>
      <c r="BC205" s="147">
        <f t="shared" si="138"/>
        <v>10</v>
      </c>
      <c r="BD205" s="148">
        <v>0</v>
      </c>
      <c r="BE205" s="148">
        <v>0</v>
      </c>
      <c r="BF205" s="148">
        <v>0</v>
      </c>
      <c r="BG205" s="148">
        <v>0</v>
      </c>
      <c r="BH205" s="148">
        <v>0</v>
      </c>
      <c r="BI205" s="148">
        <v>0</v>
      </c>
      <c r="BJ205" s="148">
        <v>0</v>
      </c>
      <c r="BK205" s="148">
        <v>0</v>
      </c>
      <c r="BL205" s="148">
        <v>0</v>
      </c>
      <c r="BM205" s="148">
        <v>0</v>
      </c>
      <c r="BN205" s="148">
        <v>0</v>
      </c>
      <c r="BO205" s="148">
        <f t="shared" si="143"/>
        <v>10</v>
      </c>
    </row>
    <row r="206" spans="1:67" customFormat="1" ht="50.1" customHeight="1">
      <c r="A206" s="143" t="s">
        <v>388</v>
      </c>
      <c r="B206" s="143" t="s">
        <v>404</v>
      </c>
      <c r="C206" s="143" t="s">
        <v>78</v>
      </c>
      <c r="D206" s="143" t="s">
        <v>838</v>
      </c>
      <c r="E206" s="143" t="s">
        <v>400</v>
      </c>
      <c r="F206" s="143" t="s">
        <v>461</v>
      </c>
      <c r="G206" s="135" t="s">
        <v>415</v>
      </c>
      <c r="H206" s="135" t="s">
        <v>1061</v>
      </c>
      <c r="I206" s="61" t="s">
        <v>1538</v>
      </c>
      <c r="J206" s="153" t="s">
        <v>499</v>
      </c>
      <c r="K206" s="135" t="s">
        <v>1070</v>
      </c>
      <c r="L206" s="134">
        <v>280</v>
      </c>
      <c r="M206" s="164" t="s">
        <v>1129</v>
      </c>
      <c r="N206" s="134" t="s">
        <v>1</v>
      </c>
      <c r="O206" s="11" t="s">
        <v>87</v>
      </c>
      <c r="P206" s="11"/>
      <c r="Q206" s="11"/>
      <c r="R206" s="11"/>
      <c r="S206" s="11"/>
      <c r="T206" s="11" t="s">
        <v>87</v>
      </c>
      <c r="U206" s="11"/>
      <c r="V206" s="11"/>
      <c r="W206" s="11"/>
      <c r="X206" s="11"/>
      <c r="Y206" s="11"/>
      <c r="Z206" s="11"/>
      <c r="AA206" s="11"/>
      <c r="AB206" s="11"/>
      <c r="AC206" s="11"/>
      <c r="AD206" s="11"/>
      <c r="AE206" s="11"/>
      <c r="AF206" s="11"/>
      <c r="AG206" s="11"/>
      <c r="AH206" s="11"/>
      <c r="AI206" s="11"/>
      <c r="AJ206" s="11"/>
      <c r="AK206" s="11"/>
      <c r="AL206" s="134" t="s">
        <v>155</v>
      </c>
      <c r="AM206" s="11" t="s">
        <v>89</v>
      </c>
      <c r="AN206" s="134" t="s">
        <v>113</v>
      </c>
      <c r="AO206" s="134" t="s">
        <v>91</v>
      </c>
      <c r="AP206" s="134">
        <v>0</v>
      </c>
      <c r="AQ206" s="135" t="s">
        <v>1130</v>
      </c>
      <c r="AR206" s="135" t="s">
        <v>1131</v>
      </c>
      <c r="AS206" s="136">
        <v>0</v>
      </c>
      <c r="AT206" s="136">
        <v>20</v>
      </c>
      <c r="AU206" s="136">
        <v>100</v>
      </c>
      <c r="AV206" s="136">
        <v>100</v>
      </c>
      <c r="AW206" s="145">
        <v>100</v>
      </c>
      <c r="AX206" s="145">
        <v>100</v>
      </c>
      <c r="AY206" s="136">
        <v>0</v>
      </c>
      <c r="AZ206" s="146">
        <v>100</v>
      </c>
      <c r="BA206" s="136">
        <v>102</v>
      </c>
      <c r="BB206" s="136">
        <f t="shared" si="137"/>
        <v>-2</v>
      </c>
      <c r="BC206" s="147">
        <f t="shared" si="138"/>
        <v>100</v>
      </c>
      <c r="BD206" s="148">
        <v>0</v>
      </c>
      <c r="BE206" s="148">
        <f>BD206</f>
        <v>0</v>
      </c>
      <c r="BF206" s="152">
        <v>25</v>
      </c>
      <c r="BG206" s="157">
        <f>BF206</f>
        <v>25</v>
      </c>
      <c r="BH206" s="157">
        <f>BG206</f>
        <v>25</v>
      </c>
      <c r="BI206" s="152">
        <v>50</v>
      </c>
      <c r="BJ206" s="157">
        <f>BI206</f>
        <v>50</v>
      </c>
      <c r="BK206" s="157">
        <f>BJ206</f>
        <v>50</v>
      </c>
      <c r="BL206" s="152">
        <v>75</v>
      </c>
      <c r="BM206" s="148">
        <f>BL206</f>
        <v>75</v>
      </c>
      <c r="BN206" s="148">
        <f>BM206</f>
        <v>75</v>
      </c>
      <c r="BO206" s="148">
        <f t="shared" si="143"/>
        <v>100</v>
      </c>
    </row>
    <row r="207" spans="1:67" customFormat="1" ht="50.1" customHeight="1">
      <c r="A207" s="143" t="s">
        <v>388</v>
      </c>
      <c r="B207" s="143" t="s">
        <v>404</v>
      </c>
      <c r="C207" s="143" t="s">
        <v>78</v>
      </c>
      <c r="D207" s="143" t="s">
        <v>838</v>
      </c>
      <c r="E207" s="143" t="s">
        <v>400</v>
      </c>
      <c r="F207" s="143" t="s">
        <v>400</v>
      </c>
      <c r="G207" s="135" t="s">
        <v>415</v>
      </c>
      <c r="H207" s="135" t="s">
        <v>1132</v>
      </c>
      <c r="I207" s="135" t="s">
        <v>1132</v>
      </c>
      <c r="J207" s="134">
        <v>62</v>
      </c>
      <c r="K207" s="135" t="s">
        <v>1133</v>
      </c>
      <c r="L207" s="134">
        <v>310</v>
      </c>
      <c r="M207" s="144" t="s">
        <v>1134</v>
      </c>
      <c r="N207" s="134" t="s">
        <v>4</v>
      </c>
      <c r="O207" s="11" t="s">
        <v>87</v>
      </c>
      <c r="P207" s="11" t="s">
        <v>1135</v>
      </c>
      <c r="Q207" s="11"/>
      <c r="R207" s="11"/>
      <c r="S207" s="11"/>
      <c r="T207" s="11"/>
      <c r="U207" s="11"/>
      <c r="V207" s="11"/>
      <c r="W207" s="11"/>
      <c r="X207" s="11"/>
      <c r="Y207" s="11"/>
      <c r="Z207" s="11"/>
      <c r="AA207" s="11"/>
      <c r="AB207" s="11"/>
      <c r="AC207" s="11"/>
      <c r="AD207" s="11"/>
      <c r="AE207" s="11"/>
      <c r="AF207" s="11"/>
      <c r="AG207" s="11"/>
      <c r="AH207" s="11"/>
      <c r="AI207" s="11"/>
      <c r="AJ207" s="11"/>
      <c r="AK207" s="11"/>
      <c r="AL207" s="134" t="s">
        <v>98</v>
      </c>
      <c r="AM207" s="11" t="s">
        <v>143</v>
      </c>
      <c r="AN207" s="134" t="s">
        <v>90</v>
      </c>
      <c r="AO207" s="134" t="s">
        <v>91</v>
      </c>
      <c r="AP207" s="134">
        <v>15</v>
      </c>
      <c r="AQ207" s="143" t="s">
        <v>1136</v>
      </c>
      <c r="AR207" s="135" t="s">
        <v>1137</v>
      </c>
      <c r="AS207" s="136">
        <v>40</v>
      </c>
      <c r="AT207" s="136">
        <v>48</v>
      </c>
      <c r="AU207" s="136">
        <v>53</v>
      </c>
      <c r="AV207" s="136">
        <v>56</v>
      </c>
      <c r="AW207" s="145">
        <v>60</v>
      </c>
      <c r="AX207" s="145">
        <v>60</v>
      </c>
      <c r="AY207" s="136">
        <v>48</v>
      </c>
      <c r="AZ207" s="162">
        <v>52.699999999999996</v>
      </c>
      <c r="BA207" s="136">
        <v>56</v>
      </c>
      <c r="BB207" s="136">
        <f t="shared" si="137"/>
        <v>0</v>
      </c>
      <c r="BC207" s="147">
        <f t="shared" si="138"/>
        <v>60</v>
      </c>
      <c r="BD207" s="148">
        <f>BA207</f>
        <v>56</v>
      </c>
      <c r="BE207" s="148">
        <f>BD207</f>
        <v>56</v>
      </c>
      <c r="BF207" s="148">
        <f>BE207</f>
        <v>56</v>
      </c>
      <c r="BG207" s="148">
        <f>BF207</f>
        <v>56</v>
      </c>
      <c r="BH207" s="148">
        <f>BG207</f>
        <v>56</v>
      </c>
      <c r="BI207" s="148">
        <v>58</v>
      </c>
      <c r="BJ207" s="148">
        <f>BI207</f>
        <v>58</v>
      </c>
      <c r="BK207" s="148">
        <f>BJ207</f>
        <v>58</v>
      </c>
      <c r="BL207" s="148">
        <f>BK207</f>
        <v>58</v>
      </c>
      <c r="BM207" s="148">
        <f>BL207</f>
        <v>58</v>
      </c>
      <c r="BN207" s="148">
        <f>BM207</f>
        <v>58</v>
      </c>
      <c r="BO207" s="148">
        <f t="shared" si="143"/>
        <v>60</v>
      </c>
    </row>
    <row r="208" spans="1:67" customFormat="1" ht="50.1" customHeight="1">
      <c r="A208" s="143" t="s">
        <v>388</v>
      </c>
      <c r="B208" s="143" t="s">
        <v>404</v>
      </c>
      <c r="C208" s="143" t="s">
        <v>78</v>
      </c>
      <c r="D208" s="143" t="s">
        <v>838</v>
      </c>
      <c r="E208" s="143" t="s">
        <v>400</v>
      </c>
      <c r="F208" s="143" t="s">
        <v>461</v>
      </c>
      <c r="G208" s="135" t="s">
        <v>415</v>
      </c>
      <c r="H208" s="135" t="s">
        <v>1061</v>
      </c>
      <c r="I208" s="135" t="s">
        <v>1061</v>
      </c>
      <c r="J208" s="134" t="s">
        <v>499</v>
      </c>
      <c r="K208" s="135" t="s">
        <v>1070</v>
      </c>
      <c r="L208" s="134">
        <v>96</v>
      </c>
      <c r="M208" s="144" t="s">
        <v>807</v>
      </c>
      <c r="N208" s="134" t="s">
        <v>1</v>
      </c>
      <c r="O208" s="11" t="s">
        <v>87</v>
      </c>
      <c r="P208" s="11"/>
      <c r="Q208" s="11"/>
      <c r="R208" s="11"/>
      <c r="S208" s="11"/>
      <c r="T208" s="11"/>
      <c r="U208" s="11"/>
      <c r="V208" s="11"/>
      <c r="W208" s="11"/>
      <c r="X208" s="11"/>
      <c r="Y208" s="11"/>
      <c r="Z208" s="11"/>
      <c r="AA208" s="11"/>
      <c r="AB208" s="11"/>
      <c r="AC208" s="11"/>
      <c r="AD208" s="11"/>
      <c r="AE208" s="11"/>
      <c r="AF208" s="11"/>
      <c r="AG208" s="11"/>
      <c r="AH208" s="11"/>
      <c r="AI208" s="11"/>
      <c r="AJ208" s="11"/>
      <c r="AK208" s="11"/>
      <c r="AL208" s="134" t="s">
        <v>88</v>
      </c>
      <c r="AM208" s="11" t="s">
        <v>125</v>
      </c>
      <c r="AN208" s="134" t="s">
        <v>113</v>
      </c>
      <c r="AO208" s="134" t="s">
        <v>105</v>
      </c>
      <c r="AP208" s="134">
        <v>0</v>
      </c>
      <c r="AQ208" s="135" t="s">
        <v>1138</v>
      </c>
      <c r="AR208" s="135" t="s">
        <v>1139</v>
      </c>
      <c r="AS208" s="136">
        <v>430000</v>
      </c>
      <c r="AT208" s="136">
        <v>472686</v>
      </c>
      <c r="AU208" s="136">
        <v>481320</v>
      </c>
      <c r="AV208" s="136">
        <v>481320</v>
      </c>
      <c r="AW208" s="145">
        <v>481320</v>
      </c>
      <c r="AX208" s="145">
        <v>481320</v>
      </c>
      <c r="AY208" s="136">
        <v>0</v>
      </c>
      <c r="AZ208" s="146">
        <v>462048</v>
      </c>
      <c r="BA208" s="136">
        <v>475606</v>
      </c>
      <c r="BB208" s="136">
        <f t="shared" si="137"/>
        <v>5714</v>
      </c>
      <c r="BC208" s="147">
        <f t="shared" si="138"/>
        <v>481320</v>
      </c>
      <c r="BD208" s="148">
        <v>0</v>
      </c>
      <c r="BE208" s="148">
        <v>0</v>
      </c>
      <c r="BF208" s="148">
        <v>0</v>
      </c>
      <c r="BG208" s="148">
        <v>0</v>
      </c>
      <c r="BH208" s="148">
        <v>0</v>
      </c>
      <c r="BI208" s="148">
        <v>0</v>
      </c>
      <c r="BJ208" s="148">
        <v>0</v>
      </c>
      <c r="BK208" s="148">
        <v>0</v>
      </c>
      <c r="BL208" s="148">
        <v>0</v>
      </c>
      <c r="BM208" s="148">
        <v>0</v>
      </c>
      <c r="BN208" s="148">
        <v>0</v>
      </c>
      <c r="BO208" s="148">
        <f t="shared" si="143"/>
        <v>481320</v>
      </c>
    </row>
    <row r="209" spans="1:67" customFormat="1" ht="50.1" customHeight="1">
      <c r="A209" s="143" t="s">
        <v>388</v>
      </c>
      <c r="B209" s="143" t="s">
        <v>404</v>
      </c>
      <c r="C209" s="143" t="s">
        <v>78</v>
      </c>
      <c r="D209" s="143" t="s">
        <v>838</v>
      </c>
      <c r="E209" s="143" t="s">
        <v>400</v>
      </c>
      <c r="F209" s="143" t="s">
        <v>400</v>
      </c>
      <c r="G209" s="135" t="s">
        <v>415</v>
      </c>
      <c r="H209" s="135" t="s">
        <v>1132</v>
      </c>
      <c r="I209" s="135" t="s">
        <v>1132</v>
      </c>
      <c r="J209" s="134">
        <v>57</v>
      </c>
      <c r="K209" s="135" t="s">
        <v>1062</v>
      </c>
      <c r="L209" s="134">
        <v>99</v>
      </c>
      <c r="M209" s="144" t="s">
        <v>808</v>
      </c>
      <c r="N209" s="134" t="s">
        <v>1</v>
      </c>
      <c r="O209" s="11"/>
      <c r="P209" s="11"/>
      <c r="Q209" s="11" t="s">
        <v>87</v>
      </c>
      <c r="R209" s="11"/>
      <c r="S209" s="11"/>
      <c r="T209" s="11"/>
      <c r="U209" s="11"/>
      <c r="V209" s="11"/>
      <c r="W209" s="11"/>
      <c r="X209" s="11"/>
      <c r="Y209" s="11"/>
      <c r="Z209" s="11"/>
      <c r="AA209" s="11"/>
      <c r="AB209" s="11" t="s">
        <v>87</v>
      </c>
      <c r="AC209" s="11"/>
      <c r="AD209" s="11"/>
      <c r="AE209" s="11"/>
      <c r="AF209" s="11"/>
      <c r="AG209" s="11"/>
      <c r="AH209" s="11"/>
      <c r="AI209" s="11"/>
      <c r="AJ209" s="11"/>
      <c r="AK209" s="11"/>
      <c r="AL209" s="134" t="s">
        <v>155</v>
      </c>
      <c r="AM209" s="11" t="s">
        <v>125</v>
      </c>
      <c r="AN209" s="134" t="s">
        <v>90</v>
      </c>
      <c r="AO209" s="134" t="s">
        <v>91</v>
      </c>
      <c r="AP209" s="134">
        <v>0</v>
      </c>
      <c r="AQ209" s="144" t="s">
        <v>1140</v>
      </c>
      <c r="AR209" s="135" t="s">
        <v>1137</v>
      </c>
      <c r="AS209" s="136">
        <v>0</v>
      </c>
      <c r="AT209" s="136">
        <v>0</v>
      </c>
      <c r="AU209" s="136">
        <v>20</v>
      </c>
      <c r="AV209" s="136">
        <v>80</v>
      </c>
      <c r="AW209" s="145">
        <v>100</v>
      </c>
      <c r="AX209" s="145">
        <v>100</v>
      </c>
      <c r="AY209" s="136">
        <v>0</v>
      </c>
      <c r="AZ209" s="146">
        <v>20</v>
      </c>
      <c r="BA209" s="136">
        <v>20</v>
      </c>
      <c r="BB209" s="136">
        <f t="shared" si="137"/>
        <v>60</v>
      </c>
      <c r="BC209" s="147">
        <f t="shared" si="138"/>
        <v>100</v>
      </c>
      <c r="BD209" s="148">
        <f>BA209</f>
        <v>20</v>
      </c>
      <c r="BE209" s="148">
        <f>BA209</f>
        <v>20</v>
      </c>
      <c r="BF209" s="148">
        <f>BA209</f>
        <v>20</v>
      </c>
      <c r="BG209" s="148">
        <f>BA209</f>
        <v>20</v>
      </c>
      <c r="BH209" s="148">
        <f t="shared" ref="BH209:BN209" si="152">BG209</f>
        <v>20</v>
      </c>
      <c r="BI209" s="148">
        <f t="shared" si="152"/>
        <v>20</v>
      </c>
      <c r="BJ209" s="148">
        <f t="shared" si="152"/>
        <v>20</v>
      </c>
      <c r="BK209" s="148">
        <f t="shared" si="152"/>
        <v>20</v>
      </c>
      <c r="BL209" s="148">
        <f t="shared" si="152"/>
        <v>20</v>
      </c>
      <c r="BM209" s="148">
        <f t="shared" si="152"/>
        <v>20</v>
      </c>
      <c r="BN209" s="148">
        <f t="shared" si="152"/>
        <v>20</v>
      </c>
      <c r="BO209" s="148">
        <f t="shared" si="143"/>
        <v>100</v>
      </c>
    </row>
    <row r="210" spans="1:67" customFormat="1" ht="50.1" customHeight="1">
      <c r="A210" s="143" t="s">
        <v>388</v>
      </c>
      <c r="B210" s="143" t="s">
        <v>404</v>
      </c>
      <c r="C210" s="143" t="s">
        <v>78</v>
      </c>
      <c r="D210" s="143" t="s">
        <v>838</v>
      </c>
      <c r="E210" s="143" t="s">
        <v>400</v>
      </c>
      <c r="F210" s="143" t="s">
        <v>400</v>
      </c>
      <c r="G210" s="135" t="s">
        <v>415</v>
      </c>
      <c r="H210" s="135" t="s">
        <v>1061</v>
      </c>
      <c r="I210" s="135" t="s">
        <v>1061</v>
      </c>
      <c r="J210" s="134">
        <v>57</v>
      </c>
      <c r="K210" s="135" t="s">
        <v>1062</v>
      </c>
      <c r="L210" s="134">
        <v>188</v>
      </c>
      <c r="M210" s="144" t="s">
        <v>809</v>
      </c>
      <c r="N210" s="134" t="s">
        <v>4</v>
      </c>
      <c r="O210" s="11" t="s">
        <v>87</v>
      </c>
      <c r="P210" s="11"/>
      <c r="Q210" s="11"/>
      <c r="R210" s="11"/>
      <c r="S210" s="11"/>
      <c r="T210" s="11"/>
      <c r="U210" s="11"/>
      <c r="V210" s="11"/>
      <c r="W210" s="11"/>
      <c r="X210" s="11"/>
      <c r="Y210" s="11"/>
      <c r="Z210" s="11"/>
      <c r="AA210" s="11"/>
      <c r="AB210" s="11"/>
      <c r="AC210" s="11"/>
      <c r="AD210" s="11"/>
      <c r="AE210" s="11" t="s">
        <v>87</v>
      </c>
      <c r="AF210" s="11"/>
      <c r="AG210" s="11"/>
      <c r="AH210" s="11"/>
      <c r="AI210" s="11"/>
      <c r="AJ210" s="11"/>
      <c r="AK210" s="11"/>
      <c r="AL210" s="134" t="s">
        <v>88</v>
      </c>
      <c r="AM210" s="11" t="s">
        <v>125</v>
      </c>
      <c r="AN210" s="134" t="s">
        <v>113</v>
      </c>
      <c r="AO210" s="134" t="s">
        <v>105</v>
      </c>
      <c r="AP210" s="134">
        <v>60</v>
      </c>
      <c r="AQ210" s="135" t="s">
        <v>1141</v>
      </c>
      <c r="AR210" s="135" t="s">
        <v>1142</v>
      </c>
      <c r="AS210" s="136">
        <v>0</v>
      </c>
      <c r="AT210" s="136">
        <v>61</v>
      </c>
      <c r="AU210" s="136">
        <v>61</v>
      </c>
      <c r="AV210" s="136">
        <v>61</v>
      </c>
      <c r="AW210" s="145">
        <v>61</v>
      </c>
      <c r="AX210" s="145">
        <v>61</v>
      </c>
      <c r="AY210" s="136">
        <v>61</v>
      </c>
      <c r="AZ210" s="146">
        <v>63</v>
      </c>
      <c r="BA210" s="136">
        <v>63</v>
      </c>
      <c r="BB210" s="136">
        <f t="shared" si="137"/>
        <v>-2</v>
      </c>
      <c r="BC210" s="147">
        <f t="shared" si="138"/>
        <v>61</v>
      </c>
      <c r="BD210" s="148">
        <v>0</v>
      </c>
      <c r="BE210" s="148">
        <v>0</v>
      </c>
      <c r="BF210" s="148">
        <v>0</v>
      </c>
      <c r="BG210" s="148">
        <v>0</v>
      </c>
      <c r="BH210" s="148">
        <v>0</v>
      </c>
      <c r="BI210" s="148">
        <v>0</v>
      </c>
      <c r="BJ210" s="148">
        <v>0</v>
      </c>
      <c r="BK210" s="148">
        <v>0</v>
      </c>
      <c r="BL210" s="148">
        <v>0</v>
      </c>
      <c r="BM210" s="148">
        <v>0</v>
      </c>
      <c r="BN210" s="148">
        <v>0</v>
      </c>
      <c r="BO210" s="148">
        <f t="shared" si="143"/>
        <v>61</v>
      </c>
    </row>
    <row r="211" spans="1:67" customFormat="1" ht="50.1" customHeight="1">
      <c r="A211" s="143" t="s">
        <v>388</v>
      </c>
      <c r="B211" s="143" t="s">
        <v>404</v>
      </c>
      <c r="C211" s="143" t="s">
        <v>78</v>
      </c>
      <c r="D211" s="143" t="s">
        <v>838</v>
      </c>
      <c r="E211" s="143" t="s">
        <v>400</v>
      </c>
      <c r="F211" s="143" t="s">
        <v>461</v>
      </c>
      <c r="G211" s="135" t="s">
        <v>415</v>
      </c>
      <c r="H211" s="135" t="s">
        <v>1132</v>
      </c>
      <c r="I211" s="135" t="s">
        <v>1132</v>
      </c>
      <c r="J211" s="134" t="s">
        <v>499</v>
      </c>
      <c r="K211" s="135" t="s">
        <v>1070</v>
      </c>
      <c r="L211" s="134">
        <v>309</v>
      </c>
      <c r="M211" s="144" t="s">
        <v>1143</v>
      </c>
      <c r="N211" s="134" t="s">
        <v>1</v>
      </c>
      <c r="O211" s="11" t="s">
        <v>87</v>
      </c>
      <c r="P211" s="11"/>
      <c r="Q211" s="11"/>
      <c r="R211" s="11"/>
      <c r="S211" s="11"/>
      <c r="T211" s="11"/>
      <c r="U211" s="11"/>
      <c r="V211" s="11"/>
      <c r="W211" s="11"/>
      <c r="X211" s="11"/>
      <c r="Y211" s="11"/>
      <c r="Z211" s="11"/>
      <c r="AA211" s="11"/>
      <c r="AB211" s="11"/>
      <c r="AC211" s="11"/>
      <c r="AD211" s="11"/>
      <c r="AE211" s="11"/>
      <c r="AF211" s="11"/>
      <c r="AG211" s="11"/>
      <c r="AH211" s="11"/>
      <c r="AI211" s="11"/>
      <c r="AJ211" s="11"/>
      <c r="AK211" s="11"/>
      <c r="AL211" s="134" t="s">
        <v>88</v>
      </c>
      <c r="AM211" s="11" t="s">
        <v>143</v>
      </c>
      <c r="AN211" s="134" t="s">
        <v>90</v>
      </c>
      <c r="AO211" s="134" t="s">
        <v>105</v>
      </c>
      <c r="AP211" s="134">
        <v>0</v>
      </c>
      <c r="AQ211" s="135" t="s">
        <v>1144</v>
      </c>
      <c r="AR211" s="135" t="s">
        <v>1145</v>
      </c>
      <c r="AS211" s="136">
        <v>0</v>
      </c>
      <c r="AT211" s="136">
        <v>0</v>
      </c>
      <c r="AU211" s="136">
        <v>20</v>
      </c>
      <c r="AV211" s="136">
        <v>30</v>
      </c>
      <c r="AW211" s="145">
        <v>50</v>
      </c>
      <c r="AX211" s="145">
        <v>50</v>
      </c>
      <c r="AY211" s="136">
        <v>0</v>
      </c>
      <c r="AZ211" s="154">
        <v>0</v>
      </c>
      <c r="BA211" s="136">
        <v>126</v>
      </c>
      <c r="BB211" s="136">
        <f t="shared" si="137"/>
        <v>-96</v>
      </c>
      <c r="BC211" s="147">
        <f t="shared" si="138"/>
        <v>50</v>
      </c>
      <c r="BD211" s="148">
        <f>BA211</f>
        <v>126</v>
      </c>
      <c r="BE211" s="148">
        <f t="shared" ref="BE211:BN211" si="153">BD211</f>
        <v>126</v>
      </c>
      <c r="BF211" s="148">
        <f t="shared" si="153"/>
        <v>126</v>
      </c>
      <c r="BG211" s="148">
        <f t="shared" si="153"/>
        <v>126</v>
      </c>
      <c r="BH211" s="148">
        <f t="shared" si="153"/>
        <v>126</v>
      </c>
      <c r="BI211" s="148">
        <f t="shared" si="153"/>
        <v>126</v>
      </c>
      <c r="BJ211" s="148">
        <f t="shared" si="153"/>
        <v>126</v>
      </c>
      <c r="BK211" s="148">
        <f t="shared" si="153"/>
        <v>126</v>
      </c>
      <c r="BL211" s="148">
        <f t="shared" si="153"/>
        <v>126</v>
      </c>
      <c r="BM211" s="148">
        <f t="shared" si="153"/>
        <v>126</v>
      </c>
      <c r="BN211" s="148">
        <f t="shared" si="153"/>
        <v>126</v>
      </c>
      <c r="BO211" s="148">
        <f t="shared" si="143"/>
        <v>50</v>
      </c>
    </row>
    <row r="212" spans="1:67" customFormat="1" ht="50.1" customHeight="1">
      <c r="A212" s="143" t="s">
        <v>388</v>
      </c>
      <c r="B212" s="143" t="s">
        <v>404</v>
      </c>
      <c r="C212" s="143" t="s">
        <v>78</v>
      </c>
      <c r="D212" s="143" t="s">
        <v>838</v>
      </c>
      <c r="E212" s="143" t="s">
        <v>400</v>
      </c>
      <c r="F212" s="143" t="s">
        <v>461</v>
      </c>
      <c r="G212" s="135" t="s">
        <v>455</v>
      </c>
      <c r="H212" s="61" t="s">
        <v>283</v>
      </c>
      <c r="I212" s="61" t="s">
        <v>1538</v>
      </c>
      <c r="J212" s="153" t="s">
        <v>499</v>
      </c>
      <c r="K212" s="135" t="s">
        <v>1070</v>
      </c>
      <c r="L212" s="134">
        <v>190</v>
      </c>
      <c r="M212" s="144" t="s">
        <v>812</v>
      </c>
      <c r="N212" s="134" t="s">
        <v>5</v>
      </c>
      <c r="O212" s="11"/>
      <c r="P212" s="11"/>
      <c r="Q212" s="11" t="s">
        <v>87</v>
      </c>
      <c r="R212" s="11"/>
      <c r="S212" s="11"/>
      <c r="T212" s="11"/>
      <c r="U212" s="11"/>
      <c r="V212" s="11"/>
      <c r="W212" s="11"/>
      <c r="X212" s="11"/>
      <c r="Y212" s="11"/>
      <c r="Z212" s="11"/>
      <c r="AA212" s="11"/>
      <c r="AB212" s="11"/>
      <c r="AC212" s="11"/>
      <c r="AD212" s="11"/>
      <c r="AE212" s="11"/>
      <c r="AF212" s="11"/>
      <c r="AG212" s="11"/>
      <c r="AH212" s="11"/>
      <c r="AI212" s="11"/>
      <c r="AJ212" s="11"/>
      <c r="AK212" s="11"/>
      <c r="AL212" s="134" t="s">
        <v>155</v>
      </c>
      <c r="AM212" s="11" t="s">
        <v>125</v>
      </c>
      <c r="AN212" s="134" t="s">
        <v>117</v>
      </c>
      <c r="AO212" s="134" t="s">
        <v>291</v>
      </c>
      <c r="AP212" s="134">
        <v>0</v>
      </c>
      <c r="AQ212" s="135" t="s">
        <v>1146</v>
      </c>
      <c r="AR212" s="135" t="s">
        <v>1147</v>
      </c>
      <c r="AS212" s="136">
        <v>0</v>
      </c>
      <c r="AT212" s="136">
        <v>25</v>
      </c>
      <c r="AU212" s="136">
        <v>25</v>
      </c>
      <c r="AV212" s="136">
        <v>25</v>
      </c>
      <c r="AW212" s="145">
        <v>25</v>
      </c>
      <c r="AX212" s="145">
        <v>100</v>
      </c>
      <c r="AY212" s="136">
        <v>0</v>
      </c>
      <c r="AZ212" s="146">
        <v>25</v>
      </c>
      <c r="BA212" s="136">
        <v>25</v>
      </c>
      <c r="BB212" s="136">
        <f t="shared" si="137"/>
        <v>0</v>
      </c>
      <c r="BC212" s="147">
        <f t="shared" si="138"/>
        <v>25</v>
      </c>
      <c r="BD212" s="148">
        <v>0</v>
      </c>
      <c r="BE212" s="148">
        <v>0</v>
      </c>
      <c r="BF212" s="148">
        <v>0</v>
      </c>
      <c r="BG212" s="148">
        <v>0</v>
      </c>
      <c r="BH212" s="148">
        <v>0</v>
      </c>
      <c r="BI212" s="148">
        <v>0</v>
      </c>
      <c r="BJ212" s="148">
        <v>0</v>
      </c>
      <c r="BK212" s="148">
        <v>0</v>
      </c>
      <c r="BL212" s="148">
        <v>0</v>
      </c>
      <c r="BM212" s="148">
        <v>0</v>
      </c>
      <c r="BN212" s="148">
        <v>0</v>
      </c>
      <c r="BO212" s="148">
        <f t="shared" si="143"/>
        <v>25</v>
      </c>
    </row>
    <row r="213" spans="1:67" customFormat="1" ht="50.1" customHeight="1">
      <c r="A213" s="143" t="s">
        <v>388</v>
      </c>
      <c r="B213" s="143" t="s">
        <v>404</v>
      </c>
      <c r="C213" s="143" t="s">
        <v>78</v>
      </c>
      <c r="D213" s="143" t="s">
        <v>838</v>
      </c>
      <c r="E213" s="143" t="s">
        <v>400</v>
      </c>
      <c r="F213" s="143" t="s">
        <v>461</v>
      </c>
      <c r="G213" s="135" t="s">
        <v>455</v>
      </c>
      <c r="H213" s="61" t="s">
        <v>283</v>
      </c>
      <c r="I213" s="61" t="s">
        <v>1538</v>
      </c>
      <c r="J213" s="134">
        <v>55</v>
      </c>
      <c r="K213" s="135" t="s">
        <v>1089</v>
      </c>
      <c r="L213" s="134">
        <v>191</v>
      </c>
      <c r="M213" s="144" t="s">
        <v>813</v>
      </c>
      <c r="N213" s="134" t="s">
        <v>5</v>
      </c>
      <c r="O213" s="11"/>
      <c r="P213" s="11"/>
      <c r="Q213" s="11" t="s">
        <v>87</v>
      </c>
      <c r="R213" s="11"/>
      <c r="S213" s="11"/>
      <c r="T213" s="11"/>
      <c r="U213" s="11"/>
      <c r="V213" s="11"/>
      <c r="W213" s="11"/>
      <c r="X213" s="11"/>
      <c r="Y213" s="11"/>
      <c r="Z213" s="11"/>
      <c r="AA213" s="11"/>
      <c r="AB213" s="11"/>
      <c r="AC213" s="11"/>
      <c r="AD213" s="11"/>
      <c r="AE213" s="11"/>
      <c r="AF213" s="11"/>
      <c r="AG213" s="11"/>
      <c r="AH213" s="11"/>
      <c r="AI213" s="11"/>
      <c r="AJ213" s="11"/>
      <c r="AK213" s="11"/>
      <c r="AL213" s="134" t="s">
        <v>88</v>
      </c>
      <c r="AM213" s="11" t="s">
        <v>125</v>
      </c>
      <c r="AN213" s="134" t="s">
        <v>117</v>
      </c>
      <c r="AO213" s="134" t="s">
        <v>105</v>
      </c>
      <c r="AP213" s="134">
        <v>60</v>
      </c>
      <c r="AQ213" s="135" t="s">
        <v>1148</v>
      </c>
      <c r="AR213" s="135" t="s">
        <v>1149</v>
      </c>
      <c r="AS213" s="136">
        <v>8000</v>
      </c>
      <c r="AT213" s="136">
        <v>2000</v>
      </c>
      <c r="AU213" s="136">
        <v>2500</v>
      </c>
      <c r="AV213" s="136">
        <v>2250</v>
      </c>
      <c r="AW213" s="151">
        <v>2250</v>
      </c>
      <c r="AX213" s="145">
        <v>9000</v>
      </c>
      <c r="AY213" s="136">
        <v>0</v>
      </c>
      <c r="AZ213" s="146">
        <v>2557</v>
      </c>
      <c r="BA213" s="136">
        <v>2512</v>
      </c>
      <c r="BB213" s="136">
        <f t="shared" si="137"/>
        <v>-262</v>
      </c>
      <c r="BC213" s="147">
        <f t="shared" si="138"/>
        <v>2250</v>
      </c>
      <c r="BD213" s="148">
        <v>0</v>
      </c>
      <c r="BE213" s="148">
        <v>0</v>
      </c>
      <c r="BF213" s="148">
        <v>0</v>
      </c>
      <c r="BG213" s="148">
        <v>0</v>
      </c>
      <c r="BH213" s="148">
        <v>0</v>
      </c>
      <c r="BI213" s="148">
        <v>0</v>
      </c>
      <c r="BJ213" s="148">
        <v>0</v>
      </c>
      <c r="BK213" s="148">
        <v>0</v>
      </c>
      <c r="BL213" s="148">
        <v>0</v>
      </c>
      <c r="BM213" s="148">
        <v>0</v>
      </c>
      <c r="BN213" s="148">
        <v>0</v>
      </c>
      <c r="BO213" s="148">
        <f t="shared" si="143"/>
        <v>2250</v>
      </c>
    </row>
    <row r="214" spans="1:67" customFormat="1" ht="50.1" customHeight="1">
      <c r="A214" s="143" t="s">
        <v>388</v>
      </c>
      <c r="B214" s="143" t="s">
        <v>404</v>
      </c>
      <c r="C214" s="143" t="s">
        <v>78</v>
      </c>
      <c r="D214" s="143" t="s">
        <v>838</v>
      </c>
      <c r="E214" s="143" t="s">
        <v>400</v>
      </c>
      <c r="F214" s="143" t="s">
        <v>461</v>
      </c>
      <c r="G214" s="135" t="s">
        <v>455</v>
      </c>
      <c r="H214" s="61" t="s">
        <v>278</v>
      </c>
      <c r="I214" s="61" t="s">
        <v>1538</v>
      </c>
      <c r="J214" s="134">
        <v>57</v>
      </c>
      <c r="K214" s="135" t="s">
        <v>1062</v>
      </c>
      <c r="L214" s="134">
        <v>201</v>
      </c>
      <c r="M214" s="144" t="s">
        <v>810</v>
      </c>
      <c r="N214" s="134" t="s">
        <v>6</v>
      </c>
      <c r="O214" s="11"/>
      <c r="P214" s="11"/>
      <c r="Q214" s="11"/>
      <c r="R214" s="11" t="s">
        <v>87</v>
      </c>
      <c r="S214" s="11"/>
      <c r="T214" s="11"/>
      <c r="U214" s="11"/>
      <c r="V214" s="11"/>
      <c r="W214" s="11"/>
      <c r="X214" s="11"/>
      <c r="Y214" s="11"/>
      <c r="Z214" s="11"/>
      <c r="AA214" s="11"/>
      <c r="AB214" s="11"/>
      <c r="AC214" s="11"/>
      <c r="AD214" s="11"/>
      <c r="AE214" s="11"/>
      <c r="AF214" s="11"/>
      <c r="AG214" s="11"/>
      <c r="AH214" s="11"/>
      <c r="AI214" s="11"/>
      <c r="AJ214" s="11"/>
      <c r="AK214" s="11"/>
      <c r="AL214" s="134" t="s">
        <v>155</v>
      </c>
      <c r="AM214" s="165" t="s">
        <v>143</v>
      </c>
      <c r="AN214" s="166" t="s">
        <v>90</v>
      </c>
      <c r="AO214" s="166" t="s">
        <v>105</v>
      </c>
      <c r="AP214" s="166">
        <v>30</v>
      </c>
      <c r="AQ214" s="143" t="s">
        <v>1150</v>
      </c>
      <c r="AR214" s="143" t="s">
        <v>1151</v>
      </c>
      <c r="AS214" s="150">
        <v>0</v>
      </c>
      <c r="AT214" s="150">
        <v>10</v>
      </c>
      <c r="AU214" s="150">
        <v>30</v>
      </c>
      <c r="AV214" s="150">
        <v>50</v>
      </c>
      <c r="AW214" s="151">
        <v>61</v>
      </c>
      <c r="AX214" s="151">
        <v>61</v>
      </c>
      <c r="AY214" s="150">
        <v>0</v>
      </c>
      <c r="AZ214" s="167">
        <v>0</v>
      </c>
      <c r="BA214" s="150">
        <v>33</v>
      </c>
      <c r="BB214" s="150">
        <f t="shared" ref="BB214:BB237" si="154">AV214-BA214</f>
        <v>17</v>
      </c>
      <c r="BC214" s="168">
        <f t="shared" si="138"/>
        <v>61</v>
      </c>
      <c r="BD214" s="157">
        <v>0</v>
      </c>
      <c r="BE214" s="157">
        <v>0</v>
      </c>
      <c r="BF214" s="157">
        <v>0</v>
      </c>
      <c r="BG214" s="157">
        <v>0</v>
      </c>
      <c r="BH214" s="157">
        <v>0</v>
      </c>
      <c r="BI214" s="152">
        <v>2</v>
      </c>
      <c r="BJ214" s="157">
        <f t="shared" ref="BJ214:BN217" si="155">BI214</f>
        <v>2</v>
      </c>
      <c r="BK214" s="148">
        <f t="shared" si="155"/>
        <v>2</v>
      </c>
      <c r="BL214" s="148">
        <f t="shared" si="155"/>
        <v>2</v>
      </c>
      <c r="BM214" s="148">
        <f t="shared" si="155"/>
        <v>2</v>
      </c>
      <c r="BN214" s="148">
        <f t="shared" si="155"/>
        <v>2</v>
      </c>
      <c r="BO214" s="148">
        <f t="shared" si="143"/>
        <v>61</v>
      </c>
    </row>
    <row r="215" spans="1:67" customFormat="1" ht="50.1" customHeight="1">
      <c r="A215" s="143" t="s">
        <v>388</v>
      </c>
      <c r="B215" s="143" t="s">
        <v>404</v>
      </c>
      <c r="C215" s="143" t="s">
        <v>78</v>
      </c>
      <c r="D215" s="143" t="s">
        <v>838</v>
      </c>
      <c r="E215" s="143" t="s">
        <v>400</v>
      </c>
      <c r="F215" s="143" t="s">
        <v>461</v>
      </c>
      <c r="G215" s="135" t="s">
        <v>455</v>
      </c>
      <c r="H215" s="61" t="s">
        <v>278</v>
      </c>
      <c r="I215" s="61" t="s">
        <v>1538</v>
      </c>
      <c r="J215" s="134">
        <v>57</v>
      </c>
      <c r="K215" s="135" t="s">
        <v>1062</v>
      </c>
      <c r="L215" s="134">
        <v>203</v>
      </c>
      <c r="M215" s="144" t="s">
        <v>811</v>
      </c>
      <c r="N215" s="134" t="s">
        <v>6</v>
      </c>
      <c r="O215" s="11"/>
      <c r="P215" s="11"/>
      <c r="Q215" s="11"/>
      <c r="R215" s="11" t="s">
        <v>87</v>
      </c>
      <c r="S215" s="11"/>
      <c r="T215" s="11"/>
      <c r="U215" s="11"/>
      <c r="V215" s="11"/>
      <c r="W215" s="11"/>
      <c r="X215" s="11"/>
      <c r="Y215" s="11"/>
      <c r="Z215" s="11"/>
      <c r="AA215" s="11"/>
      <c r="AB215" s="11"/>
      <c r="AC215" s="11"/>
      <c r="AD215" s="11"/>
      <c r="AE215" s="11"/>
      <c r="AF215" s="11"/>
      <c r="AG215" s="11"/>
      <c r="AH215" s="11"/>
      <c r="AI215" s="11"/>
      <c r="AJ215" s="11"/>
      <c r="AK215" s="11"/>
      <c r="AL215" s="134" t="s">
        <v>155</v>
      </c>
      <c r="AM215" s="165" t="s">
        <v>143</v>
      </c>
      <c r="AN215" s="166" t="s">
        <v>90</v>
      </c>
      <c r="AO215" s="166" t="s">
        <v>105</v>
      </c>
      <c r="AP215" s="166">
        <v>30</v>
      </c>
      <c r="AQ215" s="143" t="s">
        <v>1152</v>
      </c>
      <c r="AR215" s="143" t="s">
        <v>1151</v>
      </c>
      <c r="AS215" s="150">
        <v>0</v>
      </c>
      <c r="AT215" s="150">
        <v>10</v>
      </c>
      <c r="AU215" s="150">
        <v>30</v>
      </c>
      <c r="AV215" s="150">
        <v>50</v>
      </c>
      <c r="AW215" s="151">
        <v>61</v>
      </c>
      <c r="AX215" s="151">
        <v>61</v>
      </c>
      <c r="AY215" s="150">
        <v>0</v>
      </c>
      <c r="AZ215" s="167">
        <v>0</v>
      </c>
      <c r="BA215" s="150">
        <v>33</v>
      </c>
      <c r="BB215" s="150">
        <f t="shared" si="154"/>
        <v>17</v>
      </c>
      <c r="BC215" s="168">
        <f t="shared" si="138"/>
        <v>61</v>
      </c>
      <c r="BD215" s="157">
        <v>0</v>
      </c>
      <c r="BE215" s="157">
        <v>0</v>
      </c>
      <c r="BF215" s="157">
        <v>0</v>
      </c>
      <c r="BG215" s="157">
        <v>0</v>
      </c>
      <c r="BH215" s="157">
        <v>0</v>
      </c>
      <c r="BI215" s="152">
        <v>2</v>
      </c>
      <c r="BJ215" s="148">
        <f t="shared" si="155"/>
        <v>2</v>
      </c>
      <c r="BK215" s="148">
        <f t="shared" si="155"/>
        <v>2</v>
      </c>
      <c r="BL215" s="148">
        <f t="shared" si="155"/>
        <v>2</v>
      </c>
      <c r="BM215" s="148">
        <f t="shared" si="155"/>
        <v>2</v>
      </c>
      <c r="BN215" s="148">
        <f t="shared" si="155"/>
        <v>2</v>
      </c>
      <c r="BO215" s="148">
        <f t="shared" si="143"/>
        <v>61</v>
      </c>
    </row>
    <row r="216" spans="1:67" customFormat="1" ht="50.1" customHeight="1">
      <c r="A216" s="143" t="s">
        <v>388</v>
      </c>
      <c r="B216" s="143" t="s">
        <v>404</v>
      </c>
      <c r="C216" s="143" t="s">
        <v>78</v>
      </c>
      <c r="D216" s="143" t="s">
        <v>838</v>
      </c>
      <c r="E216" s="143" t="s">
        <v>400</v>
      </c>
      <c r="F216" s="143" t="s">
        <v>461</v>
      </c>
      <c r="G216" s="135" t="s">
        <v>455</v>
      </c>
      <c r="H216" s="61" t="s">
        <v>278</v>
      </c>
      <c r="I216" s="61" t="s">
        <v>1538</v>
      </c>
      <c r="J216" s="134">
        <v>57</v>
      </c>
      <c r="K216" s="135" t="s">
        <v>1062</v>
      </c>
      <c r="L216" s="134">
        <v>230</v>
      </c>
      <c r="M216" s="144" t="s">
        <v>1153</v>
      </c>
      <c r="N216" s="134" t="s">
        <v>6</v>
      </c>
      <c r="O216" s="11"/>
      <c r="P216" s="11"/>
      <c r="Q216" s="11"/>
      <c r="R216" s="11" t="s">
        <v>87</v>
      </c>
      <c r="S216" s="11"/>
      <c r="T216" s="11"/>
      <c r="U216" s="11"/>
      <c r="V216" s="11"/>
      <c r="W216" s="11"/>
      <c r="X216" s="11"/>
      <c r="Y216" s="11"/>
      <c r="Z216" s="11"/>
      <c r="AA216" s="11"/>
      <c r="AB216" s="11"/>
      <c r="AC216" s="11"/>
      <c r="AD216" s="11"/>
      <c r="AE216" s="11"/>
      <c r="AF216" s="11"/>
      <c r="AG216" s="11"/>
      <c r="AH216" s="11"/>
      <c r="AI216" s="11"/>
      <c r="AJ216" s="11"/>
      <c r="AK216" s="11"/>
      <c r="AL216" s="134" t="s">
        <v>155</v>
      </c>
      <c r="AM216" s="11" t="s">
        <v>143</v>
      </c>
      <c r="AN216" s="134" t="s">
        <v>117</v>
      </c>
      <c r="AO216" s="134" t="s">
        <v>105</v>
      </c>
      <c r="AP216" s="134">
        <v>15</v>
      </c>
      <c r="AQ216" s="135" t="s">
        <v>1154</v>
      </c>
      <c r="AR216" s="135" t="s">
        <v>1155</v>
      </c>
      <c r="AS216" s="136">
        <v>0</v>
      </c>
      <c r="AT216" s="136">
        <v>0</v>
      </c>
      <c r="AU216" s="136">
        <v>20</v>
      </c>
      <c r="AV216" s="136">
        <v>20</v>
      </c>
      <c r="AW216" s="145">
        <v>21</v>
      </c>
      <c r="AX216" s="151">
        <v>61</v>
      </c>
      <c r="AY216" s="136">
        <v>0</v>
      </c>
      <c r="AZ216" s="154">
        <v>0</v>
      </c>
      <c r="BA216" s="136">
        <v>0</v>
      </c>
      <c r="BB216" s="136">
        <f t="shared" si="154"/>
        <v>20</v>
      </c>
      <c r="BC216" s="147">
        <f t="shared" si="138"/>
        <v>21</v>
      </c>
      <c r="BD216" s="148">
        <v>0</v>
      </c>
      <c r="BE216" s="148">
        <v>0</v>
      </c>
      <c r="BF216" s="148">
        <v>0</v>
      </c>
      <c r="BG216" s="148">
        <v>0</v>
      </c>
      <c r="BH216" s="148">
        <v>0</v>
      </c>
      <c r="BI216" s="149">
        <v>10</v>
      </c>
      <c r="BJ216" s="148">
        <f t="shared" si="155"/>
        <v>10</v>
      </c>
      <c r="BK216" s="148">
        <f t="shared" si="155"/>
        <v>10</v>
      </c>
      <c r="BL216" s="148">
        <f t="shared" si="155"/>
        <v>10</v>
      </c>
      <c r="BM216" s="148">
        <f t="shared" si="155"/>
        <v>10</v>
      </c>
      <c r="BN216" s="148">
        <f t="shared" si="155"/>
        <v>10</v>
      </c>
      <c r="BO216" s="148">
        <f t="shared" si="143"/>
        <v>21</v>
      </c>
    </row>
    <row r="217" spans="1:67" customFormat="1" ht="50.1" customHeight="1">
      <c r="A217" s="143" t="s">
        <v>388</v>
      </c>
      <c r="B217" s="143" t="s">
        <v>404</v>
      </c>
      <c r="C217" s="143" t="s">
        <v>78</v>
      </c>
      <c r="D217" s="143" t="s">
        <v>838</v>
      </c>
      <c r="E217" s="143" t="s">
        <v>400</v>
      </c>
      <c r="F217" s="143" t="s">
        <v>461</v>
      </c>
      <c r="G217" s="135" t="s">
        <v>455</v>
      </c>
      <c r="H217" s="61" t="s">
        <v>278</v>
      </c>
      <c r="I217" s="61" t="s">
        <v>1538</v>
      </c>
      <c r="J217" s="134">
        <v>57</v>
      </c>
      <c r="K217" s="135" t="s">
        <v>1062</v>
      </c>
      <c r="L217" s="134">
        <v>231</v>
      </c>
      <c r="M217" s="144" t="s">
        <v>1156</v>
      </c>
      <c r="N217" s="134" t="s">
        <v>6</v>
      </c>
      <c r="O217" s="11"/>
      <c r="P217" s="11"/>
      <c r="Q217" s="11"/>
      <c r="R217" s="11" t="s">
        <v>87</v>
      </c>
      <c r="S217" s="11"/>
      <c r="T217" s="11"/>
      <c r="U217" s="11"/>
      <c r="V217" s="11"/>
      <c r="W217" s="11"/>
      <c r="X217" s="11"/>
      <c r="Y217" s="11"/>
      <c r="Z217" s="11"/>
      <c r="AA217" s="11"/>
      <c r="AB217" s="11"/>
      <c r="AC217" s="11"/>
      <c r="AD217" s="11"/>
      <c r="AE217" s="11"/>
      <c r="AF217" s="11"/>
      <c r="AG217" s="11"/>
      <c r="AH217" s="11"/>
      <c r="AI217" s="11"/>
      <c r="AJ217" s="11"/>
      <c r="AK217" s="11"/>
      <c r="AL217" s="134" t="s">
        <v>155</v>
      </c>
      <c r="AM217" s="11" t="s">
        <v>143</v>
      </c>
      <c r="AN217" s="134" t="s">
        <v>117</v>
      </c>
      <c r="AO217" s="134" t="s">
        <v>105</v>
      </c>
      <c r="AP217" s="134">
        <v>15</v>
      </c>
      <c r="AQ217" s="135" t="s">
        <v>1157</v>
      </c>
      <c r="AR217" s="135" t="s">
        <v>1151</v>
      </c>
      <c r="AS217" s="136">
        <v>0</v>
      </c>
      <c r="AT217" s="136">
        <v>15</v>
      </c>
      <c r="AU217" s="136">
        <v>15</v>
      </c>
      <c r="AV217" s="136">
        <v>15</v>
      </c>
      <c r="AW217" s="145">
        <v>16</v>
      </c>
      <c r="AX217" s="151">
        <v>61</v>
      </c>
      <c r="AY217" s="136">
        <v>0</v>
      </c>
      <c r="AZ217" s="154">
        <v>0</v>
      </c>
      <c r="BA217" s="136">
        <v>33</v>
      </c>
      <c r="BB217" s="136">
        <f t="shared" si="154"/>
        <v>-18</v>
      </c>
      <c r="BC217" s="147">
        <f t="shared" si="138"/>
        <v>16</v>
      </c>
      <c r="BD217" s="148">
        <v>0</v>
      </c>
      <c r="BE217" s="148">
        <v>0</v>
      </c>
      <c r="BF217" s="148">
        <v>0</v>
      </c>
      <c r="BG217" s="148">
        <v>0</v>
      </c>
      <c r="BH217" s="148">
        <v>0</v>
      </c>
      <c r="BI217" s="149">
        <v>10</v>
      </c>
      <c r="BJ217" s="148">
        <f t="shared" si="155"/>
        <v>10</v>
      </c>
      <c r="BK217" s="148">
        <f t="shared" si="155"/>
        <v>10</v>
      </c>
      <c r="BL217" s="148">
        <f t="shared" si="155"/>
        <v>10</v>
      </c>
      <c r="BM217" s="148">
        <f t="shared" si="155"/>
        <v>10</v>
      </c>
      <c r="BN217" s="148">
        <f t="shared" si="155"/>
        <v>10</v>
      </c>
      <c r="BO217" s="148">
        <f t="shared" si="143"/>
        <v>16</v>
      </c>
    </row>
    <row r="218" spans="1:67" customFormat="1" ht="50.1" customHeight="1">
      <c r="A218" s="143" t="s">
        <v>388</v>
      </c>
      <c r="B218" s="143" t="s">
        <v>404</v>
      </c>
      <c r="C218" s="143" t="s">
        <v>78</v>
      </c>
      <c r="D218" s="143" t="s">
        <v>838</v>
      </c>
      <c r="E218" s="143" t="s">
        <v>400</v>
      </c>
      <c r="F218" s="143" t="s">
        <v>461</v>
      </c>
      <c r="G218" s="135" t="s">
        <v>455</v>
      </c>
      <c r="H218" s="61" t="s">
        <v>278</v>
      </c>
      <c r="I218" s="61" t="s">
        <v>1538</v>
      </c>
      <c r="J218" s="153" t="s">
        <v>499</v>
      </c>
      <c r="K218" s="135" t="s">
        <v>1070</v>
      </c>
      <c r="L218" s="134">
        <v>195</v>
      </c>
      <c r="M218" s="144" t="s">
        <v>816</v>
      </c>
      <c r="N218" s="134" t="s">
        <v>6</v>
      </c>
      <c r="O218" s="11"/>
      <c r="P218" s="11"/>
      <c r="Q218" s="11"/>
      <c r="R218" s="11" t="s">
        <v>87</v>
      </c>
      <c r="S218" s="11"/>
      <c r="T218" s="11"/>
      <c r="U218" s="11"/>
      <c r="V218" s="11"/>
      <c r="W218" s="11"/>
      <c r="X218" s="11"/>
      <c r="Y218" s="11"/>
      <c r="Z218" s="11"/>
      <c r="AA218" s="11"/>
      <c r="AB218" s="11"/>
      <c r="AC218" s="11"/>
      <c r="AD218" s="11"/>
      <c r="AE218" s="11"/>
      <c r="AF218" s="11"/>
      <c r="AG218" s="11"/>
      <c r="AH218" s="11"/>
      <c r="AI218" s="11"/>
      <c r="AJ218" s="11"/>
      <c r="AK218" s="11"/>
      <c r="AL218" s="134" t="s">
        <v>155</v>
      </c>
      <c r="AM218" s="11" t="s">
        <v>125</v>
      </c>
      <c r="AN218" s="134" t="s">
        <v>90</v>
      </c>
      <c r="AO218" s="134" t="s">
        <v>105</v>
      </c>
      <c r="AP218" s="134">
        <v>0</v>
      </c>
      <c r="AQ218" s="135" t="s">
        <v>816</v>
      </c>
      <c r="AR218" s="135" t="s">
        <v>1147</v>
      </c>
      <c r="AS218" s="136">
        <v>0</v>
      </c>
      <c r="AT218" s="136">
        <v>0</v>
      </c>
      <c r="AU218" s="136">
        <v>0</v>
      </c>
      <c r="AV218" s="136">
        <v>0</v>
      </c>
      <c r="AW218" s="145">
        <v>1</v>
      </c>
      <c r="AX218" s="145">
        <v>1</v>
      </c>
      <c r="AY218" s="136">
        <v>0</v>
      </c>
      <c r="AZ218" s="154">
        <v>0</v>
      </c>
      <c r="BA218" s="136">
        <v>0</v>
      </c>
      <c r="BB218" s="136">
        <f t="shared" si="154"/>
        <v>0</v>
      </c>
      <c r="BC218" s="147">
        <f t="shared" si="138"/>
        <v>1</v>
      </c>
      <c r="BD218" s="148">
        <f>BA218</f>
        <v>0</v>
      </c>
      <c r="BE218" s="148">
        <f>BA218</f>
        <v>0</v>
      </c>
      <c r="BF218" s="148">
        <f>BA218</f>
        <v>0</v>
      </c>
      <c r="BG218" s="148">
        <f>BA218</f>
        <v>0</v>
      </c>
      <c r="BH218" s="148">
        <f t="shared" ref="BH218:BN218" si="156">BG218</f>
        <v>0</v>
      </c>
      <c r="BI218" s="148">
        <f t="shared" si="156"/>
        <v>0</v>
      </c>
      <c r="BJ218" s="148">
        <f t="shared" si="156"/>
        <v>0</v>
      </c>
      <c r="BK218" s="148">
        <f t="shared" si="156"/>
        <v>0</v>
      </c>
      <c r="BL218" s="148">
        <f t="shared" si="156"/>
        <v>0</v>
      </c>
      <c r="BM218" s="148">
        <f t="shared" si="156"/>
        <v>0</v>
      </c>
      <c r="BN218" s="148">
        <f t="shared" si="156"/>
        <v>0</v>
      </c>
      <c r="BO218" s="148">
        <f t="shared" si="143"/>
        <v>1</v>
      </c>
    </row>
    <row r="219" spans="1:67" customFormat="1" ht="50.1" customHeight="1">
      <c r="A219" s="143" t="s">
        <v>388</v>
      </c>
      <c r="B219" s="143" t="s">
        <v>404</v>
      </c>
      <c r="C219" s="143" t="s">
        <v>78</v>
      </c>
      <c r="D219" s="143" t="s">
        <v>838</v>
      </c>
      <c r="E219" s="143" t="s">
        <v>400</v>
      </c>
      <c r="F219" s="143" t="s">
        <v>461</v>
      </c>
      <c r="G219" s="135" t="s">
        <v>455</v>
      </c>
      <c r="H219" s="61" t="s">
        <v>278</v>
      </c>
      <c r="I219" s="61" t="s">
        <v>1538</v>
      </c>
      <c r="J219" s="153" t="s">
        <v>499</v>
      </c>
      <c r="K219" s="135" t="s">
        <v>1070</v>
      </c>
      <c r="L219" s="134">
        <v>196</v>
      </c>
      <c r="M219" s="144" t="s">
        <v>817</v>
      </c>
      <c r="N219" s="134" t="s">
        <v>6</v>
      </c>
      <c r="O219" s="11"/>
      <c r="P219" s="11"/>
      <c r="Q219" s="11"/>
      <c r="R219" s="11" t="s">
        <v>87</v>
      </c>
      <c r="S219" s="11"/>
      <c r="T219" s="11"/>
      <c r="U219" s="11"/>
      <c r="V219" s="11"/>
      <c r="W219" s="11"/>
      <c r="X219" s="11"/>
      <c r="Y219" s="11"/>
      <c r="Z219" s="11"/>
      <c r="AA219" s="11"/>
      <c r="AB219" s="11"/>
      <c r="AC219" s="11"/>
      <c r="AD219" s="11"/>
      <c r="AE219" s="11"/>
      <c r="AF219" s="11"/>
      <c r="AG219" s="11"/>
      <c r="AH219" s="11"/>
      <c r="AI219" s="11"/>
      <c r="AJ219" s="11"/>
      <c r="AK219" s="11"/>
      <c r="AL219" s="134" t="s">
        <v>155</v>
      </c>
      <c r="AM219" s="11" t="s">
        <v>125</v>
      </c>
      <c r="AN219" s="134" t="s">
        <v>117</v>
      </c>
      <c r="AO219" s="134" t="s">
        <v>105</v>
      </c>
      <c r="AP219" s="134">
        <v>0</v>
      </c>
      <c r="AQ219" s="135" t="s">
        <v>817</v>
      </c>
      <c r="AR219" s="135" t="s">
        <v>1158</v>
      </c>
      <c r="AS219" s="136">
        <v>0</v>
      </c>
      <c r="AT219" s="136">
        <v>0</v>
      </c>
      <c r="AU219" s="136">
        <v>0</v>
      </c>
      <c r="AV219" s="136">
        <v>0</v>
      </c>
      <c r="AW219" s="145">
        <v>1</v>
      </c>
      <c r="AX219" s="145">
        <v>1</v>
      </c>
      <c r="AY219" s="136">
        <v>0</v>
      </c>
      <c r="AZ219" s="154">
        <v>0</v>
      </c>
      <c r="BA219" s="136">
        <v>0</v>
      </c>
      <c r="BB219" s="136">
        <f t="shared" si="154"/>
        <v>0</v>
      </c>
      <c r="BC219" s="147">
        <f t="shared" si="138"/>
        <v>1</v>
      </c>
      <c r="BD219" s="148">
        <v>0</v>
      </c>
      <c r="BE219" s="148">
        <v>0</v>
      </c>
      <c r="BF219" s="148">
        <v>0</v>
      </c>
      <c r="BG219" s="148">
        <v>0</v>
      </c>
      <c r="BH219" s="148">
        <v>0</v>
      </c>
      <c r="BI219" s="148">
        <v>0</v>
      </c>
      <c r="BJ219" s="148">
        <v>0</v>
      </c>
      <c r="BK219" s="148">
        <v>0</v>
      </c>
      <c r="BL219" s="148">
        <v>0</v>
      </c>
      <c r="BM219" s="148">
        <v>0</v>
      </c>
      <c r="BN219" s="148">
        <v>0</v>
      </c>
      <c r="BO219" s="148">
        <f t="shared" si="143"/>
        <v>1</v>
      </c>
    </row>
    <row r="220" spans="1:67" customFormat="1" ht="50.1" customHeight="1">
      <c r="A220" s="143" t="s">
        <v>388</v>
      </c>
      <c r="B220" s="143" t="s">
        <v>404</v>
      </c>
      <c r="C220" s="143" t="s">
        <v>78</v>
      </c>
      <c r="D220" s="143" t="s">
        <v>838</v>
      </c>
      <c r="E220" s="143" t="s">
        <v>400</v>
      </c>
      <c r="F220" s="143" t="s">
        <v>461</v>
      </c>
      <c r="G220" s="135" t="s">
        <v>455</v>
      </c>
      <c r="H220" s="61" t="s">
        <v>278</v>
      </c>
      <c r="I220" s="61" t="s">
        <v>1538</v>
      </c>
      <c r="J220" s="153" t="s">
        <v>499</v>
      </c>
      <c r="K220" s="135" t="s">
        <v>1070</v>
      </c>
      <c r="L220" s="134">
        <v>197</v>
      </c>
      <c r="M220" s="144" t="s">
        <v>818</v>
      </c>
      <c r="N220" s="134" t="s">
        <v>6</v>
      </c>
      <c r="O220" s="11"/>
      <c r="P220" s="11"/>
      <c r="Q220" s="11"/>
      <c r="R220" s="11" t="s">
        <v>87</v>
      </c>
      <c r="S220" s="11"/>
      <c r="T220" s="11"/>
      <c r="U220" s="11"/>
      <c r="V220" s="11"/>
      <c r="W220" s="11"/>
      <c r="X220" s="11"/>
      <c r="Y220" s="11"/>
      <c r="Z220" s="11"/>
      <c r="AA220" s="11"/>
      <c r="AB220" s="11"/>
      <c r="AC220" s="11"/>
      <c r="AD220" s="11"/>
      <c r="AE220" s="11"/>
      <c r="AF220" s="11"/>
      <c r="AG220" s="11"/>
      <c r="AH220" s="11"/>
      <c r="AI220" s="11"/>
      <c r="AJ220" s="11"/>
      <c r="AK220" s="11"/>
      <c r="AL220" s="134" t="s">
        <v>155</v>
      </c>
      <c r="AM220" s="11" t="s">
        <v>143</v>
      </c>
      <c r="AN220" s="134" t="s">
        <v>113</v>
      </c>
      <c r="AO220" s="134" t="s">
        <v>291</v>
      </c>
      <c r="AP220" s="134">
        <v>0</v>
      </c>
      <c r="AQ220" s="135" t="s">
        <v>1159</v>
      </c>
      <c r="AR220" s="135" t="s">
        <v>1160</v>
      </c>
      <c r="AS220" s="136">
        <v>0</v>
      </c>
      <c r="AT220" s="136">
        <v>0</v>
      </c>
      <c r="AU220" s="136">
        <v>0</v>
      </c>
      <c r="AV220" s="136">
        <v>100</v>
      </c>
      <c r="AW220" s="145">
        <v>100</v>
      </c>
      <c r="AX220" s="145">
        <v>100</v>
      </c>
      <c r="AY220" s="136">
        <v>0</v>
      </c>
      <c r="AZ220" s="154">
        <v>0</v>
      </c>
      <c r="BA220" s="136">
        <v>100</v>
      </c>
      <c r="BB220" s="136">
        <f t="shared" si="154"/>
        <v>0</v>
      </c>
      <c r="BC220" s="147">
        <f t="shared" si="138"/>
        <v>100</v>
      </c>
      <c r="BD220" s="148">
        <v>0</v>
      </c>
      <c r="BE220" s="148">
        <v>0</v>
      </c>
      <c r="BF220" s="148">
        <v>0</v>
      </c>
      <c r="BG220" s="148">
        <v>0</v>
      </c>
      <c r="BH220" s="148">
        <v>0</v>
      </c>
      <c r="BI220" s="149">
        <v>50</v>
      </c>
      <c r="BJ220" s="148">
        <f>BI220</f>
        <v>50</v>
      </c>
      <c r="BK220" s="148">
        <f t="shared" ref="BK220:BN220" si="157">BJ220</f>
        <v>50</v>
      </c>
      <c r="BL220" s="148">
        <f t="shared" si="157"/>
        <v>50</v>
      </c>
      <c r="BM220" s="148">
        <f t="shared" si="157"/>
        <v>50</v>
      </c>
      <c r="BN220" s="148">
        <f t="shared" si="157"/>
        <v>50</v>
      </c>
      <c r="BO220" s="148">
        <f t="shared" si="143"/>
        <v>100</v>
      </c>
    </row>
    <row r="221" spans="1:67" customFormat="1" ht="50.1" customHeight="1">
      <c r="A221" s="143" t="s">
        <v>388</v>
      </c>
      <c r="B221" s="143" t="s">
        <v>404</v>
      </c>
      <c r="C221" s="143" t="s">
        <v>78</v>
      </c>
      <c r="D221" s="143" t="s">
        <v>838</v>
      </c>
      <c r="E221" s="143" t="s">
        <v>400</v>
      </c>
      <c r="F221" s="143" t="s">
        <v>461</v>
      </c>
      <c r="G221" s="135" t="s">
        <v>455</v>
      </c>
      <c r="H221" s="61" t="s">
        <v>278</v>
      </c>
      <c r="I221" s="61" t="s">
        <v>1538</v>
      </c>
      <c r="J221" s="134">
        <v>57</v>
      </c>
      <c r="K221" s="135" t="s">
        <v>1062</v>
      </c>
      <c r="L221" s="134">
        <v>198</v>
      </c>
      <c r="M221" s="144" t="s">
        <v>819</v>
      </c>
      <c r="N221" s="134" t="s">
        <v>6</v>
      </c>
      <c r="O221" s="11"/>
      <c r="P221" s="11"/>
      <c r="Q221" s="11"/>
      <c r="R221" s="11" t="s">
        <v>87</v>
      </c>
      <c r="S221" s="11"/>
      <c r="T221" s="11"/>
      <c r="U221" s="11"/>
      <c r="V221" s="11"/>
      <c r="W221" s="11"/>
      <c r="X221" s="11"/>
      <c r="Y221" s="11"/>
      <c r="Z221" s="11"/>
      <c r="AA221" s="11"/>
      <c r="AB221" s="11"/>
      <c r="AC221" s="11"/>
      <c r="AD221" s="11"/>
      <c r="AE221" s="11"/>
      <c r="AF221" s="11"/>
      <c r="AG221" s="11"/>
      <c r="AH221" s="11"/>
      <c r="AI221" s="11"/>
      <c r="AJ221" s="11"/>
      <c r="AK221" s="11"/>
      <c r="AL221" s="134" t="s">
        <v>155</v>
      </c>
      <c r="AM221" s="11" t="s">
        <v>125</v>
      </c>
      <c r="AN221" s="134" t="s">
        <v>113</v>
      </c>
      <c r="AO221" s="134" t="s">
        <v>105</v>
      </c>
      <c r="AP221" s="134">
        <v>30</v>
      </c>
      <c r="AQ221" s="144" t="s">
        <v>1161</v>
      </c>
      <c r="AR221" s="135" t="s">
        <v>1162</v>
      </c>
      <c r="AS221" s="136">
        <v>0</v>
      </c>
      <c r="AT221" s="136">
        <v>0</v>
      </c>
      <c r="AU221" s="136">
        <v>0</v>
      </c>
      <c r="AV221" s="136">
        <v>5</v>
      </c>
      <c r="AW221" s="145">
        <v>5</v>
      </c>
      <c r="AX221" s="145">
        <v>5</v>
      </c>
      <c r="AY221" s="136">
        <v>0</v>
      </c>
      <c r="AZ221" s="154">
        <v>0</v>
      </c>
      <c r="BA221" s="136">
        <v>17</v>
      </c>
      <c r="BB221" s="136">
        <f t="shared" si="154"/>
        <v>-12</v>
      </c>
      <c r="BC221" s="147">
        <f t="shared" si="138"/>
        <v>5</v>
      </c>
      <c r="BD221" s="148">
        <v>0</v>
      </c>
      <c r="BE221" s="148">
        <v>0</v>
      </c>
      <c r="BF221" s="148">
        <v>0</v>
      </c>
      <c r="BG221" s="148">
        <v>0</v>
      </c>
      <c r="BH221" s="148">
        <v>0</v>
      </c>
      <c r="BI221" s="148">
        <v>0</v>
      </c>
      <c r="BJ221" s="148">
        <v>0</v>
      </c>
      <c r="BK221" s="148">
        <v>0</v>
      </c>
      <c r="BL221" s="148">
        <v>0</v>
      </c>
      <c r="BM221" s="148">
        <v>0</v>
      </c>
      <c r="BN221" s="148">
        <v>0</v>
      </c>
      <c r="BO221" s="148">
        <f t="shared" si="143"/>
        <v>5</v>
      </c>
    </row>
    <row r="222" spans="1:67" customFormat="1" ht="50.1" customHeight="1">
      <c r="A222" s="143" t="s">
        <v>388</v>
      </c>
      <c r="B222" s="143" t="s">
        <v>404</v>
      </c>
      <c r="C222" s="143" t="s">
        <v>78</v>
      </c>
      <c r="D222" s="143" t="s">
        <v>838</v>
      </c>
      <c r="E222" s="143" t="s">
        <v>400</v>
      </c>
      <c r="F222" s="143" t="s">
        <v>461</v>
      </c>
      <c r="G222" s="135" t="s">
        <v>415</v>
      </c>
      <c r="H222" s="135" t="s">
        <v>1061</v>
      </c>
      <c r="I222" s="135" t="s">
        <v>1061</v>
      </c>
      <c r="J222" s="134" t="s">
        <v>499</v>
      </c>
      <c r="K222" s="135" t="s">
        <v>1070</v>
      </c>
      <c r="L222" s="134">
        <v>254</v>
      </c>
      <c r="M222" s="144" t="s">
        <v>1163</v>
      </c>
      <c r="N222" s="134" t="s">
        <v>1</v>
      </c>
      <c r="O222" s="11"/>
      <c r="P222" s="11"/>
      <c r="Q222" s="11"/>
      <c r="R222" s="11"/>
      <c r="S222" s="11"/>
      <c r="T222" s="11"/>
      <c r="U222" s="11"/>
      <c r="V222" s="11"/>
      <c r="W222" s="11"/>
      <c r="X222" s="11"/>
      <c r="Y222" s="11"/>
      <c r="Z222" s="11"/>
      <c r="AA222" s="11"/>
      <c r="AB222" s="11"/>
      <c r="AC222" s="11"/>
      <c r="AD222" s="11"/>
      <c r="AE222" s="11"/>
      <c r="AF222" s="11"/>
      <c r="AG222" s="11"/>
      <c r="AH222" s="11"/>
      <c r="AI222" s="11"/>
      <c r="AJ222" s="11"/>
      <c r="AK222" s="11"/>
      <c r="AL222" s="134" t="s">
        <v>98</v>
      </c>
      <c r="AM222" s="11" t="s">
        <v>125</v>
      </c>
      <c r="AN222" s="134" t="s">
        <v>113</v>
      </c>
      <c r="AO222" s="134" t="s">
        <v>105</v>
      </c>
      <c r="AP222" s="134">
        <v>0</v>
      </c>
      <c r="AQ222" s="135" t="s">
        <v>1164</v>
      </c>
      <c r="AR222" s="135" t="s">
        <v>1165</v>
      </c>
      <c r="AS222" s="136">
        <v>0</v>
      </c>
      <c r="AT222" s="136">
        <v>0</v>
      </c>
      <c r="AU222" s="136">
        <v>60</v>
      </c>
      <c r="AV222" s="136">
        <v>60</v>
      </c>
      <c r="AW222" s="145">
        <v>60</v>
      </c>
      <c r="AX222" s="145">
        <v>60</v>
      </c>
      <c r="AY222" s="136">
        <v>0</v>
      </c>
      <c r="AZ222" s="154">
        <v>0</v>
      </c>
      <c r="BA222" s="136">
        <v>56</v>
      </c>
      <c r="BB222" s="136">
        <f t="shared" si="154"/>
        <v>4</v>
      </c>
      <c r="BC222" s="147">
        <f t="shared" si="138"/>
        <v>60</v>
      </c>
      <c r="BD222" s="148">
        <v>0</v>
      </c>
      <c r="BE222" s="148">
        <v>0</v>
      </c>
      <c r="BF222" s="148">
        <v>0</v>
      </c>
      <c r="BG222" s="148">
        <v>0</v>
      </c>
      <c r="BH222" s="148">
        <v>0</v>
      </c>
      <c r="BI222" s="148">
        <v>0</v>
      </c>
      <c r="BJ222" s="148">
        <v>0</v>
      </c>
      <c r="BK222" s="148">
        <v>0</v>
      </c>
      <c r="BL222" s="148">
        <v>0</v>
      </c>
      <c r="BM222" s="148">
        <v>0</v>
      </c>
      <c r="BN222" s="148">
        <v>0</v>
      </c>
      <c r="BO222" s="148">
        <f t="shared" si="143"/>
        <v>60</v>
      </c>
    </row>
    <row r="223" spans="1:67" customFormat="1" ht="50.1" customHeight="1">
      <c r="A223" s="143" t="s">
        <v>388</v>
      </c>
      <c r="B223" s="143" t="s">
        <v>404</v>
      </c>
      <c r="C223" s="143" t="s">
        <v>78</v>
      </c>
      <c r="D223" s="143" t="s">
        <v>838</v>
      </c>
      <c r="E223" s="143" t="s">
        <v>400</v>
      </c>
      <c r="F223" s="143" t="s">
        <v>461</v>
      </c>
      <c r="G223" s="135" t="s">
        <v>415</v>
      </c>
      <c r="H223" s="135" t="s">
        <v>1061</v>
      </c>
      <c r="I223" s="135" t="s">
        <v>1061</v>
      </c>
      <c r="J223" s="134">
        <v>57</v>
      </c>
      <c r="K223" s="135" t="s">
        <v>1062</v>
      </c>
      <c r="L223" s="134">
        <v>255</v>
      </c>
      <c r="M223" s="144" t="s">
        <v>820</v>
      </c>
      <c r="N223" s="134" t="s">
        <v>1</v>
      </c>
      <c r="O223" s="11"/>
      <c r="P223" s="11"/>
      <c r="Q223" s="11"/>
      <c r="R223" s="11"/>
      <c r="S223" s="11"/>
      <c r="T223" s="11"/>
      <c r="U223" s="11"/>
      <c r="V223" s="11"/>
      <c r="W223" s="11"/>
      <c r="X223" s="11"/>
      <c r="Y223" s="11"/>
      <c r="Z223" s="11"/>
      <c r="AA223" s="11"/>
      <c r="AB223" s="11"/>
      <c r="AC223" s="11"/>
      <c r="AD223" s="11"/>
      <c r="AE223" s="11"/>
      <c r="AF223" s="11"/>
      <c r="AG223" s="11"/>
      <c r="AH223" s="11"/>
      <c r="AI223" s="11"/>
      <c r="AJ223" s="11"/>
      <c r="AK223" s="11"/>
      <c r="AL223" s="134" t="s">
        <v>98</v>
      </c>
      <c r="AM223" s="11" t="s">
        <v>125</v>
      </c>
      <c r="AN223" s="134" t="s">
        <v>113</v>
      </c>
      <c r="AO223" s="134" t="s">
        <v>91</v>
      </c>
      <c r="AP223" s="134">
        <v>0</v>
      </c>
      <c r="AQ223" s="143" t="s">
        <v>1166</v>
      </c>
      <c r="AR223" s="135" t="s">
        <v>1167</v>
      </c>
      <c r="AS223" s="136">
        <v>0</v>
      </c>
      <c r="AT223" s="136">
        <v>0</v>
      </c>
      <c r="AU223" s="136">
        <v>0</v>
      </c>
      <c r="AV223" s="136">
        <v>100</v>
      </c>
      <c r="AW223" s="145">
        <v>100</v>
      </c>
      <c r="AX223" s="145">
        <v>100</v>
      </c>
      <c r="AY223" s="136">
        <v>0</v>
      </c>
      <c r="AZ223" s="154">
        <v>0</v>
      </c>
      <c r="BA223" s="136">
        <v>100</v>
      </c>
      <c r="BB223" s="136">
        <f t="shared" si="154"/>
        <v>0</v>
      </c>
      <c r="BC223" s="147">
        <f t="shared" si="138"/>
        <v>100</v>
      </c>
      <c r="BD223" s="148">
        <v>0</v>
      </c>
      <c r="BE223" s="148">
        <v>0</v>
      </c>
      <c r="BF223" s="148">
        <v>0</v>
      </c>
      <c r="BG223" s="148">
        <v>0</v>
      </c>
      <c r="BH223" s="148">
        <v>0</v>
      </c>
      <c r="BI223" s="148">
        <v>0</v>
      </c>
      <c r="BJ223" s="148">
        <v>0</v>
      </c>
      <c r="BK223" s="148">
        <v>0</v>
      </c>
      <c r="BL223" s="148">
        <v>0</v>
      </c>
      <c r="BM223" s="148">
        <v>0</v>
      </c>
      <c r="BN223" s="148">
        <v>0</v>
      </c>
      <c r="BO223" s="148">
        <f t="shared" si="143"/>
        <v>100</v>
      </c>
    </row>
    <row r="224" spans="1:67" customFormat="1" ht="50.1" customHeight="1">
      <c r="A224" s="143" t="s">
        <v>388</v>
      </c>
      <c r="B224" s="143" t="s">
        <v>404</v>
      </c>
      <c r="C224" s="143" t="s">
        <v>78</v>
      </c>
      <c r="D224" s="143" t="s">
        <v>838</v>
      </c>
      <c r="E224" s="143" t="s">
        <v>400</v>
      </c>
      <c r="F224" s="143" t="s">
        <v>461</v>
      </c>
      <c r="G224" s="135" t="s">
        <v>415</v>
      </c>
      <c r="H224" s="135" t="s">
        <v>1061</v>
      </c>
      <c r="I224" s="135" t="s">
        <v>1061</v>
      </c>
      <c r="J224" s="134" t="s">
        <v>501</v>
      </c>
      <c r="K224" s="135" t="s">
        <v>1077</v>
      </c>
      <c r="L224" s="134">
        <v>257</v>
      </c>
      <c r="M224" s="144" t="s">
        <v>821</v>
      </c>
      <c r="N224" s="134" t="s">
        <v>1</v>
      </c>
      <c r="O224" s="11"/>
      <c r="P224" s="11"/>
      <c r="Q224" s="11"/>
      <c r="R224" s="11"/>
      <c r="S224" s="11"/>
      <c r="T224" s="11"/>
      <c r="U224" s="11"/>
      <c r="V224" s="11"/>
      <c r="W224" s="11"/>
      <c r="X224" s="11"/>
      <c r="Y224" s="11"/>
      <c r="Z224" s="11"/>
      <c r="AA224" s="11"/>
      <c r="AB224" s="11"/>
      <c r="AC224" s="11"/>
      <c r="AD224" s="11"/>
      <c r="AE224" s="11"/>
      <c r="AF224" s="11"/>
      <c r="AG224" s="11"/>
      <c r="AH224" s="11"/>
      <c r="AI224" s="11"/>
      <c r="AJ224" s="11"/>
      <c r="AK224" s="11"/>
      <c r="AL224" s="134" t="s">
        <v>98</v>
      </c>
      <c r="AM224" s="11" t="s">
        <v>143</v>
      </c>
      <c r="AN224" s="134" t="s">
        <v>104</v>
      </c>
      <c r="AO224" s="134" t="s">
        <v>91</v>
      </c>
      <c r="AP224" s="134">
        <v>0</v>
      </c>
      <c r="AQ224" s="135" t="s">
        <v>1168</v>
      </c>
      <c r="AR224" s="135" t="s">
        <v>1169</v>
      </c>
      <c r="AS224" s="136">
        <v>0</v>
      </c>
      <c r="AT224" s="136">
        <v>0</v>
      </c>
      <c r="AU224" s="136">
        <v>8</v>
      </c>
      <c r="AV224" s="136">
        <v>10</v>
      </c>
      <c r="AW224" s="145">
        <v>10</v>
      </c>
      <c r="AX224" s="145">
        <v>10</v>
      </c>
      <c r="AY224" s="136">
        <v>0</v>
      </c>
      <c r="AZ224" s="154">
        <v>0</v>
      </c>
      <c r="BA224" s="136">
        <v>10</v>
      </c>
      <c r="BB224" s="136">
        <f t="shared" si="154"/>
        <v>0</v>
      </c>
      <c r="BC224" s="147">
        <f t="shared" si="138"/>
        <v>10</v>
      </c>
      <c r="BD224" s="148">
        <v>0</v>
      </c>
      <c r="BE224" s="148">
        <v>0</v>
      </c>
      <c r="BF224" s="148">
        <v>0</v>
      </c>
      <c r="BG224" s="148">
        <v>0</v>
      </c>
      <c r="BH224" s="148">
        <v>0</v>
      </c>
      <c r="BI224" s="149">
        <v>9</v>
      </c>
      <c r="BJ224" s="148">
        <f t="shared" ref="BJ224:BN227" si="158">BI224</f>
        <v>9</v>
      </c>
      <c r="BK224" s="148">
        <f t="shared" si="158"/>
        <v>9</v>
      </c>
      <c r="BL224" s="148">
        <f t="shared" si="158"/>
        <v>9</v>
      </c>
      <c r="BM224" s="148">
        <f t="shared" si="158"/>
        <v>9</v>
      </c>
      <c r="BN224" s="148">
        <f t="shared" si="158"/>
        <v>9</v>
      </c>
      <c r="BO224" s="148">
        <f t="shared" si="143"/>
        <v>10</v>
      </c>
    </row>
    <row r="225" spans="1:67" customFormat="1" ht="50.1" customHeight="1">
      <c r="A225" s="143" t="s">
        <v>388</v>
      </c>
      <c r="B225" s="143" t="s">
        <v>404</v>
      </c>
      <c r="C225" s="143" t="s">
        <v>78</v>
      </c>
      <c r="D225" s="143" t="s">
        <v>838</v>
      </c>
      <c r="E225" s="143" t="s">
        <v>400</v>
      </c>
      <c r="F225" s="143" t="s">
        <v>478</v>
      </c>
      <c r="G225" s="135" t="s">
        <v>415</v>
      </c>
      <c r="H225" s="135" t="s">
        <v>1061</v>
      </c>
      <c r="I225" s="135" t="s">
        <v>1061</v>
      </c>
      <c r="J225" s="134">
        <v>57</v>
      </c>
      <c r="K225" s="135" t="s">
        <v>1062</v>
      </c>
      <c r="L225" s="134">
        <v>258</v>
      </c>
      <c r="M225" s="144" t="s">
        <v>822</v>
      </c>
      <c r="N225" s="134" t="s">
        <v>1</v>
      </c>
      <c r="O225" s="11"/>
      <c r="P225" s="11"/>
      <c r="Q225" s="11"/>
      <c r="R225" s="11"/>
      <c r="S225" s="11"/>
      <c r="T225" s="11"/>
      <c r="U225" s="11"/>
      <c r="V225" s="11"/>
      <c r="W225" s="11"/>
      <c r="X225" s="11"/>
      <c r="Y225" s="11"/>
      <c r="Z225" s="11"/>
      <c r="AA225" s="11"/>
      <c r="AB225" s="11"/>
      <c r="AC225" s="11"/>
      <c r="AD225" s="11"/>
      <c r="AE225" s="11"/>
      <c r="AF225" s="11"/>
      <c r="AG225" s="11"/>
      <c r="AH225" s="11"/>
      <c r="AI225" s="11"/>
      <c r="AJ225" s="11"/>
      <c r="AK225" s="11"/>
      <c r="AL225" s="134" t="s">
        <v>98</v>
      </c>
      <c r="AM225" s="11" t="s">
        <v>143</v>
      </c>
      <c r="AN225" s="134" t="s">
        <v>113</v>
      </c>
      <c r="AO225" s="134" t="s">
        <v>91</v>
      </c>
      <c r="AP225" s="134">
        <v>0</v>
      </c>
      <c r="AQ225" s="135" t="s">
        <v>1170</v>
      </c>
      <c r="AR225" s="135" t="s">
        <v>1162</v>
      </c>
      <c r="AS225" s="136">
        <v>0</v>
      </c>
      <c r="AT225" s="136">
        <v>0</v>
      </c>
      <c r="AU225" s="136">
        <v>0</v>
      </c>
      <c r="AV225" s="136">
        <v>100</v>
      </c>
      <c r="AW225" s="145">
        <v>100</v>
      </c>
      <c r="AX225" s="145">
        <v>100</v>
      </c>
      <c r="AY225" s="136">
        <v>0</v>
      </c>
      <c r="AZ225" s="154">
        <v>0</v>
      </c>
      <c r="BA225" s="136">
        <v>100</v>
      </c>
      <c r="BB225" s="136">
        <f t="shared" si="154"/>
        <v>0</v>
      </c>
      <c r="BC225" s="147">
        <f t="shared" si="138"/>
        <v>100</v>
      </c>
      <c r="BD225" s="148">
        <v>0</v>
      </c>
      <c r="BE225" s="148">
        <v>0</v>
      </c>
      <c r="BF225" s="148">
        <v>0</v>
      </c>
      <c r="BG225" s="148">
        <v>0</v>
      </c>
      <c r="BH225" s="148">
        <v>0</v>
      </c>
      <c r="BI225" s="149">
        <v>30</v>
      </c>
      <c r="BJ225" s="148">
        <f t="shared" si="158"/>
        <v>30</v>
      </c>
      <c r="BK225" s="148">
        <f t="shared" si="158"/>
        <v>30</v>
      </c>
      <c r="BL225" s="148">
        <f t="shared" si="158"/>
        <v>30</v>
      </c>
      <c r="BM225" s="148">
        <f t="shared" si="158"/>
        <v>30</v>
      </c>
      <c r="BN225" s="148">
        <f t="shared" si="158"/>
        <v>30</v>
      </c>
      <c r="BO225" s="148">
        <f t="shared" si="143"/>
        <v>100</v>
      </c>
    </row>
    <row r="226" spans="1:67" customFormat="1" ht="50.1" customHeight="1">
      <c r="A226" s="143" t="s">
        <v>388</v>
      </c>
      <c r="B226" s="143" t="s">
        <v>404</v>
      </c>
      <c r="C226" s="143" t="s">
        <v>78</v>
      </c>
      <c r="D226" s="143" t="s">
        <v>838</v>
      </c>
      <c r="E226" s="143" t="s">
        <v>400</v>
      </c>
      <c r="F226" s="143" t="s">
        <v>400</v>
      </c>
      <c r="G226" s="135" t="s">
        <v>415</v>
      </c>
      <c r="H226" s="135" t="s">
        <v>1061</v>
      </c>
      <c r="I226" s="135" t="s">
        <v>1061</v>
      </c>
      <c r="J226" s="134">
        <v>57</v>
      </c>
      <c r="K226" s="135" t="s">
        <v>1062</v>
      </c>
      <c r="L226" s="134">
        <v>259</v>
      </c>
      <c r="M226" s="144" t="s">
        <v>823</v>
      </c>
      <c r="N226" s="134" t="s">
        <v>1</v>
      </c>
      <c r="O226" s="11"/>
      <c r="P226" s="11"/>
      <c r="Q226" s="11"/>
      <c r="R226" s="11"/>
      <c r="S226" s="11"/>
      <c r="T226" s="11"/>
      <c r="U226" s="11"/>
      <c r="V226" s="11"/>
      <c r="W226" s="11"/>
      <c r="X226" s="11"/>
      <c r="Y226" s="11"/>
      <c r="Z226" s="11"/>
      <c r="AA226" s="11"/>
      <c r="AB226" s="11"/>
      <c r="AC226" s="11"/>
      <c r="AD226" s="11"/>
      <c r="AE226" s="11"/>
      <c r="AF226" s="11"/>
      <c r="AG226" s="11"/>
      <c r="AH226" s="11"/>
      <c r="AI226" s="11"/>
      <c r="AJ226" s="11"/>
      <c r="AK226" s="11"/>
      <c r="AL226" s="134" t="s">
        <v>98</v>
      </c>
      <c r="AM226" s="11" t="s">
        <v>143</v>
      </c>
      <c r="AN226" s="134" t="s">
        <v>113</v>
      </c>
      <c r="AO226" s="134" t="s">
        <v>1171</v>
      </c>
      <c r="AP226" s="134">
        <v>0</v>
      </c>
      <c r="AQ226" s="135" t="s">
        <v>1170</v>
      </c>
      <c r="AR226" s="135" t="s">
        <v>1172</v>
      </c>
      <c r="AS226" s="136">
        <v>0</v>
      </c>
      <c r="AT226" s="136">
        <v>0</v>
      </c>
      <c r="AU226" s="136">
        <v>0</v>
      </c>
      <c r="AV226" s="136">
        <v>100</v>
      </c>
      <c r="AW226" s="145">
        <v>100</v>
      </c>
      <c r="AX226" s="145">
        <v>100</v>
      </c>
      <c r="AY226" s="136">
        <v>0</v>
      </c>
      <c r="AZ226" s="154">
        <v>0</v>
      </c>
      <c r="BA226" s="136">
        <v>50</v>
      </c>
      <c r="BB226" s="136">
        <f t="shared" si="154"/>
        <v>50</v>
      </c>
      <c r="BC226" s="147">
        <f t="shared" si="138"/>
        <v>100</v>
      </c>
      <c r="BD226" s="148">
        <v>0</v>
      </c>
      <c r="BE226" s="148">
        <v>0</v>
      </c>
      <c r="BF226" s="148">
        <v>0</v>
      </c>
      <c r="BG226" s="148">
        <v>0</v>
      </c>
      <c r="BH226" s="148">
        <v>0</v>
      </c>
      <c r="BI226" s="149">
        <v>30</v>
      </c>
      <c r="BJ226" s="148">
        <f t="shared" si="158"/>
        <v>30</v>
      </c>
      <c r="BK226" s="148">
        <f t="shared" si="158"/>
        <v>30</v>
      </c>
      <c r="BL226" s="148">
        <f t="shared" si="158"/>
        <v>30</v>
      </c>
      <c r="BM226" s="148">
        <f t="shared" si="158"/>
        <v>30</v>
      </c>
      <c r="BN226" s="148">
        <f t="shared" si="158"/>
        <v>30</v>
      </c>
      <c r="BO226" s="148">
        <f t="shared" si="143"/>
        <v>100</v>
      </c>
    </row>
    <row r="227" spans="1:67" customFormat="1" ht="50.1" customHeight="1">
      <c r="A227" s="143" t="s">
        <v>388</v>
      </c>
      <c r="B227" s="143" t="s">
        <v>404</v>
      </c>
      <c r="C227" s="143" t="s">
        <v>78</v>
      </c>
      <c r="D227" s="143" t="s">
        <v>838</v>
      </c>
      <c r="E227" s="143" t="s">
        <v>400</v>
      </c>
      <c r="F227" s="143" t="s">
        <v>400</v>
      </c>
      <c r="G227" s="135" t="s">
        <v>415</v>
      </c>
      <c r="H227" s="135" t="s">
        <v>1061</v>
      </c>
      <c r="I227" s="135" t="s">
        <v>1061</v>
      </c>
      <c r="J227" s="134">
        <v>57</v>
      </c>
      <c r="K227" s="135" t="s">
        <v>1062</v>
      </c>
      <c r="L227" s="134">
        <v>260</v>
      </c>
      <c r="M227" s="144" t="s">
        <v>824</v>
      </c>
      <c r="N227" s="134" t="s">
        <v>1</v>
      </c>
      <c r="O227" s="11"/>
      <c r="P227" s="11"/>
      <c r="Q227" s="11"/>
      <c r="R227" s="11"/>
      <c r="S227" s="11"/>
      <c r="T227" s="11"/>
      <c r="U227" s="11"/>
      <c r="V227" s="11"/>
      <c r="W227" s="11"/>
      <c r="X227" s="11"/>
      <c r="Y227" s="11"/>
      <c r="Z227" s="11"/>
      <c r="AA227" s="11"/>
      <c r="AB227" s="11"/>
      <c r="AC227" s="11"/>
      <c r="AD227" s="11"/>
      <c r="AE227" s="11"/>
      <c r="AF227" s="11"/>
      <c r="AG227" s="11"/>
      <c r="AH227" s="11"/>
      <c r="AI227" s="11"/>
      <c r="AJ227" s="11"/>
      <c r="AK227" s="11"/>
      <c r="AL227" s="134" t="s">
        <v>98</v>
      </c>
      <c r="AM227" s="11" t="s">
        <v>143</v>
      </c>
      <c r="AN227" s="134" t="s">
        <v>113</v>
      </c>
      <c r="AO227" s="134" t="s">
        <v>91</v>
      </c>
      <c r="AP227" s="134">
        <v>0</v>
      </c>
      <c r="AQ227" s="135" t="s">
        <v>1173</v>
      </c>
      <c r="AR227" s="135" t="s">
        <v>1174</v>
      </c>
      <c r="AS227" s="136">
        <v>0</v>
      </c>
      <c r="AT227" s="136">
        <v>0</v>
      </c>
      <c r="AU227" s="136">
        <v>0</v>
      </c>
      <c r="AV227" s="136">
        <v>100</v>
      </c>
      <c r="AW227" s="145">
        <v>100</v>
      </c>
      <c r="AX227" s="145">
        <v>100</v>
      </c>
      <c r="AY227" s="136">
        <v>0</v>
      </c>
      <c r="AZ227" s="136">
        <v>0</v>
      </c>
      <c r="BA227" s="136">
        <v>100</v>
      </c>
      <c r="BB227" s="136">
        <f t="shared" si="154"/>
        <v>0</v>
      </c>
      <c r="BC227" s="147">
        <f t="shared" si="138"/>
        <v>100</v>
      </c>
      <c r="BD227" s="148">
        <v>0</v>
      </c>
      <c r="BE227" s="148">
        <v>0</v>
      </c>
      <c r="BF227" s="148">
        <v>0</v>
      </c>
      <c r="BG227" s="148">
        <v>0</v>
      </c>
      <c r="BH227" s="148">
        <v>0</v>
      </c>
      <c r="BI227" s="149"/>
      <c r="BJ227" s="148">
        <f t="shared" si="158"/>
        <v>0</v>
      </c>
      <c r="BK227" s="148">
        <f t="shared" si="158"/>
        <v>0</v>
      </c>
      <c r="BL227" s="148">
        <f t="shared" si="158"/>
        <v>0</v>
      </c>
      <c r="BM227" s="148">
        <f t="shared" si="158"/>
        <v>0</v>
      </c>
      <c r="BN227" s="148">
        <f t="shared" si="158"/>
        <v>0</v>
      </c>
      <c r="BO227" s="148">
        <f t="shared" si="143"/>
        <v>100</v>
      </c>
    </row>
    <row r="228" spans="1:67" customFormat="1" ht="50.1" customHeight="1">
      <c r="A228" s="143" t="s">
        <v>388</v>
      </c>
      <c r="B228" s="143" t="s">
        <v>404</v>
      </c>
      <c r="C228" s="143" t="s">
        <v>78</v>
      </c>
      <c r="D228" s="143" t="s">
        <v>838</v>
      </c>
      <c r="E228" s="143" t="s">
        <v>400</v>
      </c>
      <c r="F228" s="143" t="s">
        <v>400</v>
      </c>
      <c r="G228" s="135" t="s">
        <v>415</v>
      </c>
      <c r="H228" s="135" t="s">
        <v>1132</v>
      </c>
      <c r="I228" s="135" t="s">
        <v>1132</v>
      </c>
      <c r="J228" s="134">
        <v>62</v>
      </c>
      <c r="K228" s="135" t="s">
        <v>1133</v>
      </c>
      <c r="L228" s="134">
        <v>263</v>
      </c>
      <c r="M228" s="144" t="s">
        <v>1175</v>
      </c>
      <c r="N228" s="134" t="s">
        <v>1</v>
      </c>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11"/>
      <c r="AL228" s="134" t="s">
        <v>88</v>
      </c>
      <c r="AM228" s="165" t="s">
        <v>143</v>
      </c>
      <c r="AN228" s="134" t="s">
        <v>113</v>
      </c>
      <c r="AO228" s="134" t="s">
        <v>105</v>
      </c>
      <c r="AP228" s="134">
        <v>0</v>
      </c>
      <c r="AQ228" s="135" t="s">
        <v>1176</v>
      </c>
      <c r="AR228" s="135" t="s">
        <v>1177</v>
      </c>
      <c r="AS228" s="136">
        <v>0</v>
      </c>
      <c r="AT228" s="136">
        <v>0</v>
      </c>
      <c r="AU228" s="136">
        <v>21</v>
      </c>
      <c r="AV228" s="136">
        <v>30</v>
      </c>
      <c r="AW228" s="145">
        <v>50</v>
      </c>
      <c r="AX228" s="145">
        <v>50</v>
      </c>
      <c r="AY228" s="136">
        <v>0</v>
      </c>
      <c r="AZ228" s="136">
        <v>0</v>
      </c>
      <c r="BA228" s="136">
        <v>32</v>
      </c>
      <c r="BB228" s="136">
        <f t="shared" si="154"/>
        <v>-2</v>
      </c>
      <c r="BC228" s="147">
        <f t="shared" ref="BC228:BC238" si="159">AW228</f>
        <v>50</v>
      </c>
      <c r="BD228" s="148">
        <v>0</v>
      </c>
      <c r="BE228" s="148">
        <f>BD228</f>
        <v>0</v>
      </c>
      <c r="BF228" s="152">
        <v>0</v>
      </c>
      <c r="BG228" s="148">
        <f>BF228</f>
        <v>0</v>
      </c>
      <c r="BH228" s="148">
        <f>BG228</f>
        <v>0</v>
      </c>
      <c r="BI228" s="149">
        <v>25</v>
      </c>
      <c r="BJ228" s="148">
        <f>BI228</f>
        <v>25</v>
      </c>
      <c r="BK228" s="148">
        <f>BJ228</f>
        <v>25</v>
      </c>
      <c r="BL228" s="149">
        <v>0</v>
      </c>
      <c r="BM228" s="148">
        <f>BL228</f>
        <v>0</v>
      </c>
      <c r="BN228" s="148">
        <f>BM228</f>
        <v>0</v>
      </c>
      <c r="BO228" s="148">
        <f t="shared" si="143"/>
        <v>50</v>
      </c>
    </row>
    <row r="229" spans="1:67" customFormat="1" ht="50.1" customHeight="1">
      <c r="A229" s="143" t="s">
        <v>388</v>
      </c>
      <c r="B229" s="143" t="s">
        <v>404</v>
      </c>
      <c r="C229" s="143" t="s">
        <v>78</v>
      </c>
      <c r="D229" s="143" t="s">
        <v>838</v>
      </c>
      <c r="E229" s="143" t="s">
        <v>400</v>
      </c>
      <c r="F229" s="143" t="s">
        <v>478</v>
      </c>
      <c r="G229" s="135" t="s">
        <v>415</v>
      </c>
      <c r="H229" s="135" t="s">
        <v>1061</v>
      </c>
      <c r="I229" s="135" t="s">
        <v>1061</v>
      </c>
      <c r="J229" s="134">
        <v>57</v>
      </c>
      <c r="K229" s="135" t="s">
        <v>1062</v>
      </c>
      <c r="L229" s="134">
        <v>264</v>
      </c>
      <c r="M229" s="144" t="s">
        <v>825</v>
      </c>
      <c r="N229" s="134" t="s">
        <v>1</v>
      </c>
      <c r="O229" s="11"/>
      <c r="P229" s="11"/>
      <c r="Q229" s="11"/>
      <c r="R229" s="11"/>
      <c r="S229" s="11"/>
      <c r="T229" s="11"/>
      <c r="U229" s="11"/>
      <c r="V229" s="11"/>
      <c r="W229" s="11"/>
      <c r="X229" s="11"/>
      <c r="Y229" s="11"/>
      <c r="Z229" s="11"/>
      <c r="AA229" s="11"/>
      <c r="AB229" s="11"/>
      <c r="AC229" s="11"/>
      <c r="AD229" s="11"/>
      <c r="AE229" s="11"/>
      <c r="AF229" s="11"/>
      <c r="AG229" s="11"/>
      <c r="AH229" s="11"/>
      <c r="AI229" s="11"/>
      <c r="AJ229" s="11"/>
      <c r="AK229" s="11"/>
      <c r="AL229" s="134" t="s">
        <v>98</v>
      </c>
      <c r="AM229" s="11" t="s">
        <v>143</v>
      </c>
      <c r="AN229" s="134" t="s">
        <v>113</v>
      </c>
      <c r="AO229" s="134" t="s">
        <v>1171</v>
      </c>
      <c r="AP229" s="134">
        <v>0</v>
      </c>
      <c r="AQ229" s="135" t="s">
        <v>1178</v>
      </c>
      <c r="AR229" s="135" t="s">
        <v>1162</v>
      </c>
      <c r="AS229" s="136">
        <v>0</v>
      </c>
      <c r="AT229" s="136">
        <v>0</v>
      </c>
      <c r="AU229" s="136">
        <v>0</v>
      </c>
      <c r="AV229" s="136">
        <v>100</v>
      </c>
      <c r="AW229" s="145">
        <v>100</v>
      </c>
      <c r="AX229" s="145">
        <v>100</v>
      </c>
      <c r="AY229" s="136">
        <v>0</v>
      </c>
      <c r="AZ229" s="136">
        <v>0</v>
      </c>
      <c r="BA229" s="136">
        <v>100</v>
      </c>
      <c r="BB229" s="136">
        <f t="shared" si="154"/>
        <v>0</v>
      </c>
      <c r="BC229" s="147">
        <f t="shared" si="159"/>
        <v>100</v>
      </c>
      <c r="BD229" s="148">
        <v>0</v>
      </c>
      <c r="BE229" s="148">
        <v>0</v>
      </c>
      <c r="BF229" s="148">
        <v>0</v>
      </c>
      <c r="BG229" s="148">
        <v>0</v>
      </c>
      <c r="BH229" s="148">
        <v>0</v>
      </c>
      <c r="BI229" s="149">
        <v>30</v>
      </c>
      <c r="BJ229" s="148">
        <f t="shared" ref="BJ229:BN230" si="160">BI229</f>
        <v>30</v>
      </c>
      <c r="BK229" s="148">
        <f t="shared" si="160"/>
        <v>30</v>
      </c>
      <c r="BL229" s="148">
        <f t="shared" si="160"/>
        <v>30</v>
      </c>
      <c r="BM229" s="148">
        <f t="shared" si="160"/>
        <v>30</v>
      </c>
      <c r="BN229" s="148">
        <f t="shared" si="160"/>
        <v>30</v>
      </c>
      <c r="BO229" s="148">
        <f t="shared" si="143"/>
        <v>100</v>
      </c>
    </row>
    <row r="230" spans="1:67" customFormat="1" ht="50.1" customHeight="1">
      <c r="A230" s="143" t="s">
        <v>388</v>
      </c>
      <c r="B230" s="143" t="s">
        <v>404</v>
      </c>
      <c r="C230" s="143" t="s">
        <v>78</v>
      </c>
      <c r="D230" s="143" t="s">
        <v>838</v>
      </c>
      <c r="E230" s="143" t="s">
        <v>400</v>
      </c>
      <c r="F230" s="143" t="s">
        <v>461</v>
      </c>
      <c r="G230" s="135" t="s">
        <v>415</v>
      </c>
      <c r="H230" s="135" t="s">
        <v>1061</v>
      </c>
      <c r="I230" s="135" t="s">
        <v>1061</v>
      </c>
      <c r="J230" s="134" t="s">
        <v>499</v>
      </c>
      <c r="K230" s="135" t="s">
        <v>1070</v>
      </c>
      <c r="L230" s="134">
        <v>266</v>
      </c>
      <c r="M230" s="144" t="s">
        <v>826</v>
      </c>
      <c r="N230" s="134" t="s">
        <v>1</v>
      </c>
      <c r="O230" s="11"/>
      <c r="P230" s="11"/>
      <c r="Q230" s="11"/>
      <c r="R230" s="11"/>
      <c r="S230" s="11"/>
      <c r="T230" s="11"/>
      <c r="U230" s="11"/>
      <c r="V230" s="11"/>
      <c r="W230" s="11"/>
      <c r="X230" s="11"/>
      <c r="Y230" s="11"/>
      <c r="Z230" s="11" t="s">
        <v>109</v>
      </c>
      <c r="AA230" s="11"/>
      <c r="AB230" s="11"/>
      <c r="AC230" s="11"/>
      <c r="AD230" s="11"/>
      <c r="AE230" s="11"/>
      <c r="AF230" s="11"/>
      <c r="AG230" s="11"/>
      <c r="AH230" s="11"/>
      <c r="AI230" s="11"/>
      <c r="AJ230" s="11"/>
      <c r="AK230" s="11"/>
      <c r="AL230" s="134" t="s">
        <v>103</v>
      </c>
      <c r="AM230" s="11" t="s">
        <v>143</v>
      </c>
      <c r="AN230" s="134" t="s">
        <v>113</v>
      </c>
      <c r="AO230" s="134" t="s">
        <v>1179</v>
      </c>
      <c r="AP230" s="134">
        <v>0</v>
      </c>
      <c r="AQ230" s="135" t="s">
        <v>1180</v>
      </c>
      <c r="AR230" s="135" t="s">
        <v>1137</v>
      </c>
      <c r="AS230" s="136">
        <v>0</v>
      </c>
      <c r="AT230" s="136">
        <v>0</v>
      </c>
      <c r="AU230" s="136">
        <v>216</v>
      </c>
      <c r="AV230" s="136">
        <v>230</v>
      </c>
      <c r="AW230" s="145">
        <v>250</v>
      </c>
      <c r="AX230" s="145">
        <v>250</v>
      </c>
      <c r="AY230" s="136">
        <v>0</v>
      </c>
      <c r="AZ230" s="136">
        <v>0</v>
      </c>
      <c r="BA230" s="136">
        <v>225</v>
      </c>
      <c r="BB230" s="136">
        <f t="shared" si="154"/>
        <v>5</v>
      </c>
      <c r="BC230" s="147">
        <f t="shared" si="159"/>
        <v>250</v>
      </c>
      <c r="BD230" s="148">
        <v>0</v>
      </c>
      <c r="BE230" s="148">
        <v>0</v>
      </c>
      <c r="BF230" s="148">
        <v>0</v>
      </c>
      <c r="BG230" s="148">
        <v>0</v>
      </c>
      <c r="BH230" s="148">
        <v>0</v>
      </c>
      <c r="BI230" s="149">
        <v>100</v>
      </c>
      <c r="BJ230" s="148">
        <f t="shared" si="160"/>
        <v>100</v>
      </c>
      <c r="BK230" s="148">
        <f t="shared" si="160"/>
        <v>100</v>
      </c>
      <c r="BL230" s="148">
        <f t="shared" si="160"/>
        <v>100</v>
      </c>
      <c r="BM230" s="148">
        <f t="shared" si="160"/>
        <v>100</v>
      </c>
      <c r="BN230" s="148">
        <f t="shared" si="160"/>
        <v>100</v>
      </c>
      <c r="BO230" s="148">
        <f t="shared" si="143"/>
        <v>250</v>
      </c>
    </row>
    <row r="231" spans="1:67" customFormat="1" ht="50.1" customHeight="1">
      <c r="A231" s="143" t="s">
        <v>388</v>
      </c>
      <c r="B231" s="143" t="s">
        <v>404</v>
      </c>
      <c r="C231" s="143" t="s">
        <v>78</v>
      </c>
      <c r="D231" s="143" t="s">
        <v>838</v>
      </c>
      <c r="E231" s="143" t="s">
        <v>400</v>
      </c>
      <c r="F231" s="143" t="s">
        <v>461</v>
      </c>
      <c r="G231" s="135" t="s">
        <v>455</v>
      </c>
      <c r="H231" s="61" t="s">
        <v>283</v>
      </c>
      <c r="I231" s="61" t="s">
        <v>1538</v>
      </c>
      <c r="J231" s="134">
        <v>57</v>
      </c>
      <c r="K231" s="135" t="s">
        <v>1062</v>
      </c>
      <c r="L231" s="134">
        <v>193</v>
      </c>
      <c r="M231" s="144" t="s">
        <v>815</v>
      </c>
      <c r="N231" s="134" t="s">
        <v>5</v>
      </c>
      <c r="O231" s="11"/>
      <c r="P231" s="11"/>
      <c r="Q231" s="11" t="s">
        <v>87</v>
      </c>
      <c r="R231" s="11"/>
      <c r="S231" s="11"/>
      <c r="T231" s="11"/>
      <c r="U231" s="11"/>
      <c r="V231" s="11"/>
      <c r="W231" s="11"/>
      <c r="X231" s="11"/>
      <c r="Y231" s="11"/>
      <c r="Z231" s="11"/>
      <c r="AA231" s="11"/>
      <c r="AB231" s="11"/>
      <c r="AC231" s="11"/>
      <c r="AD231" s="11"/>
      <c r="AE231" s="11"/>
      <c r="AF231" s="11"/>
      <c r="AG231" s="11"/>
      <c r="AH231" s="11"/>
      <c r="AI231" s="11"/>
      <c r="AJ231" s="11"/>
      <c r="AK231" s="11"/>
      <c r="AL231" s="134" t="s">
        <v>88</v>
      </c>
      <c r="AM231" s="11" t="s">
        <v>125</v>
      </c>
      <c r="AN231" s="134" t="s">
        <v>113</v>
      </c>
      <c r="AO231" s="134" t="s">
        <v>291</v>
      </c>
      <c r="AP231" s="134">
        <v>0</v>
      </c>
      <c r="AQ231" s="135" t="s">
        <v>1181</v>
      </c>
      <c r="AR231" s="135" t="s">
        <v>1162</v>
      </c>
      <c r="AS231" s="136">
        <v>0</v>
      </c>
      <c r="AT231" s="136">
        <v>100</v>
      </c>
      <c r="AU231" s="136">
        <v>100</v>
      </c>
      <c r="AV231" s="136">
        <v>100</v>
      </c>
      <c r="AW231" s="145">
        <v>100</v>
      </c>
      <c r="AX231" s="145">
        <v>100</v>
      </c>
      <c r="AY231" s="136">
        <v>0</v>
      </c>
      <c r="AZ231" s="136">
        <v>0</v>
      </c>
      <c r="BA231" s="136">
        <v>100</v>
      </c>
      <c r="BB231" s="136">
        <f t="shared" si="154"/>
        <v>0</v>
      </c>
      <c r="BC231" s="147">
        <f t="shared" si="159"/>
        <v>100</v>
      </c>
      <c r="BD231" s="148">
        <v>0</v>
      </c>
      <c r="BE231" s="148">
        <v>0</v>
      </c>
      <c r="BF231" s="148">
        <v>0</v>
      </c>
      <c r="BG231" s="148">
        <v>0</v>
      </c>
      <c r="BH231" s="148">
        <v>0</v>
      </c>
      <c r="BI231" s="148">
        <v>0</v>
      </c>
      <c r="BJ231" s="148">
        <v>0</v>
      </c>
      <c r="BK231" s="148">
        <v>0</v>
      </c>
      <c r="BL231" s="148">
        <v>0</v>
      </c>
      <c r="BM231" s="148">
        <v>0</v>
      </c>
      <c r="BN231" s="148">
        <v>0</v>
      </c>
      <c r="BO231" s="148">
        <f t="shared" si="143"/>
        <v>100</v>
      </c>
    </row>
    <row r="232" spans="1:67" customFormat="1" ht="50.1" customHeight="1">
      <c r="A232" s="143" t="s">
        <v>388</v>
      </c>
      <c r="B232" s="143" t="s">
        <v>404</v>
      </c>
      <c r="C232" s="143" t="s">
        <v>78</v>
      </c>
      <c r="D232" s="143" t="s">
        <v>838</v>
      </c>
      <c r="E232" s="143" t="s">
        <v>400</v>
      </c>
      <c r="F232" s="143" t="s">
        <v>461</v>
      </c>
      <c r="G232" s="135" t="s">
        <v>455</v>
      </c>
      <c r="H232" s="61" t="s">
        <v>278</v>
      </c>
      <c r="I232" s="61" t="s">
        <v>1538</v>
      </c>
      <c r="J232" s="153" t="s">
        <v>499</v>
      </c>
      <c r="K232" s="135" t="s">
        <v>1070</v>
      </c>
      <c r="L232" s="134">
        <v>199</v>
      </c>
      <c r="M232" s="144" t="s">
        <v>818</v>
      </c>
      <c r="N232" s="134" t="s">
        <v>6</v>
      </c>
      <c r="O232" s="11"/>
      <c r="P232" s="11"/>
      <c r="Q232" s="11"/>
      <c r="R232" s="11" t="s">
        <v>87</v>
      </c>
      <c r="S232" s="11"/>
      <c r="T232" s="11"/>
      <c r="U232" s="11"/>
      <c r="V232" s="11"/>
      <c r="W232" s="11"/>
      <c r="X232" s="11"/>
      <c r="Y232" s="11"/>
      <c r="Z232" s="11"/>
      <c r="AA232" s="11"/>
      <c r="AB232" s="11"/>
      <c r="AC232" s="11"/>
      <c r="AD232" s="11"/>
      <c r="AE232" s="11"/>
      <c r="AF232" s="11"/>
      <c r="AG232" s="11"/>
      <c r="AH232" s="11"/>
      <c r="AI232" s="11"/>
      <c r="AJ232" s="11"/>
      <c r="AK232" s="11"/>
      <c r="AL232" s="134" t="s">
        <v>155</v>
      </c>
      <c r="AM232" s="11" t="s">
        <v>143</v>
      </c>
      <c r="AN232" s="134" t="s">
        <v>113</v>
      </c>
      <c r="AO232" s="134" t="s">
        <v>291</v>
      </c>
      <c r="AP232" s="134">
        <v>0</v>
      </c>
      <c r="AQ232" s="135" t="s">
        <v>1159</v>
      </c>
      <c r="AR232" s="135" t="s">
        <v>1160</v>
      </c>
      <c r="AS232" s="136">
        <v>0</v>
      </c>
      <c r="AT232" s="136">
        <v>0</v>
      </c>
      <c r="AU232" s="136">
        <v>0</v>
      </c>
      <c r="AV232" s="136">
        <v>100</v>
      </c>
      <c r="AW232" s="145">
        <v>100</v>
      </c>
      <c r="AX232" s="145">
        <v>100</v>
      </c>
      <c r="AY232" s="136">
        <v>0</v>
      </c>
      <c r="AZ232" s="136">
        <v>0</v>
      </c>
      <c r="BA232" s="136">
        <v>100</v>
      </c>
      <c r="BB232" s="136">
        <f t="shared" si="154"/>
        <v>0</v>
      </c>
      <c r="BC232" s="147">
        <f t="shared" si="159"/>
        <v>100</v>
      </c>
      <c r="BD232" s="148">
        <v>0</v>
      </c>
      <c r="BE232" s="148">
        <v>0</v>
      </c>
      <c r="BF232" s="148">
        <v>0</v>
      </c>
      <c r="BG232" s="148">
        <v>0</v>
      </c>
      <c r="BH232" s="148">
        <v>0</v>
      </c>
      <c r="BI232" s="149">
        <v>50</v>
      </c>
      <c r="BJ232" s="148">
        <f>BI232</f>
        <v>50</v>
      </c>
      <c r="BK232" s="148">
        <f t="shared" ref="BK232:BN232" si="161">BJ232</f>
        <v>50</v>
      </c>
      <c r="BL232" s="148">
        <f t="shared" si="161"/>
        <v>50</v>
      </c>
      <c r="BM232" s="148">
        <f t="shared" si="161"/>
        <v>50</v>
      </c>
      <c r="BN232" s="148">
        <f t="shared" si="161"/>
        <v>50</v>
      </c>
      <c r="BO232" s="148">
        <f t="shared" si="143"/>
        <v>100</v>
      </c>
    </row>
    <row r="233" spans="1:67" customFormat="1" ht="50.1" customHeight="1">
      <c r="A233" s="143" t="s">
        <v>388</v>
      </c>
      <c r="B233" s="143" t="s">
        <v>404</v>
      </c>
      <c r="C233" s="143" t="s">
        <v>78</v>
      </c>
      <c r="D233" s="143" t="s">
        <v>838</v>
      </c>
      <c r="E233" s="143" t="s">
        <v>400</v>
      </c>
      <c r="F233" s="143" t="s">
        <v>461</v>
      </c>
      <c r="G233" s="135" t="s">
        <v>455</v>
      </c>
      <c r="H233" s="61" t="s">
        <v>278</v>
      </c>
      <c r="I233" s="61" t="s">
        <v>1538</v>
      </c>
      <c r="J233" s="134">
        <v>57</v>
      </c>
      <c r="K233" s="135" t="s">
        <v>1062</v>
      </c>
      <c r="L233" s="134">
        <v>200</v>
      </c>
      <c r="M233" s="144" t="s">
        <v>819</v>
      </c>
      <c r="N233" s="134" t="s">
        <v>6</v>
      </c>
      <c r="O233" s="11"/>
      <c r="P233" s="11"/>
      <c r="Q233" s="11"/>
      <c r="R233" s="11" t="s">
        <v>87</v>
      </c>
      <c r="S233" s="11"/>
      <c r="T233" s="11"/>
      <c r="U233" s="11"/>
      <c r="V233" s="11"/>
      <c r="W233" s="11"/>
      <c r="X233" s="11"/>
      <c r="Y233" s="11"/>
      <c r="Z233" s="11"/>
      <c r="AA233" s="11"/>
      <c r="AB233" s="11"/>
      <c r="AC233" s="11"/>
      <c r="AD233" s="11"/>
      <c r="AE233" s="11"/>
      <c r="AF233" s="11"/>
      <c r="AG233" s="11"/>
      <c r="AH233" s="11"/>
      <c r="AI233" s="11"/>
      <c r="AJ233" s="11"/>
      <c r="AK233" s="11"/>
      <c r="AL233" s="134" t="s">
        <v>155</v>
      </c>
      <c r="AM233" s="11" t="s">
        <v>125</v>
      </c>
      <c r="AN233" s="134" t="s">
        <v>113</v>
      </c>
      <c r="AO233" s="134" t="s">
        <v>105</v>
      </c>
      <c r="AP233" s="134">
        <v>30</v>
      </c>
      <c r="AQ233" s="144" t="s">
        <v>1161</v>
      </c>
      <c r="AR233" s="135" t="s">
        <v>1162</v>
      </c>
      <c r="AS233" s="136">
        <v>0</v>
      </c>
      <c r="AT233" s="136">
        <v>0</v>
      </c>
      <c r="AU233" s="136">
        <v>0</v>
      </c>
      <c r="AV233" s="136">
        <v>5</v>
      </c>
      <c r="AW233" s="145">
        <v>5</v>
      </c>
      <c r="AX233" s="145">
        <v>5</v>
      </c>
      <c r="AY233" s="136">
        <v>0</v>
      </c>
      <c r="AZ233" s="136">
        <v>0</v>
      </c>
      <c r="BA233" s="136">
        <v>17</v>
      </c>
      <c r="BB233" s="136">
        <f t="shared" si="154"/>
        <v>-12</v>
      </c>
      <c r="BC233" s="147">
        <f t="shared" si="159"/>
        <v>5</v>
      </c>
      <c r="BD233" s="148">
        <v>0</v>
      </c>
      <c r="BE233" s="148">
        <v>0</v>
      </c>
      <c r="BF233" s="148">
        <v>0</v>
      </c>
      <c r="BG233" s="148">
        <v>0</v>
      </c>
      <c r="BH233" s="148">
        <v>0</v>
      </c>
      <c r="BI233" s="148">
        <v>0</v>
      </c>
      <c r="BJ233" s="148">
        <v>0</v>
      </c>
      <c r="BK233" s="148">
        <v>0</v>
      </c>
      <c r="BL233" s="148">
        <v>0</v>
      </c>
      <c r="BM233" s="148">
        <v>0</v>
      </c>
      <c r="BN233" s="148">
        <v>0</v>
      </c>
      <c r="BO233" s="148">
        <f t="shared" si="143"/>
        <v>5</v>
      </c>
    </row>
    <row r="234" spans="1:67" customFormat="1" ht="50.1" customHeight="1">
      <c r="A234" s="143" t="s">
        <v>388</v>
      </c>
      <c r="B234" s="143" t="s">
        <v>404</v>
      </c>
      <c r="C234" s="143" t="s">
        <v>78</v>
      </c>
      <c r="D234" s="143" t="s">
        <v>838</v>
      </c>
      <c r="E234" s="143" t="s">
        <v>400</v>
      </c>
      <c r="F234" s="143" t="s">
        <v>461</v>
      </c>
      <c r="G234" s="135" t="s">
        <v>455</v>
      </c>
      <c r="H234" s="61" t="s">
        <v>278</v>
      </c>
      <c r="I234" s="61" t="s">
        <v>1538</v>
      </c>
      <c r="J234" s="134">
        <v>55</v>
      </c>
      <c r="K234" s="135" t="s">
        <v>1089</v>
      </c>
      <c r="L234" s="134">
        <v>229</v>
      </c>
      <c r="M234" s="144" t="s">
        <v>1182</v>
      </c>
      <c r="N234" s="134" t="s">
        <v>6</v>
      </c>
      <c r="O234" s="11"/>
      <c r="P234" s="11"/>
      <c r="Q234" s="11"/>
      <c r="R234" s="11" t="s">
        <v>87</v>
      </c>
      <c r="S234" s="11"/>
      <c r="T234" s="11"/>
      <c r="U234" s="11"/>
      <c r="V234" s="11"/>
      <c r="W234" s="11"/>
      <c r="X234" s="11"/>
      <c r="Y234" s="11"/>
      <c r="Z234" s="11"/>
      <c r="AA234" s="11"/>
      <c r="AB234" s="11"/>
      <c r="AC234" s="11"/>
      <c r="AD234" s="11"/>
      <c r="AE234" s="11"/>
      <c r="AF234" s="11"/>
      <c r="AG234" s="11"/>
      <c r="AH234" s="11"/>
      <c r="AI234" s="11"/>
      <c r="AJ234" s="11"/>
      <c r="AK234" s="11"/>
      <c r="AL234" s="134" t="s">
        <v>88</v>
      </c>
      <c r="AM234" s="11" t="s">
        <v>125</v>
      </c>
      <c r="AN234" s="134" t="s">
        <v>117</v>
      </c>
      <c r="AO234" s="134" t="s">
        <v>91</v>
      </c>
      <c r="AP234" s="134">
        <v>60</v>
      </c>
      <c r="AQ234" s="135" t="s">
        <v>1183</v>
      </c>
      <c r="AR234" s="135" t="s">
        <v>1184</v>
      </c>
      <c r="AS234" s="136">
        <v>100</v>
      </c>
      <c r="AT234" s="136">
        <v>20</v>
      </c>
      <c r="AU234" s="136">
        <v>20</v>
      </c>
      <c r="AV234" s="136">
        <v>20</v>
      </c>
      <c r="AW234" s="145">
        <v>20</v>
      </c>
      <c r="AX234" s="145">
        <v>80</v>
      </c>
      <c r="AY234" s="136">
        <v>0</v>
      </c>
      <c r="AZ234" s="136">
        <v>0</v>
      </c>
      <c r="BA234" s="136">
        <v>0</v>
      </c>
      <c r="BB234" s="136">
        <f t="shared" si="154"/>
        <v>20</v>
      </c>
      <c r="BC234" s="147">
        <f t="shared" si="159"/>
        <v>20</v>
      </c>
      <c r="BD234" s="148">
        <v>0</v>
      </c>
      <c r="BE234" s="148">
        <v>0</v>
      </c>
      <c r="BF234" s="148">
        <v>0</v>
      </c>
      <c r="BG234" s="148">
        <v>0</v>
      </c>
      <c r="BH234" s="148">
        <v>0</v>
      </c>
      <c r="BI234" s="148">
        <v>0</v>
      </c>
      <c r="BJ234" s="148">
        <v>0</v>
      </c>
      <c r="BK234" s="148">
        <v>0</v>
      </c>
      <c r="BL234" s="148">
        <v>0</v>
      </c>
      <c r="BM234" s="148">
        <v>0</v>
      </c>
      <c r="BN234" s="148">
        <v>0</v>
      </c>
      <c r="BO234" s="148">
        <f t="shared" si="143"/>
        <v>20</v>
      </c>
    </row>
    <row r="235" spans="1:67" customFormat="1" ht="50.1" customHeight="1">
      <c r="A235" s="143" t="s">
        <v>388</v>
      </c>
      <c r="B235" s="143" t="s">
        <v>404</v>
      </c>
      <c r="C235" s="143" t="s">
        <v>78</v>
      </c>
      <c r="D235" s="143" t="s">
        <v>838</v>
      </c>
      <c r="E235" s="143" t="s">
        <v>400</v>
      </c>
      <c r="F235" s="143" t="s">
        <v>461</v>
      </c>
      <c r="G235" s="135" t="s">
        <v>455</v>
      </c>
      <c r="H235" s="61" t="s">
        <v>278</v>
      </c>
      <c r="I235" s="61" t="s">
        <v>1538</v>
      </c>
      <c r="J235" s="153" t="s">
        <v>499</v>
      </c>
      <c r="K235" s="135" t="s">
        <v>1070</v>
      </c>
      <c r="L235" s="134">
        <v>232</v>
      </c>
      <c r="M235" s="144" t="s">
        <v>996</v>
      </c>
      <c r="N235" s="134" t="s">
        <v>6</v>
      </c>
      <c r="O235" s="11"/>
      <c r="P235" s="11"/>
      <c r="Q235" s="11"/>
      <c r="R235" s="11" t="s">
        <v>87</v>
      </c>
      <c r="S235" s="11"/>
      <c r="T235" s="11"/>
      <c r="U235" s="11"/>
      <c r="V235" s="11"/>
      <c r="W235" s="11"/>
      <c r="X235" s="11"/>
      <c r="Y235" s="11"/>
      <c r="Z235" s="11"/>
      <c r="AA235" s="11"/>
      <c r="AB235" s="11"/>
      <c r="AC235" s="11"/>
      <c r="AD235" s="11"/>
      <c r="AE235" s="11"/>
      <c r="AF235" s="11"/>
      <c r="AG235" s="11"/>
      <c r="AH235" s="11"/>
      <c r="AI235" s="11"/>
      <c r="AJ235" s="11"/>
      <c r="AK235" s="11"/>
      <c r="AL235" s="134" t="s">
        <v>155</v>
      </c>
      <c r="AM235" s="11" t="s">
        <v>143</v>
      </c>
      <c r="AN235" s="134" t="s">
        <v>113</v>
      </c>
      <c r="AO235" s="134" t="s">
        <v>91</v>
      </c>
      <c r="AP235" s="134">
        <v>15</v>
      </c>
      <c r="AQ235" s="135" t="s">
        <v>997</v>
      </c>
      <c r="AR235" s="135" t="s">
        <v>998</v>
      </c>
      <c r="AS235" s="136">
        <v>0</v>
      </c>
      <c r="AT235" s="136">
        <v>0</v>
      </c>
      <c r="AU235" s="136">
        <v>100</v>
      </c>
      <c r="AV235" s="136">
        <v>100</v>
      </c>
      <c r="AW235" s="145">
        <v>100</v>
      </c>
      <c r="AX235" s="145">
        <v>100</v>
      </c>
      <c r="AY235" s="136">
        <v>0</v>
      </c>
      <c r="AZ235" s="136">
        <v>100</v>
      </c>
      <c r="BA235" s="136">
        <v>100</v>
      </c>
      <c r="BB235" s="136">
        <f t="shared" si="154"/>
        <v>0</v>
      </c>
      <c r="BC235" s="147">
        <f t="shared" si="159"/>
        <v>100</v>
      </c>
      <c r="BD235" s="148">
        <v>0</v>
      </c>
      <c r="BE235" s="148">
        <v>0</v>
      </c>
      <c r="BF235" s="148">
        <v>0</v>
      </c>
      <c r="BG235" s="148">
        <v>0</v>
      </c>
      <c r="BH235" s="148">
        <v>0</v>
      </c>
      <c r="BI235" s="149">
        <v>50</v>
      </c>
      <c r="BJ235" s="148">
        <f>BI235</f>
        <v>50</v>
      </c>
      <c r="BK235" s="148">
        <f t="shared" ref="BK235:BN235" si="162">BJ235</f>
        <v>50</v>
      </c>
      <c r="BL235" s="148">
        <f t="shared" si="162"/>
        <v>50</v>
      </c>
      <c r="BM235" s="148">
        <f t="shared" si="162"/>
        <v>50</v>
      </c>
      <c r="BN235" s="148">
        <f t="shared" si="162"/>
        <v>50</v>
      </c>
      <c r="BO235" s="148">
        <f t="shared" si="143"/>
        <v>100</v>
      </c>
    </row>
    <row r="236" spans="1:67" customFormat="1" ht="50.1" customHeight="1">
      <c r="A236" s="143" t="s">
        <v>388</v>
      </c>
      <c r="B236" s="143" t="s">
        <v>404</v>
      </c>
      <c r="C236" s="143" t="s">
        <v>78</v>
      </c>
      <c r="D236" s="143" t="s">
        <v>838</v>
      </c>
      <c r="E236" s="143" t="s">
        <v>400</v>
      </c>
      <c r="F236" s="143" t="s">
        <v>461</v>
      </c>
      <c r="G236" s="135" t="s">
        <v>455</v>
      </c>
      <c r="H236" s="61" t="s">
        <v>283</v>
      </c>
      <c r="I236" s="61" t="s">
        <v>1538</v>
      </c>
      <c r="J236" s="153" t="s">
        <v>499</v>
      </c>
      <c r="K236" s="135" t="s">
        <v>1070</v>
      </c>
      <c r="L236" s="134">
        <v>192</v>
      </c>
      <c r="M236" s="144" t="s">
        <v>814</v>
      </c>
      <c r="N236" s="134" t="s">
        <v>5</v>
      </c>
      <c r="O236" s="11"/>
      <c r="P236" s="11"/>
      <c r="Q236" s="11" t="s">
        <v>87</v>
      </c>
      <c r="R236" s="11"/>
      <c r="S236" s="11"/>
      <c r="T236" s="11"/>
      <c r="U236" s="11"/>
      <c r="V236" s="11"/>
      <c r="W236" s="11"/>
      <c r="X236" s="11"/>
      <c r="Y236" s="11"/>
      <c r="Z236" s="11"/>
      <c r="AA236" s="11"/>
      <c r="AB236" s="11"/>
      <c r="AC236" s="11"/>
      <c r="AD236" s="11"/>
      <c r="AE236" s="11"/>
      <c r="AF236" s="11"/>
      <c r="AG236" s="11"/>
      <c r="AH236" s="11"/>
      <c r="AI236" s="11"/>
      <c r="AJ236" s="11"/>
      <c r="AK236" s="11"/>
      <c r="AL236" s="134" t="s">
        <v>155</v>
      </c>
      <c r="AM236" s="11" t="s">
        <v>125</v>
      </c>
      <c r="AN236" s="134" t="s">
        <v>113</v>
      </c>
      <c r="AO236" s="134" t="s">
        <v>291</v>
      </c>
      <c r="AP236" s="134">
        <v>0</v>
      </c>
      <c r="AQ236" s="135" t="s">
        <v>1185</v>
      </c>
      <c r="AR236" s="135" t="s">
        <v>1186</v>
      </c>
      <c r="AS236" s="136">
        <v>0</v>
      </c>
      <c r="AT236" s="136">
        <v>100</v>
      </c>
      <c r="AU236" s="136">
        <v>100</v>
      </c>
      <c r="AV236" s="136">
        <v>100</v>
      </c>
      <c r="AW236" s="145">
        <v>100</v>
      </c>
      <c r="AX236" s="145">
        <v>100</v>
      </c>
      <c r="AY236" s="136">
        <v>0</v>
      </c>
      <c r="AZ236" s="136">
        <v>0</v>
      </c>
      <c r="BA236" s="136">
        <v>100</v>
      </c>
      <c r="BB236" s="136">
        <f t="shared" si="154"/>
        <v>0</v>
      </c>
      <c r="BC236" s="147">
        <f t="shared" si="159"/>
        <v>100</v>
      </c>
      <c r="BD236" s="148">
        <v>0</v>
      </c>
      <c r="BE236" s="148">
        <v>0</v>
      </c>
      <c r="BF236" s="148">
        <v>0</v>
      </c>
      <c r="BG236" s="148">
        <v>0</v>
      </c>
      <c r="BH236" s="148">
        <v>0</v>
      </c>
      <c r="BI236" s="148">
        <v>0</v>
      </c>
      <c r="BJ236" s="148">
        <v>0</v>
      </c>
      <c r="BK236" s="148">
        <v>0</v>
      </c>
      <c r="BL236" s="148">
        <v>0</v>
      </c>
      <c r="BM236" s="148">
        <v>0</v>
      </c>
      <c r="BN236" s="148">
        <v>0</v>
      </c>
      <c r="BO236" s="148">
        <f t="shared" si="143"/>
        <v>100</v>
      </c>
    </row>
    <row r="237" spans="1:67" customFormat="1" ht="50.1" customHeight="1">
      <c r="A237" s="143" t="s">
        <v>388</v>
      </c>
      <c r="B237" s="143" t="s">
        <v>404</v>
      </c>
      <c r="C237" s="143" t="s">
        <v>78</v>
      </c>
      <c r="D237" s="143" t="s">
        <v>838</v>
      </c>
      <c r="E237" s="143" t="s">
        <v>400</v>
      </c>
      <c r="F237" s="143" t="s">
        <v>461</v>
      </c>
      <c r="G237" s="135" t="s">
        <v>455</v>
      </c>
      <c r="H237" s="61" t="s">
        <v>278</v>
      </c>
      <c r="I237" s="61" t="s">
        <v>1538</v>
      </c>
      <c r="J237" s="153" t="s">
        <v>499</v>
      </c>
      <c r="K237" s="135" t="s">
        <v>1070</v>
      </c>
      <c r="L237" s="134">
        <v>233</v>
      </c>
      <c r="M237" s="144" t="s">
        <v>1187</v>
      </c>
      <c r="N237" s="134" t="s">
        <v>6</v>
      </c>
      <c r="O237" s="11"/>
      <c r="P237" s="11"/>
      <c r="Q237" s="11"/>
      <c r="R237" s="11" t="s">
        <v>87</v>
      </c>
      <c r="S237" s="11"/>
      <c r="T237" s="11"/>
      <c r="U237" s="11"/>
      <c r="V237" s="11"/>
      <c r="W237" s="11"/>
      <c r="X237" s="11"/>
      <c r="Y237" s="11"/>
      <c r="Z237" s="11"/>
      <c r="AA237" s="11"/>
      <c r="AB237" s="11"/>
      <c r="AC237" s="11"/>
      <c r="AD237" s="11"/>
      <c r="AE237" s="11"/>
      <c r="AF237" s="11"/>
      <c r="AG237" s="11"/>
      <c r="AH237" s="11"/>
      <c r="AI237" s="11"/>
      <c r="AJ237" s="11"/>
      <c r="AK237" s="11"/>
      <c r="AL237" s="134" t="s">
        <v>88</v>
      </c>
      <c r="AM237" s="11" t="s">
        <v>125</v>
      </c>
      <c r="AN237" s="134" t="s">
        <v>113</v>
      </c>
      <c r="AO237" s="134" t="s">
        <v>105</v>
      </c>
      <c r="AP237" s="134">
        <v>0</v>
      </c>
      <c r="AQ237" s="135" t="s">
        <v>1188</v>
      </c>
      <c r="AR237" s="135"/>
      <c r="AS237" s="136" t="s">
        <v>1189</v>
      </c>
      <c r="AT237" s="136">
        <v>0</v>
      </c>
      <c r="AU237" s="136">
        <v>0</v>
      </c>
      <c r="AV237" s="136">
        <v>0</v>
      </c>
      <c r="AW237" s="145">
        <v>1</v>
      </c>
      <c r="AX237" s="145">
        <v>1</v>
      </c>
      <c r="AY237" s="136"/>
      <c r="AZ237" s="136">
        <v>0</v>
      </c>
      <c r="BA237" s="136">
        <v>0</v>
      </c>
      <c r="BB237" s="136">
        <f t="shared" si="154"/>
        <v>0</v>
      </c>
      <c r="BC237" s="147">
        <f t="shared" si="159"/>
        <v>1</v>
      </c>
      <c r="BD237" s="148">
        <v>0</v>
      </c>
      <c r="BE237" s="148">
        <v>0</v>
      </c>
      <c r="BF237" s="148">
        <v>0</v>
      </c>
      <c r="BG237" s="148">
        <v>0</v>
      </c>
      <c r="BH237" s="148">
        <v>0</v>
      </c>
      <c r="BI237" s="148">
        <v>0</v>
      </c>
      <c r="BJ237" s="148">
        <v>0</v>
      </c>
      <c r="BK237" s="148">
        <v>0</v>
      </c>
      <c r="BL237" s="148">
        <v>0</v>
      </c>
      <c r="BM237" s="148">
        <v>0</v>
      </c>
      <c r="BN237" s="148">
        <v>0</v>
      </c>
      <c r="BO237" s="148">
        <f t="shared" si="143"/>
        <v>1</v>
      </c>
    </row>
    <row r="238" spans="1:67" customFormat="1" ht="50.1" customHeight="1">
      <c r="A238" s="143" t="s">
        <v>388</v>
      </c>
      <c r="B238" s="143" t="s">
        <v>404</v>
      </c>
      <c r="C238" s="143" t="s">
        <v>78</v>
      </c>
      <c r="D238" s="143" t="s">
        <v>838</v>
      </c>
      <c r="E238" s="143" t="s">
        <v>400</v>
      </c>
      <c r="F238" s="143" t="s">
        <v>461</v>
      </c>
      <c r="G238" s="135" t="s">
        <v>415</v>
      </c>
      <c r="H238" s="135" t="s">
        <v>1061</v>
      </c>
      <c r="I238" s="135" t="s">
        <v>1061</v>
      </c>
      <c r="J238" s="134" t="s">
        <v>501</v>
      </c>
      <c r="K238" s="135" t="s">
        <v>1077</v>
      </c>
      <c r="L238" s="134">
        <v>234</v>
      </c>
      <c r="M238" s="164" t="s">
        <v>1190</v>
      </c>
      <c r="N238" s="166" t="s">
        <v>1</v>
      </c>
      <c r="O238" s="11"/>
      <c r="P238" s="11"/>
      <c r="Q238" s="11"/>
      <c r="R238" s="11"/>
      <c r="S238" s="11"/>
      <c r="T238" s="11"/>
      <c r="U238" s="11"/>
      <c r="V238" s="11"/>
      <c r="W238" s="11"/>
      <c r="X238" s="11"/>
      <c r="Y238" s="11"/>
      <c r="Z238" s="11"/>
      <c r="AA238" s="11"/>
      <c r="AB238" s="11"/>
      <c r="AC238" s="11"/>
      <c r="AD238" s="11"/>
      <c r="AE238" s="11"/>
      <c r="AF238" s="11"/>
      <c r="AG238" s="11"/>
      <c r="AH238" s="11"/>
      <c r="AI238" s="11"/>
      <c r="AJ238" s="11"/>
      <c r="AK238" s="11"/>
      <c r="AL238" s="134" t="s">
        <v>98</v>
      </c>
      <c r="AM238" s="11" t="s">
        <v>143</v>
      </c>
      <c r="AN238" s="134" t="s">
        <v>104</v>
      </c>
      <c r="AO238" s="134" t="s">
        <v>91</v>
      </c>
      <c r="AP238" s="134">
        <v>0</v>
      </c>
      <c r="AQ238" s="143" t="s">
        <v>1191</v>
      </c>
      <c r="AR238" s="135" t="s">
        <v>1169</v>
      </c>
      <c r="AS238" s="136">
        <v>0</v>
      </c>
      <c r="AT238" s="136">
        <v>50</v>
      </c>
      <c r="AU238" s="136">
        <v>70</v>
      </c>
      <c r="AV238" s="136">
        <v>70</v>
      </c>
      <c r="AW238" s="145">
        <v>70</v>
      </c>
      <c r="AX238" s="145">
        <v>70</v>
      </c>
      <c r="AY238" s="136">
        <v>0</v>
      </c>
      <c r="AZ238" s="136">
        <v>0</v>
      </c>
      <c r="BA238" s="136">
        <v>90</v>
      </c>
      <c r="BB238" s="136">
        <v>0</v>
      </c>
      <c r="BC238" s="147">
        <f t="shared" si="159"/>
        <v>70</v>
      </c>
      <c r="BD238" s="148">
        <v>0</v>
      </c>
      <c r="BE238" s="148">
        <v>0</v>
      </c>
      <c r="BF238" s="148">
        <v>0</v>
      </c>
      <c r="BG238" s="148">
        <v>0</v>
      </c>
      <c r="BH238" s="148">
        <v>0</v>
      </c>
      <c r="BI238" s="148">
        <v>50</v>
      </c>
      <c r="BJ238" s="148">
        <f t="shared" ref="BJ238:BN238" si="163">BI238</f>
        <v>50</v>
      </c>
      <c r="BK238" s="148">
        <f t="shared" si="163"/>
        <v>50</v>
      </c>
      <c r="BL238" s="148">
        <f t="shared" si="163"/>
        <v>50</v>
      </c>
      <c r="BM238" s="148">
        <f t="shared" si="163"/>
        <v>50</v>
      </c>
      <c r="BN238" s="148">
        <f t="shared" si="163"/>
        <v>50</v>
      </c>
      <c r="BO238" s="148">
        <f t="shared" si="143"/>
        <v>70</v>
      </c>
    </row>
    <row r="239" spans="1:67" customFormat="1" ht="50.1" customHeight="1">
      <c r="A239" s="143" t="s">
        <v>388</v>
      </c>
      <c r="B239" s="143" t="s">
        <v>404</v>
      </c>
      <c r="C239" s="143" t="s">
        <v>78</v>
      </c>
      <c r="D239" s="143" t="s">
        <v>838</v>
      </c>
      <c r="E239" s="143" t="s">
        <v>400</v>
      </c>
      <c r="F239" s="143" t="s">
        <v>400</v>
      </c>
      <c r="G239" s="135" t="s">
        <v>415</v>
      </c>
      <c r="H239" s="135" t="s">
        <v>1061</v>
      </c>
      <c r="I239" s="135" t="s">
        <v>1061</v>
      </c>
      <c r="J239" s="134" t="s">
        <v>499</v>
      </c>
      <c r="K239" s="135" t="s">
        <v>1070</v>
      </c>
      <c r="L239" s="134">
        <v>236</v>
      </c>
      <c r="M239" s="164" t="s">
        <v>1192</v>
      </c>
      <c r="N239" s="166" t="s">
        <v>1</v>
      </c>
      <c r="O239" s="11"/>
      <c r="P239" s="11"/>
      <c r="Q239" s="11"/>
      <c r="R239" s="11"/>
      <c r="S239" s="11"/>
      <c r="T239" s="11"/>
      <c r="U239" s="11"/>
      <c r="V239" s="11"/>
      <c r="W239" s="11"/>
      <c r="X239" s="11"/>
      <c r="Y239" s="11"/>
      <c r="Z239" s="11"/>
      <c r="AA239" s="11"/>
      <c r="AB239" s="11"/>
      <c r="AC239" s="11"/>
      <c r="AD239" s="11"/>
      <c r="AE239" s="11"/>
      <c r="AF239" s="11"/>
      <c r="AG239" s="11"/>
      <c r="AH239" s="11"/>
      <c r="AI239" s="11"/>
      <c r="AJ239" s="11"/>
      <c r="AK239" s="11"/>
      <c r="AL239" s="134" t="s">
        <v>155</v>
      </c>
      <c r="AM239" s="11" t="s">
        <v>125</v>
      </c>
      <c r="AN239" s="134" t="s">
        <v>113</v>
      </c>
      <c r="AO239" s="134" t="s">
        <v>91</v>
      </c>
      <c r="AP239" s="134">
        <v>0</v>
      </c>
      <c r="AQ239" s="143" t="s">
        <v>1193</v>
      </c>
      <c r="AR239" s="135" t="s">
        <v>1194</v>
      </c>
      <c r="AS239" s="136">
        <v>0</v>
      </c>
      <c r="AT239" s="136">
        <v>0</v>
      </c>
      <c r="AU239" s="136">
        <v>0</v>
      </c>
      <c r="AV239" s="136">
        <v>0</v>
      </c>
      <c r="AW239" s="145">
        <v>100</v>
      </c>
      <c r="AX239" s="145">
        <v>100</v>
      </c>
      <c r="AY239" s="136">
        <v>0</v>
      </c>
      <c r="AZ239" s="136">
        <v>100</v>
      </c>
      <c r="BA239" s="136">
        <v>0</v>
      </c>
      <c r="BB239" s="136">
        <f t="shared" ref="BB239:BB258" si="164">AV239-BA239</f>
        <v>0</v>
      </c>
      <c r="BC239" s="147">
        <f t="shared" ref="BC239:BC258" si="165">AW239</f>
        <v>100</v>
      </c>
      <c r="BD239" s="148">
        <v>0</v>
      </c>
      <c r="BE239" s="148">
        <v>0</v>
      </c>
      <c r="BF239" s="148">
        <v>0</v>
      </c>
      <c r="BG239" s="148">
        <v>0</v>
      </c>
      <c r="BH239" s="148">
        <v>0</v>
      </c>
      <c r="BI239" s="148">
        <v>0</v>
      </c>
      <c r="BJ239" s="148">
        <v>0</v>
      </c>
      <c r="BK239" s="148">
        <v>0</v>
      </c>
      <c r="BL239" s="148">
        <v>0</v>
      </c>
      <c r="BM239" s="148">
        <v>0</v>
      </c>
      <c r="BN239" s="148">
        <v>0</v>
      </c>
      <c r="BO239" s="148">
        <f t="shared" ref="BO239:BO258" si="166">AW239</f>
        <v>100</v>
      </c>
    </row>
    <row r="240" spans="1:67" customFormat="1" ht="50.1" customHeight="1">
      <c r="A240" s="143" t="s">
        <v>388</v>
      </c>
      <c r="B240" s="143" t="s">
        <v>404</v>
      </c>
      <c r="C240" s="143" t="s">
        <v>78</v>
      </c>
      <c r="D240" s="143" t="s">
        <v>838</v>
      </c>
      <c r="E240" s="143" t="s">
        <v>400</v>
      </c>
      <c r="F240" s="143" t="s">
        <v>400</v>
      </c>
      <c r="G240" s="135" t="s">
        <v>415</v>
      </c>
      <c r="H240" s="135" t="s">
        <v>1132</v>
      </c>
      <c r="I240" s="135" t="s">
        <v>1132</v>
      </c>
      <c r="J240" s="134"/>
      <c r="K240" s="135" t="s">
        <v>1133</v>
      </c>
      <c r="L240" s="134">
        <v>237</v>
      </c>
      <c r="M240" s="164" t="s">
        <v>1195</v>
      </c>
      <c r="N240" s="166" t="s">
        <v>1</v>
      </c>
      <c r="O240" s="11" t="s">
        <v>87</v>
      </c>
      <c r="P240" s="11">
        <v>3866</v>
      </c>
      <c r="Q240" s="11"/>
      <c r="R240" s="11"/>
      <c r="S240" s="11"/>
      <c r="T240" s="11"/>
      <c r="U240" s="11"/>
      <c r="V240" s="11"/>
      <c r="W240" s="11"/>
      <c r="X240" s="11"/>
      <c r="Y240" s="11"/>
      <c r="Z240" s="11"/>
      <c r="AA240" s="11"/>
      <c r="AB240" s="11"/>
      <c r="AC240" s="11"/>
      <c r="AD240" s="11"/>
      <c r="AE240" s="11"/>
      <c r="AF240" s="11"/>
      <c r="AG240" s="11"/>
      <c r="AH240" s="11"/>
      <c r="AI240" s="11"/>
      <c r="AJ240" s="11"/>
      <c r="AK240" s="11"/>
      <c r="AL240" s="134" t="s">
        <v>88</v>
      </c>
      <c r="AM240" s="11" t="s">
        <v>143</v>
      </c>
      <c r="AN240" s="134" t="s">
        <v>90</v>
      </c>
      <c r="AO240" s="134" t="s">
        <v>105</v>
      </c>
      <c r="AP240" s="134">
        <v>0</v>
      </c>
      <c r="AQ240" s="143" t="s">
        <v>1196</v>
      </c>
      <c r="AR240" s="135" t="s">
        <v>1197</v>
      </c>
      <c r="AS240" s="136">
        <v>0</v>
      </c>
      <c r="AT240" s="136">
        <v>0</v>
      </c>
      <c r="AU240" s="136">
        <v>0</v>
      </c>
      <c r="AV240" s="136">
        <v>0</v>
      </c>
      <c r="AW240" s="145">
        <v>100</v>
      </c>
      <c r="AX240" s="145">
        <v>100</v>
      </c>
      <c r="AY240" s="136">
        <v>0</v>
      </c>
      <c r="AZ240" s="136">
        <v>0</v>
      </c>
      <c r="BA240" s="136">
        <v>0</v>
      </c>
      <c r="BB240" s="136">
        <f t="shared" si="164"/>
        <v>0</v>
      </c>
      <c r="BC240" s="147">
        <f t="shared" si="165"/>
        <v>100</v>
      </c>
      <c r="BD240" s="148">
        <f>BA240</f>
        <v>0</v>
      </c>
      <c r="BE240" s="148">
        <f>BA240</f>
        <v>0</v>
      </c>
      <c r="BF240" s="148">
        <f>BA240</f>
        <v>0</v>
      </c>
      <c r="BG240" s="148">
        <f>BA240</f>
        <v>0</v>
      </c>
      <c r="BH240" s="148">
        <f t="shared" ref="BH240" si="167">BG240</f>
        <v>0</v>
      </c>
      <c r="BI240" s="148">
        <v>30</v>
      </c>
      <c r="BJ240" s="148">
        <f t="shared" ref="BJ240:BN240" si="168">BI240</f>
        <v>30</v>
      </c>
      <c r="BK240" s="148">
        <f t="shared" si="168"/>
        <v>30</v>
      </c>
      <c r="BL240" s="148">
        <f t="shared" si="168"/>
        <v>30</v>
      </c>
      <c r="BM240" s="148">
        <f t="shared" si="168"/>
        <v>30</v>
      </c>
      <c r="BN240" s="148">
        <f t="shared" si="168"/>
        <v>30</v>
      </c>
      <c r="BO240" s="148">
        <f t="shared" si="166"/>
        <v>100</v>
      </c>
    </row>
    <row r="241" spans="1:101" s="7" customFormat="1" ht="50.1" customHeight="1">
      <c r="A241" s="72" t="s">
        <v>388</v>
      </c>
      <c r="B241" s="72" t="s">
        <v>77</v>
      </c>
      <c r="C241" s="72" t="s">
        <v>78</v>
      </c>
      <c r="D241" s="72" t="s">
        <v>390</v>
      </c>
      <c r="E241" s="72" t="s">
        <v>391</v>
      </c>
      <c r="F241" s="72" t="s">
        <v>391</v>
      </c>
      <c r="G241" s="73" t="s">
        <v>415</v>
      </c>
      <c r="H241" s="73" t="s">
        <v>1061</v>
      </c>
      <c r="I241" s="135" t="s">
        <v>1061</v>
      </c>
      <c r="J241" s="74">
        <v>47</v>
      </c>
      <c r="K241" s="73" t="s">
        <v>1198</v>
      </c>
      <c r="L241" s="74">
        <v>143</v>
      </c>
      <c r="M241" s="75" t="s">
        <v>827</v>
      </c>
      <c r="N241" s="74" t="s">
        <v>4</v>
      </c>
      <c r="O241" s="76" t="s">
        <v>87</v>
      </c>
      <c r="P241" s="76"/>
      <c r="Q241" s="76"/>
      <c r="R241" s="76"/>
      <c r="S241" s="76"/>
      <c r="T241" s="76"/>
      <c r="U241" s="76"/>
      <c r="V241" s="76"/>
      <c r="W241" s="76"/>
      <c r="X241" s="76"/>
      <c r="Y241" s="76"/>
      <c r="Z241" s="76"/>
      <c r="AA241" s="76"/>
      <c r="AB241" s="76"/>
      <c r="AC241" s="76"/>
      <c r="AD241" s="76"/>
      <c r="AE241" s="76"/>
      <c r="AF241" s="76"/>
      <c r="AG241" s="76"/>
      <c r="AH241" s="76"/>
      <c r="AI241" s="76"/>
      <c r="AJ241" s="76"/>
      <c r="AK241" s="76"/>
      <c r="AL241" s="74" t="s">
        <v>88</v>
      </c>
      <c r="AM241" s="76" t="s">
        <v>143</v>
      </c>
      <c r="AN241" s="74" t="s">
        <v>90</v>
      </c>
      <c r="AO241" s="74" t="s">
        <v>91</v>
      </c>
      <c r="AP241" s="74">
        <v>15</v>
      </c>
      <c r="AQ241" s="73" t="s">
        <v>1199</v>
      </c>
      <c r="AR241" s="73" t="s">
        <v>1200</v>
      </c>
      <c r="AS241" s="169">
        <v>0</v>
      </c>
      <c r="AT241" s="169">
        <v>30</v>
      </c>
      <c r="AU241" s="169">
        <v>50</v>
      </c>
      <c r="AV241" s="169">
        <v>75</v>
      </c>
      <c r="AW241" s="169">
        <v>100</v>
      </c>
      <c r="AX241" s="169">
        <v>100</v>
      </c>
      <c r="AY241" s="169">
        <v>28.5</v>
      </c>
      <c r="AZ241" s="2">
        <v>50</v>
      </c>
      <c r="BA241" s="2">
        <v>75</v>
      </c>
      <c r="BB241" s="2">
        <f t="shared" si="164"/>
        <v>0</v>
      </c>
      <c r="BC241" s="17">
        <f t="shared" si="165"/>
        <v>100</v>
      </c>
      <c r="BD241" s="78">
        <f>BA241</f>
        <v>75</v>
      </c>
      <c r="BE241" s="78">
        <f>BD241</f>
        <v>75</v>
      </c>
      <c r="BF241" s="78">
        <f>BE241</f>
        <v>75</v>
      </c>
      <c r="BG241" s="78">
        <f>BF241</f>
        <v>75</v>
      </c>
      <c r="BH241" s="78">
        <f>BG241</f>
        <v>75</v>
      </c>
      <c r="BI241" s="78">
        <v>93</v>
      </c>
      <c r="BJ241" s="78">
        <f>BI241</f>
        <v>93</v>
      </c>
      <c r="BK241" s="78">
        <f>BJ241</f>
        <v>93</v>
      </c>
      <c r="BL241" s="78">
        <f>BK241</f>
        <v>93</v>
      </c>
      <c r="BM241" s="78">
        <f>BL241</f>
        <v>93</v>
      </c>
      <c r="BN241" s="78">
        <f>BM241</f>
        <v>93</v>
      </c>
      <c r="BO241" s="80">
        <f t="shared" si="166"/>
        <v>100</v>
      </c>
    </row>
    <row r="242" spans="1:101" s="7" customFormat="1" ht="50.1" customHeight="1">
      <c r="A242" s="72" t="s">
        <v>388</v>
      </c>
      <c r="B242" s="72" t="s">
        <v>77</v>
      </c>
      <c r="C242" s="72" t="s">
        <v>78</v>
      </c>
      <c r="D242" s="72" t="s">
        <v>390</v>
      </c>
      <c r="E242" s="72" t="s">
        <v>391</v>
      </c>
      <c r="F242" s="72" t="s">
        <v>391</v>
      </c>
      <c r="G242" s="73" t="s">
        <v>415</v>
      </c>
      <c r="H242" s="73" t="s">
        <v>1061</v>
      </c>
      <c r="I242" s="135" t="s">
        <v>1061</v>
      </c>
      <c r="J242" s="74">
        <v>59</v>
      </c>
      <c r="K242" s="73" t="s">
        <v>1201</v>
      </c>
      <c r="L242" s="74">
        <v>100</v>
      </c>
      <c r="M242" s="75" t="s">
        <v>1202</v>
      </c>
      <c r="N242" s="74" t="s">
        <v>1</v>
      </c>
      <c r="O242" s="76" t="s">
        <v>87</v>
      </c>
      <c r="P242" s="76"/>
      <c r="Q242" s="76"/>
      <c r="R242" s="76"/>
      <c r="S242" s="76"/>
      <c r="T242" s="76"/>
      <c r="U242" s="76"/>
      <c r="V242" s="76"/>
      <c r="W242" s="76"/>
      <c r="X242" s="76"/>
      <c r="Y242" s="76"/>
      <c r="Z242" s="76"/>
      <c r="AA242" s="76"/>
      <c r="AB242" s="76"/>
      <c r="AC242" s="76"/>
      <c r="AD242" s="76"/>
      <c r="AE242" s="76"/>
      <c r="AF242" s="76"/>
      <c r="AG242" s="76"/>
      <c r="AH242" s="76"/>
      <c r="AI242" s="76"/>
      <c r="AJ242" s="76"/>
      <c r="AK242" s="76"/>
      <c r="AL242" s="74" t="s">
        <v>88</v>
      </c>
      <c r="AM242" s="76" t="s">
        <v>89</v>
      </c>
      <c r="AN242" s="74" t="s">
        <v>117</v>
      </c>
      <c r="AO242" s="74" t="s">
        <v>105</v>
      </c>
      <c r="AP242" s="74">
        <v>0</v>
      </c>
      <c r="AQ242" s="73" t="s">
        <v>1203</v>
      </c>
      <c r="AR242" s="73" t="s">
        <v>1204</v>
      </c>
      <c r="AS242" s="169">
        <v>0</v>
      </c>
      <c r="AT242" s="169">
        <v>0</v>
      </c>
      <c r="AU242" s="169">
        <v>5</v>
      </c>
      <c r="AV242" s="169">
        <v>4</v>
      </c>
      <c r="AW242" s="169">
        <v>2</v>
      </c>
      <c r="AX242" s="169">
        <v>11</v>
      </c>
      <c r="AY242" s="169">
        <v>0</v>
      </c>
      <c r="AZ242" s="90">
        <v>4</v>
      </c>
      <c r="BA242" s="2">
        <v>4</v>
      </c>
      <c r="BB242" s="2">
        <f t="shared" si="164"/>
        <v>0</v>
      </c>
      <c r="BC242" s="17">
        <f t="shared" si="165"/>
        <v>2</v>
      </c>
      <c r="BD242" s="78">
        <v>0</v>
      </c>
      <c r="BE242" s="78">
        <f t="shared" ref="BE242:BE246" si="169">BD242</f>
        <v>0</v>
      </c>
      <c r="BF242" s="78">
        <v>0</v>
      </c>
      <c r="BG242" s="78">
        <f t="shared" ref="BG242:BH246" si="170">BF242</f>
        <v>0</v>
      </c>
      <c r="BH242" s="78">
        <f t="shared" si="170"/>
        <v>0</v>
      </c>
      <c r="BI242" s="78">
        <v>1</v>
      </c>
      <c r="BJ242" s="78">
        <f t="shared" ref="BJ242:BK246" si="171">BI242</f>
        <v>1</v>
      </c>
      <c r="BK242" s="78">
        <f t="shared" si="171"/>
        <v>1</v>
      </c>
      <c r="BL242" s="78">
        <v>2</v>
      </c>
      <c r="BM242" s="78">
        <f t="shared" ref="BM242:BN246" si="172">BL242</f>
        <v>2</v>
      </c>
      <c r="BN242" s="78">
        <f t="shared" si="172"/>
        <v>2</v>
      </c>
      <c r="BO242" s="80">
        <f t="shared" si="166"/>
        <v>2</v>
      </c>
    </row>
    <row r="243" spans="1:101" s="7" customFormat="1" ht="50.1" customHeight="1">
      <c r="A243" s="72" t="s">
        <v>388</v>
      </c>
      <c r="B243" s="72" t="s">
        <v>77</v>
      </c>
      <c r="C243" s="72" t="s">
        <v>78</v>
      </c>
      <c r="D243" s="72" t="s">
        <v>94</v>
      </c>
      <c r="E243" s="72" t="s">
        <v>391</v>
      </c>
      <c r="F243" s="72" t="s">
        <v>391</v>
      </c>
      <c r="G243" s="73" t="s">
        <v>415</v>
      </c>
      <c r="H243" s="73" t="s">
        <v>1061</v>
      </c>
      <c r="I243" s="135" t="s">
        <v>1061</v>
      </c>
      <c r="J243" s="74">
        <v>46</v>
      </c>
      <c r="K243" s="73" t="s">
        <v>1205</v>
      </c>
      <c r="L243" s="74">
        <v>146</v>
      </c>
      <c r="M243" s="75" t="s">
        <v>1206</v>
      </c>
      <c r="N243" s="74" t="s">
        <v>1</v>
      </c>
      <c r="O243" s="76" t="s">
        <v>87</v>
      </c>
      <c r="P243" s="76"/>
      <c r="Q243" s="76"/>
      <c r="R243" s="76"/>
      <c r="S243" s="76"/>
      <c r="T243" s="76"/>
      <c r="U243" s="76"/>
      <c r="V243" s="76"/>
      <c r="W243" s="76"/>
      <c r="X243" s="76"/>
      <c r="Y243" s="76"/>
      <c r="Z243" s="76"/>
      <c r="AA243" s="76"/>
      <c r="AB243" s="76"/>
      <c r="AC243" s="76"/>
      <c r="AD243" s="76"/>
      <c r="AE243" s="76"/>
      <c r="AF243" s="76"/>
      <c r="AG243" s="76"/>
      <c r="AH243" s="76"/>
      <c r="AI243" s="76"/>
      <c r="AJ243" s="76"/>
      <c r="AK243" s="76"/>
      <c r="AL243" s="74" t="s">
        <v>155</v>
      </c>
      <c r="AM243" s="76" t="s">
        <v>89</v>
      </c>
      <c r="AN243" s="74" t="s">
        <v>117</v>
      </c>
      <c r="AO243" s="74" t="s">
        <v>91</v>
      </c>
      <c r="AP243" s="74">
        <v>0</v>
      </c>
      <c r="AQ243" s="73" t="s">
        <v>1207</v>
      </c>
      <c r="AR243" s="73" t="s">
        <v>1208</v>
      </c>
      <c r="AS243" s="169">
        <v>0</v>
      </c>
      <c r="AT243" s="169">
        <v>30</v>
      </c>
      <c r="AU243" s="169">
        <v>20</v>
      </c>
      <c r="AV243" s="169">
        <v>25</v>
      </c>
      <c r="AW243" s="169">
        <v>25</v>
      </c>
      <c r="AX243" s="169">
        <v>100</v>
      </c>
      <c r="AY243" s="169">
        <v>18.5</v>
      </c>
      <c r="AZ243" s="90">
        <v>20</v>
      </c>
      <c r="BA243" s="2">
        <v>25</v>
      </c>
      <c r="BB243" s="2">
        <f t="shared" si="164"/>
        <v>0</v>
      </c>
      <c r="BC243" s="17">
        <f t="shared" si="165"/>
        <v>25</v>
      </c>
      <c r="BD243" s="78">
        <v>0</v>
      </c>
      <c r="BE243" s="78">
        <f t="shared" si="169"/>
        <v>0</v>
      </c>
      <c r="BF243" s="78">
        <v>7</v>
      </c>
      <c r="BG243" s="78">
        <f t="shared" si="170"/>
        <v>7</v>
      </c>
      <c r="BH243" s="78">
        <f t="shared" si="170"/>
        <v>7</v>
      </c>
      <c r="BI243" s="78">
        <v>19</v>
      </c>
      <c r="BJ243" s="78">
        <f t="shared" si="171"/>
        <v>19</v>
      </c>
      <c r="BK243" s="78">
        <f t="shared" si="171"/>
        <v>19</v>
      </c>
      <c r="BL243" s="78">
        <v>25</v>
      </c>
      <c r="BM243" s="78">
        <f t="shared" si="172"/>
        <v>25</v>
      </c>
      <c r="BN243" s="78">
        <f t="shared" si="172"/>
        <v>25</v>
      </c>
      <c r="BO243" s="80">
        <f t="shared" si="166"/>
        <v>25</v>
      </c>
    </row>
    <row r="244" spans="1:101" s="7" customFormat="1" ht="50.1" customHeight="1">
      <c r="A244" s="72" t="s">
        <v>388</v>
      </c>
      <c r="B244" s="72" t="s">
        <v>77</v>
      </c>
      <c r="C244" s="72" t="s">
        <v>78</v>
      </c>
      <c r="D244" s="72" t="s">
        <v>94</v>
      </c>
      <c r="E244" s="72" t="s">
        <v>391</v>
      </c>
      <c r="F244" s="72" t="s">
        <v>465</v>
      </c>
      <c r="G244" s="73" t="s">
        <v>415</v>
      </c>
      <c r="H244" s="73" t="s">
        <v>1061</v>
      </c>
      <c r="I244" s="135" t="s">
        <v>1061</v>
      </c>
      <c r="J244" s="74">
        <v>47</v>
      </c>
      <c r="K244" s="73" t="s">
        <v>1198</v>
      </c>
      <c r="L244" s="74">
        <v>147</v>
      </c>
      <c r="M244" s="75" t="s">
        <v>1209</v>
      </c>
      <c r="N244" s="74" t="s">
        <v>1</v>
      </c>
      <c r="O244" s="76" t="s">
        <v>87</v>
      </c>
      <c r="P244" s="76"/>
      <c r="Q244" s="76"/>
      <c r="R244" s="76"/>
      <c r="S244" s="76"/>
      <c r="T244" s="76"/>
      <c r="U244" s="76"/>
      <c r="V244" s="76"/>
      <c r="W244" s="76"/>
      <c r="X244" s="76"/>
      <c r="Y244" s="76"/>
      <c r="Z244" s="76"/>
      <c r="AA244" s="76"/>
      <c r="AB244" s="76"/>
      <c r="AC244" s="76"/>
      <c r="AD244" s="76"/>
      <c r="AE244" s="76"/>
      <c r="AF244" s="76"/>
      <c r="AG244" s="76"/>
      <c r="AH244" s="76"/>
      <c r="AI244" s="76"/>
      <c r="AJ244" s="76"/>
      <c r="AK244" s="76"/>
      <c r="AL244" s="74" t="s">
        <v>155</v>
      </c>
      <c r="AM244" s="76" t="s">
        <v>89</v>
      </c>
      <c r="AN244" s="74" t="s">
        <v>117</v>
      </c>
      <c r="AO244" s="74" t="s">
        <v>91</v>
      </c>
      <c r="AP244" s="74">
        <v>0</v>
      </c>
      <c r="AQ244" s="73" t="s">
        <v>1210</v>
      </c>
      <c r="AR244" s="73" t="s">
        <v>1211</v>
      </c>
      <c r="AS244" s="169">
        <v>0</v>
      </c>
      <c r="AT244" s="169">
        <v>55</v>
      </c>
      <c r="AU244" s="169">
        <v>35</v>
      </c>
      <c r="AV244" s="169">
        <v>5</v>
      </c>
      <c r="AW244" s="169">
        <v>5</v>
      </c>
      <c r="AX244" s="169">
        <v>100</v>
      </c>
      <c r="AY244" s="169">
        <v>55</v>
      </c>
      <c r="AZ244" s="90">
        <v>35</v>
      </c>
      <c r="BA244" s="2">
        <v>5</v>
      </c>
      <c r="BB244" s="2">
        <f t="shared" si="164"/>
        <v>0</v>
      </c>
      <c r="BC244" s="17">
        <f t="shared" si="165"/>
        <v>5</v>
      </c>
      <c r="BD244" s="78">
        <v>0</v>
      </c>
      <c r="BE244" s="78">
        <f t="shared" si="169"/>
        <v>0</v>
      </c>
      <c r="BF244" s="78">
        <v>3.1</v>
      </c>
      <c r="BG244" s="78">
        <f t="shared" si="170"/>
        <v>3.1</v>
      </c>
      <c r="BH244" s="78">
        <f t="shared" si="170"/>
        <v>3.1</v>
      </c>
      <c r="BI244" s="78">
        <v>3.7</v>
      </c>
      <c r="BJ244" s="78">
        <f t="shared" si="171"/>
        <v>3.7</v>
      </c>
      <c r="BK244" s="78">
        <f t="shared" si="171"/>
        <v>3.7</v>
      </c>
      <c r="BL244" s="78">
        <v>4.3</v>
      </c>
      <c r="BM244" s="78">
        <f t="shared" si="172"/>
        <v>4.3</v>
      </c>
      <c r="BN244" s="78">
        <f t="shared" si="172"/>
        <v>4.3</v>
      </c>
      <c r="BO244" s="80">
        <f t="shared" si="166"/>
        <v>5</v>
      </c>
    </row>
    <row r="245" spans="1:101" s="7" customFormat="1" ht="50.1" customHeight="1">
      <c r="A245" s="72" t="s">
        <v>388</v>
      </c>
      <c r="B245" s="72" t="s">
        <v>77</v>
      </c>
      <c r="C245" s="72" t="s">
        <v>78</v>
      </c>
      <c r="D245" s="72" t="s">
        <v>94</v>
      </c>
      <c r="E245" s="72" t="s">
        <v>391</v>
      </c>
      <c r="F245" s="72" t="s">
        <v>391</v>
      </c>
      <c r="G245" s="73" t="s">
        <v>415</v>
      </c>
      <c r="H245" s="73" t="s">
        <v>1061</v>
      </c>
      <c r="I245" s="135" t="s">
        <v>1061</v>
      </c>
      <c r="J245" s="74">
        <v>47</v>
      </c>
      <c r="K245" s="73" t="s">
        <v>1198</v>
      </c>
      <c r="L245" s="74">
        <v>102</v>
      </c>
      <c r="M245" s="75" t="s">
        <v>1212</v>
      </c>
      <c r="N245" s="74" t="s">
        <v>1</v>
      </c>
      <c r="O245" s="76" t="s">
        <v>87</v>
      </c>
      <c r="P245" s="76"/>
      <c r="Q245" s="76"/>
      <c r="R245" s="76"/>
      <c r="S245" s="76"/>
      <c r="T245" s="76"/>
      <c r="U245" s="76"/>
      <c r="V245" s="76"/>
      <c r="W245" s="76"/>
      <c r="X245" s="76"/>
      <c r="Y245" s="76"/>
      <c r="Z245" s="76"/>
      <c r="AA245" s="76"/>
      <c r="AB245" s="76"/>
      <c r="AC245" s="76"/>
      <c r="AD245" s="76"/>
      <c r="AE245" s="76"/>
      <c r="AF245" s="76"/>
      <c r="AG245" s="76"/>
      <c r="AH245" s="76"/>
      <c r="AI245" s="76"/>
      <c r="AJ245" s="76"/>
      <c r="AK245" s="76"/>
      <c r="AL245" s="74" t="s">
        <v>155</v>
      </c>
      <c r="AM245" s="76" t="s">
        <v>89</v>
      </c>
      <c r="AN245" s="74" t="s">
        <v>117</v>
      </c>
      <c r="AO245" s="74" t="s">
        <v>91</v>
      </c>
      <c r="AP245" s="74">
        <v>0</v>
      </c>
      <c r="AQ245" s="73" t="s">
        <v>1213</v>
      </c>
      <c r="AR245" s="73" t="s">
        <v>1214</v>
      </c>
      <c r="AS245" s="169">
        <v>0</v>
      </c>
      <c r="AT245" s="169">
        <v>10</v>
      </c>
      <c r="AU245" s="169">
        <v>10</v>
      </c>
      <c r="AV245" s="169">
        <v>50</v>
      </c>
      <c r="AW245" s="169">
        <v>30</v>
      </c>
      <c r="AX245" s="169">
        <v>100</v>
      </c>
      <c r="AY245" s="2">
        <v>0</v>
      </c>
      <c r="AZ245" s="90">
        <v>0</v>
      </c>
      <c r="BA245" s="2">
        <v>50</v>
      </c>
      <c r="BB245" s="2">
        <f t="shared" si="164"/>
        <v>0</v>
      </c>
      <c r="BC245" s="17">
        <f t="shared" si="165"/>
        <v>30</v>
      </c>
      <c r="BD245" s="78">
        <v>0</v>
      </c>
      <c r="BE245" s="78">
        <f t="shared" si="169"/>
        <v>0</v>
      </c>
      <c r="BF245" s="78">
        <v>0</v>
      </c>
      <c r="BG245" s="78">
        <f t="shared" si="170"/>
        <v>0</v>
      </c>
      <c r="BH245" s="78">
        <f t="shared" si="170"/>
        <v>0</v>
      </c>
      <c r="BI245" s="78">
        <v>20</v>
      </c>
      <c r="BJ245" s="78">
        <f t="shared" si="171"/>
        <v>20</v>
      </c>
      <c r="BK245" s="78">
        <f t="shared" si="171"/>
        <v>20</v>
      </c>
      <c r="BL245" s="78">
        <v>30</v>
      </c>
      <c r="BM245" s="78">
        <f t="shared" si="172"/>
        <v>30</v>
      </c>
      <c r="BN245" s="78">
        <f t="shared" si="172"/>
        <v>30</v>
      </c>
      <c r="BO245" s="80">
        <f t="shared" si="166"/>
        <v>30</v>
      </c>
    </row>
    <row r="246" spans="1:101" s="7" customFormat="1" ht="50.1" customHeight="1">
      <c r="A246" s="72" t="s">
        <v>388</v>
      </c>
      <c r="B246" s="72" t="s">
        <v>77</v>
      </c>
      <c r="C246" s="72" t="s">
        <v>78</v>
      </c>
      <c r="D246" s="72" t="s">
        <v>94</v>
      </c>
      <c r="E246" s="72" t="s">
        <v>391</v>
      </c>
      <c r="F246" s="72" t="s">
        <v>391</v>
      </c>
      <c r="G246" s="73" t="s">
        <v>415</v>
      </c>
      <c r="H246" s="73" t="s">
        <v>1061</v>
      </c>
      <c r="I246" s="135" t="s">
        <v>1061</v>
      </c>
      <c r="J246" s="74">
        <v>46</v>
      </c>
      <c r="K246" s="73" t="s">
        <v>1205</v>
      </c>
      <c r="L246" s="74">
        <v>103</v>
      </c>
      <c r="M246" s="75" t="s">
        <v>1215</v>
      </c>
      <c r="N246" s="74" t="s">
        <v>1</v>
      </c>
      <c r="O246" s="76"/>
      <c r="P246" s="76"/>
      <c r="Q246" s="76"/>
      <c r="R246" s="76"/>
      <c r="S246" s="76"/>
      <c r="T246" s="76"/>
      <c r="U246" s="76"/>
      <c r="V246" s="76"/>
      <c r="W246" s="76" t="s">
        <v>87</v>
      </c>
      <c r="X246" s="76"/>
      <c r="Y246" s="76"/>
      <c r="Z246" s="76"/>
      <c r="AA246" s="76"/>
      <c r="AB246" s="76"/>
      <c r="AC246" s="76"/>
      <c r="AD246" s="76"/>
      <c r="AE246" s="76"/>
      <c r="AF246" s="76"/>
      <c r="AG246" s="76"/>
      <c r="AH246" s="76"/>
      <c r="AI246" s="76"/>
      <c r="AJ246" s="76"/>
      <c r="AK246" s="76"/>
      <c r="AL246" s="74" t="s">
        <v>155</v>
      </c>
      <c r="AM246" s="76" t="s">
        <v>89</v>
      </c>
      <c r="AN246" s="74" t="s">
        <v>117</v>
      </c>
      <c r="AO246" s="74" t="s">
        <v>91</v>
      </c>
      <c r="AP246" s="74">
        <v>0</v>
      </c>
      <c r="AQ246" s="73" t="s">
        <v>1216</v>
      </c>
      <c r="AR246" s="73" t="s">
        <v>1217</v>
      </c>
      <c r="AS246" s="169">
        <v>0</v>
      </c>
      <c r="AT246" s="169">
        <v>0</v>
      </c>
      <c r="AU246" s="169">
        <v>60</v>
      </c>
      <c r="AV246" s="169">
        <v>20</v>
      </c>
      <c r="AW246" s="169">
        <v>10</v>
      </c>
      <c r="AX246" s="169">
        <v>90</v>
      </c>
      <c r="AY246" s="2">
        <v>0</v>
      </c>
      <c r="AZ246" s="90">
        <v>60</v>
      </c>
      <c r="BA246" s="2">
        <v>20</v>
      </c>
      <c r="BB246" s="2">
        <f t="shared" si="164"/>
        <v>0</v>
      </c>
      <c r="BC246" s="17">
        <f t="shared" si="165"/>
        <v>10</v>
      </c>
      <c r="BD246" s="78">
        <v>0</v>
      </c>
      <c r="BE246" s="78">
        <f t="shared" si="169"/>
        <v>0</v>
      </c>
      <c r="BF246" s="78">
        <v>3.3</v>
      </c>
      <c r="BG246" s="78">
        <f t="shared" si="170"/>
        <v>3.3</v>
      </c>
      <c r="BH246" s="78">
        <f t="shared" si="170"/>
        <v>3.3</v>
      </c>
      <c r="BI246" s="78">
        <v>8.3000000000000007</v>
      </c>
      <c r="BJ246" s="78">
        <f t="shared" si="171"/>
        <v>8.3000000000000007</v>
      </c>
      <c r="BK246" s="78">
        <f t="shared" si="171"/>
        <v>8.3000000000000007</v>
      </c>
      <c r="BL246" s="78">
        <v>10</v>
      </c>
      <c r="BM246" s="78">
        <f t="shared" si="172"/>
        <v>10</v>
      </c>
      <c r="BN246" s="78">
        <f t="shared" si="172"/>
        <v>10</v>
      </c>
      <c r="BO246" s="80">
        <f t="shared" si="166"/>
        <v>10</v>
      </c>
    </row>
    <row r="247" spans="1:101" s="7" customFormat="1" ht="50.1" customHeight="1">
      <c r="A247" s="72" t="s">
        <v>388</v>
      </c>
      <c r="B247" s="72" t="s">
        <v>77</v>
      </c>
      <c r="C247" s="72" t="s">
        <v>78</v>
      </c>
      <c r="D247" s="72" t="s">
        <v>94</v>
      </c>
      <c r="E247" s="72" t="s">
        <v>391</v>
      </c>
      <c r="F247" s="72" t="s">
        <v>465</v>
      </c>
      <c r="G247" s="73" t="s">
        <v>415</v>
      </c>
      <c r="H247" s="73" t="s">
        <v>1061</v>
      </c>
      <c r="I247" s="135" t="s">
        <v>1061</v>
      </c>
      <c r="J247" s="74">
        <v>50</v>
      </c>
      <c r="K247" s="73" t="s">
        <v>1218</v>
      </c>
      <c r="L247" s="74">
        <v>148</v>
      </c>
      <c r="M247" s="75" t="s">
        <v>1219</v>
      </c>
      <c r="N247" s="74" t="s">
        <v>1</v>
      </c>
      <c r="O247" s="76" t="s">
        <v>87</v>
      </c>
      <c r="P247" s="76"/>
      <c r="Q247" s="76"/>
      <c r="R247" s="76"/>
      <c r="S247" s="76"/>
      <c r="T247" s="76"/>
      <c r="U247" s="76"/>
      <c r="V247" s="76"/>
      <c r="W247" s="76"/>
      <c r="X247" s="76"/>
      <c r="Y247" s="76"/>
      <c r="Z247" s="76"/>
      <c r="AA247" s="76"/>
      <c r="AB247" s="76"/>
      <c r="AC247" s="76"/>
      <c r="AD247" s="76"/>
      <c r="AE247" s="76"/>
      <c r="AF247" s="76"/>
      <c r="AG247" s="76"/>
      <c r="AH247" s="76"/>
      <c r="AI247" s="76"/>
      <c r="AJ247" s="76"/>
      <c r="AK247" s="76"/>
      <c r="AL247" s="74" t="s">
        <v>155</v>
      </c>
      <c r="AM247" s="76" t="s">
        <v>1220</v>
      </c>
      <c r="AN247" s="74" t="s">
        <v>90</v>
      </c>
      <c r="AO247" s="74" t="s">
        <v>91</v>
      </c>
      <c r="AP247" s="74">
        <v>0</v>
      </c>
      <c r="AQ247" s="73" t="s">
        <v>1221</v>
      </c>
      <c r="AR247" s="73" t="s">
        <v>1222</v>
      </c>
      <c r="AS247" s="169">
        <v>0</v>
      </c>
      <c r="AT247" s="169">
        <v>0</v>
      </c>
      <c r="AU247" s="169">
        <v>70</v>
      </c>
      <c r="AV247" s="169">
        <v>75</v>
      </c>
      <c r="AW247" s="169">
        <v>100</v>
      </c>
      <c r="AX247" s="169">
        <v>100</v>
      </c>
      <c r="AY247" s="169">
        <v>0</v>
      </c>
      <c r="AZ247" s="5">
        <v>70</v>
      </c>
      <c r="BA247" s="170">
        <v>75</v>
      </c>
      <c r="BB247" s="2">
        <f t="shared" si="164"/>
        <v>0</v>
      </c>
      <c r="BC247" s="17">
        <f t="shared" si="165"/>
        <v>100</v>
      </c>
      <c r="BD247" s="78">
        <f>BA247</f>
        <v>75</v>
      </c>
      <c r="BE247" s="78">
        <v>0</v>
      </c>
      <c r="BF247" s="78">
        <v>85</v>
      </c>
      <c r="BG247" s="78">
        <f ca="1">BG247</f>
        <v>0</v>
      </c>
      <c r="BH247" s="78">
        <f ca="1">BG247</f>
        <v>0</v>
      </c>
      <c r="BI247" s="78">
        <v>100</v>
      </c>
      <c r="BJ247" s="78">
        <f>BI247</f>
        <v>100</v>
      </c>
      <c r="BK247" s="78">
        <f>BJ247</f>
        <v>100</v>
      </c>
      <c r="BL247" s="78">
        <v>100</v>
      </c>
      <c r="BM247" s="78">
        <f>BL247</f>
        <v>100</v>
      </c>
      <c r="BN247" s="78">
        <f>BM247</f>
        <v>100</v>
      </c>
      <c r="BO247" s="80">
        <f t="shared" si="166"/>
        <v>100</v>
      </c>
    </row>
    <row r="248" spans="1:101" s="7" customFormat="1" ht="50.1" customHeight="1">
      <c r="A248" s="72" t="s">
        <v>388</v>
      </c>
      <c r="B248" s="72" t="s">
        <v>77</v>
      </c>
      <c r="C248" s="72" t="s">
        <v>78</v>
      </c>
      <c r="D248" s="72" t="s">
        <v>94</v>
      </c>
      <c r="E248" s="72" t="s">
        <v>391</v>
      </c>
      <c r="F248" s="72" t="s">
        <v>465</v>
      </c>
      <c r="G248" s="73" t="s">
        <v>415</v>
      </c>
      <c r="H248" s="73" t="s">
        <v>1061</v>
      </c>
      <c r="I248" s="135" t="s">
        <v>1061</v>
      </c>
      <c r="J248" s="74">
        <v>50</v>
      </c>
      <c r="K248" s="73" t="s">
        <v>1218</v>
      </c>
      <c r="L248" s="74">
        <v>149</v>
      </c>
      <c r="M248" s="75" t="s">
        <v>1223</v>
      </c>
      <c r="N248" s="74" t="s">
        <v>1</v>
      </c>
      <c r="O248" s="76" t="s">
        <v>87</v>
      </c>
      <c r="P248" s="76"/>
      <c r="Q248" s="76"/>
      <c r="R248" s="76"/>
      <c r="S248" s="76"/>
      <c r="T248" s="76"/>
      <c r="U248" s="76"/>
      <c r="V248" s="76"/>
      <c r="W248" s="76"/>
      <c r="X248" s="76"/>
      <c r="Y248" s="76"/>
      <c r="Z248" s="76"/>
      <c r="AA248" s="76"/>
      <c r="AB248" s="76"/>
      <c r="AC248" s="76"/>
      <c r="AD248" s="76"/>
      <c r="AE248" s="76"/>
      <c r="AF248" s="76"/>
      <c r="AG248" s="76"/>
      <c r="AH248" s="76"/>
      <c r="AI248" s="76"/>
      <c r="AJ248" s="76"/>
      <c r="AK248" s="76"/>
      <c r="AL248" s="74" t="s">
        <v>88</v>
      </c>
      <c r="AM248" s="76" t="s">
        <v>160</v>
      </c>
      <c r="AN248" s="74" t="s">
        <v>104</v>
      </c>
      <c r="AO248" s="74" t="s">
        <v>91</v>
      </c>
      <c r="AP248" s="74">
        <v>0</v>
      </c>
      <c r="AQ248" s="73" t="s">
        <v>1224</v>
      </c>
      <c r="AR248" s="73" t="s">
        <v>1225</v>
      </c>
      <c r="AS248" s="169">
        <v>0</v>
      </c>
      <c r="AT248" s="169">
        <v>60</v>
      </c>
      <c r="AU248" s="169">
        <v>65</v>
      </c>
      <c r="AV248" s="169">
        <v>11</v>
      </c>
      <c r="AW248" s="169">
        <v>13</v>
      </c>
      <c r="AX248" s="169">
        <v>13</v>
      </c>
      <c r="AY248" s="169">
        <v>34</v>
      </c>
      <c r="AZ248" s="90">
        <v>178</v>
      </c>
      <c r="BA248" s="2">
        <v>11</v>
      </c>
      <c r="BB248" s="2">
        <f t="shared" si="164"/>
        <v>0</v>
      </c>
      <c r="BC248" s="17">
        <f t="shared" si="165"/>
        <v>13</v>
      </c>
      <c r="BD248" s="78">
        <v>13</v>
      </c>
      <c r="BE248" s="78">
        <v>13</v>
      </c>
      <c r="BF248" s="78">
        <v>13</v>
      </c>
      <c r="BG248" s="78">
        <v>13</v>
      </c>
      <c r="BH248" s="78">
        <v>13</v>
      </c>
      <c r="BI248" s="78">
        <v>13</v>
      </c>
      <c r="BJ248" s="78">
        <v>13</v>
      </c>
      <c r="BK248" s="78">
        <v>13</v>
      </c>
      <c r="BL248" s="78">
        <v>13</v>
      </c>
      <c r="BM248" s="78">
        <v>13</v>
      </c>
      <c r="BN248" s="78">
        <v>13</v>
      </c>
      <c r="BO248" s="80">
        <f t="shared" si="166"/>
        <v>13</v>
      </c>
    </row>
    <row r="249" spans="1:101" s="7" customFormat="1" ht="50.1" customHeight="1">
      <c r="A249" s="72" t="s">
        <v>388</v>
      </c>
      <c r="B249" s="72" t="s">
        <v>77</v>
      </c>
      <c r="C249" s="72" t="s">
        <v>78</v>
      </c>
      <c r="D249" s="72" t="s">
        <v>94</v>
      </c>
      <c r="E249" s="72" t="s">
        <v>391</v>
      </c>
      <c r="F249" s="72" t="s">
        <v>465</v>
      </c>
      <c r="G249" s="73" t="s">
        <v>415</v>
      </c>
      <c r="H249" s="73" t="s">
        <v>1061</v>
      </c>
      <c r="I249" s="135" t="s">
        <v>1061</v>
      </c>
      <c r="J249" s="74">
        <v>50</v>
      </c>
      <c r="K249" s="73" t="s">
        <v>1218</v>
      </c>
      <c r="L249" s="74">
        <v>105</v>
      </c>
      <c r="M249" s="75" t="s">
        <v>1226</v>
      </c>
      <c r="N249" s="74" t="s">
        <v>1</v>
      </c>
      <c r="O249" s="76"/>
      <c r="P249" s="76">
        <v>3950</v>
      </c>
      <c r="Q249" s="76"/>
      <c r="R249" s="76"/>
      <c r="S249" s="76"/>
      <c r="T249" s="76"/>
      <c r="U249" s="76"/>
      <c r="V249" s="76"/>
      <c r="W249" s="76"/>
      <c r="X249" s="76"/>
      <c r="Y249" s="76"/>
      <c r="Z249" s="76"/>
      <c r="AA249" s="76"/>
      <c r="AB249" s="76"/>
      <c r="AC249" s="76"/>
      <c r="AD249" s="76"/>
      <c r="AE249" s="76"/>
      <c r="AF249" s="76"/>
      <c r="AG249" s="76"/>
      <c r="AH249" s="76"/>
      <c r="AI249" s="76"/>
      <c r="AJ249" s="76"/>
      <c r="AK249" s="76"/>
      <c r="AL249" s="74" t="s">
        <v>88</v>
      </c>
      <c r="AM249" s="76" t="s">
        <v>160</v>
      </c>
      <c r="AN249" s="74" t="s">
        <v>113</v>
      </c>
      <c r="AO249" s="74" t="s">
        <v>91</v>
      </c>
      <c r="AP249" s="74">
        <v>0</v>
      </c>
      <c r="AQ249" s="73" t="s">
        <v>1227</v>
      </c>
      <c r="AR249" s="73" t="s">
        <v>1228</v>
      </c>
      <c r="AS249" s="2">
        <v>0</v>
      </c>
      <c r="AT249" s="2">
        <v>0</v>
      </c>
      <c r="AU249" s="169">
        <v>80</v>
      </c>
      <c r="AV249" s="169">
        <v>90</v>
      </c>
      <c r="AW249" s="2">
        <v>95</v>
      </c>
      <c r="AX249" s="169">
        <v>95</v>
      </c>
      <c r="AY249" s="2">
        <v>0</v>
      </c>
      <c r="AZ249" s="90">
        <v>77</v>
      </c>
      <c r="BA249" s="2">
        <v>92</v>
      </c>
      <c r="BB249" s="2">
        <f t="shared" si="164"/>
        <v>-2</v>
      </c>
      <c r="BC249" s="17">
        <f t="shared" si="165"/>
        <v>95</v>
      </c>
      <c r="BD249" s="78">
        <v>60</v>
      </c>
      <c r="BE249" s="78">
        <v>65</v>
      </c>
      <c r="BF249" s="78">
        <v>67</v>
      </c>
      <c r="BG249" s="78">
        <v>70</v>
      </c>
      <c r="BH249" s="78">
        <v>75</v>
      </c>
      <c r="BI249" s="78">
        <v>77</v>
      </c>
      <c r="BJ249" s="78">
        <v>80</v>
      </c>
      <c r="BK249" s="78">
        <v>85</v>
      </c>
      <c r="BL249" s="78">
        <v>87</v>
      </c>
      <c r="BM249" s="78">
        <v>90</v>
      </c>
      <c r="BN249" s="78">
        <v>93</v>
      </c>
      <c r="BO249" s="80">
        <f t="shared" si="166"/>
        <v>95</v>
      </c>
    </row>
    <row r="250" spans="1:101" s="7" customFormat="1" ht="50.1" customHeight="1">
      <c r="A250" s="72" t="s">
        <v>388</v>
      </c>
      <c r="B250" s="72" t="s">
        <v>77</v>
      </c>
      <c r="C250" s="72" t="s">
        <v>78</v>
      </c>
      <c r="D250" s="72" t="s">
        <v>94</v>
      </c>
      <c r="E250" s="72" t="s">
        <v>391</v>
      </c>
      <c r="F250" s="72" t="s">
        <v>484</v>
      </c>
      <c r="G250" s="73" t="s">
        <v>415</v>
      </c>
      <c r="H250" s="73" t="s">
        <v>1061</v>
      </c>
      <c r="I250" s="135" t="s">
        <v>1061</v>
      </c>
      <c r="J250" s="74">
        <v>50</v>
      </c>
      <c r="K250" s="73" t="s">
        <v>1218</v>
      </c>
      <c r="L250" s="74">
        <v>142</v>
      </c>
      <c r="M250" s="75" t="s">
        <v>1229</v>
      </c>
      <c r="N250" s="74" t="s">
        <v>1</v>
      </c>
      <c r="O250" s="76" t="s">
        <v>87</v>
      </c>
      <c r="P250" s="76"/>
      <c r="Q250" s="76"/>
      <c r="R250" s="76"/>
      <c r="S250" s="76"/>
      <c r="T250" s="76"/>
      <c r="U250" s="76"/>
      <c r="V250" s="76"/>
      <c r="W250" s="76"/>
      <c r="X250" s="76"/>
      <c r="Y250" s="76"/>
      <c r="Z250" s="76"/>
      <c r="AA250" s="76"/>
      <c r="AB250" s="76"/>
      <c r="AC250" s="76"/>
      <c r="AD250" s="76"/>
      <c r="AE250" s="76"/>
      <c r="AF250" s="76"/>
      <c r="AG250" s="76"/>
      <c r="AH250" s="76"/>
      <c r="AI250" s="76"/>
      <c r="AJ250" s="76"/>
      <c r="AK250" s="76"/>
      <c r="AL250" s="74" t="s">
        <v>155</v>
      </c>
      <c r="AM250" s="76" t="s">
        <v>89</v>
      </c>
      <c r="AN250" s="74" t="s">
        <v>113</v>
      </c>
      <c r="AO250" s="74" t="s">
        <v>91</v>
      </c>
      <c r="AP250" s="74">
        <v>0</v>
      </c>
      <c r="AQ250" s="73" t="s">
        <v>1230</v>
      </c>
      <c r="AR250" s="73" t="s">
        <v>1231</v>
      </c>
      <c r="AS250" s="169">
        <v>0</v>
      </c>
      <c r="AT250" s="169">
        <v>100</v>
      </c>
      <c r="AU250" s="169">
        <v>100</v>
      </c>
      <c r="AV250" s="169">
        <v>100</v>
      </c>
      <c r="AW250" s="169">
        <v>100</v>
      </c>
      <c r="AX250" s="169">
        <v>100</v>
      </c>
      <c r="AY250" s="169">
        <v>100</v>
      </c>
      <c r="AZ250" s="90">
        <v>100</v>
      </c>
      <c r="BA250" s="2">
        <v>100</v>
      </c>
      <c r="BB250" s="2">
        <f t="shared" si="164"/>
        <v>0</v>
      </c>
      <c r="BC250" s="17">
        <f t="shared" si="165"/>
        <v>100</v>
      </c>
      <c r="BD250" s="78">
        <v>0</v>
      </c>
      <c r="BE250" s="78">
        <f t="shared" ref="BE250:BE258" si="173">BD250</f>
        <v>0</v>
      </c>
      <c r="BF250" s="78">
        <v>3</v>
      </c>
      <c r="BG250" s="78">
        <f t="shared" ref="BG250:BH258" si="174">BF250</f>
        <v>3</v>
      </c>
      <c r="BH250" s="78">
        <f t="shared" si="174"/>
        <v>3</v>
      </c>
      <c r="BI250" s="78">
        <v>40</v>
      </c>
      <c r="BJ250" s="78">
        <f t="shared" ref="BJ250:BK258" si="175">BI250</f>
        <v>40</v>
      </c>
      <c r="BK250" s="78">
        <f t="shared" si="175"/>
        <v>40</v>
      </c>
      <c r="BL250" s="78">
        <v>80</v>
      </c>
      <c r="BM250" s="78">
        <f t="shared" ref="BM250:BN258" si="176">BL250</f>
        <v>80</v>
      </c>
      <c r="BN250" s="78">
        <f t="shared" si="176"/>
        <v>80</v>
      </c>
      <c r="BO250" s="80">
        <f t="shared" si="166"/>
        <v>100</v>
      </c>
    </row>
    <row r="251" spans="1:101" s="7" customFormat="1" ht="50.1" customHeight="1">
      <c r="A251" s="72" t="s">
        <v>388</v>
      </c>
      <c r="B251" s="72" t="s">
        <v>77</v>
      </c>
      <c r="C251" s="72" t="s">
        <v>78</v>
      </c>
      <c r="D251" s="72" t="s">
        <v>94</v>
      </c>
      <c r="E251" s="72" t="s">
        <v>391</v>
      </c>
      <c r="F251" s="72" t="s">
        <v>484</v>
      </c>
      <c r="G251" s="73" t="s">
        <v>415</v>
      </c>
      <c r="H251" s="73" t="s">
        <v>1061</v>
      </c>
      <c r="I251" s="135" t="s">
        <v>1061</v>
      </c>
      <c r="J251" s="74">
        <v>47</v>
      </c>
      <c r="K251" s="73" t="s">
        <v>1198</v>
      </c>
      <c r="L251" s="74">
        <v>202</v>
      </c>
      <c r="M251" s="75" t="s">
        <v>828</v>
      </c>
      <c r="N251" s="74" t="s">
        <v>1</v>
      </c>
      <c r="O251" s="76"/>
      <c r="P251" s="76"/>
      <c r="Q251" s="76"/>
      <c r="R251" s="76"/>
      <c r="S251" s="76"/>
      <c r="T251" s="76"/>
      <c r="U251" s="76"/>
      <c r="V251" s="76"/>
      <c r="W251" s="76"/>
      <c r="X251" s="76"/>
      <c r="Y251" s="76"/>
      <c r="Z251" s="76"/>
      <c r="AA251" s="76"/>
      <c r="AB251" s="76"/>
      <c r="AC251" s="76"/>
      <c r="AD251" s="76"/>
      <c r="AE251" s="76"/>
      <c r="AF251" s="76"/>
      <c r="AG251" s="76"/>
      <c r="AH251" s="76"/>
      <c r="AI251" s="76"/>
      <c r="AJ251" s="76"/>
      <c r="AK251" s="76"/>
      <c r="AL251" s="74" t="s">
        <v>103</v>
      </c>
      <c r="AM251" s="76" t="s">
        <v>89</v>
      </c>
      <c r="AN251" s="74" t="s">
        <v>117</v>
      </c>
      <c r="AO251" s="74" t="s">
        <v>91</v>
      </c>
      <c r="AP251" s="74">
        <v>0</v>
      </c>
      <c r="AQ251" s="73" t="s">
        <v>1232</v>
      </c>
      <c r="AR251" s="73" t="s">
        <v>1233</v>
      </c>
      <c r="AS251" s="169">
        <v>0</v>
      </c>
      <c r="AT251" s="169">
        <v>30</v>
      </c>
      <c r="AU251" s="169">
        <v>30</v>
      </c>
      <c r="AV251" s="169">
        <v>30</v>
      </c>
      <c r="AW251" s="169">
        <v>10</v>
      </c>
      <c r="AX251" s="169">
        <v>100</v>
      </c>
      <c r="AY251" s="169">
        <v>30</v>
      </c>
      <c r="AZ251" s="90">
        <v>30</v>
      </c>
      <c r="BA251" s="2">
        <v>30</v>
      </c>
      <c r="BB251" s="2">
        <f t="shared" si="164"/>
        <v>0</v>
      </c>
      <c r="BC251" s="17">
        <f t="shared" si="165"/>
        <v>10</v>
      </c>
      <c r="BD251" s="78">
        <v>0</v>
      </c>
      <c r="BE251" s="78">
        <f t="shared" si="173"/>
        <v>0</v>
      </c>
      <c r="BF251" s="78">
        <v>1</v>
      </c>
      <c r="BG251" s="78">
        <f t="shared" si="174"/>
        <v>1</v>
      </c>
      <c r="BH251" s="78">
        <f t="shared" si="174"/>
        <v>1</v>
      </c>
      <c r="BI251" s="78">
        <v>6</v>
      </c>
      <c r="BJ251" s="78">
        <f t="shared" si="175"/>
        <v>6</v>
      </c>
      <c r="BK251" s="78">
        <f t="shared" si="175"/>
        <v>6</v>
      </c>
      <c r="BL251" s="78">
        <v>8</v>
      </c>
      <c r="BM251" s="78">
        <f t="shared" si="176"/>
        <v>8</v>
      </c>
      <c r="BN251" s="78">
        <f t="shared" si="176"/>
        <v>8</v>
      </c>
      <c r="BO251" s="80">
        <f t="shared" si="166"/>
        <v>10</v>
      </c>
    </row>
    <row r="252" spans="1:101" s="7" customFormat="1" ht="50.1" customHeight="1">
      <c r="A252" s="72" t="s">
        <v>388</v>
      </c>
      <c r="B252" s="72" t="s">
        <v>77</v>
      </c>
      <c r="C252" s="72" t="s">
        <v>78</v>
      </c>
      <c r="D252" s="72" t="s">
        <v>94</v>
      </c>
      <c r="E252" s="72" t="s">
        <v>391</v>
      </c>
      <c r="F252" s="72" t="s">
        <v>465</v>
      </c>
      <c r="G252" s="73" t="s">
        <v>415</v>
      </c>
      <c r="H252" s="135" t="s">
        <v>1061</v>
      </c>
      <c r="I252" s="135" t="s">
        <v>1061</v>
      </c>
      <c r="J252" s="74">
        <v>46</v>
      </c>
      <c r="K252" s="73" t="s">
        <v>1205</v>
      </c>
      <c r="L252" s="74">
        <v>169</v>
      </c>
      <c r="M252" s="75" t="s">
        <v>1234</v>
      </c>
      <c r="N252" s="74" t="s">
        <v>1</v>
      </c>
      <c r="O252" s="76"/>
      <c r="P252" s="76"/>
      <c r="Q252" s="76"/>
      <c r="R252" s="76"/>
      <c r="S252" s="76"/>
      <c r="T252" s="76"/>
      <c r="U252" s="76"/>
      <c r="V252" s="76"/>
      <c r="W252" s="76"/>
      <c r="X252" s="76"/>
      <c r="Y252" s="76"/>
      <c r="Z252" s="76"/>
      <c r="AA252" s="76"/>
      <c r="AB252" s="76"/>
      <c r="AC252" s="76"/>
      <c r="AD252" s="76"/>
      <c r="AE252" s="76"/>
      <c r="AF252" s="76"/>
      <c r="AG252" s="76"/>
      <c r="AH252" s="76"/>
      <c r="AI252" s="76"/>
      <c r="AJ252" s="76"/>
      <c r="AK252" s="76"/>
      <c r="AL252" s="74" t="s">
        <v>103</v>
      </c>
      <c r="AM252" s="76" t="s">
        <v>89</v>
      </c>
      <c r="AN252" s="74" t="s">
        <v>113</v>
      </c>
      <c r="AO252" s="74" t="s">
        <v>91</v>
      </c>
      <c r="AP252" s="74">
        <v>0</v>
      </c>
      <c r="AQ252" s="73" t="s">
        <v>1235</v>
      </c>
      <c r="AR252" s="73" t="s">
        <v>1236</v>
      </c>
      <c r="AS252" s="2">
        <v>0</v>
      </c>
      <c r="AT252" s="2">
        <v>0</v>
      </c>
      <c r="AU252" s="169">
        <v>100</v>
      </c>
      <c r="AV252" s="169">
        <v>100</v>
      </c>
      <c r="AW252" s="169">
        <v>100</v>
      </c>
      <c r="AX252" s="169">
        <v>100</v>
      </c>
      <c r="AY252" s="2">
        <v>0</v>
      </c>
      <c r="AZ252" s="90">
        <v>100</v>
      </c>
      <c r="BA252" s="2">
        <v>100</v>
      </c>
      <c r="BB252" s="2">
        <f t="shared" si="164"/>
        <v>0</v>
      </c>
      <c r="BC252" s="17">
        <f t="shared" si="165"/>
        <v>100</v>
      </c>
      <c r="BD252" s="78">
        <v>0</v>
      </c>
      <c r="BE252" s="78">
        <f t="shared" si="173"/>
        <v>0</v>
      </c>
      <c r="BF252" s="78">
        <v>25</v>
      </c>
      <c r="BG252" s="78">
        <f t="shared" si="174"/>
        <v>25</v>
      </c>
      <c r="BH252" s="78">
        <f t="shared" si="174"/>
        <v>25</v>
      </c>
      <c r="BI252" s="78">
        <v>50</v>
      </c>
      <c r="BJ252" s="78">
        <f t="shared" si="175"/>
        <v>50</v>
      </c>
      <c r="BK252" s="78">
        <f t="shared" si="175"/>
        <v>50</v>
      </c>
      <c r="BL252" s="78">
        <v>75</v>
      </c>
      <c r="BM252" s="78">
        <f t="shared" si="176"/>
        <v>75</v>
      </c>
      <c r="BN252" s="78">
        <f t="shared" si="176"/>
        <v>75</v>
      </c>
      <c r="BO252" s="80">
        <f t="shared" si="166"/>
        <v>100</v>
      </c>
    </row>
    <row r="253" spans="1:101" s="7" customFormat="1" ht="50.1" customHeight="1">
      <c r="A253" s="72" t="s">
        <v>388</v>
      </c>
      <c r="B253" s="72" t="s">
        <v>77</v>
      </c>
      <c r="C253" s="72" t="s">
        <v>78</v>
      </c>
      <c r="D253" s="72" t="s">
        <v>94</v>
      </c>
      <c r="E253" s="72" t="s">
        <v>391</v>
      </c>
      <c r="F253" s="72" t="s">
        <v>465</v>
      </c>
      <c r="G253" s="73" t="s">
        <v>415</v>
      </c>
      <c r="H253" s="73" t="s">
        <v>1061</v>
      </c>
      <c r="I253" s="135" t="s">
        <v>1061</v>
      </c>
      <c r="J253" s="74">
        <v>50</v>
      </c>
      <c r="K253" s="73" t="s">
        <v>1218</v>
      </c>
      <c r="L253" s="74">
        <v>165</v>
      </c>
      <c r="M253" s="75" t="s">
        <v>1237</v>
      </c>
      <c r="N253" s="74" t="s">
        <v>1</v>
      </c>
      <c r="O253" s="76"/>
      <c r="P253" s="76"/>
      <c r="Q253" s="76"/>
      <c r="R253" s="76"/>
      <c r="S253" s="76"/>
      <c r="T253" s="76"/>
      <c r="U253" s="76"/>
      <c r="V253" s="76"/>
      <c r="W253" s="76"/>
      <c r="X253" s="76"/>
      <c r="Y253" s="76"/>
      <c r="Z253" s="76"/>
      <c r="AA253" s="76"/>
      <c r="AB253" s="76"/>
      <c r="AC253" s="76"/>
      <c r="AD253" s="76"/>
      <c r="AE253" s="76"/>
      <c r="AF253" s="76"/>
      <c r="AG253" s="76"/>
      <c r="AH253" s="76"/>
      <c r="AI253" s="76"/>
      <c r="AJ253" s="76"/>
      <c r="AK253" s="76"/>
      <c r="AL253" s="74" t="s">
        <v>103</v>
      </c>
      <c r="AM253" s="76" t="s">
        <v>89</v>
      </c>
      <c r="AN253" s="74" t="s">
        <v>113</v>
      </c>
      <c r="AO253" s="74" t="s">
        <v>91</v>
      </c>
      <c r="AP253" s="74">
        <v>0</v>
      </c>
      <c r="AQ253" s="73" t="s">
        <v>1238</v>
      </c>
      <c r="AR253" s="73" t="s">
        <v>1236</v>
      </c>
      <c r="AS253" s="169">
        <v>0</v>
      </c>
      <c r="AT253" s="169">
        <v>0</v>
      </c>
      <c r="AU253" s="169">
        <v>100</v>
      </c>
      <c r="AV253" s="169">
        <v>100</v>
      </c>
      <c r="AW253" s="169">
        <v>100</v>
      </c>
      <c r="AX253" s="169">
        <v>100</v>
      </c>
      <c r="AY253" s="2">
        <v>0</v>
      </c>
      <c r="AZ253" s="90">
        <v>100</v>
      </c>
      <c r="BA253" s="2">
        <v>100</v>
      </c>
      <c r="BB253" s="2">
        <f t="shared" si="164"/>
        <v>0</v>
      </c>
      <c r="BC253" s="17">
        <f t="shared" si="165"/>
        <v>100</v>
      </c>
      <c r="BD253" s="78">
        <v>0</v>
      </c>
      <c r="BE253" s="78">
        <f t="shared" si="173"/>
        <v>0</v>
      </c>
      <c r="BF253" s="78">
        <v>25</v>
      </c>
      <c r="BG253" s="78">
        <f t="shared" si="174"/>
        <v>25</v>
      </c>
      <c r="BH253" s="78">
        <f t="shared" si="174"/>
        <v>25</v>
      </c>
      <c r="BI253" s="78">
        <v>50</v>
      </c>
      <c r="BJ253" s="78">
        <f t="shared" si="175"/>
        <v>50</v>
      </c>
      <c r="BK253" s="78">
        <f t="shared" si="175"/>
        <v>50</v>
      </c>
      <c r="BL253" s="78">
        <v>75</v>
      </c>
      <c r="BM253" s="78">
        <f t="shared" si="176"/>
        <v>75</v>
      </c>
      <c r="BN253" s="78">
        <f t="shared" si="176"/>
        <v>75</v>
      </c>
      <c r="BO253" s="80">
        <f t="shared" si="166"/>
        <v>100</v>
      </c>
    </row>
    <row r="254" spans="1:101" s="7" customFormat="1" ht="50.1" customHeight="1">
      <c r="A254" s="72" t="s">
        <v>388</v>
      </c>
      <c r="B254" s="72" t="s">
        <v>77</v>
      </c>
      <c r="C254" s="72" t="s">
        <v>78</v>
      </c>
      <c r="D254" s="72" t="s">
        <v>94</v>
      </c>
      <c r="E254" s="72" t="s">
        <v>391</v>
      </c>
      <c r="F254" s="72" t="s">
        <v>465</v>
      </c>
      <c r="G254" s="73" t="s">
        <v>415</v>
      </c>
      <c r="H254" s="73" t="s">
        <v>1061</v>
      </c>
      <c r="I254" s="135" t="s">
        <v>1061</v>
      </c>
      <c r="J254" s="74">
        <v>46</v>
      </c>
      <c r="K254" s="73" t="s">
        <v>1205</v>
      </c>
      <c r="L254" s="74">
        <v>167</v>
      </c>
      <c r="M254" s="75" t="s">
        <v>1239</v>
      </c>
      <c r="N254" s="74" t="s">
        <v>1</v>
      </c>
      <c r="O254" s="76"/>
      <c r="P254" s="76"/>
      <c r="Q254" s="76"/>
      <c r="R254" s="76"/>
      <c r="S254" s="76"/>
      <c r="T254" s="76"/>
      <c r="U254" s="76"/>
      <c r="V254" s="76"/>
      <c r="W254" s="76" t="s">
        <v>87</v>
      </c>
      <c r="X254" s="76"/>
      <c r="Y254" s="76"/>
      <c r="Z254" s="76"/>
      <c r="AA254" s="76"/>
      <c r="AB254" s="76"/>
      <c r="AC254" s="76"/>
      <c r="AD254" s="76"/>
      <c r="AE254" s="76"/>
      <c r="AF254" s="76"/>
      <c r="AG254" s="76"/>
      <c r="AH254" s="76"/>
      <c r="AI254" s="76"/>
      <c r="AJ254" s="76"/>
      <c r="AK254" s="76"/>
      <c r="AL254" s="74" t="s">
        <v>155</v>
      </c>
      <c r="AM254" s="76" t="s">
        <v>89</v>
      </c>
      <c r="AN254" s="74" t="s">
        <v>113</v>
      </c>
      <c r="AO254" s="74" t="s">
        <v>91</v>
      </c>
      <c r="AP254" s="74">
        <v>0</v>
      </c>
      <c r="AQ254" s="73" t="s">
        <v>1240</v>
      </c>
      <c r="AR254" s="73" t="s">
        <v>1236</v>
      </c>
      <c r="AS254" s="169">
        <v>0</v>
      </c>
      <c r="AT254" s="169">
        <v>0</v>
      </c>
      <c r="AU254" s="169">
        <v>100</v>
      </c>
      <c r="AV254" s="169">
        <v>100</v>
      </c>
      <c r="AW254" s="169">
        <v>100</v>
      </c>
      <c r="AX254" s="169">
        <v>100</v>
      </c>
      <c r="AY254" s="2">
        <v>0</v>
      </c>
      <c r="AZ254" s="90">
        <v>100</v>
      </c>
      <c r="BA254" s="2">
        <v>100</v>
      </c>
      <c r="BB254" s="2">
        <f t="shared" si="164"/>
        <v>0</v>
      </c>
      <c r="BC254" s="17">
        <f t="shared" si="165"/>
        <v>100</v>
      </c>
      <c r="BD254" s="78">
        <v>0</v>
      </c>
      <c r="BE254" s="78">
        <f t="shared" si="173"/>
        <v>0</v>
      </c>
      <c r="BF254" s="78">
        <v>25</v>
      </c>
      <c r="BG254" s="78">
        <f t="shared" si="174"/>
        <v>25</v>
      </c>
      <c r="BH254" s="78">
        <f t="shared" si="174"/>
        <v>25</v>
      </c>
      <c r="BI254" s="78">
        <v>50</v>
      </c>
      <c r="BJ254" s="78">
        <f t="shared" si="175"/>
        <v>50</v>
      </c>
      <c r="BK254" s="78">
        <f t="shared" si="175"/>
        <v>50</v>
      </c>
      <c r="BL254" s="78">
        <v>75</v>
      </c>
      <c r="BM254" s="78">
        <f t="shared" si="176"/>
        <v>75</v>
      </c>
      <c r="BN254" s="78">
        <f t="shared" si="176"/>
        <v>75</v>
      </c>
      <c r="BO254" s="80">
        <f t="shared" si="166"/>
        <v>100</v>
      </c>
    </row>
    <row r="255" spans="1:101" s="7" customFormat="1" ht="50.1" customHeight="1">
      <c r="A255" s="72" t="s">
        <v>388</v>
      </c>
      <c r="B255" s="72" t="s">
        <v>77</v>
      </c>
      <c r="C255" s="72" t="s">
        <v>78</v>
      </c>
      <c r="D255" s="72" t="s">
        <v>94</v>
      </c>
      <c r="E255" s="72" t="s">
        <v>391</v>
      </c>
      <c r="F255" s="72" t="s">
        <v>484</v>
      </c>
      <c r="G255" s="73" t="s">
        <v>415</v>
      </c>
      <c r="H255" s="73" t="s">
        <v>1061</v>
      </c>
      <c r="I255" s="135" t="s">
        <v>1061</v>
      </c>
      <c r="J255" s="74">
        <v>50</v>
      </c>
      <c r="K255" s="73" t="s">
        <v>1218</v>
      </c>
      <c r="L255" s="74">
        <v>164</v>
      </c>
      <c r="M255" s="75" t="s">
        <v>1241</v>
      </c>
      <c r="N255" s="74" t="s">
        <v>1</v>
      </c>
      <c r="O255" s="76"/>
      <c r="P255" s="76"/>
      <c r="Q255" s="76"/>
      <c r="R255" s="76"/>
      <c r="S255" s="76"/>
      <c r="T255" s="76"/>
      <c r="U255" s="76"/>
      <c r="V255" s="76"/>
      <c r="W255" s="76"/>
      <c r="X255" s="76"/>
      <c r="Y255" s="76"/>
      <c r="Z255" s="76"/>
      <c r="AA255" s="76"/>
      <c r="AB255" s="76"/>
      <c r="AC255" s="76"/>
      <c r="AD255" s="76"/>
      <c r="AE255" s="76"/>
      <c r="AF255" s="76"/>
      <c r="AG255" s="76"/>
      <c r="AH255" s="76"/>
      <c r="AI255" s="76"/>
      <c r="AJ255" s="76"/>
      <c r="AK255" s="76"/>
      <c r="AL255" s="74" t="s">
        <v>155</v>
      </c>
      <c r="AM255" s="76" t="s">
        <v>89</v>
      </c>
      <c r="AN255" s="74" t="s">
        <v>104</v>
      </c>
      <c r="AO255" s="74" t="s">
        <v>91</v>
      </c>
      <c r="AP255" s="74">
        <v>0</v>
      </c>
      <c r="AQ255" s="73" t="s">
        <v>1242</v>
      </c>
      <c r="AR255" s="73" t="s">
        <v>1243</v>
      </c>
      <c r="AS255" s="169">
        <v>0</v>
      </c>
      <c r="AT255" s="169">
        <v>0</v>
      </c>
      <c r="AU255" s="169">
        <v>50</v>
      </c>
      <c r="AV255" s="169">
        <v>50</v>
      </c>
      <c r="AW255" s="2">
        <v>50</v>
      </c>
      <c r="AX255" s="169">
        <v>50</v>
      </c>
      <c r="AY255" s="2">
        <v>0</v>
      </c>
      <c r="AZ255" s="90">
        <v>0</v>
      </c>
      <c r="BA255" s="2">
        <v>50</v>
      </c>
      <c r="BB255" s="2">
        <f t="shared" si="164"/>
        <v>0</v>
      </c>
      <c r="BC255" s="17">
        <f t="shared" si="165"/>
        <v>50</v>
      </c>
      <c r="BD255" s="78">
        <v>0</v>
      </c>
      <c r="BE255" s="78">
        <f t="shared" si="173"/>
        <v>0</v>
      </c>
      <c r="BF255" s="78">
        <v>5</v>
      </c>
      <c r="BG255" s="78">
        <f t="shared" si="174"/>
        <v>5</v>
      </c>
      <c r="BH255" s="78">
        <f t="shared" si="174"/>
        <v>5</v>
      </c>
      <c r="BI255" s="78">
        <v>25</v>
      </c>
      <c r="BJ255" s="78">
        <f t="shared" si="175"/>
        <v>25</v>
      </c>
      <c r="BK255" s="78">
        <f t="shared" si="175"/>
        <v>25</v>
      </c>
      <c r="BL255" s="78">
        <v>40</v>
      </c>
      <c r="BM255" s="78">
        <f t="shared" si="176"/>
        <v>40</v>
      </c>
      <c r="BN255" s="78">
        <f t="shared" si="176"/>
        <v>40</v>
      </c>
      <c r="BO255" s="80">
        <f t="shared" si="166"/>
        <v>50</v>
      </c>
      <c r="BP255" s="81"/>
      <c r="BQ255" s="81"/>
      <c r="BR255" s="81"/>
      <c r="BS255" s="81"/>
      <c r="BT255" s="81"/>
      <c r="BU255" s="81"/>
      <c r="BV255" s="81"/>
      <c r="BW255" s="81"/>
      <c r="BX255" s="81"/>
      <c r="BY255" s="81"/>
      <c r="BZ255" s="81"/>
      <c r="CA255" s="81"/>
      <c r="CB255" s="81"/>
      <c r="CC255" s="81"/>
      <c r="CD255" s="81"/>
      <c r="CE255" s="81"/>
      <c r="CF255" s="81"/>
      <c r="CG255" s="81"/>
      <c r="CH255" s="81"/>
      <c r="CI255" s="81"/>
      <c r="CJ255" s="81"/>
      <c r="CK255" s="81"/>
      <c r="CL255" s="81"/>
      <c r="CM255" s="81"/>
      <c r="CN255" s="81"/>
      <c r="CO255" s="81"/>
      <c r="CP255" s="81"/>
      <c r="CQ255" s="81"/>
      <c r="CR255" s="81"/>
      <c r="CS255" s="81"/>
      <c r="CT255" s="81"/>
      <c r="CU255" s="81"/>
      <c r="CV255" s="81"/>
      <c r="CW255" s="81"/>
    </row>
    <row r="256" spans="1:101" s="7" customFormat="1" ht="50.1" customHeight="1">
      <c r="A256" s="72" t="s">
        <v>388</v>
      </c>
      <c r="B256" s="72" t="s">
        <v>77</v>
      </c>
      <c r="C256" s="72" t="s">
        <v>78</v>
      </c>
      <c r="D256" s="72" t="s">
        <v>94</v>
      </c>
      <c r="E256" s="72" t="s">
        <v>391</v>
      </c>
      <c r="F256" s="72" t="s">
        <v>484</v>
      </c>
      <c r="G256" s="73" t="s">
        <v>415</v>
      </c>
      <c r="H256" s="73" t="s">
        <v>1061</v>
      </c>
      <c r="I256" s="135" t="s">
        <v>1061</v>
      </c>
      <c r="J256" s="74">
        <v>50</v>
      </c>
      <c r="K256" s="73" t="s">
        <v>1244</v>
      </c>
      <c r="L256" s="74">
        <v>208</v>
      </c>
      <c r="M256" s="75" t="s">
        <v>1245</v>
      </c>
      <c r="N256" s="74" t="s">
        <v>1</v>
      </c>
      <c r="O256" s="76"/>
      <c r="P256" s="76"/>
      <c r="Q256" s="76"/>
      <c r="R256" s="76"/>
      <c r="S256" s="76"/>
      <c r="T256" s="76"/>
      <c r="U256" s="76"/>
      <c r="V256" s="76"/>
      <c r="W256" s="76"/>
      <c r="X256" s="76"/>
      <c r="Y256" s="76"/>
      <c r="Z256" s="76"/>
      <c r="AA256" s="76"/>
      <c r="AB256" s="76"/>
      <c r="AC256" s="76"/>
      <c r="AD256" s="76"/>
      <c r="AE256" s="76"/>
      <c r="AF256" s="76"/>
      <c r="AG256" s="76"/>
      <c r="AH256" s="76"/>
      <c r="AI256" s="76"/>
      <c r="AJ256" s="76"/>
      <c r="AK256" s="76"/>
      <c r="AL256" s="74" t="s">
        <v>155</v>
      </c>
      <c r="AM256" s="76" t="s">
        <v>89</v>
      </c>
      <c r="AN256" s="74" t="s">
        <v>117</v>
      </c>
      <c r="AO256" s="74" t="s">
        <v>91</v>
      </c>
      <c r="AP256" s="74">
        <v>0</v>
      </c>
      <c r="AQ256" s="73" t="s">
        <v>1246</v>
      </c>
      <c r="AR256" s="73" t="s">
        <v>1247</v>
      </c>
      <c r="AS256" s="169">
        <v>0</v>
      </c>
      <c r="AT256" s="2">
        <v>0</v>
      </c>
      <c r="AU256" s="169">
        <v>40</v>
      </c>
      <c r="AV256" s="169">
        <v>20</v>
      </c>
      <c r="AW256" s="169">
        <v>40</v>
      </c>
      <c r="AX256" s="169">
        <v>100</v>
      </c>
      <c r="AY256" s="169">
        <v>0</v>
      </c>
      <c r="AZ256" s="90">
        <v>40</v>
      </c>
      <c r="BA256" s="2">
        <v>20</v>
      </c>
      <c r="BB256" s="2">
        <f t="shared" si="164"/>
        <v>0</v>
      </c>
      <c r="BC256" s="17">
        <f t="shared" si="165"/>
        <v>40</v>
      </c>
      <c r="BD256" s="78">
        <v>0</v>
      </c>
      <c r="BE256" s="78">
        <f t="shared" si="173"/>
        <v>0</v>
      </c>
      <c r="BF256" s="78">
        <v>0</v>
      </c>
      <c r="BG256" s="78">
        <f t="shared" si="174"/>
        <v>0</v>
      </c>
      <c r="BH256" s="78">
        <f t="shared" si="174"/>
        <v>0</v>
      </c>
      <c r="BI256" s="78">
        <v>13.33</v>
      </c>
      <c r="BJ256" s="78">
        <f t="shared" si="175"/>
        <v>13.33</v>
      </c>
      <c r="BK256" s="78">
        <f t="shared" si="175"/>
        <v>13.33</v>
      </c>
      <c r="BL256" s="78">
        <v>26.66</v>
      </c>
      <c r="BM256" s="78">
        <f t="shared" si="176"/>
        <v>26.66</v>
      </c>
      <c r="BN256" s="78">
        <f t="shared" si="176"/>
        <v>26.66</v>
      </c>
      <c r="BO256" s="80">
        <f t="shared" si="166"/>
        <v>40</v>
      </c>
      <c r="BP256" s="81"/>
      <c r="BQ256" s="81"/>
      <c r="BR256" s="81"/>
      <c r="BS256" s="81"/>
      <c r="BT256" s="81"/>
      <c r="BU256" s="81"/>
      <c r="BV256" s="81"/>
      <c r="BW256" s="81"/>
      <c r="BX256" s="81"/>
      <c r="BY256" s="81"/>
      <c r="BZ256" s="81"/>
      <c r="CA256" s="81"/>
      <c r="CB256" s="81"/>
      <c r="CC256" s="81"/>
      <c r="CD256" s="81"/>
      <c r="CE256" s="81"/>
      <c r="CF256" s="81"/>
      <c r="CG256" s="81"/>
      <c r="CH256" s="81"/>
      <c r="CI256" s="81"/>
      <c r="CJ256" s="81"/>
      <c r="CK256" s="81"/>
      <c r="CL256" s="81"/>
      <c r="CM256" s="81"/>
      <c r="CN256" s="81"/>
      <c r="CO256" s="81"/>
      <c r="CP256" s="81"/>
      <c r="CQ256" s="81"/>
      <c r="CR256" s="81"/>
      <c r="CS256" s="81"/>
      <c r="CT256" s="81"/>
      <c r="CU256" s="81"/>
      <c r="CV256" s="81"/>
      <c r="CW256" s="81"/>
    </row>
    <row r="257" spans="1:101" s="7" customFormat="1" ht="50.1" customHeight="1">
      <c r="A257" s="72" t="s">
        <v>388</v>
      </c>
      <c r="B257" s="72" t="s">
        <v>77</v>
      </c>
      <c r="C257" s="72" t="s">
        <v>78</v>
      </c>
      <c r="D257" s="72" t="s">
        <v>94</v>
      </c>
      <c r="E257" s="72" t="s">
        <v>391</v>
      </c>
      <c r="F257" s="72" t="s">
        <v>465</v>
      </c>
      <c r="G257" s="73" t="s">
        <v>415</v>
      </c>
      <c r="H257" s="73" t="s">
        <v>1061</v>
      </c>
      <c r="I257" s="135" t="s">
        <v>1061</v>
      </c>
      <c r="J257" s="74">
        <v>50</v>
      </c>
      <c r="K257" s="73" t="s">
        <v>1244</v>
      </c>
      <c r="L257" s="74">
        <v>174</v>
      </c>
      <c r="M257" s="75" t="s">
        <v>1248</v>
      </c>
      <c r="N257" s="74" t="s">
        <v>1</v>
      </c>
      <c r="O257" s="76" t="s">
        <v>87</v>
      </c>
      <c r="P257" s="76"/>
      <c r="Q257" s="76"/>
      <c r="R257" s="76"/>
      <c r="S257" s="76"/>
      <c r="T257" s="76"/>
      <c r="U257" s="76"/>
      <c r="V257" s="76"/>
      <c r="W257" s="76"/>
      <c r="X257" s="76"/>
      <c r="Y257" s="76"/>
      <c r="Z257" s="76"/>
      <c r="AA257" s="76"/>
      <c r="AB257" s="76"/>
      <c r="AC257" s="76"/>
      <c r="AD257" s="76"/>
      <c r="AE257" s="76"/>
      <c r="AF257" s="76"/>
      <c r="AG257" s="76"/>
      <c r="AH257" s="76"/>
      <c r="AI257" s="76"/>
      <c r="AJ257" s="76"/>
      <c r="AK257" s="76"/>
      <c r="AL257" s="74" t="s">
        <v>98</v>
      </c>
      <c r="AM257" s="76" t="s">
        <v>89</v>
      </c>
      <c r="AN257" s="74" t="s">
        <v>104</v>
      </c>
      <c r="AO257" s="74" t="s">
        <v>91</v>
      </c>
      <c r="AP257" s="74">
        <v>0</v>
      </c>
      <c r="AQ257" s="73" t="s">
        <v>1249</v>
      </c>
      <c r="AR257" s="73" t="s">
        <v>1250</v>
      </c>
      <c r="AS257" s="169">
        <v>0</v>
      </c>
      <c r="AT257" s="2">
        <v>0</v>
      </c>
      <c r="AU257" s="169">
        <v>20</v>
      </c>
      <c r="AV257" s="169">
        <v>20</v>
      </c>
      <c r="AW257" s="2">
        <v>24</v>
      </c>
      <c r="AX257" s="169">
        <v>24</v>
      </c>
      <c r="AY257" s="2">
        <v>0</v>
      </c>
      <c r="AZ257" s="90">
        <v>12.520000000000001</v>
      </c>
      <c r="BA257" s="2">
        <v>22</v>
      </c>
      <c r="BB257" s="2">
        <f t="shared" si="164"/>
        <v>-2</v>
      </c>
      <c r="BC257" s="17">
        <f t="shared" si="165"/>
        <v>24</v>
      </c>
      <c r="BD257" s="78">
        <v>0</v>
      </c>
      <c r="BE257" s="78">
        <f t="shared" si="173"/>
        <v>0</v>
      </c>
      <c r="BF257" s="78">
        <v>24</v>
      </c>
      <c r="BG257" s="78">
        <f t="shared" si="174"/>
        <v>24</v>
      </c>
      <c r="BH257" s="78">
        <f t="shared" si="174"/>
        <v>24</v>
      </c>
      <c r="BI257" s="78">
        <v>24</v>
      </c>
      <c r="BJ257" s="78">
        <f t="shared" si="175"/>
        <v>24</v>
      </c>
      <c r="BK257" s="78">
        <f t="shared" si="175"/>
        <v>24</v>
      </c>
      <c r="BL257" s="78">
        <v>24</v>
      </c>
      <c r="BM257" s="78">
        <f t="shared" si="176"/>
        <v>24</v>
      </c>
      <c r="BN257" s="78">
        <f t="shared" si="176"/>
        <v>24</v>
      </c>
      <c r="BO257" s="80">
        <f t="shared" si="166"/>
        <v>24</v>
      </c>
      <c r="BP257" s="81"/>
      <c r="BQ257" s="81"/>
      <c r="BR257" s="81"/>
      <c r="BS257" s="81"/>
      <c r="BT257" s="81"/>
      <c r="BU257" s="81"/>
      <c r="BV257" s="81"/>
      <c r="BW257" s="81"/>
      <c r="BX257" s="81"/>
      <c r="BY257" s="81"/>
      <c r="BZ257" s="81"/>
      <c r="CA257" s="81"/>
      <c r="CB257" s="81"/>
      <c r="CC257" s="81"/>
      <c r="CD257" s="81"/>
      <c r="CE257" s="81"/>
      <c r="CF257" s="81"/>
      <c r="CG257" s="81"/>
      <c r="CH257" s="81"/>
      <c r="CI257" s="81"/>
      <c r="CJ257" s="81"/>
      <c r="CK257" s="81"/>
      <c r="CL257" s="81"/>
      <c r="CM257" s="81"/>
      <c r="CN257" s="81"/>
      <c r="CO257" s="81"/>
      <c r="CP257" s="81"/>
      <c r="CQ257" s="81"/>
      <c r="CR257" s="81"/>
      <c r="CS257" s="81"/>
      <c r="CT257" s="81"/>
      <c r="CU257" s="81"/>
      <c r="CV257" s="81"/>
      <c r="CW257" s="81"/>
    </row>
    <row r="258" spans="1:101" s="7" customFormat="1" ht="50.1" customHeight="1">
      <c r="A258" s="72" t="s">
        <v>388</v>
      </c>
      <c r="B258" s="72" t="s">
        <v>77</v>
      </c>
      <c r="C258" s="72" t="s">
        <v>78</v>
      </c>
      <c r="D258" s="72" t="s">
        <v>94</v>
      </c>
      <c r="E258" s="72" t="s">
        <v>391</v>
      </c>
      <c r="F258" s="72" t="s">
        <v>465</v>
      </c>
      <c r="G258" s="73" t="s">
        <v>415</v>
      </c>
      <c r="H258" s="73" t="s">
        <v>1061</v>
      </c>
      <c r="I258" s="135" t="s">
        <v>1061</v>
      </c>
      <c r="J258" s="74">
        <v>50</v>
      </c>
      <c r="K258" s="73" t="s">
        <v>1244</v>
      </c>
      <c r="L258" s="137">
        <v>173</v>
      </c>
      <c r="M258" s="75" t="s">
        <v>1251</v>
      </c>
      <c r="N258" s="74" t="s">
        <v>1</v>
      </c>
      <c r="O258" s="76" t="s">
        <v>87</v>
      </c>
      <c r="P258" s="76">
        <v>3950</v>
      </c>
      <c r="Q258" s="76"/>
      <c r="R258" s="76"/>
      <c r="S258" s="76"/>
      <c r="T258" s="76"/>
      <c r="U258" s="76"/>
      <c r="V258" s="76"/>
      <c r="W258" s="76"/>
      <c r="X258" s="76"/>
      <c r="Y258" s="76"/>
      <c r="Z258" s="76"/>
      <c r="AA258" s="76"/>
      <c r="AB258" s="76"/>
      <c r="AC258" s="76"/>
      <c r="AD258" s="76"/>
      <c r="AE258" s="76"/>
      <c r="AF258" s="76"/>
      <c r="AG258" s="76"/>
      <c r="AH258" s="76"/>
      <c r="AI258" s="76"/>
      <c r="AJ258" s="76"/>
      <c r="AK258" s="76"/>
      <c r="AL258" s="74" t="s">
        <v>98</v>
      </c>
      <c r="AM258" s="76" t="s">
        <v>89</v>
      </c>
      <c r="AN258" s="74" t="s">
        <v>113</v>
      </c>
      <c r="AO258" s="74" t="s">
        <v>91</v>
      </c>
      <c r="AP258" s="74">
        <v>0</v>
      </c>
      <c r="AQ258" s="73" t="s">
        <v>1252</v>
      </c>
      <c r="AR258" s="73" t="s">
        <v>1228</v>
      </c>
      <c r="AS258" s="169">
        <v>0</v>
      </c>
      <c r="AT258" s="2">
        <v>0</v>
      </c>
      <c r="AU258" s="169">
        <v>60</v>
      </c>
      <c r="AV258" s="169">
        <v>90</v>
      </c>
      <c r="AW258" s="169">
        <v>95</v>
      </c>
      <c r="AX258" s="169">
        <v>95</v>
      </c>
      <c r="AY258" s="2">
        <v>0</v>
      </c>
      <c r="AZ258" s="90">
        <v>97</v>
      </c>
      <c r="BA258" s="2">
        <v>98</v>
      </c>
      <c r="BB258" s="2">
        <f t="shared" si="164"/>
        <v>-8</v>
      </c>
      <c r="BC258" s="17">
        <f t="shared" si="165"/>
        <v>95</v>
      </c>
      <c r="BD258" s="78">
        <v>0</v>
      </c>
      <c r="BE258" s="78">
        <f t="shared" si="173"/>
        <v>0</v>
      </c>
      <c r="BF258" s="78">
        <v>65</v>
      </c>
      <c r="BG258" s="78">
        <f t="shared" si="174"/>
        <v>65</v>
      </c>
      <c r="BH258" s="78">
        <f t="shared" si="174"/>
        <v>65</v>
      </c>
      <c r="BI258" s="78">
        <v>75</v>
      </c>
      <c r="BJ258" s="78">
        <f t="shared" si="175"/>
        <v>75</v>
      </c>
      <c r="BK258" s="78">
        <f t="shared" si="175"/>
        <v>75</v>
      </c>
      <c r="BL258" s="78">
        <v>85</v>
      </c>
      <c r="BM258" s="78">
        <f t="shared" si="176"/>
        <v>85</v>
      </c>
      <c r="BN258" s="78">
        <f t="shared" si="176"/>
        <v>85</v>
      </c>
      <c r="BO258" s="80">
        <f t="shared" si="166"/>
        <v>95</v>
      </c>
      <c r="BP258" s="81"/>
      <c r="BQ258" s="81"/>
      <c r="BR258" s="81"/>
      <c r="BS258" s="81"/>
      <c r="BT258" s="81"/>
      <c r="BU258" s="81"/>
      <c r="BV258" s="81"/>
      <c r="BW258" s="81"/>
      <c r="BX258" s="81"/>
      <c r="BY258" s="81"/>
      <c r="BZ258" s="81"/>
      <c r="CA258" s="81"/>
      <c r="CB258" s="81"/>
      <c r="CC258" s="81"/>
      <c r="CD258" s="81"/>
      <c r="CE258" s="81"/>
      <c r="CF258" s="81"/>
      <c r="CG258" s="81"/>
      <c r="CH258" s="81"/>
      <c r="CI258" s="81"/>
      <c r="CJ258" s="81"/>
      <c r="CK258" s="81"/>
      <c r="CL258" s="81"/>
      <c r="CM258" s="81"/>
      <c r="CN258" s="81"/>
      <c r="CO258" s="81"/>
      <c r="CP258" s="81"/>
      <c r="CQ258" s="81"/>
      <c r="CR258" s="81"/>
      <c r="CS258" s="81"/>
      <c r="CT258" s="81"/>
      <c r="CU258" s="81"/>
      <c r="CV258" s="81"/>
      <c r="CW258" s="81"/>
    </row>
    <row r="259" spans="1:101" ht="50.1" customHeight="1">
      <c r="A259" s="171" t="s">
        <v>388</v>
      </c>
      <c r="B259" s="72" t="s">
        <v>77</v>
      </c>
      <c r="C259" s="72" t="s">
        <v>78</v>
      </c>
      <c r="D259" s="72" t="s">
        <v>94</v>
      </c>
      <c r="E259" s="72" t="s">
        <v>391</v>
      </c>
      <c r="F259" s="76" t="s">
        <v>465</v>
      </c>
      <c r="G259" s="73" t="s">
        <v>415</v>
      </c>
      <c r="H259" s="73" t="s">
        <v>1061</v>
      </c>
      <c r="I259" s="135" t="s">
        <v>1061</v>
      </c>
      <c r="J259" s="76">
        <v>50</v>
      </c>
      <c r="K259" s="76" t="s">
        <v>1244</v>
      </c>
      <c r="L259" s="268">
        <v>354</v>
      </c>
      <c r="M259" s="173" t="s">
        <v>1253</v>
      </c>
      <c r="N259" s="76" t="s">
        <v>1</v>
      </c>
      <c r="O259" s="76"/>
      <c r="P259" s="76"/>
      <c r="Q259" s="76"/>
      <c r="R259" s="76"/>
      <c r="S259" s="76"/>
      <c r="T259" s="76"/>
      <c r="U259" s="76"/>
      <c r="V259" s="76"/>
      <c r="W259" s="76"/>
      <c r="X259" s="76"/>
      <c r="Y259" s="76"/>
      <c r="Z259" s="76"/>
      <c r="AA259" s="76"/>
      <c r="AB259" s="76"/>
      <c r="AC259" s="76"/>
      <c r="AD259" s="76"/>
      <c r="AE259" s="76"/>
      <c r="AF259" s="76"/>
      <c r="AG259" s="76"/>
      <c r="AH259" s="76"/>
      <c r="AI259" s="76"/>
      <c r="AJ259" s="76"/>
      <c r="AK259" s="76"/>
      <c r="AL259" s="76" t="s">
        <v>155</v>
      </c>
      <c r="AM259" s="174" t="s">
        <v>160</v>
      </c>
      <c r="AN259" s="174" t="s">
        <v>113</v>
      </c>
      <c r="AO259" s="174" t="s">
        <v>91</v>
      </c>
      <c r="AP259" s="3">
        <v>0</v>
      </c>
      <c r="AQ259" s="175" t="s">
        <v>1254</v>
      </c>
      <c r="AR259" s="76" t="s">
        <v>1255</v>
      </c>
      <c r="AS259" s="169">
        <v>0</v>
      </c>
      <c r="AT259" s="2">
        <v>0</v>
      </c>
      <c r="AU259" s="169">
        <v>0</v>
      </c>
      <c r="AV259" s="169">
        <v>0</v>
      </c>
      <c r="AW259" s="169">
        <v>60</v>
      </c>
      <c r="AX259" s="169">
        <v>60</v>
      </c>
      <c r="AY259" s="2">
        <v>0</v>
      </c>
      <c r="AZ259" s="90">
        <v>0</v>
      </c>
      <c r="BA259" s="2">
        <v>0</v>
      </c>
      <c r="BB259" s="2">
        <v>0</v>
      </c>
      <c r="BC259" s="78">
        <v>60</v>
      </c>
      <c r="BD259" s="78">
        <v>5</v>
      </c>
      <c r="BE259" s="78">
        <v>10</v>
      </c>
      <c r="BF259" s="80">
        <v>15</v>
      </c>
      <c r="BG259" s="134">
        <v>20</v>
      </c>
      <c r="BH259" s="134">
        <v>25</v>
      </c>
      <c r="BI259" s="78">
        <v>30</v>
      </c>
      <c r="BJ259" s="78">
        <v>35</v>
      </c>
      <c r="BK259" s="78">
        <v>40</v>
      </c>
      <c r="BL259" s="78">
        <v>45</v>
      </c>
      <c r="BM259" s="78">
        <v>50</v>
      </c>
      <c r="BN259" s="78">
        <v>55</v>
      </c>
      <c r="BO259" s="80">
        <v>60</v>
      </c>
    </row>
    <row r="260" spans="1:101" s="81" customFormat="1" ht="50.1" customHeight="1">
      <c r="A260" s="171" t="s">
        <v>829</v>
      </c>
      <c r="B260" s="171" t="s">
        <v>1097</v>
      </c>
      <c r="C260" s="171" t="s">
        <v>389</v>
      </c>
      <c r="D260" s="171" t="s">
        <v>413</v>
      </c>
      <c r="E260" s="171" t="s">
        <v>468</v>
      </c>
      <c r="F260" s="171" t="s">
        <v>468</v>
      </c>
      <c r="G260" s="176" t="s">
        <v>354</v>
      </c>
      <c r="H260" s="176" t="s">
        <v>839</v>
      </c>
      <c r="I260" s="73" t="s">
        <v>1540</v>
      </c>
      <c r="J260" s="76" t="s">
        <v>354</v>
      </c>
      <c r="K260" s="176" t="s">
        <v>1256</v>
      </c>
      <c r="L260" s="76">
        <v>419</v>
      </c>
      <c r="M260" s="177" t="s">
        <v>1257</v>
      </c>
      <c r="N260" s="76" t="s">
        <v>1</v>
      </c>
      <c r="O260" s="76"/>
      <c r="P260" s="76"/>
      <c r="Q260" s="76"/>
      <c r="R260" s="76"/>
      <c r="S260" s="76"/>
      <c r="T260" s="76"/>
      <c r="U260" s="76"/>
      <c r="V260" s="76"/>
      <c r="W260" s="76"/>
      <c r="X260" s="76"/>
      <c r="Y260" s="76"/>
      <c r="Z260" s="76"/>
      <c r="AA260" s="76"/>
      <c r="AB260" s="76"/>
      <c r="AC260" s="76"/>
      <c r="AD260" s="76"/>
      <c r="AE260" s="76"/>
      <c r="AF260" s="76"/>
      <c r="AG260" s="76"/>
      <c r="AH260" s="76"/>
      <c r="AI260" s="76"/>
      <c r="AJ260" s="76"/>
      <c r="AK260" s="76"/>
      <c r="AL260" s="76" t="s">
        <v>155</v>
      </c>
      <c r="AM260" s="76" t="s">
        <v>160</v>
      </c>
      <c r="AN260" s="76" t="s">
        <v>113</v>
      </c>
      <c r="AO260" s="76" t="s">
        <v>91</v>
      </c>
      <c r="AP260" s="76">
        <v>0</v>
      </c>
      <c r="AQ260" s="176" t="s">
        <v>1258</v>
      </c>
      <c r="AR260" s="176" t="s">
        <v>1259</v>
      </c>
      <c r="AS260" s="3">
        <v>0</v>
      </c>
      <c r="AT260" s="3">
        <v>100</v>
      </c>
      <c r="AU260" s="3">
        <v>90</v>
      </c>
      <c r="AV260" s="3">
        <v>91</v>
      </c>
      <c r="AW260" s="3">
        <v>94</v>
      </c>
      <c r="AX260" s="178">
        <v>94</v>
      </c>
      <c r="AY260" s="3">
        <v>100</v>
      </c>
      <c r="AZ260" s="179">
        <v>93.3</v>
      </c>
      <c r="BA260" s="180">
        <v>95.28</v>
      </c>
      <c r="BB260" s="3">
        <f t="shared" ref="BB260:BB277" si="177">AV260-BA260</f>
        <v>-4.2800000000000011</v>
      </c>
      <c r="BC260" s="181">
        <f t="shared" ref="BC260:BC265" si="178">AW260</f>
        <v>94</v>
      </c>
      <c r="BD260" s="79">
        <v>6.67</v>
      </c>
      <c r="BE260" s="79">
        <v>15.24</v>
      </c>
      <c r="BF260" s="79">
        <v>20.95</v>
      </c>
      <c r="BG260" s="79">
        <v>29.52</v>
      </c>
      <c r="BH260" s="79">
        <v>38.1</v>
      </c>
      <c r="BI260" s="79">
        <v>45.71</v>
      </c>
      <c r="BJ260" s="79">
        <v>54.29</v>
      </c>
      <c r="BK260" s="79">
        <v>63.81</v>
      </c>
      <c r="BL260" s="79">
        <v>69.52</v>
      </c>
      <c r="BM260" s="79">
        <v>78.099999999999994</v>
      </c>
      <c r="BN260" s="79">
        <v>86.67</v>
      </c>
      <c r="BO260" s="182">
        <f t="shared" ref="BO260:BO275" si="179">AW260</f>
        <v>94</v>
      </c>
    </row>
    <row r="261" spans="1:101" s="81" customFormat="1" ht="50.1" customHeight="1">
      <c r="A261" s="171" t="s">
        <v>829</v>
      </c>
      <c r="B261" s="171" t="s">
        <v>1097</v>
      </c>
      <c r="C261" s="171" t="s">
        <v>389</v>
      </c>
      <c r="D261" s="171" t="s">
        <v>413</v>
      </c>
      <c r="E261" s="171" t="s">
        <v>468</v>
      </c>
      <c r="F261" s="171" t="s">
        <v>468</v>
      </c>
      <c r="G261" s="176" t="s">
        <v>354</v>
      </c>
      <c r="H261" s="176" t="s">
        <v>839</v>
      </c>
      <c r="I261" s="73" t="s">
        <v>1540</v>
      </c>
      <c r="J261" s="76" t="s">
        <v>354</v>
      </c>
      <c r="K261" s="176" t="s">
        <v>1256</v>
      </c>
      <c r="L261" s="76">
        <v>422</v>
      </c>
      <c r="M261" s="177" t="s">
        <v>1260</v>
      </c>
      <c r="N261" s="76" t="s">
        <v>1</v>
      </c>
      <c r="O261" s="76"/>
      <c r="P261" s="76"/>
      <c r="Q261" s="76"/>
      <c r="R261" s="76"/>
      <c r="S261" s="76"/>
      <c r="T261" s="76"/>
      <c r="U261" s="76"/>
      <c r="V261" s="76"/>
      <c r="W261" s="76"/>
      <c r="X261" s="76"/>
      <c r="Y261" s="76"/>
      <c r="Z261" s="76"/>
      <c r="AA261" s="76"/>
      <c r="AB261" s="76"/>
      <c r="AC261" s="76"/>
      <c r="AD261" s="76"/>
      <c r="AE261" s="76"/>
      <c r="AF261" s="76"/>
      <c r="AG261" s="76"/>
      <c r="AH261" s="76"/>
      <c r="AI261" s="76"/>
      <c r="AJ261" s="76"/>
      <c r="AK261" s="76"/>
      <c r="AL261" s="76" t="s">
        <v>155</v>
      </c>
      <c r="AM261" s="76" t="s">
        <v>160</v>
      </c>
      <c r="AN261" s="76" t="s">
        <v>104</v>
      </c>
      <c r="AO261" s="76" t="s">
        <v>91</v>
      </c>
      <c r="AP261" s="76">
        <v>0</v>
      </c>
      <c r="AQ261" s="176" t="s">
        <v>1261</v>
      </c>
      <c r="AR261" s="176" t="s">
        <v>1262</v>
      </c>
      <c r="AS261" s="3">
        <v>0</v>
      </c>
      <c r="AT261" s="3">
        <v>98</v>
      </c>
      <c r="AU261" s="3">
        <v>98</v>
      </c>
      <c r="AV261" s="3">
        <v>98</v>
      </c>
      <c r="AW261" s="3">
        <v>98</v>
      </c>
      <c r="AX261" s="178">
        <v>98</v>
      </c>
      <c r="AY261" s="3">
        <v>99.72</v>
      </c>
      <c r="AZ261" s="179">
        <v>100</v>
      </c>
      <c r="BA261" s="183">
        <v>100</v>
      </c>
      <c r="BB261" s="3">
        <f t="shared" si="177"/>
        <v>-2</v>
      </c>
      <c r="BC261" s="181">
        <f t="shared" si="178"/>
        <v>98</v>
      </c>
      <c r="BD261" s="79">
        <v>98</v>
      </c>
      <c r="BE261" s="79">
        <v>98</v>
      </c>
      <c r="BF261" s="79">
        <v>98</v>
      </c>
      <c r="BG261" s="79">
        <v>98</v>
      </c>
      <c r="BH261" s="79">
        <v>98</v>
      </c>
      <c r="BI261" s="79">
        <v>98</v>
      </c>
      <c r="BJ261" s="79">
        <v>98</v>
      </c>
      <c r="BK261" s="79">
        <v>98</v>
      </c>
      <c r="BL261" s="79">
        <v>98</v>
      </c>
      <c r="BM261" s="79">
        <v>98</v>
      </c>
      <c r="BN261" s="79">
        <v>98</v>
      </c>
      <c r="BO261" s="182">
        <f t="shared" si="179"/>
        <v>98</v>
      </c>
    </row>
    <row r="262" spans="1:101" s="81" customFormat="1" ht="50.1" customHeight="1">
      <c r="A262" s="171" t="s">
        <v>829</v>
      </c>
      <c r="B262" s="171" t="s">
        <v>1097</v>
      </c>
      <c r="C262" s="171" t="s">
        <v>389</v>
      </c>
      <c r="D262" s="171" t="s">
        <v>413</v>
      </c>
      <c r="E262" s="171" t="s">
        <v>468</v>
      </c>
      <c r="F262" s="171" t="s">
        <v>468</v>
      </c>
      <c r="G262" s="176" t="s">
        <v>354</v>
      </c>
      <c r="H262" s="176" t="s">
        <v>839</v>
      </c>
      <c r="I262" s="73" t="s">
        <v>1540</v>
      </c>
      <c r="J262" s="76" t="s">
        <v>354</v>
      </c>
      <c r="K262" s="176" t="s">
        <v>1256</v>
      </c>
      <c r="L262" s="76">
        <v>423</v>
      </c>
      <c r="M262" s="177" t="s">
        <v>1263</v>
      </c>
      <c r="N262" s="76" t="s">
        <v>1</v>
      </c>
      <c r="O262" s="76"/>
      <c r="P262" s="76"/>
      <c r="Q262" s="76"/>
      <c r="R262" s="76"/>
      <c r="S262" s="76"/>
      <c r="T262" s="76"/>
      <c r="U262" s="76"/>
      <c r="V262" s="76"/>
      <c r="W262" s="76"/>
      <c r="X262" s="76"/>
      <c r="Y262" s="76"/>
      <c r="Z262" s="76"/>
      <c r="AA262" s="76"/>
      <c r="AB262" s="76"/>
      <c r="AC262" s="76"/>
      <c r="AD262" s="76"/>
      <c r="AE262" s="76"/>
      <c r="AF262" s="76"/>
      <c r="AG262" s="76"/>
      <c r="AH262" s="76"/>
      <c r="AI262" s="76"/>
      <c r="AJ262" s="76"/>
      <c r="AK262" s="76"/>
      <c r="AL262" s="76" t="s">
        <v>155</v>
      </c>
      <c r="AM262" s="76" t="s">
        <v>89</v>
      </c>
      <c r="AN262" s="76" t="s">
        <v>104</v>
      </c>
      <c r="AO262" s="76" t="s">
        <v>91</v>
      </c>
      <c r="AP262" s="76">
        <v>0</v>
      </c>
      <c r="AQ262" s="176" t="s">
        <v>1264</v>
      </c>
      <c r="AR262" s="176" t="s">
        <v>1265</v>
      </c>
      <c r="AS262" s="3">
        <v>0</v>
      </c>
      <c r="AT262" s="3">
        <v>95</v>
      </c>
      <c r="AU262" s="3">
        <v>95</v>
      </c>
      <c r="AV262" s="3">
        <v>95</v>
      </c>
      <c r="AW262" s="3">
        <v>98</v>
      </c>
      <c r="AX262" s="178">
        <v>98</v>
      </c>
      <c r="AY262" s="3">
        <v>93</v>
      </c>
      <c r="AZ262" s="179">
        <v>89.1</v>
      </c>
      <c r="BA262" s="183">
        <v>95.7</v>
      </c>
      <c r="BB262" s="3">
        <f t="shared" si="177"/>
        <v>-0.70000000000000284</v>
      </c>
      <c r="BC262" s="181">
        <f t="shared" si="178"/>
        <v>98</v>
      </c>
      <c r="BD262" s="79">
        <v>0</v>
      </c>
      <c r="BE262" s="79">
        <f t="shared" ref="BE262:BE263" si="180">BD262</f>
        <v>0</v>
      </c>
      <c r="BF262" s="79">
        <v>98</v>
      </c>
      <c r="BG262" s="79">
        <v>0</v>
      </c>
      <c r="BH262" s="79">
        <f t="shared" ref="BH262:BH263" si="181">BG262</f>
        <v>0</v>
      </c>
      <c r="BI262" s="79">
        <v>98</v>
      </c>
      <c r="BJ262" s="79">
        <v>0</v>
      </c>
      <c r="BK262" s="79">
        <v>0</v>
      </c>
      <c r="BL262" s="79">
        <v>98</v>
      </c>
      <c r="BM262" s="79">
        <v>0</v>
      </c>
      <c r="BN262" s="79">
        <v>0</v>
      </c>
      <c r="BO262" s="182">
        <f>AW262</f>
        <v>98</v>
      </c>
    </row>
    <row r="263" spans="1:101" s="81" customFormat="1" ht="50.1" customHeight="1">
      <c r="A263" s="171" t="s">
        <v>829</v>
      </c>
      <c r="B263" s="171" t="s">
        <v>1097</v>
      </c>
      <c r="C263" s="171" t="s">
        <v>389</v>
      </c>
      <c r="D263" s="171" t="s">
        <v>413</v>
      </c>
      <c r="E263" s="171" t="s">
        <v>468</v>
      </c>
      <c r="F263" s="171" t="s">
        <v>468</v>
      </c>
      <c r="G263" s="176" t="s">
        <v>354</v>
      </c>
      <c r="H263" s="176" t="s">
        <v>839</v>
      </c>
      <c r="I263" s="73" t="s">
        <v>1540</v>
      </c>
      <c r="J263" s="76" t="s">
        <v>354</v>
      </c>
      <c r="K263" s="176" t="s">
        <v>1256</v>
      </c>
      <c r="L263" s="76">
        <v>426</v>
      </c>
      <c r="M263" s="177" t="s">
        <v>1266</v>
      </c>
      <c r="N263" s="76" t="s">
        <v>1</v>
      </c>
      <c r="O263" s="76"/>
      <c r="P263" s="76"/>
      <c r="Q263" s="76"/>
      <c r="R263" s="76"/>
      <c r="S263" s="76"/>
      <c r="T263" s="76"/>
      <c r="U263" s="76"/>
      <c r="V263" s="76"/>
      <c r="W263" s="76"/>
      <c r="X263" s="76"/>
      <c r="Y263" s="76"/>
      <c r="Z263" s="76"/>
      <c r="AA263" s="76"/>
      <c r="AB263" s="76"/>
      <c r="AC263" s="76"/>
      <c r="AD263" s="76"/>
      <c r="AE263" s="76"/>
      <c r="AF263" s="76"/>
      <c r="AG263" s="76"/>
      <c r="AH263" s="76"/>
      <c r="AI263" s="76"/>
      <c r="AJ263" s="76"/>
      <c r="AK263" s="76"/>
      <c r="AL263" s="76" t="s">
        <v>155</v>
      </c>
      <c r="AM263" s="76" t="s">
        <v>89</v>
      </c>
      <c r="AN263" s="76" t="s">
        <v>113</v>
      </c>
      <c r="AO263" s="76" t="s">
        <v>91</v>
      </c>
      <c r="AP263" s="76">
        <v>0</v>
      </c>
      <c r="AQ263" s="176" t="s">
        <v>1267</v>
      </c>
      <c r="AR263" s="176" t="s">
        <v>1268</v>
      </c>
      <c r="AS263" s="3">
        <v>0</v>
      </c>
      <c r="AT263" s="3">
        <v>100</v>
      </c>
      <c r="AU263" s="3">
        <v>100</v>
      </c>
      <c r="AV263" s="3">
        <v>100</v>
      </c>
      <c r="AW263" s="3">
        <v>100</v>
      </c>
      <c r="AX263" s="178">
        <v>100</v>
      </c>
      <c r="AY263" s="3">
        <v>100</v>
      </c>
      <c r="AZ263" s="179">
        <v>100</v>
      </c>
      <c r="BA263" s="180">
        <v>100</v>
      </c>
      <c r="BB263" s="3">
        <f t="shared" si="177"/>
        <v>0</v>
      </c>
      <c r="BC263" s="181">
        <f t="shared" si="178"/>
        <v>100</v>
      </c>
      <c r="BD263" s="79">
        <v>0</v>
      </c>
      <c r="BE263" s="79">
        <f t="shared" si="180"/>
        <v>0</v>
      </c>
      <c r="BF263" s="79">
        <v>21</v>
      </c>
      <c r="BG263" s="79">
        <f>BF263</f>
        <v>21</v>
      </c>
      <c r="BH263" s="79">
        <f t="shared" si="181"/>
        <v>21</v>
      </c>
      <c r="BI263" s="79">
        <v>50</v>
      </c>
      <c r="BJ263" s="79">
        <f t="shared" ref="BJ263:BK263" si="182">BI263</f>
        <v>50</v>
      </c>
      <c r="BK263" s="79">
        <f t="shared" si="182"/>
        <v>50</v>
      </c>
      <c r="BL263" s="79">
        <v>71</v>
      </c>
      <c r="BM263" s="79">
        <f t="shared" ref="BM263:BN263" si="183">BL263</f>
        <v>71</v>
      </c>
      <c r="BN263" s="79">
        <f t="shared" si="183"/>
        <v>71</v>
      </c>
      <c r="BO263" s="182">
        <f t="shared" si="179"/>
        <v>100</v>
      </c>
    </row>
    <row r="264" spans="1:101" s="81" customFormat="1" ht="50.1" customHeight="1">
      <c r="A264" s="171" t="s">
        <v>829</v>
      </c>
      <c r="B264" s="171" t="s">
        <v>1097</v>
      </c>
      <c r="C264" s="171" t="s">
        <v>389</v>
      </c>
      <c r="D264" s="171" t="s">
        <v>413</v>
      </c>
      <c r="E264" s="171" t="s">
        <v>468</v>
      </c>
      <c r="F264" s="171" t="s">
        <v>468</v>
      </c>
      <c r="G264" s="176" t="s">
        <v>354</v>
      </c>
      <c r="H264" s="176" t="s">
        <v>839</v>
      </c>
      <c r="I264" s="73" t="s">
        <v>1540</v>
      </c>
      <c r="J264" s="76" t="s">
        <v>354</v>
      </c>
      <c r="K264" s="176" t="s">
        <v>1256</v>
      </c>
      <c r="L264" s="76">
        <v>123</v>
      </c>
      <c r="M264" s="177" t="s">
        <v>1269</v>
      </c>
      <c r="N264" s="76" t="s">
        <v>1</v>
      </c>
      <c r="O264" s="76"/>
      <c r="P264" s="76"/>
      <c r="Q264" s="76"/>
      <c r="R264" s="76"/>
      <c r="S264" s="76"/>
      <c r="T264" s="76"/>
      <c r="U264" s="76"/>
      <c r="V264" s="76"/>
      <c r="W264" s="76"/>
      <c r="X264" s="76"/>
      <c r="Y264" s="76"/>
      <c r="Z264" s="76"/>
      <c r="AA264" s="76"/>
      <c r="AB264" s="76"/>
      <c r="AC264" s="76"/>
      <c r="AD264" s="76"/>
      <c r="AE264" s="76"/>
      <c r="AF264" s="76"/>
      <c r="AG264" s="76"/>
      <c r="AH264" s="76"/>
      <c r="AI264" s="76"/>
      <c r="AJ264" s="76"/>
      <c r="AK264" s="76"/>
      <c r="AL264" s="76" t="s">
        <v>155</v>
      </c>
      <c r="AM264" s="76" t="s">
        <v>160</v>
      </c>
      <c r="AN264" s="76" t="s">
        <v>113</v>
      </c>
      <c r="AO264" s="76" t="s">
        <v>91</v>
      </c>
      <c r="AP264" s="76">
        <v>0</v>
      </c>
      <c r="AQ264" s="176" t="s">
        <v>1270</v>
      </c>
      <c r="AR264" s="176" t="s">
        <v>1271</v>
      </c>
      <c r="AS264" s="3">
        <v>0</v>
      </c>
      <c r="AT264" s="3">
        <v>100</v>
      </c>
      <c r="AU264" s="3">
        <v>100</v>
      </c>
      <c r="AV264" s="3">
        <v>100</v>
      </c>
      <c r="AW264" s="3">
        <v>100</v>
      </c>
      <c r="AX264" s="178">
        <v>100</v>
      </c>
      <c r="AY264" s="3">
        <v>147.79</v>
      </c>
      <c r="AZ264" s="179">
        <v>117.99999999999999</v>
      </c>
      <c r="BA264" s="180">
        <v>112.87</v>
      </c>
      <c r="BB264" s="3">
        <f t="shared" si="177"/>
        <v>-12.870000000000005</v>
      </c>
      <c r="BC264" s="181">
        <f t="shared" si="178"/>
        <v>100</v>
      </c>
      <c r="BD264" s="79">
        <v>8.33</v>
      </c>
      <c r="BE264" s="79">
        <v>16.16</v>
      </c>
      <c r="BF264" s="79">
        <v>25</v>
      </c>
      <c r="BG264" s="79">
        <v>33.340000000000003</v>
      </c>
      <c r="BH264" s="79">
        <v>41.67</v>
      </c>
      <c r="BI264" s="79">
        <v>50.1</v>
      </c>
      <c r="BJ264" s="79">
        <v>58.34</v>
      </c>
      <c r="BK264" s="79">
        <v>66.680000000000007</v>
      </c>
      <c r="BL264" s="79">
        <v>75.010000000000005</v>
      </c>
      <c r="BM264" s="79">
        <v>83.35</v>
      </c>
      <c r="BN264" s="79">
        <v>91.68</v>
      </c>
      <c r="BO264" s="182">
        <f t="shared" si="179"/>
        <v>100</v>
      </c>
    </row>
    <row r="265" spans="1:101" s="81" customFormat="1" ht="50.1" customHeight="1">
      <c r="A265" s="171" t="s">
        <v>829</v>
      </c>
      <c r="B265" s="171" t="s">
        <v>1097</v>
      </c>
      <c r="C265" s="171" t="s">
        <v>389</v>
      </c>
      <c r="D265" s="171" t="s">
        <v>413</v>
      </c>
      <c r="E265" s="171" t="s">
        <v>468</v>
      </c>
      <c r="F265" s="171" t="s">
        <v>468</v>
      </c>
      <c r="G265" s="176" t="s">
        <v>354</v>
      </c>
      <c r="H265" s="176" t="s">
        <v>839</v>
      </c>
      <c r="I265" s="73" t="s">
        <v>1540</v>
      </c>
      <c r="J265" s="76" t="s">
        <v>354</v>
      </c>
      <c r="K265" s="176" t="s">
        <v>1256</v>
      </c>
      <c r="L265" s="76">
        <v>269</v>
      </c>
      <c r="M265" s="177" t="s">
        <v>1272</v>
      </c>
      <c r="N265" s="76" t="s">
        <v>1</v>
      </c>
      <c r="O265" s="76"/>
      <c r="P265" s="76"/>
      <c r="Q265" s="76"/>
      <c r="R265" s="76"/>
      <c r="S265" s="76"/>
      <c r="T265" s="76"/>
      <c r="U265" s="76"/>
      <c r="V265" s="76"/>
      <c r="W265" s="76"/>
      <c r="X265" s="76"/>
      <c r="Y265" s="76"/>
      <c r="Z265" s="76"/>
      <c r="AA265" s="76"/>
      <c r="AB265" s="76"/>
      <c r="AC265" s="76"/>
      <c r="AD265" s="76"/>
      <c r="AE265" s="76"/>
      <c r="AF265" s="76"/>
      <c r="AG265" s="76"/>
      <c r="AH265" s="76"/>
      <c r="AI265" s="76"/>
      <c r="AJ265" s="76"/>
      <c r="AK265" s="76"/>
      <c r="AL265" s="76" t="s">
        <v>155</v>
      </c>
      <c r="AM265" s="76" t="s">
        <v>89</v>
      </c>
      <c r="AN265" s="76" t="s">
        <v>104</v>
      </c>
      <c r="AO265" s="76" t="s">
        <v>91</v>
      </c>
      <c r="AP265" s="76">
        <v>0</v>
      </c>
      <c r="AQ265" s="176" t="s">
        <v>1273</v>
      </c>
      <c r="AR265" s="176" t="s">
        <v>1274</v>
      </c>
      <c r="AS265" s="3">
        <v>0</v>
      </c>
      <c r="AT265" s="3">
        <v>0</v>
      </c>
      <c r="AU265" s="3">
        <v>0</v>
      </c>
      <c r="AV265" s="3">
        <v>98</v>
      </c>
      <c r="AW265" s="3">
        <v>100</v>
      </c>
      <c r="AX265" s="178">
        <v>100</v>
      </c>
      <c r="AY265" s="3">
        <v>0</v>
      </c>
      <c r="AZ265" s="3">
        <v>0</v>
      </c>
      <c r="BA265" s="183">
        <v>100</v>
      </c>
      <c r="BB265" s="3">
        <f t="shared" si="177"/>
        <v>-2</v>
      </c>
      <c r="BC265" s="181">
        <f t="shared" si="178"/>
        <v>100</v>
      </c>
      <c r="BD265" s="79">
        <v>0</v>
      </c>
      <c r="BE265" s="79">
        <f t="shared" ref="BE265:BE266" si="184">BD265</f>
        <v>0</v>
      </c>
      <c r="BF265" s="79">
        <v>100</v>
      </c>
      <c r="BG265" s="79">
        <f t="shared" ref="BG265:BH266" si="185">BF265</f>
        <v>100</v>
      </c>
      <c r="BH265" s="79">
        <f t="shared" si="185"/>
        <v>100</v>
      </c>
      <c r="BI265" s="79">
        <v>100</v>
      </c>
      <c r="BJ265" s="79">
        <f t="shared" ref="BJ265:BK266" si="186">BI265</f>
        <v>100</v>
      </c>
      <c r="BK265" s="79">
        <f t="shared" si="186"/>
        <v>100</v>
      </c>
      <c r="BL265" s="79">
        <v>100</v>
      </c>
      <c r="BM265" s="79">
        <f t="shared" ref="BM265:BN266" si="187">BL265</f>
        <v>100</v>
      </c>
      <c r="BN265" s="79">
        <f t="shared" si="187"/>
        <v>100</v>
      </c>
      <c r="BO265" s="182">
        <f t="shared" si="179"/>
        <v>100</v>
      </c>
    </row>
    <row r="266" spans="1:101" s="81" customFormat="1" ht="50.1" customHeight="1">
      <c r="A266" s="171" t="s">
        <v>829</v>
      </c>
      <c r="B266" s="171" t="s">
        <v>1097</v>
      </c>
      <c r="C266" s="171" t="s">
        <v>389</v>
      </c>
      <c r="D266" s="171" t="s">
        <v>453</v>
      </c>
      <c r="E266" s="171" t="s">
        <v>471</v>
      </c>
      <c r="F266" s="171" t="s">
        <v>471</v>
      </c>
      <c r="G266" s="176" t="s">
        <v>354</v>
      </c>
      <c r="H266" s="176" t="s">
        <v>839</v>
      </c>
      <c r="I266" s="73" t="s">
        <v>1540</v>
      </c>
      <c r="J266" s="76" t="s">
        <v>354</v>
      </c>
      <c r="K266" s="176" t="s">
        <v>1275</v>
      </c>
      <c r="L266" s="76">
        <v>376</v>
      </c>
      <c r="M266" s="177" t="s">
        <v>1276</v>
      </c>
      <c r="N266" s="76" t="s">
        <v>1</v>
      </c>
      <c r="O266" s="76"/>
      <c r="P266" s="76"/>
      <c r="Q266" s="76"/>
      <c r="R266" s="76"/>
      <c r="S266" s="76"/>
      <c r="T266" s="76"/>
      <c r="U266" s="76"/>
      <c r="V266" s="76"/>
      <c r="W266" s="76"/>
      <c r="X266" s="76"/>
      <c r="Y266" s="76"/>
      <c r="Z266" s="76"/>
      <c r="AA266" s="76"/>
      <c r="AB266" s="76"/>
      <c r="AC266" s="76"/>
      <c r="AD266" s="76"/>
      <c r="AE266" s="76"/>
      <c r="AF266" s="76"/>
      <c r="AG266" s="76"/>
      <c r="AH266" s="76"/>
      <c r="AI266" s="76"/>
      <c r="AJ266" s="76"/>
      <c r="AK266" s="76"/>
      <c r="AL266" s="76" t="s">
        <v>155</v>
      </c>
      <c r="AM266" s="76" t="s">
        <v>89</v>
      </c>
      <c r="AN266" s="76" t="s">
        <v>113</v>
      </c>
      <c r="AO266" s="76" t="s">
        <v>91</v>
      </c>
      <c r="AP266" s="76">
        <v>0</v>
      </c>
      <c r="AQ266" s="176" t="s">
        <v>1277</v>
      </c>
      <c r="AR266" s="176" t="s">
        <v>1278</v>
      </c>
      <c r="AS266" s="3">
        <v>0</v>
      </c>
      <c r="AT266" s="3">
        <v>98</v>
      </c>
      <c r="AU266" s="3">
        <v>98</v>
      </c>
      <c r="AV266" s="3">
        <v>98</v>
      </c>
      <c r="AW266" s="3">
        <v>98</v>
      </c>
      <c r="AX266" s="178">
        <v>98</v>
      </c>
      <c r="AY266" s="3">
        <v>99.852961636307896</v>
      </c>
      <c r="AZ266" s="3">
        <v>98</v>
      </c>
      <c r="BA266" s="184">
        <v>88.6</v>
      </c>
      <c r="BB266" s="3">
        <f t="shared" si="177"/>
        <v>9.4000000000000057</v>
      </c>
      <c r="BC266" s="181">
        <f>AW266</f>
        <v>98</v>
      </c>
      <c r="BD266" s="79">
        <v>0</v>
      </c>
      <c r="BE266" s="79">
        <f t="shared" si="184"/>
        <v>0</v>
      </c>
      <c r="BF266" s="79">
        <v>25</v>
      </c>
      <c r="BG266" s="79">
        <f t="shared" si="185"/>
        <v>25</v>
      </c>
      <c r="BH266" s="79">
        <f t="shared" si="185"/>
        <v>25</v>
      </c>
      <c r="BI266" s="79">
        <v>60</v>
      </c>
      <c r="BJ266" s="79">
        <f t="shared" si="186"/>
        <v>60</v>
      </c>
      <c r="BK266" s="79">
        <f t="shared" si="186"/>
        <v>60</v>
      </c>
      <c r="BL266" s="79">
        <v>80</v>
      </c>
      <c r="BM266" s="79">
        <f t="shared" si="187"/>
        <v>80</v>
      </c>
      <c r="BN266" s="79">
        <f t="shared" si="187"/>
        <v>80</v>
      </c>
      <c r="BO266" s="182">
        <f t="shared" si="179"/>
        <v>98</v>
      </c>
    </row>
    <row r="267" spans="1:101" s="81" customFormat="1" ht="50.1" customHeight="1">
      <c r="A267" s="171" t="s">
        <v>829</v>
      </c>
      <c r="B267" s="171" t="s">
        <v>1097</v>
      </c>
      <c r="C267" s="171" t="s">
        <v>389</v>
      </c>
      <c r="D267" s="171" t="s">
        <v>453</v>
      </c>
      <c r="E267" s="171" t="s">
        <v>471</v>
      </c>
      <c r="F267" s="171" t="s">
        <v>471</v>
      </c>
      <c r="G267" s="176" t="s">
        <v>354</v>
      </c>
      <c r="H267" s="176" t="s">
        <v>839</v>
      </c>
      <c r="I267" s="73" t="s">
        <v>1540</v>
      </c>
      <c r="J267" s="76" t="s">
        <v>354</v>
      </c>
      <c r="K267" s="176" t="s">
        <v>1275</v>
      </c>
      <c r="L267" s="76">
        <v>378</v>
      </c>
      <c r="M267" s="177" t="s">
        <v>1279</v>
      </c>
      <c r="N267" s="76" t="s">
        <v>1</v>
      </c>
      <c r="O267" s="76"/>
      <c r="P267" s="76"/>
      <c r="Q267" s="76"/>
      <c r="R267" s="76"/>
      <c r="S267" s="76"/>
      <c r="T267" s="76"/>
      <c r="U267" s="76"/>
      <c r="V267" s="76"/>
      <c r="W267" s="76"/>
      <c r="X267" s="76"/>
      <c r="Y267" s="76"/>
      <c r="Z267" s="76"/>
      <c r="AA267" s="76"/>
      <c r="AB267" s="76"/>
      <c r="AC267" s="76"/>
      <c r="AD267" s="76"/>
      <c r="AE267" s="76"/>
      <c r="AF267" s="76"/>
      <c r="AG267" s="76"/>
      <c r="AH267" s="76"/>
      <c r="AI267" s="76"/>
      <c r="AJ267" s="76"/>
      <c r="AK267" s="76"/>
      <c r="AL267" s="76" t="s">
        <v>155</v>
      </c>
      <c r="AM267" s="76" t="s">
        <v>160</v>
      </c>
      <c r="AN267" s="76" t="s">
        <v>113</v>
      </c>
      <c r="AO267" s="76" t="s">
        <v>91</v>
      </c>
      <c r="AP267" s="76">
        <v>0</v>
      </c>
      <c r="AQ267" s="176" t="s">
        <v>1280</v>
      </c>
      <c r="AR267" s="176" t="s">
        <v>1281</v>
      </c>
      <c r="AS267" s="3">
        <v>0</v>
      </c>
      <c r="AT267" s="3">
        <v>95</v>
      </c>
      <c r="AU267" s="3">
        <v>95</v>
      </c>
      <c r="AV267" s="3">
        <v>95</v>
      </c>
      <c r="AW267" s="3">
        <v>97</v>
      </c>
      <c r="AX267" s="178">
        <v>97</v>
      </c>
      <c r="AY267" s="3">
        <v>99.66</v>
      </c>
      <c r="AZ267" s="3" t="s">
        <v>1282</v>
      </c>
      <c r="BA267" s="184">
        <v>99.93</v>
      </c>
      <c r="BB267" s="3">
        <f t="shared" si="177"/>
        <v>-4.9300000000000068</v>
      </c>
      <c r="BC267" s="181">
        <f t="shared" ref="BC267:BC277" si="188">AW267</f>
        <v>97</v>
      </c>
      <c r="BD267" s="79">
        <v>6.96</v>
      </c>
      <c r="BE267" s="79">
        <v>14.914999999999997</v>
      </c>
      <c r="BF267" s="79">
        <v>22.202857142857141</v>
      </c>
      <c r="BG267" s="79">
        <v>29.639999999999997</v>
      </c>
      <c r="BH267" s="79">
        <v>36.710714285714282</v>
      </c>
      <c r="BI267" s="79">
        <v>45.504999999999995</v>
      </c>
      <c r="BJ267" s="79">
        <v>53.878571428571419</v>
      </c>
      <c r="BK267" s="79">
        <v>61.22071428571428</v>
      </c>
      <c r="BL267" s="79">
        <v>68.440714285714279</v>
      </c>
      <c r="BM267" s="79">
        <v>75.280714285714282</v>
      </c>
      <c r="BN267" s="79">
        <v>83.864642857142854</v>
      </c>
      <c r="BO267" s="182">
        <f t="shared" si="179"/>
        <v>97</v>
      </c>
    </row>
    <row r="268" spans="1:101" s="81" customFormat="1" ht="50.1" customHeight="1">
      <c r="A268" s="171" t="s">
        <v>829</v>
      </c>
      <c r="B268" s="171" t="s">
        <v>1097</v>
      </c>
      <c r="C268" s="171" t="s">
        <v>389</v>
      </c>
      <c r="D268" s="171" t="s">
        <v>453</v>
      </c>
      <c r="E268" s="171" t="s">
        <v>471</v>
      </c>
      <c r="F268" s="171" t="s">
        <v>471</v>
      </c>
      <c r="G268" s="176" t="s">
        <v>354</v>
      </c>
      <c r="H268" s="176" t="s">
        <v>839</v>
      </c>
      <c r="I268" s="73" t="s">
        <v>1540</v>
      </c>
      <c r="J268" s="76" t="s">
        <v>354</v>
      </c>
      <c r="K268" s="176" t="s">
        <v>1275</v>
      </c>
      <c r="L268" s="76">
        <v>380</v>
      </c>
      <c r="M268" s="177" t="s">
        <v>1283</v>
      </c>
      <c r="N268" s="76" t="s">
        <v>1</v>
      </c>
      <c r="O268" s="76"/>
      <c r="P268" s="76"/>
      <c r="Q268" s="76"/>
      <c r="R268" s="76"/>
      <c r="S268" s="76"/>
      <c r="T268" s="76"/>
      <c r="U268" s="76"/>
      <c r="V268" s="76"/>
      <c r="W268" s="76"/>
      <c r="X268" s="76"/>
      <c r="Y268" s="76"/>
      <c r="Z268" s="76"/>
      <c r="AA268" s="76"/>
      <c r="AB268" s="76"/>
      <c r="AC268" s="76"/>
      <c r="AD268" s="76"/>
      <c r="AE268" s="76"/>
      <c r="AF268" s="76"/>
      <c r="AG268" s="76"/>
      <c r="AH268" s="76"/>
      <c r="AI268" s="76"/>
      <c r="AJ268" s="76"/>
      <c r="AK268" s="76"/>
      <c r="AL268" s="76" t="s">
        <v>155</v>
      </c>
      <c r="AM268" s="76" t="s">
        <v>89</v>
      </c>
      <c r="AN268" s="76" t="s">
        <v>113</v>
      </c>
      <c r="AO268" s="76" t="s">
        <v>91</v>
      </c>
      <c r="AP268" s="76">
        <v>0</v>
      </c>
      <c r="AQ268" s="176" t="s">
        <v>1284</v>
      </c>
      <c r="AR268" s="176" t="s">
        <v>1285</v>
      </c>
      <c r="AS268" s="3">
        <v>0</v>
      </c>
      <c r="AT268" s="3">
        <v>95</v>
      </c>
      <c r="AU268" s="3">
        <v>95</v>
      </c>
      <c r="AV268" s="3">
        <v>95</v>
      </c>
      <c r="AW268" s="3">
        <v>95</v>
      </c>
      <c r="AX268" s="178">
        <v>95</v>
      </c>
      <c r="AY268" s="3">
        <v>83.92</v>
      </c>
      <c r="AZ268" s="3">
        <v>74.8</v>
      </c>
      <c r="BA268" s="180">
        <v>95</v>
      </c>
      <c r="BB268" s="3">
        <f>AV268-BA268</f>
        <v>0</v>
      </c>
      <c r="BC268" s="181">
        <f t="shared" si="188"/>
        <v>95</v>
      </c>
      <c r="BD268" s="79">
        <v>0</v>
      </c>
      <c r="BE268" s="79">
        <f t="shared" ref="BE268" si="189">BD268</f>
        <v>0</v>
      </c>
      <c r="BF268" s="79">
        <v>0</v>
      </c>
      <c r="BG268" s="79">
        <f t="shared" ref="BG268:BH268" si="190">BF268</f>
        <v>0</v>
      </c>
      <c r="BH268" s="79">
        <f t="shared" si="190"/>
        <v>0</v>
      </c>
      <c r="BI268" s="79">
        <v>22</v>
      </c>
      <c r="BJ268" s="79">
        <f t="shared" ref="BJ268:BK268" si="191">BI268</f>
        <v>22</v>
      </c>
      <c r="BK268" s="79">
        <f t="shared" si="191"/>
        <v>22</v>
      </c>
      <c r="BL268" s="79">
        <v>46</v>
      </c>
      <c r="BM268" s="79">
        <f t="shared" ref="BM268:BN268" si="192">BL268</f>
        <v>46</v>
      </c>
      <c r="BN268" s="79">
        <f t="shared" si="192"/>
        <v>46</v>
      </c>
      <c r="BO268" s="182">
        <f t="shared" si="179"/>
        <v>95</v>
      </c>
    </row>
    <row r="269" spans="1:101" s="81" customFormat="1" ht="50.1" customHeight="1">
      <c r="A269" s="171" t="s">
        <v>829</v>
      </c>
      <c r="B269" s="171" t="s">
        <v>1097</v>
      </c>
      <c r="C269" s="171" t="s">
        <v>389</v>
      </c>
      <c r="D269" s="171" t="s">
        <v>453</v>
      </c>
      <c r="E269" s="171" t="s">
        <v>471</v>
      </c>
      <c r="F269" s="171" t="s">
        <v>471</v>
      </c>
      <c r="G269" s="176" t="s">
        <v>354</v>
      </c>
      <c r="H269" s="176" t="s">
        <v>839</v>
      </c>
      <c r="I269" s="73" t="s">
        <v>1540</v>
      </c>
      <c r="J269" s="76" t="s">
        <v>354</v>
      </c>
      <c r="K269" s="176" t="s">
        <v>1275</v>
      </c>
      <c r="L269" s="76">
        <v>381</v>
      </c>
      <c r="M269" s="177" t="s">
        <v>1286</v>
      </c>
      <c r="N269" s="76" t="s">
        <v>1</v>
      </c>
      <c r="O269" s="76"/>
      <c r="P269" s="76"/>
      <c r="Q269" s="76"/>
      <c r="R269" s="76"/>
      <c r="S269" s="76"/>
      <c r="T269" s="76"/>
      <c r="U269" s="76"/>
      <c r="V269" s="76"/>
      <c r="W269" s="76"/>
      <c r="X269" s="76"/>
      <c r="Y269" s="76"/>
      <c r="Z269" s="76"/>
      <c r="AA269" s="76"/>
      <c r="AB269" s="76"/>
      <c r="AC269" s="76"/>
      <c r="AD269" s="76"/>
      <c r="AE269" s="76"/>
      <c r="AF269" s="76"/>
      <c r="AG269" s="76"/>
      <c r="AH269" s="76"/>
      <c r="AI269" s="76"/>
      <c r="AJ269" s="76"/>
      <c r="AK269" s="76"/>
      <c r="AL269" s="76" t="s">
        <v>155</v>
      </c>
      <c r="AM269" s="76" t="s">
        <v>160</v>
      </c>
      <c r="AN269" s="76" t="s">
        <v>113</v>
      </c>
      <c r="AO269" s="76" t="s">
        <v>91</v>
      </c>
      <c r="AP269" s="76">
        <v>0</v>
      </c>
      <c r="AQ269" s="176" t="s">
        <v>1287</v>
      </c>
      <c r="AR269" s="176" t="s">
        <v>1281</v>
      </c>
      <c r="AS269" s="3">
        <v>0</v>
      </c>
      <c r="AT269" s="3">
        <v>99</v>
      </c>
      <c r="AU269" s="3">
        <v>98</v>
      </c>
      <c r="AV269" s="3">
        <v>98</v>
      </c>
      <c r="AW269" s="3">
        <v>98</v>
      </c>
      <c r="AX269" s="178">
        <v>98</v>
      </c>
      <c r="AY269" s="3">
        <v>99.99</v>
      </c>
      <c r="AZ269" s="3" t="s">
        <v>1288</v>
      </c>
      <c r="BA269" s="184">
        <v>99.992999999999995</v>
      </c>
      <c r="BB269" s="3">
        <f t="shared" si="177"/>
        <v>-1.992999999999995</v>
      </c>
      <c r="BC269" s="181">
        <f t="shared" si="188"/>
        <v>98</v>
      </c>
      <c r="BD269" s="79">
        <f>+[4]INDICADORES!$BF$6</f>
        <v>31.626000000000001</v>
      </c>
      <c r="BE269" s="79">
        <f>+[4]INDICADORES!$BG$6</f>
        <v>38.289999999999992</v>
      </c>
      <c r="BF269" s="79">
        <f>+[4]INDICADORES!$BH$6</f>
        <v>43.693999999999996</v>
      </c>
      <c r="BG269" s="79">
        <f>+[4]INDICADORES!$BI$6</f>
        <v>48.649999999999991</v>
      </c>
      <c r="BH269" s="79">
        <f>+[4]INDICADORES!$BJ$6</f>
        <v>54.641999999999989</v>
      </c>
      <c r="BI269" s="79">
        <f>+[4]INDICADORES!$BK$6</f>
        <v>60.465999999999994</v>
      </c>
      <c r="BJ269" s="79">
        <f>+[4]INDICADORES!$BL$6</f>
        <v>67.213999999999999</v>
      </c>
      <c r="BK269" s="79">
        <f>+[4]INDICADORES!$BM$6</f>
        <v>72.575999999999993</v>
      </c>
      <c r="BL269" s="79">
        <f>+[4]INDICADORES!$BN$6</f>
        <v>77.867999999999995</v>
      </c>
      <c r="BM269" s="79">
        <f>+[4]INDICADORES!$BO$6</f>
        <v>82.753999999999991</v>
      </c>
      <c r="BN269" s="79">
        <f>+[4]INDICADORES!$BP$6</f>
        <v>89.417999999999992</v>
      </c>
      <c r="BO269" s="182">
        <f t="shared" si="179"/>
        <v>98</v>
      </c>
    </row>
    <row r="270" spans="1:101" s="81" customFormat="1" ht="50.1" customHeight="1">
      <c r="A270" s="171" t="s">
        <v>829</v>
      </c>
      <c r="B270" s="171" t="s">
        <v>1097</v>
      </c>
      <c r="C270" s="171" t="s">
        <v>389</v>
      </c>
      <c r="D270" s="171" t="s">
        <v>453</v>
      </c>
      <c r="E270" s="171" t="s">
        <v>471</v>
      </c>
      <c r="F270" s="171" t="s">
        <v>471</v>
      </c>
      <c r="G270" s="176" t="s">
        <v>354</v>
      </c>
      <c r="H270" s="176" t="s">
        <v>839</v>
      </c>
      <c r="I270" s="73" t="s">
        <v>1540</v>
      </c>
      <c r="J270" s="76" t="s">
        <v>354</v>
      </c>
      <c r="K270" s="176" t="s">
        <v>1275</v>
      </c>
      <c r="L270" s="76">
        <v>382</v>
      </c>
      <c r="M270" s="176" t="s">
        <v>1289</v>
      </c>
      <c r="N270" s="76" t="s">
        <v>1</v>
      </c>
      <c r="O270" s="76"/>
      <c r="P270" s="76"/>
      <c r="Q270" s="76"/>
      <c r="R270" s="76"/>
      <c r="S270" s="76"/>
      <c r="T270" s="76"/>
      <c r="U270" s="76"/>
      <c r="V270" s="76"/>
      <c r="W270" s="76"/>
      <c r="X270" s="76"/>
      <c r="Y270" s="76"/>
      <c r="Z270" s="76"/>
      <c r="AA270" s="76"/>
      <c r="AB270" s="76"/>
      <c r="AC270" s="76"/>
      <c r="AD270" s="76"/>
      <c r="AE270" s="76"/>
      <c r="AF270" s="76"/>
      <c r="AG270" s="76"/>
      <c r="AH270" s="76"/>
      <c r="AI270" s="76"/>
      <c r="AJ270" s="76"/>
      <c r="AK270" s="76"/>
      <c r="AL270" s="76" t="s">
        <v>155</v>
      </c>
      <c r="AM270" s="76" t="s">
        <v>160</v>
      </c>
      <c r="AN270" s="76" t="s">
        <v>104</v>
      </c>
      <c r="AO270" s="76" t="s">
        <v>91</v>
      </c>
      <c r="AP270" s="76">
        <v>0</v>
      </c>
      <c r="AQ270" s="176" t="s">
        <v>1290</v>
      </c>
      <c r="AR270" s="176" t="s">
        <v>1291</v>
      </c>
      <c r="AS270" s="3">
        <v>0</v>
      </c>
      <c r="AT270" s="3">
        <v>95</v>
      </c>
      <c r="AU270" s="3">
        <v>95</v>
      </c>
      <c r="AV270" s="3">
        <v>95</v>
      </c>
      <c r="AW270" s="3">
        <v>95</v>
      </c>
      <c r="AX270" s="178">
        <v>95</v>
      </c>
      <c r="AY270" s="3">
        <v>99.852961636307896</v>
      </c>
      <c r="AZ270" s="3">
        <v>99.95</v>
      </c>
      <c r="BA270" s="183">
        <v>99.92</v>
      </c>
      <c r="BB270" s="3">
        <f t="shared" si="177"/>
        <v>-4.9200000000000017</v>
      </c>
      <c r="BC270" s="181">
        <f t="shared" si="188"/>
        <v>95</v>
      </c>
      <c r="BD270" s="79">
        <v>95</v>
      </c>
      <c r="BE270" s="79">
        <v>95</v>
      </c>
      <c r="BF270" s="79">
        <v>95</v>
      </c>
      <c r="BG270" s="79">
        <v>95</v>
      </c>
      <c r="BH270" s="79">
        <v>95</v>
      </c>
      <c r="BI270" s="79">
        <v>95</v>
      </c>
      <c r="BJ270" s="79">
        <v>95</v>
      </c>
      <c r="BK270" s="79">
        <v>95</v>
      </c>
      <c r="BL270" s="79">
        <v>95</v>
      </c>
      <c r="BM270" s="79">
        <v>95</v>
      </c>
      <c r="BN270" s="79">
        <v>95</v>
      </c>
      <c r="BO270" s="182">
        <f t="shared" si="179"/>
        <v>95</v>
      </c>
    </row>
    <row r="271" spans="1:101" s="81" customFormat="1" ht="50.1" customHeight="1">
      <c r="A271" s="171" t="s">
        <v>829</v>
      </c>
      <c r="B271" s="171" t="s">
        <v>1097</v>
      </c>
      <c r="C271" s="171" t="s">
        <v>389</v>
      </c>
      <c r="D271" s="171" t="s">
        <v>453</v>
      </c>
      <c r="E271" s="171" t="s">
        <v>471</v>
      </c>
      <c r="F271" s="171" t="s">
        <v>471</v>
      </c>
      <c r="G271" s="176" t="s">
        <v>354</v>
      </c>
      <c r="H271" s="176" t="s">
        <v>839</v>
      </c>
      <c r="I271" s="73" t="s">
        <v>1540</v>
      </c>
      <c r="J271" s="76" t="s">
        <v>354</v>
      </c>
      <c r="K271" s="176" t="s">
        <v>1275</v>
      </c>
      <c r="L271" s="76">
        <v>145</v>
      </c>
      <c r="M271" s="177" t="s">
        <v>1292</v>
      </c>
      <c r="N271" s="76" t="s">
        <v>1</v>
      </c>
      <c r="O271" s="76"/>
      <c r="P271" s="76"/>
      <c r="Q271" s="76"/>
      <c r="R271" s="76"/>
      <c r="S271" s="76"/>
      <c r="T271" s="76"/>
      <c r="U271" s="76"/>
      <c r="V271" s="76"/>
      <c r="W271" s="76"/>
      <c r="X271" s="76"/>
      <c r="Y271" s="76"/>
      <c r="Z271" s="76"/>
      <c r="AA271" s="76"/>
      <c r="AB271" s="76"/>
      <c r="AC271" s="76"/>
      <c r="AD271" s="76"/>
      <c r="AE271" s="76"/>
      <c r="AF271" s="76"/>
      <c r="AG271" s="76"/>
      <c r="AH271" s="76"/>
      <c r="AI271" s="76"/>
      <c r="AJ271" s="76"/>
      <c r="AK271" s="76"/>
      <c r="AL271" s="76" t="s">
        <v>155</v>
      </c>
      <c r="AM271" s="76" t="s">
        <v>89</v>
      </c>
      <c r="AN271" s="76" t="s">
        <v>113</v>
      </c>
      <c r="AO271" s="76" t="s">
        <v>91</v>
      </c>
      <c r="AP271" s="76">
        <v>0</v>
      </c>
      <c r="AQ271" s="176" t="s">
        <v>1293</v>
      </c>
      <c r="AR271" s="176" t="s">
        <v>1294</v>
      </c>
      <c r="AS271" s="3">
        <v>0</v>
      </c>
      <c r="AT271" s="3">
        <v>0</v>
      </c>
      <c r="AU271" s="3">
        <v>100</v>
      </c>
      <c r="AV271" s="3">
        <v>100</v>
      </c>
      <c r="AW271" s="3">
        <v>100</v>
      </c>
      <c r="AX271" s="178">
        <v>100</v>
      </c>
      <c r="AY271" s="3">
        <v>0</v>
      </c>
      <c r="AZ271" s="3">
        <v>100</v>
      </c>
      <c r="BA271" s="183">
        <v>106.45</v>
      </c>
      <c r="BB271" s="3">
        <f t="shared" si="177"/>
        <v>-6.4500000000000028</v>
      </c>
      <c r="BC271" s="181">
        <f t="shared" si="188"/>
        <v>100</v>
      </c>
      <c r="BD271" s="79">
        <v>0</v>
      </c>
      <c r="BE271" s="79">
        <f>BD271</f>
        <v>0</v>
      </c>
      <c r="BF271" s="79">
        <v>22.7</v>
      </c>
      <c r="BG271" s="79">
        <f>BF271</f>
        <v>22.7</v>
      </c>
      <c r="BH271" s="79">
        <f>BG271</f>
        <v>22.7</v>
      </c>
      <c r="BI271" s="79">
        <v>24.61</v>
      </c>
      <c r="BJ271" s="79">
        <f>BI271</f>
        <v>24.61</v>
      </c>
      <c r="BK271" s="79">
        <f>BJ271</f>
        <v>24.61</v>
      </c>
      <c r="BL271" s="79">
        <v>28.29</v>
      </c>
      <c r="BM271" s="79">
        <f>BL271</f>
        <v>28.29</v>
      </c>
      <c r="BN271" s="79">
        <f>BM271</f>
        <v>28.29</v>
      </c>
      <c r="BO271" s="182">
        <f t="shared" si="179"/>
        <v>100</v>
      </c>
    </row>
    <row r="272" spans="1:101" s="81" customFormat="1" ht="50.1" customHeight="1">
      <c r="A272" s="171" t="s">
        <v>829</v>
      </c>
      <c r="B272" s="171" t="s">
        <v>1097</v>
      </c>
      <c r="C272" s="171" t="s">
        <v>389</v>
      </c>
      <c r="D272" s="171" t="s">
        <v>453</v>
      </c>
      <c r="E272" s="171" t="s">
        <v>471</v>
      </c>
      <c r="F272" s="171" t="s">
        <v>471</v>
      </c>
      <c r="G272" s="176" t="s">
        <v>354</v>
      </c>
      <c r="H272" s="176" t="s">
        <v>839</v>
      </c>
      <c r="I272" s="73" t="s">
        <v>1540</v>
      </c>
      <c r="J272" s="76" t="s">
        <v>354</v>
      </c>
      <c r="K272" s="176" t="s">
        <v>1275</v>
      </c>
      <c r="L272" s="76">
        <v>124</v>
      </c>
      <c r="M272" s="177" t="s">
        <v>1295</v>
      </c>
      <c r="N272" s="76" t="s">
        <v>1</v>
      </c>
      <c r="O272" s="76"/>
      <c r="P272" s="76"/>
      <c r="Q272" s="76"/>
      <c r="R272" s="76"/>
      <c r="S272" s="76"/>
      <c r="T272" s="76"/>
      <c r="U272" s="76"/>
      <c r="V272" s="76"/>
      <c r="W272" s="76"/>
      <c r="X272" s="76"/>
      <c r="Y272" s="76"/>
      <c r="Z272" s="76"/>
      <c r="AA272" s="76"/>
      <c r="AB272" s="76"/>
      <c r="AC272" s="76"/>
      <c r="AD272" s="76"/>
      <c r="AE272" s="76"/>
      <c r="AF272" s="76"/>
      <c r="AG272" s="76"/>
      <c r="AH272" s="76"/>
      <c r="AI272" s="76"/>
      <c r="AJ272" s="76"/>
      <c r="AK272" s="76"/>
      <c r="AL272" s="76" t="s">
        <v>155</v>
      </c>
      <c r="AM272" s="76" t="s">
        <v>143</v>
      </c>
      <c r="AN272" s="76" t="s">
        <v>113</v>
      </c>
      <c r="AO272" s="76" t="s">
        <v>91</v>
      </c>
      <c r="AP272" s="76">
        <v>0</v>
      </c>
      <c r="AQ272" s="176" t="s">
        <v>1296</v>
      </c>
      <c r="AR272" s="176" t="s">
        <v>1294</v>
      </c>
      <c r="AS272" s="3">
        <v>0</v>
      </c>
      <c r="AT272" s="3">
        <v>0</v>
      </c>
      <c r="AU272" s="3">
        <v>100</v>
      </c>
      <c r="AV272" s="3">
        <v>100</v>
      </c>
      <c r="AW272" s="3">
        <v>100</v>
      </c>
      <c r="AX272" s="178">
        <v>100</v>
      </c>
      <c r="AY272" s="3">
        <v>0</v>
      </c>
      <c r="AZ272" s="3">
        <v>102.3</v>
      </c>
      <c r="BA272" s="180">
        <v>120.66</v>
      </c>
      <c r="BB272" s="3">
        <f t="shared" si="177"/>
        <v>-20.659999999999997</v>
      </c>
      <c r="BC272" s="181">
        <f t="shared" si="188"/>
        <v>100</v>
      </c>
      <c r="BD272" s="79">
        <v>0</v>
      </c>
      <c r="BE272" s="79">
        <v>0</v>
      </c>
      <c r="BF272" s="79">
        <v>0</v>
      </c>
      <c r="BG272" s="79">
        <v>0</v>
      </c>
      <c r="BH272" s="79">
        <v>0</v>
      </c>
      <c r="BI272" s="79">
        <v>39</v>
      </c>
      <c r="BJ272" s="79">
        <f>BI272</f>
        <v>39</v>
      </c>
      <c r="BK272" s="79">
        <f t="shared" ref="BK272:BN272" si="193">BJ272</f>
        <v>39</v>
      </c>
      <c r="BL272" s="79">
        <f t="shared" si="193"/>
        <v>39</v>
      </c>
      <c r="BM272" s="79">
        <f t="shared" si="193"/>
        <v>39</v>
      </c>
      <c r="BN272" s="79">
        <f t="shared" si="193"/>
        <v>39</v>
      </c>
      <c r="BO272" s="182">
        <f t="shared" si="179"/>
        <v>100</v>
      </c>
    </row>
    <row r="273" spans="1:67" s="81" customFormat="1" ht="50.1" customHeight="1">
      <c r="A273" s="72" t="s">
        <v>829</v>
      </c>
      <c r="B273" s="72" t="s">
        <v>1097</v>
      </c>
      <c r="C273" s="72" t="s">
        <v>382</v>
      </c>
      <c r="D273" s="72" t="s">
        <v>406</v>
      </c>
      <c r="E273" s="72" t="s">
        <v>454</v>
      </c>
      <c r="F273" s="72" t="s">
        <v>454</v>
      </c>
      <c r="G273" s="73" t="s">
        <v>354</v>
      </c>
      <c r="H273" s="73" t="s">
        <v>839</v>
      </c>
      <c r="I273" s="73" t="s">
        <v>1540</v>
      </c>
      <c r="J273" s="74" t="s">
        <v>354</v>
      </c>
      <c r="K273" s="73" t="s">
        <v>275</v>
      </c>
      <c r="L273" s="74">
        <v>465</v>
      </c>
      <c r="M273" s="75" t="s">
        <v>1297</v>
      </c>
      <c r="N273" s="74" t="s">
        <v>1</v>
      </c>
      <c r="O273" s="76"/>
      <c r="P273" s="76"/>
      <c r="Q273" s="76"/>
      <c r="R273" s="76"/>
      <c r="S273" s="76"/>
      <c r="T273" s="76"/>
      <c r="U273" s="76"/>
      <c r="V273" s="76"/>
      <c r="W273" s="76"/>
      <c r="X273" s="76"/>
      <c r="Y273" s="76"/>
      <c r="Z273" s="76"/>
      <c r="AA273" s="76"/>
      <c r="AB273" s="76"/>
      <c r="AC273" s="76"/>
      <c r="AD273" s="76"/>
      <c r="AE273" s="76"/>
      <c r="AF273" s="76"/>
      <c r="AG273" s="76"/>
      <c r="AH273" s="76"/>
      <c r="AI273" s="76"/>
      <c r="AJ273" s="76"/>
      <c r="AK273" s="76"/>
      <c r="AL273" s="74" t="s">
        <v>155</v>
      </c>
      <c r="AM273" s="76" t="s">
        <v>160</v>
      </c>
      <c r="AN273" s="74" t="s">
        <v>113</v>
      </c>
      <c r="AO273" s="74" t="s">
        <v>91</v>
      </c>
      <c r="AP273" s="74">
        <v>0</v>
      </c>
      <c r="AQ273" s="176" t="s">
        <v>1298</v>
      </c>
      <c r="AR273" s="73" t="s">
        <v>1299</v>
      </c>
      <c r="AS273" s="2">
        <v>0</v>
      </c>
      <c r="AT273" s="2">
        <v>0</v>
      </c>
      <c r="AU273" s="2">
        <v>100</v>
      </c>
      <c r="AV273" s="2">
        <v>100</v>
      </c>
      <c r="AW273" s="3">
        <v>100</v>
      </c>
      <c r="AX273" s="178">
        <v>100</v>
      </c>
      <c r="AY273" s="2">
        <v>0</v>
      </c>
      <c r="AZ273" s="77">
        <v>96.954285714285703</v>
      </c>
      <c r="BA273" s="180">
        <v>100</v>
      </c>
      <c r="BB273" s="2">
        <f t="shared" si="177"/>
        <v>0</v>
      </c>
      <c r="BC273" s="17">
        <f t="shared" si="188"/>
        <v>100</v>
      </c>
      <c r="BD273" s="185">
        <v>8</v>
      </c>
      <c r="BE273" s="185">
        <v>16</v>
      </c>
      <c r="BF273" s="185">
        <v>24</v>
      </c>
      <c r="BG273" s="185">
        <v>33</v>
      </c>
      <c r="BH273" s="185">
        <v>41</v>
      </c>
      <c r="BI273" s="185">
        <v>50</v>
      </c>
      <c r="BJ273" s="185">
        <v>59</v>
      </c>
      <c r="BK273" s="185">
        <v>67</v>
      </c>
      <c r="BL273" s="185">
        <v>76</v>
      </c>
      <c r="BM273" s="185">
        <v>84</v>
      </c>
      <c r="BN273" s="185">
        <v>92</v>
      </c>
      <c r="BO273" s="186">
        <f t="shared" si="179"/>
        <v>100</v>
      </c>
    </row>
    <row r="274" spans="1:67" s="81" customFormat="1" ht="50.1" customHeight="1">
      <c r="A274" s="72" t="s">
        <v>829</v>
      </c>
      <c r="B274" s="72" t="s">
        <v>1097</v>
      </c>
      <c r="C274" s="72" t="s">
        <v>382</v>
      </c>
      <c r="D274" s="72" t="s">
        <v>406</v>
      </c>
      <c r="E274" s="72" t="s">
        <v>454</v>
      </c>
      <c r="F274" s="72" t="s">
        <v>454</v>
      </c>
      <c r="G274" s="73" t="s">
        <v>354</v>
      </c>
      <c r="H274" s="73" t="s">
        <v>839</v>
      </c>
      <c r="I274" s="73" t="s">
        <v>1540</v>
      </c>
      <c r="J274" s="74" t="s">
        <v>354</v>
      </c>
      <c r="K274" s="73" t="s">
        <v>275</v>
      </c>
      <c r="L274" s="74">
        <v>466</v>
      </c>
      <c r="M274" s="75" t="s">
        <v>1300</v>
      </c>
      <c r="N274" s="74" t="s">
        <v>1</v>
      </c>
      <c r="O274" s="76"/>
      <c r="P274" s="76"/>
      <c r="Q274" s="76"/>
      <c r="R274" s="76"/>
      <c r="S274" s="76"/>
      <c r="T274" s="76"/>
      <c r="U274" s="76"/>
      <c r="V274" s="76"/>
      <c r="W274" s="76"/>
      <c r="X274" s="76"/>
      <c r="Y274" s="76"/>
      <c r="Z274" s="76"/>
      <c r="AA274" s="76"/>
      <c r="AB274" s="76"/>
      <c r="AC274" s="76"/>
      <c r="AD274" s="76"/>
      <c r="AE274" s="76"/>
      <c r="AF274" s="76"/>
      <c r="AG274" s="76"/>
      <c r="AH274" s="76"/>
      <c r="AI274" s="76"/>
      <c r="AJ274" s="76"/>
      <c r="AK274" s="76"/>
      <c r="AL274" s="74" t="s">
        <v>155</v>
      </c>
      <c r="AM274" s="76" t="s">
        <v>842</v>
      </c>
      <c r="AN274" s="74" t="s">
        <v>113</v>
      </c>
      <c r="AO274" s="74" t="s">
        <v>105</v>
      </c>
      <c r="AP274" s="74">
        <v>0</v>
      </c>
      <c r="AQ274" s="73" t="s">
        <v>1301</v>
      </c>
      <c r="AR274" s="73" t="s">
        <v>1299</v>
      </c>
      <c r="AS274" s="2">
        <v>0</v>
      </c>
      <c r="AT274" s="2">
        <v>4</v>
      </c>
      <c r="AU274" s="2">
        <v>3</v>
      </c>
      <c r="AV274" s="2">
        <v>3</v>
      </c>
      <c r="AW274" s="3">
        <v>3</v>
      </c>
      <c r="AX274" s="178">
        <v>3</v>
      </c>
      <c r="AY274" s="2">
        <v>4</v>
      </c>
      <c r="AZ274" s="77">
        <v>3</v>
      </c>
      <c r="BA274" s="180">
        <v>3</v>
      </c>
      <c r="BB274" s="2">
        <f t="shared" si="177"/>
        <v>0</v>
      </c>
      <c r="BC274" s="5">
        <f t="shared" si="188"/>
        <v>3</v>
      </c>
      <c r="BD274" s="123">
        <v>0</v>
      </c>
      <c r="BE274" s="123">
        <v>0</v>
      </c>
      <c r="BF274" s="123">
        <v>0</v>
      </c>
      <c r="BG274" s="122">
        <v>1</v>
      </c>
      <c r="BH274" s="123">
        <f>BG274</f>
        <v>1</v>
      </c>
      <c r="BI274" s="123">
        <f t="shared" ref="BI274:BJ274" si="194">BH274</f>
        <v>1</v>
      </c>
      <c r="BJ274" s="123">
        <f t="shared" si="194"/>
        <v>1</v>
      </c>
      <c r="BK274" s="122">
        <v>2</v>
      </c>
      <c r="BL274" s="123">
        <f>BK274</f>
        <v>2</v>
      </c>
      <c r="BM274" s="123">
        <f t="shared" ref="BM274:BN274" si="195">BL274</f>
        <v>2</v>
      </c>
      <c r="BN274" s="123">
        <f t="shared" si="195"/>
        <v>2</v>
      </c>
      <c r="BO274" s="124">
        <f t="shared" si="179"/>
        <v>3</v>
      </c>
    </row>
    <row r="275" spans="1:67" s="81" customFormat="1" ht="50.1" customHeight="1">
      <c r="A275" s="72" t="s">
        <v>829</v>
      </c>
      <c r="B275" s="72" t="s">
        <v>1097</v>
      </c>
      <c r="C275" s="72" t="s">
        <v>382</v>
      </c>
      <c r="D275" s="72" t="s">
        <v>413</v>
      </c>
      <c r="E275" s="72" t="s">
        <v>454</v>
      </c>
      <c r="F275" s="72" t="s">
        <v>454</v>
      </c>
      <c r="G275" s="73" t="s">
        <v>354</v>
      </c>
      <c r="H275" s="73" t="s">
        <v>839</v>
      </c>
      <c r="I275" s="73" t="s">
        <v>1540</v>
      </c>
      <c r="J275" s="74" t="s">
        <v>354</v>
      </c>
      <c r="K275" s="73" t="s">
        <v>275</v>
      </c>
      <c r="L275" s="74">
        <v>467</v>
      </c>
      <c r="M275" s="75" t="s">
        <v>1302</v>
      </c>
      <c r="N275" s="74" t="s">
        <v>1</v>
      </c>
      <c r="O275" s="76"/>
      <c r="P275" s="76"/>
      <c r="Q275" s="76"/>
      <c r="R275" s="76"/>
      <c r="S275" s="76"/>
      <c r="T275" s="76"/>
      <c r="U275" s="76"/>
      <c r="V275" s="76"/>
      <c r="W275" s="76"/>
      <c r="X275" s="76"/>
      <c r="Y275" s="76"/>
      <c r="Z275" s="76"/>
      <c r="AA275" s="76"/>
      <c r="AB275" s="76"/>
      <c r="AC275" s="76"/>
      <c r="AD275" s="76"/>
      <c r="AE275" s="76"/>
      <c r="AF275" s="76"/>
      <c r="AG275" s="76"/>
      <c r="AH275" s="76"/>
      <c r="AI275" s="76"/>
      <c r="AJ275" s="76"/>
      <c r="AK275" s="76"/>
      <c r="AL275" s="74" t="s">
        <v>155</v>
      </c>
      <c r="AM275" s="76" t="s">
        <v>1303</v>
      </c>
      <c r="AN275" s="74" t="s">
        <v>113</v>
      </c>
      <c r="AO275" s="74" t="s">
        <v>105</v>
      </c>
      <c r="AP275" s="74">
        <v>0</v>
      </c>
      <c r="AQ275" s="73" t="s">
        <v>1304</v>
      </c>
      <c r="AR275" s="73" t="s">
        <v>1305</v>
      </c>
      <c r="AS275" s="2">
        <v>0</v>
      </c>
      <c r="AT275" s="2">
        <v>6</v>
      </c>
      <c r="AU275" s="2">
        <v>6</v>
      </c>
      <c r="AV275" s="2">
        <v>6</v>
      </c>
      <c r="AW275" s="3">
        <v>6</v>
      </c>
      <c r="AX275" s="178">
        <v>6</v>
      </c>
      <c r="AY275" s="2">
        <v>6</v>
      </c>
      <c r="AZ275" s="77">
        <v>6</v>
      </c>
      <c r="BA275" s="180">
        <v>6</v>
      </c>
      <c r="BB275" s="2">
        <f t="shared" si="177"/>
        <v>0</v>
      </c>
      <c r="BC275" s="5">
        <f t="shared" si="188"/>
        <v>6</v>
      </c>
      <c r="BD275" s="122"/>
      <c r="BE275" s="122">
        <v>1</v>
      </c>
      <c r="BF275" s="122">
        <v>1</v>
      </c>
      <c r="BG275" s="122">
        <v>2</v>
      </c>
      <c r="BH275" s="122">
        <v>2</v>
      </c>
      <c r="BI275" s="122">
        <v>3</v>
      </c>
      <c r="BJ275" s="122">
        <v>3</v>
      </c>
      <c r="BK275" s="122">
        <v>4</v>
      </c>
      <c r="BL275" s="122">
        <v>4</v>
      </c>
      <c r="BM275" s="122">
        <v>5</v>
      </c>
      <c r="BN275" s="122">
        <v>5</v>
      </c>
      <c r="BO275" s="124">
        <f t="shared" si="179"/>
        <v>6</v>
      </c>
    </row>
    <row r="276" spans="1:67" s="81" customFormat="1" ht="50.1" customHeight="1">
      <c r="A276" s="72" t="s">
        <v>829</v>
      </c>
      <c r="B276" s="72" t="s">
        <v>1097</v>
      </c>
      <c r="C276" s="72" t="s">
        <v>382</v>
      </c>
      <c r="D276" s="72" t="s">
        <v>457</v>
      </c>
      <c r="E276" s="72" t="s">
        <v>436</v>
      </c>
      <c r="F276" s="72" t="s">
        <v>436</v>
      </c>
      <c r="G276" s="73" t="s">
        <v>354</v>
      </c>
      <c r="H276" s="73" t="s">
        <v>839</v>
      </c>
      <c r="I276" s="73" t="s">
        <v>1540</v>
      </c>
      <c r="J276" s="74" t="s">
        <v>354</v>
      </c>
      <c r="K276" s="73" t="s">
        <v>275</v>
      </c>
      <c r="L276" s="74">
        <v>155</v>
      </c>
      <c r="M276" s="74" t="s">
        <v>830</v>
      </c>
      <c r="N276" s="74" t="s">
        <v>1</v>
      </c>
      <c r="O276" s="76"/>
      <c r="P276" s="76"/>
      <c r="Q276" s="76"/>
      <c r="R276" s="76"/>
      <c r="S276" s="76"/>
      <c r="T276" s="76"/>
      <c r="U276" s="76"/>
      <c r="V276" s="76"/>
      <c r="W276" s="76"/>
      <c r="X276" s="76"/>
      <c r="Y276" s="76"/>
      <c r="Z276" s="76"/>
      <c r="AA276" s="76"/>
      <c r="AB276" s="76"/>
      <c r="AC276" s="76"/>
      <c r="AD276" s="76"/>
      <c r="AE276" s="76"/>
      <c r="AF276" s="76"/>
      <c r="AG276" s="76"/>
      <c r="AH276" s="76"/>
      <c r="AI276" s="76"/>
      <c r="AJ276" s="76"/>
      <c r="AK276" s="76"/>
      <c r="AL276" s="74" t="s">
        <v>88</v>
      </c>
      <c r="AM276" s="76" t="s">
        <v>935</v>
      </c>
      <c r="AN276" s="74" t="s">
        <v>113</v>
      </c>
      <c r="AO276" s="74" t="s">
        <v>105</v>
      </c>
      <c r="AP276" s="74">
        <v>0</v>
      </c>
      <c r="AQ276" s="73" t="s">
        <v>1306</v>
      </c>
      <c r="AR276" s="73" t="s">
        <v>1307</v>
      </c>
      <c r="AS276" s="2">
        <v>0</v>
      </c>
      <c r="AT276" s="2">
        <v>0</v>
      </c>
      <c r="AU276" s="187">
        <v>502800000</v>
      </c>
      <c r="AV276" s="187">
        <v>928200000</v>
      </c>
      <c r="AW276" s="187">
        <f>+(AU276*0.2)+AU276</f>
        <v>603360000</v>
      </c>
      <c r="AX276" s="187">
        <f>+AW276</f>
        <v>603360000</v>
      </c>
      <c r="AY276" s="2">
        <v>0</v>
      </c>
      <c r="AZ276" s="77">
        <v>562507260.95000005</v>
      </c>
      <c r="BA276" s="187">
        <v>928200000</v>
      </c>
      <c r="BB276" s="187">
        <f t="shared" si="177"/>
        <v>0</v>
      </c>
      <c r="BC276" s="17">
        <f t="shared" si="188"/>
        <v>603360000</v>
      </c>
      <c r="BD276" s="188">
        <v>0</v>
      </c>
      <c r="BE276" s="187">
        <v>20112000</v>
      </c>
      <c r="BF276" s="188">
        <f>+BE276</f>
        <v>20112000</v>
      </c>
      <c r="BG276" s="189">
        <f>116649600+BE276</f>
        <v>136761600</v>
      </c>
      <c r="BH276" s="188">
        <f>+BG276</f>
        <v>136761600</v>
      </c>
      <c r="BI276" s="189">
        <f>116649600+BG276</f>
        <v>253411200</v>
      </c>
      <c r="BJ276" s="188">
        <f>+BI276</f>
        <v>253411200</v>
      </c>
      <c r="BK276" s="189">
        <f>116649600+BI276</f>
        <v>370060800</v>
      </c>
      <c r="BL276" s="188">
        <f>+BK276</f>
        <v>370060800</v>
      </c>
      <c r="BM276" s="189">
        <f>116649600+BK276</f>
        <v>486710400</v>
      </c>
      <c r="BN276" s="188">
        <f>+BM276</f>
        <v>486710400</v>
      </c>
      <c r="BO276" s="190">
        <f>116649600+BM276</f>
        <v>603360000</v>
      </c>
    </row>
    <row r="277" spans="1:67" s="81" customFormat="1" ht="50.1" customHeight="1">
      <c r="A277" s="72" t="s">
        <v>829</v>
      </c>
      <c r="B277" s="72" t="s">
        <v>1097</v>
      </c>
      <c r="C277" s="72" t="s">
        <v>382</v>
      </c>
      <c r="D277" s="72" t="s">
        <v>457</v>
      </c>
      <c r="E277" s="72" t="s">
        <v>436</v>
      </c>
      <c r="F277" s="72" t="s">
        <v>436</v>
      </c>
      <c r="G277" s="73" t="s">
        <v>354</v>
      </c>
      <c r="H277" s="73" t="s">
        <v>839</v>
      </c>
      <c r="I277" s="73" t="s">
        <v>1540</v>
      </c>
      <c r="J277" s="74" t="s">
        <v>354</v>
      </c>
      <c r="K277" s="73" t="s">
        <v>275</v>
      </c>
      <c r="L277" s="74">
        <v>157</v>
      </c>
      <c r="M277" s="74" t="s">
        <v>831</v>
      </c>
      <c r="N277" s="74" t="s">
        <v>1</v>
      </c>
      <c r="O277" s="125"/>
      <c r="P277" s="125"/>
      <c r="Q277" s="125"/>
      <c r="R277" s="125"/>
      <c r="S277" s="125"/>
      <c r="T277" s="125"/>
      <c r="U277" s="125"/>
      <c r="V277" s="125"/>
      <c r="W277" s="125"/>
      <c r="X277" s="125"/>
      <c r="Y277" s="125"/>
      <c r="Z277" s="125"/>
      <c r="AA277" s="125"/>
      <c r="AB277" s="125"/>
      <c r="AC277" s="125"/>
      <c r="AD277" s="125"/>
      <c r="AE277" s="125"/>
      <c r="AF277" s="125"/>
      <c r="AG277" s="125"/>
      <c r="AH277" s="125"/>
      <c r="AI277" s="125"/>
      <c r="AJ277" s="125"/>
      <c r="AK277" s="125"/>
      <c r="AL277" s="74" t="s">
        <v>155</v>
      </c>
      <c r="AM277" s="76" t="s">
        <v>935</v>
      </c>
      <c r="AN277" s="74" t="s">
        <v>104</v>
      </c>
      <c r="AO277" s="74" t="s">
        <v>91</v>
      </c>
      <c r="AP277" s="74">
        <v>0</v>
      </c>
      <c r="AQ277" s="73" t="s">
        <v>1308</v>
      </c>
      <c r="AR277" s="73" t="s">
        <v>1309</v>
      </c>
      <c r="AS277" s="2">
        <v>0</v>
      </c>
      <c r="AT277" s="2">
        <v>0</v>
      </c>
      <c r="AU277" s="2">
        <v>100</v>
      </c>
      <c r="AV277" s="2">
        <v>100</v>
      </c>
      <c r="AW277" s="3">
        <v>100</v>
      </c>
      <c r="AX277" s="3">
        <v>100</v>
      </c>
      <c r="AY277" s="2">
        <v>0</v>
      </c>
      <c r="AZ277" s="77">
        <v>100</v>
      </c>
      <c r="BA277" s="2"/>
      <c r="BB277" s="2">
        <f t="shared" si="177"/>
        <v>100</v>
      </c>
      <c r="BC277" s="17">
        <f t="shared" si="188"/>
        <v>100</v>
      </c>
      <c r="BD277" s="78">
        <v>0</v>
      </c>
      <c r="BE277" s="79">
        <v>100</v>
      </c>
      <c r="BF277" s="78">
        <v>0</v>
      </c>
      <c r="BG277" s="79">
        <v>100</v>
      </c>
      <c r="BH277" s="78">
        <v>0</v>
      </c>
      <c r="BI277" s="79">
        <v>100</v>
      </c>
      <c r="BJ277" s="78">
        <v>0</v>
      </c>
      <c r="BK277" s="79">
        <v>100</v>
      </c>
      <c r="BL277" s="78">
        <v>0</v>
      </c>
      <c r="BM277" s="79">
        <v>100</v>
      </c>
      <c r="BN277" s="78">
        <v>0</v>
      </c>
      <c r="BO277" s="80">
        <f t="shared" ref="BO277:BO286" si="196">AW277</f>
        <v>100</v>
      </c>
    </row>
    <row r="278" spans="1:67" ht="50.1" customHeight="1">
      <c r="A278" s="72" t="s">
        <v>829</v>
      </c>
      <c r="B278" s="72" t="s">
        <v>1097</v>
      </c>
      <c r="C278" s="72" t="s">
        <v>382</v>
      </c>
      <c r="D278" s="72" t="s">
        <v>457</v>
      </c>
      <c r="E278" s="72" t="s">
        <v>436</v>
      </c>
      <c r="F278" s="72" t="s">
        <v>436</v>
      </c>
      <c r="G278" s="73" t="s">
        <v>354</v>
      </c>
      <c r="H278" s="73" t="s">
        <v>839</v>
      </c>
      <c r="I278" s="73" t="s">
        <v>1540</v>
      </c>
      <c r="J278" s="74" t="s">
        <v>354</v>
      </c>
      <c r="K278" s="191" t="s">
        <v>275</v>
      </c>
      <c r="L278" s="269">
        <v>356</v>
      </c>
      <c r="M278" s="11" t="s">
        <v>1310</v>
      </c>
      <c r="N278" s="134" t="s">
        <v>1</v>
      </c>
      <c r="O278" s="192"/>
      <c r="P278" s="192"/>
      <c r="Q278" s="192"/>
      <c r="R278" s="192"/>
      <c r="S278" s="192"/>
      <c r="T278" s="192"/>
      <c r="U278" s="192"/>
      <c r="V278" s="192"/>
      <c r="W278" s="192"/>
      <c r="X278" s="192"/>
      <c r="Y278" s="192"/>
      <c r="Z278" s="192"/>
      <c r="AA278" s="192"/>
      <c r="AB278" s="192"/>
      <c r="AC278" s="192"/>
      <c r="AD278" s="192"/>
      <c r="AE278" s="192"/>
      <c r="AF278" s="192"/>
      <c r="AG278" s="192"/>
      <c r="AH278" s="192"/>
      <c r="AI278" s="192"/>
      <c r="AJ278" s="192"/>
      <c r="AK278" s="192"/>
      <c r="AL278" s="193" t="s">
        <v>155</v>
      </c>
      <c r="AM278" s="194" t="s">
        <v>160</v>
      </c>
      <c r="AN278" s="134" t="s">
        <v>104</v>
      </c>
      <c r="AO278" s="193" t="s">
        <v>91</v>
      </c>
      <c r="AP278" s="194">
        <v>0</v>
      </c>
      <c r="AQ278" s="26" t="s">
        <v>1311</v>
      </c>
      <c r="AR278" s="26" t="s">
        <v>1312</v>
      </c>
      <c r="AS278" s="2">
        <v>0</v>
      </c>
      <c r="AT278" s="2">
        <v>0</v>
      </c>
      <c r="AU278" s="2">
        <v>0</v>
      </c>
      <c r="AV278" s="2">
        <v>0</v>
      </c>
      <c r="AW278" s="195">
        <v>100</v>
      </c>
      <c r="AX278" s="196">
        <v>100</v>
      </c>
      <c r="AY278" s="2">
        <v>0</v>
      </c>
      <c r="AZ278" s="2">
        <v>0</v>
      </c>
      <c r="BA278" s="172"/>
      <c r="BB278" s="172"/>
      <c r="BC278" s="172"/>
      <c r="BD278" s="78">
        <v>100</v>
      </c>
      <c r="BE278" s="79">
        <v>100</v>
      </c>
      <c r="BF278" s="78">
        <v>100</v>
      </c>
      <c r="BG278" s="79">
        <v>100</v>
      </c>
      <c r="BH278" s="78">
        <v>100</v>
      </c>
      <c r="BI278" s="79">
        <v>100</v>
      </c>
      <c r="BJ278" s="78">
        <v>100</v>
      </c>
      <c r="BK278" s="79">
        <v>100</v>
      </c>
      <c r="BL278" s="78">
        <v>100</v>
      </c>
      <c r="BM278" s="79">
        <v>100</v>
      </c>
      <c r="BN278" s="78">
        <v>100</v>
      </c>
      <c r="BO278" s="80">
        <f t="shared" si="196"/>
        <v>100</v>
      </c>
    </row>
    <row r="279" spans="1:67" ht="50.1" customHeight="1">
      <c r="A279" s="72" t="s">
        <v>829</v>
      </c>
      <c r="B279" s="72" t="s">
        <v>381</v>
      </c>
      <c r="C279" s="72" t="s">
        <v>405</v>
      </c>
      <c r="D279" s="72" t="s">
        <v>406</v>
      </c>
      <c r="E279" s="72" t="s">
        <v>441</v>
      </c>
      <c r="F279" s="72" t="s">
        <v>441</v>
      </c>
      <c r="G279" s="73" t="s">
        <v>354</v>
      </c>
      <c r="H279" s="73" t="s">
        <v>839</v>
      </c>
      <c r="I279" s="73" t="s">
        <v>1540</v>
      </c>
      <c r="J279" s="74">
        <v>54</v>
      </c>
      <c r="K279" s="73" t="s">
        <v>166</v>
      </c>
      <c r="L279" s="74">
        <v>413</v>
      </c>
      <c r="M279" s="74" t="s">
        <v>1313</v>
      </c>
      <c r="N279" s="74" t="s">
        <v>1</v>
      </c>
      <c r="O279" s="76"/>
      <c r="P279" s="76"/>
      <c r="Q279" s="76"/>
      <c r="R279" s="76"/>
      <c r="S279" s="76"/>
      <c r="T279" s="76"/>
      <c r="U279" s="76"/>
      <c r="V279" s="76"/>
      <c r="W279" s="76"/>
      <c r="X279" s="76"/>
      <c r="Y279" s="76"/>
      <c r="Z279" s="76"/>
      <c r="AA279" s="76"/>
      <c r="AB279" s="76"/>
      <c r="AC279" s="76"/>
      <c r="AD279" s="76"/>
      <c r="AE279" s="76"/>
      <c r="AF279" s="76"/>
      <c r="AG279" s="76"/>
      <c r="AH279" s="76"/>
      <c r="AI279" s="76"/>
      <c r="AJ279" s="76"/>
      <c r="AK279" s="76"/>
      <c r="AL279" s="74" t="s">
        <v>88</v>
      </c>
      <c r="AM279" s="76" t="s">
        <v>143</v>
      </c>
      <c r="AN279" s="74" t="s">
        <v>117</v>
      </c>
      <c r="AO279" s="74" t="s">
        <v>105</v>
      </c>
      <c r="AP279" s="74">
        <v>0</v>
      </c>
      <c r="AQ279" s="73" t="s">
        <v>1314</v>
      </c>
      <c r="AR279" s="73" t="s">
        <v>426</v>
      </c>
      <c r="AS279" s="2">
        <v>0</v>
      </c>
      <c r="AT279" s="2">
        <v>0</v>
      </c>
      <c r="AU279" s="2">
        <v>2</v>
      </c>
      <c r="AV279" s="2">
        <v>2</v>
      </c>
      <c r="AW279" s="3">
        <v>2</v>
      </c>
      <c r="AX279" s="3">
        <v>6</v>
      </c>
      <c r="AY279" s="2">
        <v>0</v>
      </c>
      <c r="AZ279" s="77">
        <v>2</v>
      </c>
      <c r="BA279" s="2">
        <v>1</v>
      </c>
      <c r="BB279" s="2">
        <f t="shared" ref="BB279:BB335" si="197">AV279-BA279</f>
        <v>1</v>
      </c>
      <c r="BC279" s="17">
        <f t="shared" ref="BC279:BC286" si="198">AW279</f>
        <v>2</v>
      </c>
      <c r="BD279" s="78">
        <v>0</v>
      </c>
      <c r="BE279" s="78">
        <v>0</v>
      </c>
      <c r="BF279" s="78">
        <v>0</v>
      </c>
      <c r="BG279" s="78">
        <v>0</v>
      </c>
      <c r="BH279" s="78">
        <v>0</v>
      </c>
      <c r="BI279" s="79">
        <v>1</v>
      </c>
      <c r="BJ279" s="78">
        <f>BI279</f>
        <v>1</v>
      </c>
      <c r="BK279" s="78">
        <f t="shared" ref="BK279:BN279" si="199">BJ279</f>
        <v>1</v>
      </c>
      <c r="BL279" s="78">
        <f t="shared" si="199"/>
        <v>1</v>
      </c>
      <c r="BM279" s="78">
        <f t="shared" si="199"/>
        <v>1</v>
      </c>
      <c r="BN279" s="78">
        <f t="shared" si="199"/>
        <v>1</v>
      </c>
      <c r="BO279" s="80">
        <f t="shared" si="196"/>
        <v>2</v>
      </c>
    </row>
    <row r="280" spans="1:67" ht="50.1" customHeight="1">
      <c r="A280" s="72" t="s">
        <v>829</v>
      </c>
      <c r="B280" s="72" t="s">
        <v>381</v>
      </c>
      <c r="C280" s="72" t="s">
        <v>405</v>
      </c>
      <c r="D280" s="72" t="s">
        <v>406</v>
      </c>
      <c r="E280" s="72" t="s">
        <v>441</v>
      </c>
      <c r="F280" s="72" t="s">
        <v>441</v>
      </c>
      <c r="G280" s="73" t="s">
        <v>354</v>
      </c>
      <c r="H280" s="73" t="s">
        <v>839</v>
      </c>
      <c r="I280" s="73" t="s">
        <v>1540</v>
      </c>
      <c r="J280" s="74">
        <v>54</v>
      </c>
      <c r="K280" s="73" t="s">
        <v>166</v>
      </c>
      <c r="L280" s="74">
        <v>415</v>
      </c>
      <c r="M280" s="74" t="s">
        <v>1315</v>
      </c>
      <c r="N280" s="74" t="s">
        <v>1</v>
      </c>
      <c r="O280" s="76"/>
      <c r="P280" s="76"/>
      <c r="Q280" s="76"/>
      <c r="R280" s="76"/>
      <c r="S280" s="76"/>
      <c r="T280" s="76"/>
      <c r="U280" s="76"/>
      <c r="V280" s="76"/>
      <c r="W280" s="76"/>
      <c r="X280" s="76"/>
      <c r="Y280" s="76"/>
      <c r="Z280" s="76"/>
      <c r="AA280" s="76"/>
      <c r="AB280" s="76"/>
      <c r="AC280" s="76"/>
      <c r="AD280" s="76"/>
      <c r="AE280" s="76"/>
      <c r="AF280" s="76"/>
      <c r="AG280" s="76"/>
      <c r="AH280" s="76"/>
      <c r="AI280" s="76"/>
      <c r="AJ280" s="76"/>
      <c r="AK280" s="76"/>
      <c r="AL280" s="74" t="s">
        <v>88</v>
      </c>
      <c r="AM280" s="76" t="s">
        <v>125</v>
      </c>
      <c r="AN280" s="74" t="s">
        <v>113</v>
      </c>
      <c r="AO280" s="74" t="s">
        <v>105</v>
      </c>
      <c r="AP280" s="74">
        <v>0</v>
      </c>
      <c r="AQ280" s="73" t="s">
        <v>1316</v>
      </c>
      <c r="AR280" s="73" t="s">
        <v>1317</v>
      </c>
      <c r="AS280" s="2">
        <v>0</v>
      </c>
      <c r="AT280" s="2">
        <v>0</v>
      </c>
      <c r="AU280" s="2">
        <v>1</v>
      </c>
      <c r="AV280" s="2">
        <v>1</v>
      </c>
      <c r="AW280" s="3">
        <v>1</v>
      </c>
      <c r="AX280" s="197">
        <v>1</v>
      </c>
      <c r="AY280" s="2">
        <v>0</v>
      </c>
      <c r="AZ280" s="77">
        <v>1</v>
      </c>
      <c r="BA280" s="2">
        <v>0</v>
      </c>
      <c r="BB280" s="2">
        <f t="shared" si="197"/>
        <v>1</v>
      </c>
      <c r="BC280" s="17">
        <f t="shared" si="198"/>
        <v>1</v>
      </c>
      <c r="BD280" s="78">
        <v>0</v>
      </c>
      <c r="BE280" s="78">
        <v>0</v>
      </c>
      <c r="BF280" s="78">
        <v>0</v>
      </c>
      <c r="BG280" s="78">
        <v>0</v>
      </c>
      <c r="BH280" s="78">
        <v>0</v>
      </c>
      <c r="BI280" s="78">
        <v>0</v>
      </c>
      <c r="BJ280" s="78">
        <v>0</v>
      </c>
      <c r="BK280" s="78">
        <v>0</v>
      </c>
      <c r="BL280" s="78">
        <v>0</v>
      </c>
      <c r="BM280" s="78">
        <v>0</v>
      </c>
      <c r="BN280" s="78">
        <v>0</v>
      </c>
      <c r="BO280" s="80">
        <f t="shared" si="196"/>
        <v>1</v>
      </c>
    </row>
    <row r="281" spans="1:67" ht="50.1" customHeight="1">
      <c r="A281" s="72" t="s">
        <v>829</v>
      </c>
      <c r="B281" s="72" t="s">
        <v>381</v>
      </c>
      <c r="C281" s="72" t="s">
        <v>405</v>
      </c>
      <c r="D281" s="72" t="s">
        <v>406</v>
      </c>
      <c r="E281" s="72" t="s">
        <v>441</v>
      </c>
      <c r="F281" s="72" t="s">
        <v>441</v>
      </c>
      <c r="G281" s="73" t="s">
        <v>354</v>
      </c>
      <c r="H281" s="73" t="s">
        <v>839</v>
      </c>
      <c r="I281" s="73" t="s">
        <v>1540</v>
      </c>
      <c r="J281" s="74">
        <v>54</v>
      </c>
      <c r="K281" s="73" t="s">
        <v>166</v>
      </c>
      <c r="L281" s="74">
        <v>416</v>
      </c>
      <c r="M281" s="74" t="s">
        <v>1318</v>
      </c>
      <c r="N281" s="74" t="s">
        <v>1</v>
      </c>
      <c r="O281" s="76"/>
      <c r="P281" s="76"/>
      <c r="Q281" s="76"/>
      <c r="R281" s="76"/>
      <c r="S281" s="76"/>
      <c r="T281" s="76"/>
      <c r="U281" s="76"/>
      <c r="V281" s="76"/>
      <c r="W281" s="76"/>
      <c r="X281" s="76"/>
      <c r="Y281" s="76"/>
      <c r="Z281" s="76"/>
      <c r="AA281" s="76"/>
      <c r="AB281" s="76"/>
      <c r="AC281" s="76"/>
      <c r="AD281" s="76"/>
      <c r="AE281" s="76"/>
      <c r="AF281" s="76"/>
      <c r="AG281" s="76"/>
      <c r="AH281" s="76"/>
      <c r="AI281" s="76"/>
      <c r="AJ281" s="76"/>
      <c r="AK281" s="76"/>
      <c r="AL281" s="74" t="s">
        <v>155</v>
      </c>
      <c r="AM281" s="76" t="s">
        <v>160</v>
      </c>
      <c r="AN281" s="74" t="s">
        <v>104</v>
      </c>
      <c r="AO281" s="74" t="s">
        <v>91</v>
      </c>
      <c r="AP281" s="74">
        <v>0</v>
      </c>
      <c r="AQ281" s="73" t="s">
        <v>1319</v>
      </c>
      <c r="AR281" s="73" t="s">
        <v>1320</v>
      </c>
      <c r="AS281" s="2">
        <v>0</v>
      </c>
      <c r="AT281" s="2">
        <v>0</v>
      </c>
      <c r="AU281" s="2">
        <v>100</v>
      </c>
      <c r="AV281" s="2">
        <v>100</v>
      </c>
      <c r="AW281" s="3">
        <v>100</v>
      </c>
      <c r="AX281" s="178">
        <v>100</v>
      </c>
      <c r="AY281" s="2">
        <v>0</v>
      </c>
      <c r="AZ281" s="77">
        <v>100</v>
      </c>
      <c r="BA281" s="2"/>
      <c r="BB281" s="2">
        <f t="shared" si="197"/>
        <v>100</v>
      </c>
      <c r="BC281" s="17">
        <f t="shared" si="198"/>
        <v>100</v>
      </c>
      <c r="BD281" s="79">
        <v>100</v>
      </c>
      <c r="BE281" s="79">
        <v>100</v>
      </c>
      <c r="BF281" s="79">
        <v>100</v>
      </c>
      <c r="BG281" s="79">
        <v>100</v>
      </c>
      <c r="BH281" s="79">
        <v>100</v>
      </c>
      <c r="BI281" s="79">
        <v>100</v>
      </c>
      <c r="BJ281" s="79">
        <v>100</v>
      </c>
      <c r="BK281" s="79">
        <v>100</v>
      </c>
      <c r="BL281" s="79">
        <v>100</v>
      </c>
      <c r="BM281" s="79">
        <v>100</v>
      </c>
      <c r="BN281" s="79">
        <v>100</v>
      </c>
      <c r="BO281" s="80">
        <f t="shared" si="196"/>
        <v>100</v>
      </c>
    </row>
    <row r="282" spans="1:67" ht="50.1" customHeight="1">
      <c r="A282" s="72" t="s">
        <v>829</v>
      </c>
      <c r="B282" s="72" t="s">
        <v>381</v>
      </c>
      <c r="C282" s="72" t="s">
        <v>405</v>
      </c>
      <c r="D282" s="72" t="s">
        <v>406</v>
      </c>
      <c r="E282" s="72" t="s">
        <v>441</v>
      </c>
      <c r="F282" s="72" t="s">
        <v>441</v>
      </c>
      <c r="G282" s="73" t="s">
        <v>354</v>
      </c>
      <c r="H282" s="73" t="s">
        <v>839</v>
      </c>
      <c r="I282" s="73" t="s">
        <v>1540</v>
      </c>
      <c r="J282" s="74">
        <v>54</v>
      </c>
      <c r="K282" s="73" t="s">
        <v>166</v>
      </c>
      <c r="L282" s="74">
        <v>417</v>
      </c>
      <c r="M282" s="74" t="s">
        <v>1321</v>
      </c>
      <c r="N282" s="74" t="s">
        <v>1</v>
      </c>
      <c r="O282" s="76"/>
      <c r="P282" s="76"/>
      <c r="Q282" s="76"/>
      <c r="R282" s="76"/>
      <c r="S282" s="76"/>
      <c r="T282" s="76"/>
      <c r="U282" s="76"/>
      <c r="V282" s="76"/>
      <c r="W282" s="76"/>
      <c r="X282" s="76"/>
      <c r="Y282" s="76"/>
      <c r="Z282" s="76"/>
      <c r="AA282" s="76"/>
      <c r="AB282" s="76"/>
      <c r="AC282" s="76"/>
      <c r="AD282" s="76"/>
      <c r="AE282" s="76"/>
      <c r="AF282" s="76"/>
      <c r="AG282" s="76"/>
      <c r="AH282" s="76"/>
      <c r="AI282" s="76"/>
      <c r="AJ282" s="76"/>
      <c r="AK282" s="76"/>
      <c r="AL282" s="74" t="s">
        <v>155</v>
      </c>
      <c r="AM282" s="76" t="s">
        <v>89</v>
      </c>
      <c r="AN282" s="74" t="s">
        <v>104</v>
      </c>
      <c r="AO282" s="74" t="s">
        <v>91</v>
      </c>
      <c r="AP282" s="74">
        <v>0</v>
      </c>
      <c r="AQ282" s="73" t="s">
        <v>1322</v>
      </c>
      <c r="AR282" s="73" t="s">
        <v>1323</v>
      </c>
      <c r="AS282" s="2">
        <v>0</v>
      </c>
      <c r="AT282" s="2">
        <v>0</v>
      </c>
      <c r="AU282" s="2">
        <v>100</v>
      </c>
      <c r="AV282" s="2">
        <v>100</v>
      </c>
      <c r="AW282" s="3">
        <v>100</v>
      </c>
      <c r="AX282" s="178">
        <v>100</v>
      </c>
      <c r="AY282" s="2">
        <v>0</v>
      </c>
      <c r="AZ282" s="77">
        <v>100</v>
      </c>
      <c r="BA282" s="2">
        <v>50</v>
      </c>
      <c r="BB282" s="2">
        <f t="shared" si="197"/>
        <v>50</v>
      </c>
      <c r="BC282" s="17">
        <f t="shared" si="198"/>
        <v>100</v>
      </c>
      <c r="BD282" s="78">
        <v>0</v>
      </c>
      <c r="BE282" s="78">
        <f>BD282</f>
        <v>0</v>
      </c>
      <c r="BF282" s="79">
        <v>25</v>
      </c>
      <c r="BG282" s="78">
        <f>BF282</f>
        <v>25</v>
      </c>
      <c r="BH282" s="78">
        <f>BG282</f>
        <v>25</v>
      </c>
      <c r="BI282" s="79">
        <v>50</v>
      </c>
      <c r="BJ282" s="78">
        <f>BI282</f>
        <v>50</v>
      </c>
      <c r="BK282" s="78">
        <f>BJ282</f>
        <v>50</v>
      </c>
      <c r="BL282" s="79">
        <v>75</v>
      </c>
      <c r="BM282" s="78">
        <f>BL282</f>
        <v>75</v>
      </c>
      <c r="BN282" s="78">
        <f>BM282</f>
        <v>75</v>
      </c>
      <c r="BO282" s="80">
        <f t="shared" si="196"/>
        <v>100</v>
      </c>
    </row>
    <row r="283" spans="1:67" ht="50.1" customHeight="1">
      <c r="A283" s="72" t="s">
        <v>829</v>
      </c>
      <c r="B283" s="72" t="s">
        <v>381</v>
      </c>
      <c r="C283" s="72" t="s">
        <v>405</v>
      </c>
      <c r="D283" s="72" t="s">
        <v>406</v>
      </c>
      <c r="E283" s="72" t="s">
        <v>441</v>
      </c>
      <c r="F283" s="72" t="s">
        <v>441</v>
      </c>
      <c r="G283" s="73" t="s">
        <v>354</v>
      </c>
      <c r="H283" s="73" t="s">
        <v>839</v>
      </c>
      <c r="I283" s="73" t="s">
        <v>1540</v>
      </c>
      <c r="J283" s="74">
        <v>54</v>
      </c>
      <c r="K283" s="73" t="s">
        <v>166</v>
      </c>
      <c r="L283" s="74">
        <v>418</v>
      </c>
      <c r="M283" s="74" t="s">
        <v>1324</v>
      </c>
      <c r="N283" s="74" t="s">
        <v>1</v>
      </c>
      <c r="O283" s="76"/>
      <c r="P283" s="76"/>
      <c r="Q283" s="76"/>
      <c r="R283" s="76"/>
      <c r="S283" s="76"/>
      <c r="T283" s="76"/>
      <c r="U283" s="76"/>
      <c r="V283" s="76"/>
      <c r="W283" s="76" t="s">
        <v>87</v>
      </c>
      <c r="X283" s="76"/>
      <c r="Y283" s="76"/>
      <c r="Z283" s="76"/>
      <c r="AA283" s="76"/>
      <c r="AB283" s="76"/>
      <c r="AC283" s="76"/>
      <c r="AD283" s="76"/>
      <c r="AE283" s="76"/>
      <c r="AF283" s="76"/>
      <c r="AG283" s="76"/>
      <c r="AH283" s="76"/>
      <c r="AI283" s="76"/>
      <c r="AJ283" s="76"/>
      <c r="AK283" s="76"/>
      <c r="AL283" s="74" t="s">
        <v>155</v>
      </c>
      <c r="AM283" s="76" t="s">
        <v>143</v>
      </c>
      <c r="AN283" s="74" t="s">
        <v>104</v>
      </c>
      <c r="AO283" s="74" t="s">
        <v>91</v>
      </c>
      <c r="AP283" s="74">
        <v>0</v>
      </c>
      <c r="AQ283" s="73" t="s">
        <v>1325</v>
      </c>
      <c r="AR283" s="73" t="s">
        <v>1326</v>
      </c>
      <c r="AS283" s="2">
        <v>0</v>
      </c>
      <c r="AT283" s="2">
        <v>0</v>
      </c>
      <c r="AU283" s="2">
        <v>100</v>
      </c>
      <c r="AV283" s="2">
        <v>100</v>
      </c>
      <c r="AW283" s="3">
        <v>100</v>
      </c>
      <c r="AX283" s="178">
        <v>100</v>
      </c>
      <c r="AY283" s="2">
        <v>0</v>
      </c>
      <c r="AZ283" s="77">
        <v>100</v>
      </c>
      <c r="BA283" s="2">
        <v>50</v>
      </c>
      <c r="BB283" s="2">
        <f t="shared" si="197"/>
        <v>50</v>
      </c>
      <c r="BC283" s="17">
        <f t="shared" si="198"/>
        <v>100</v>
      </c>
      <c r="BD283" s="78">
        <v>0</v>
      </c>
      <c r="BE283" s="78">
        <v>0</v>
      </c>
      <c r="BF283" s="78">
        <v>0</v>
      </c>
      <c r="BG283" s="78">
        <v>0</v>
      </c>
      <c r="BH283" s="78">
        <v>0</v>
      </c>
      <c r="BI283" s="79">
        <v>50</v>
      </c>
      <c r="BJ283" s="78">
        <f>BI283</f>
        <v>50</v>
      </c>
      <c r="BK283" s="78">
        <f t="shared" ref="BK283:BN283" si="200">BJ283</f>
        <v>50</v>
      </c>
      <c r="BL283" s="78">
        <f t="shared" si="200"/>
        <v>50</v>
      </c>
      <c r="BM283" s="78">
        <f t="shared" si="200"/>
        <v>50</v>
      </c>
      <c r="BN283" s="78">
        <f t="shared" si="200"/>
        <v>50</v>
      </c>
      <c r="BO283" s="80">
        <f t="shared" si="196"/>
        <v>100</v>
      </c>
    </row>
    <row r="284" spans="1:67" ht="50.1" customHeight="1">
      <c r="A284" s="72" t="s">
        <v>829</v>
      </c>
      <c r="B284" s="72" t="s">
        <v>1097</v>
      </c>
      <c r="C284" s="72" t="s">
        <v>382</v>
      </c>
      <c r="D284" s="72" t="s">
        <v>383</v>
      </c>
      <c r="E284" s="72" t="s">
        <v>460</v>
      </c>
      <c r="F284" s="72" t="s">
        <v>460</v>
      </c>
      <c r="G284" s="73" t="s">
        <v>354</v>
      </c>
      <c r="H284" s="73" t="s">
        <v>839</v>
      </c>
      <c r="I284" s="73" t="s">
        <v>1540</v>
      </c>
      <c r="J284" s="74" t="s">
        <v>354</v>
      </c>
      <c r="K284" s="73" t="s">
        <v>1327</v>
      </c>
      <c r="L284" s="74">
        <v>460</v>
      </c>
      <c r="M284" s="74" t="s">
        <v>1328</v>
      </c>
      <c r="N284" s="74" t="s">
        <v>1</v>
      </c>
      <c r="O284" s="76"/>
      <c r="P284" s="76"/>
      <c r="Q284" s="76"/>
      <c r="R284" s="76"/>
      <c r="S284" s="76"/>
      <c r="T284" s="76"/>
      <c r="U284" s="76"/>
      <c r="V284" s="76"/>
      <c r="W284" s="76"/>
      <c r="X284" s="76"/>
      <c r="Y284" s="76"/>
      <c r="Z284" s="76"/>
      <c r="AA284" s="76"/>
      <c r="AB284" s="76"/>
      <c r="AC284" s="76"/>
      <c r="AD284" s="76"/>
      <c r="AE284" s="76"/>
      <c r="AF284" s="76"/>
      <c r="AG284" s="76"/>
      <c r="AH284" s="76"/>
      <c r="AI284" s="76"/>
      <c r="AJ284" s="76"/>
      <c r="AK284" s="76"/>
      <c r="AL284" s="74" t="s">
        <v>155</v>
      </c>
      <c r="AM284" s="76" t="s">
        <v>160</v>
      </c>
      <c r="AN284" s="74" t="s">
        <v>113</v>
      </c>
      <c r="AO284" s="74" t="s">
        <v>105</v>
      </c>
      <c r="AP284" s="74">
        <v>0</v>
      </c>
      <c r="AQ284" s="73" t="s">
        <v>1329</v>
      </c>
      <c r="AR284" s="73" t="s">
        <v>1330</v>
      </c>
      <c r="AS284" s="198">
        <v>10</v>
      </c>
      <c r="AT284" s="198">
        <v>10</v>
      </c>
      <c r="AU284" s="198">
        <v>10</v>
      </c>
      <c r="AV284" s="198">
        <v>15</v>
      </c>
      <c r="AW284" s="178">
        <v>15</v>
      </c>
      <c r="AX284" s="178">
        <v>15</v>
      </c>
      <c r="AY284" s="198">
        <v>11</v>
      </c>
      <c r="AZ284" s="199">
        <v>10</v>
      </c>
      <c r="BA284" s="198">
        <v>15</v>
      </c>
      <c r="BB284" s="198">
        <f t="shared" si="197"/>
        <v>0</v>
      </c>
      <c r="BC284" s="198">
        <f t="shared" si="198"/>
        <v>15</v>
      </c>
      <c r="BD284" s="185">
        <v>0</v>
      </c>
      <c r="BE284" s="185">
        <v>1</v>
      </c>
      <c r="BF284" s="185">
        <v>3</v>
      </c>
      <c r="BG284" s="185">
        <v>5</v>
      </c>
      <c r="BH284" s="185">
        <v>7</v>
      </c>
      <c r="BI284" s="185">
        <v>7</v>
      </c>
      <c r="BJ284" s="185">
        <v>9</v>
      </c>
      <c r="BK284" s="185">
        <v>11</v>
      </c>
      <c r="BL284" s="185">
        <v>13</v>
      </c>
      <c r="BM284" s="185">
        <v>14</v>
      </c>
      <c r="BN284" s="185">
        <v>15</v>
      </c>
      <c r="BO284" s="186">
        <f t="shared" si="196"/>
        <v>15</v>
      </c>
    </row>
    <row r="285" spans="1:67" ht="50.1" customHeight="1">
      <c r="A285" s="72" t="s">
        <v>829</v>
      </c>
      <c r="B285" s="72" t="s">
        <v>1097</v>
      </c>
      <c r="C285" s="72" t="s">
        <v>382</v>
      </c>
      <c r="D285" s="72" t="s">
        <v>383</v>
      </c>
      <c r="E285" s="72" t="s">
        <v>460</v>
      </c>
      <c r="F285" s="72" t="s">
        <v>460</v>
      </c>
      <c r="G285" s="73" t="s">
        <v>354</v>
      </c>
      <c r="H285" s="73" t="s">
        <v>839</v>
      </c>
      <c r="I285" s="73" t="s">
        <v>1540</v>
      </c>
      <c r="J285" s="74" t="s">
        <v>354</v>
      </c>
      <c r="K285" s="73" t="s">
        <v>1327</v>
      </c>
      <c r="L285" s="74">
        <v>271</v>
      </c>
      <c r="M285" s="74" t="s">
        <v>1331</v>
      </c>
      <c r="N285" s="74" t="s">
        <v>1</v>
      </c>
      <c r="O285" s="76"/>
      <c r="P285" s="76"/>
      <c r="Q285" s="76"/>
      <c r="R285" s="76"/>
      <c r="S285" s="76"/>
      <c r="T285" s="76"/>
      <c r="U285" s="76"/>
      <c r="V285" s="76"/>
      <c r="W285" s="76"/>
      <c r="X285" s="76"/>
      <c r="Y285" s="76"/>
      <c r="Z285" s="76"/>
      <c r="AA285" s="76"/>
      <c r="AB285" s="76"/>
      <c r="AC285" s="76"/>
      <c r="AD285" s="76"/>
      <c r="AE285" s="76"/>
      <c r="AF285" s="76"/>
      <c r="AG285" s="76"/>
      <c r="AH285" s="76"/>
      <c r="AI285" s="76"/>
      <c r="AJ285" s="76"/>
      <c r="AK285" s="76"/>
      <c r="AL285" s="74" t="s">
        <v>155</v>
      </c>
      <c r="AM285" s="76" t="s">
        <v>89</v>
      </c>
      <c r="AN285" s="74" t="s">
        <v>113</v>
      </c>
      <c r="AO285" s="74" t="s">
        <v>105</v>
      </c>
      <c r="AP285" s="74">
        <v>0</v>
      </c>
      <c r="AQ285" s="75" t="s">
        <v>1332</v>
      </c>
      <c r="AR285" s="73" t="s">
        <v>1333</v>
      </c>
      <c r="AS285" s="198">
        <v>0</v>
      </c>
      <c r="AT285" s="198">
        <v>0</v>
      </c>
      <c r="AU285" s="198">
        <v>0</v>
      </c>
      <c r="AV285" s="198">
        <v>4</v>
      </c>
      <c r="AW285" s="178">
        <v>4</v>
      </c>
      <c r="AX285" s="178">
        <v>4</v>
      </c>
      <c r="AY285" s="198">
        <v>0</v>
      </c>
      <c r="AZ285" s="198">
        <v>0</v>
      </c>
      <c r="BA285" s="198">
        <v>3</v>
      </c>
      <c r="BB285" s="198">
        <f t="shared" si="197"/>
        <v>1</v>
      </c>
      <c r="BC285" s="198">
        <f t="shared" si="198"/>
        <v>4</v>
      </c>
      <c r="BD285" s="200">
        <v>0</v>
      </c>
      <c r="BE285" s="200">
        <f t="shared" ref="BE285:BE286" si="201">BD285</f>
        <v>0</v>
      </c>
      <c r="BF285" s="185">
        <v>1</v>
      </c>
      <c r="BG285" s="200">
        <f t="shared" ref="BG285:BH286" si="202">BF285</f>
        <v>1</v>
      </c>
      <c r="BH285" s="200">
        <f t="shared" si="202"/>
        <v>1</v>
      </c>
      <c r="BI285" s="185">
        <v>2</v>
      </c>
      <c r="BJ285" s="200">
        <f t="shared" ref="BJ285:BK286" si="203">BI285</f>
        <v>2</v>
      </c>
      <c r="BK285" s="200">
        <f t="shared" si="203"/>
        <v>2</v>
      </c>
      <c r="BL285" s="185">
        <v>3</v>
      </c>
      <c r="BM285" s="200">
        <f t="shared" ref="BM285:BN286" si="204">BL285</f>
        <v>3</v>
      </c>
      <c r="BN285" s="200">
        <f t="shared" si="204"/>
        <v>3</v>
      </c>
      <c r="BO285" s="186">
        <f t="shared" si="196"/>
        <v>4</v>
      </c>
    </row>
    <row r="286" spans="1:67" ht="50.1" customHeight="1">
      <c r="A286" s="72" t="s">
        <v>829</v>
      </c>
      <c r="B286" s="72" t="s">
        <v>1097</v>
      </c>
      <c r="C286" s="72" t="s">
        <v>382</v>
      </c>
      <c r="D286" s="72" t="s">
        <v>383</v>
      </c>
      <c r="E286" s="72" t="s">
        <v>460</v>
      </c>
      <c r="F286" s="72" t="s">
        <v>460</v>
      </c>
      <c r="G286" s="73" t="s">
        <v>354</v>
      </c>
      <c r="H286" s="73" t="s">
        <v>839</v>
      </c>
      <c r="I286" s="73" t="s">
        <v>1540</v>
      </c>
      <c r="J286" s="74" t="s">
        <v>354</v>
      </c>
      <c r="K286" s="73" t="s">
        <v>1327</v>
      </c>
      <c r="L286" s="74">
        <v>272</v>
      </c>
      <c r="M286" s="74" t="s">
        <v>1334</v>
      </c>
      <c r="N286" s="74" t="s">
        <v>1</v>
      </c>
      <c r="O286" s="76"/>
      <c r="P286" s="76"/>
      <c r="Q286" s="76"/>
      <c r="R286" s="76"/>
      <c r="S286" s="76"/>
      <c r="T286" s="76"/>
      <c r="U286" s="76"/>
      <c r="V286" s="76"/>
      <c r="W286" s="76"/>
      <c r="X286" s="76"/>
      <c r="Y286" s="76"/>
      <c r="Z286" s="76"/>
      <c r="AA286" s="76"/>
      <c r="AB286" s="76"/>
      <c r="AC286" s="76"/>
      <c r="AD286" s="76"/>
      <c r="AE286" s="76"/>
      <c r="AF286" s="76"/>
      <c r="AG286" s="76"/>
      <c r="AH286" s="76"/>
      <c r="AI286" s="76"/>
      <c r="AJ286" s="76"/>
      <c r="AK286" s="76"/>
      <c r="AL286" s="74" t="s">
        <v>155</v>
      </c>
      <c r="AM286" s="76" t="s">
        <v>89</v>
      </c>
      <c r="AN286" s="74" t="s">
        <v>1335</v>
      </c>
      <c r="AO286" s="74" t="s">
        <v>91</v>
      </c>
      <c r="AP286" s="74">
        <v>0</v>
      </c>
      <c r="AQ286" s="73" t="s">
        <v>1336</v>
      </c>
      <c r="AR286" s="73" t="s">
        <v>1337</v>
      </c>
      <c r="AS286" s="198">
        <v>0</v>
      </c>
      <c r="AT286" s="198">
        <v>0</v>
      </c>
      <c r="AU286" s="198">
        <v>0</v>
      </c>
      <c r="AV286" s="198">
        <v>100</v>
      </c>
      <c r="AW286" s="178">
        <v>80</v>
      </c>
      <c r="AX286" s="178">
        <v>100</v>
      </c>
      <c r="AY286" s="198">
        <v>0</v>
      </c>
      <c r="AZ286" s="198">
        <v>0</v>
      </c>
      <c r="BA286" s="2">
        <v>92.52</v>
      </c>
      <c r="BB286" s="2">
        <f t="shared" si="197"/>
        <v>7.480000000000004</v>
      </c>
      <c r="BC286" s="5">
        <f t="shared" si="198"/>
        <v>80</v>
      </c>
      <c r="BD286" s="123">
        <v>0</v>
      </c>
      <c r="BE286" s="123">
        <f t="shared" si="201"/>
        <v>0</v>
      </c>
      <c r="BF286" s="122">
        <v>25</v>
      </c>
      <c r="BG286" s="123">
        <f t="shared" si="202"/>
        <v>25</v>
      </c>
      <c r="BH286" s="123">
        <f t="shared" si="202"/>
        <v>25</v>
      </c>
      <c r="BI286" s="122">
        <v>50</v>
      </c>
      <c r="BJ286" s="123">
        <f t="shared" si="203"/>
        <v>50</v>
      </c>
      <c r="BK286" s="123">
        <f t="shared" si="203"/>
        <v>50</v>
      </c>
      <c r="BL286" s="122">
        <v>75</v>
      </c>
      <c r="BM286" s="123">
        <f t="shared" si="204"/>
        <v>75</v>
      </c>
      <c r="BN286" s="123">
        <f t="shared" si="204"/>
        <v>75</v>
      </c>
      <c r="BO286" s="124">
        <f t="shared" si="196"/>
        <v>80</v>
      </c>
    </row>
    <row r="287" spans="1:67" ht="50.1" customHeight="1">
      <c r="A287" s="72" t="s">
        <v>829</v>
      </c>
      <c r="B287" s="72" t="s">
        <v>1097</v>
      </c>
      <c r="C287" s="72" t="s">
        <v>382</v>
      </c>
      <c r="D287" s="72" t="s">
        <v>383</v>
      </c>
      <c r="E287" s="72" t="s">
        <v>460</v>
      </c>
      <c r="F287" s="72" t="s">
        <v>460</v>
      </c>
      <c r="G287" s="73" t="s">
        <v>354</v>
      </c>
      <c r="H287" s="73" t="s">
        <v>839</v>
      </c>
      <c r="I287" s="73" t="s">
        <v>1540</v>
      </c>
      <c r="J287" s="74" t="s">
        <v>354</v>
      </c>
      <c r="K287" s="73" t="s">
        <v>1327</v>
      </c>
      <c r="L287" s="267">
        <v>357</v>
      </c>
      <c r="M287" s="74" t="s">
        <v>1338</v>
      </c>
      <c r="N287" s="74" t="s">
        <v>1</v>
      </c>
      <c r="O287" s="76"/>
      <c r="P287" s="76"/>
      <c r="Q287" s="76"/>
      <c r="R287" s="76"/>
      <c r="S287" s="76"/>
      <c r="T287" s="76"/>
      <c r="U287" s="76"/>
      <c r="V287" s="76"/>
      <c r="W287" s="76"/>
      <c r="X287" s="76"/>
      <c r="Y287" s="76"/>
      <c r="Z287" s="76"/>
      <c r="AA287" s="76"/>
      <c r="AB287" s="76"/>
      <c r="AC287" s="76"/>
      <c r="AD287" s="76"/>
      <c r="AE287" s="76"/>
      <c r="AF287" s="76"/>
      <c r="AG287" s="76"/>
      <c r="AH287" s="76"/>
      <c r="AI287" s="76"/>
      <c r="AJ287" s="76"/>
      <c r="AK287" s="76"/>
      <c r="AL287" s="74" t="s">
        <v>155</v>
      </c>
      <c r="AM287" s="76" t="s">
        <v>89</v>
      </c>
      <c r="AN287" s="74" t="s">
        <v>113</v>
      </c>
      <c r="AO287" s="74" t="s">
        <v>105</v>
      </c>
      <c r="AP287" s="74">
        <v>0</v>
      </c>
      <c r="AQ287" s="75" t="s">
        <v>1339</v>
      </c>
      <c r="AR287" s="73" t="s">
        <v>1340</v>
      </c>
      <c r="AS287" s="198">
        <v>0</v>
      </c>
      <c r="AT287" s="198">
        <v>0</v>
      </c>
      <c r="AU287" s="198">
        <v>0</v>
      </c>
      <c r="AV287" s="198">
        <v>0</v>
      </c>
      <c r="AW287" s="178">
        <v>45</v>
      </c>
      <c r="AX287" s="178">
        <v>45</v>
      </c>
      <c r="AY287" s="198">
        <v>0</v>
      </c>
      <c r="AZ287" s="199">
        <v>0</v>
      </c>
      <c r="BA287" s="198">
        <v>0</v>
      </c>
      <c r="BB287" s="198">
        <f t="shared" si="197"/>
        <v>0</v>
      </c>
      <c r="BC287" s="198">
        <v>45</v>
      </c>
      <c r="BD287" s="185">
        <v>0</v>
      </c>
      <c r="BE287" s="185">
        <v>0</v>
      </c>
      <c r="BF287" s="185">
        <v>12</v>
      </c>
      <c r="BG287" s="185">
        <v>12</v>
      </c>
      <c r="BH287" s="185">
        <v>12</v>
      </c>
      <c r="BI287" s="185">
        <v>25</v>
      </c>
      <c r="BJ287" s="185">
        <v>25</v>
      </c>
      <c r="BK287" s="185">
        <v>25</v>
      </c>
      <c r="BL287" s="185">
        <v>37</v>
      </c>
      <c r="BM287" s="185">
        <v>37</v>
      </c>
      <c r="BN287" s="185">
        <v>37</v>
      </c>
      <c r="BO287" s="186">
        <v>45</v>
      </c>
    </row>
    <row r="288" spans="1:67" ht="50.1" customHeight="1">
      <c r="A288" s="72" t="s">
        <v>829</v>
      </c>
      <c r="B288" s="72" t="s">
        <v>1097</v>
      </c>
      <c r="C288" s="72" t="s">
        <v>382</v>
      </c>
      <c r="D288" s="72" t="s">
        <v>383</v>
      </c>
      <c r="E288" s="72" t="s">
        <v>460</v>
      </c>
      <c r="F288" s="72" t="s">
        <v>460</v>
      </c>
      <c r="G288" s="73" t="s">
        <v>354</v>
      </c>
      <c r="H288" s="73" t="s">
        <v>839</v>
      </c>
      <c r="I288" s="73" t="s">
        <v>1540</v>
      </c>
      <c r="J288" s="74" t="s">
        <v>354</v>
      </c>
      <c r="K288" s="73" t="s">
        <v>1327</v>
      </c>
      <c r="L288" s="267">
        <v>359</v>
      </c>
      <c r="M288" s="74" t="s">
        <v>1341</v>
      </c>
      <c r="N288" s="74" t="s">
        <v>1</v>
      </c>
      <c r="O288" s="76"/>
      <c r="P288" s="76"/>
      <c r="Q288" s="76"/>
      <c r="R288" s="76"/>
      <c r="S288" s="76"/>
      <c r="T288" s="76"/>
      <c r="U288" s="76"/>
      <c r="V288" s="76"/>
      <c r="W288" s="76"/>
      <c r="X288" s="76"/>
      <c r="Y288" s="76"/>
      <c r="Z288" s="76"/>
      <c r="AA288" s="76"/>
      <c r="AB288" s="76"/>
      <c r="AC288" s="76"/>
      <c r="AD288" s="76"/>
      <c r="AE288" s="76"/>
      <c r="AF288" s="76"/>
      <c r="AG288" s="76"/>
      <c r="AH288" s="76"/>
      <c r="AI288" s="76"/>
      <c r="AJ288" s="76"/>
      <c r="AK288" s="76"/>
      <c r="AL288" s="74" t="s">
        <v>155</v>
      </c>
      <c r="AM288" s="76" t="s">
        <v>160</v>
      </c>
      <c r="AN288" s="74" t="s">
        <v>113</v>
      </c>
      <c r="AO288" s="74" t="s">
        <v>105</v>
      </c>
      <c r="AP288" s="74">
        <v>0</v>
      </c>
      <c r="AQ288" s="75" t="s">
        <v>1342</v>
      </c>
      <c r="AR288" s="73" t="s">
        <v>1343</v>
      </c>
      <c r="AS288" s="198">
        <v>0</v>
      </c>
      <c r="AT288" s="198">
        <v>30</v>
      </c>
      <c r="AU288" s="198">
        <v>43</v>
      </c>
      <c r="AV288" s="198">
        <v>45</v>
      </c>
      <c r="AW288" s="178">
        <v>45</v>
      </c>
      <c r="AX288" s="178">
        <v>30</v>
      </c>
      <c r="AY288" s="198">
        <v>44</v>
      </c>
      <c r="AZ288" s="199">
        <v>43</v>
      </c>
      <c r="BA288" s="198">
        <v>45</v>
      </c>
      <c r="BB288" s="198">
        <f t="shared" si="197"/>
        <v>0</v>
      </c>
      <c r="BC288" s="198">
        <f t="shared" ref="BC288:BC335" si="205">AW288</f>
        <v>45</v>
      </c>
      <c r="BD288" s="185">
        <v>10</v>
      </c>
      <c r="BE288" s="185">
        <v>14</v>
      </c>
      <c r="BF288" s="185">
        <v>18</v>
      </c>
      <c r="BG288" s="185">
        <v>22</v>
      </c>
      <c r="BH288" s="185">
        <v>26</v>
      </c>
      <c r="BI288" s="185">
        <v>30</v>
      </c>
      <c r="BJ288" s="185">
        <v>34</v>
      </c>
      <c r="BK288" s="185">
        <v>38</v>
      </c>
      <c r="BL288" s="185">
        <v>42</v>
      </c>
      <c r="BM288" s="185">
        <v>45</v>
      </c>
      <c r="BN288" s="185">
        <v>45</v>
      </c>
      <c r="BO288" s="186">
        <f t="shared" ref="BO288" si="206">AW288</f>
        <v>45</v>
      </c>
    </row>
    <row r="289" spans="1:68" s="213" customFormat="1" ht="50.1" customHeight="1">
      <c r="A289" s="201" t="s">
        <v>829</v>
      </c>
      <c r="B289" s="201" t="s">
        <v>420</v>
      </c>
      <c r="C289" s="201" t="s">
        <v>78</v>
      </c>
      <c r="D289" s="201" t="s">
        <v>428</v>
      </c>
      <c r="E289" s="201" t="s">
        <v>422</v>
      </c>
      <c r="F289" s="201" t="s">
        <v>422</v>
      </c>
      <c r="G289" s="202" t="s">
        <v>354</v>
      </c>
      <c r="H289" s="202" t="s">
        <v>839</v>
      </c>
      <c r="I289" s="73" t="s">
        <v>1540</v>
      </c>
      <c r="J289" s="203" t="s">
        <v>511</v>
      </c>
      <c r="K289" s="201" t="s">
        <v>422</v>
      </c>
      <c r="L289" s="203">
        <v>427</v>
      </c>
      <c r="M289" s="202" t="s">
        <v>1344</v>
      </c>
      <c r="N289" s="203" t="s">
        <v>1</v>
      </c>
      <c r="O289" s="203"/>
      <c r="P289" s="203"/>
      <c r="Q289" s="203"/>
      <c r="R289" s="203"/>
      <c r="S289" s="203"/>
      <c r="T289" s="203"/>
      <c r="U289" s="203"/>
      <c r="V289" s="203"/>
      <c r="W289" s="203"/>
      <c r="X289" s="203"/>
      <c r="Y289" s="203"/>
      <c r="Z289" s="203"/>
      <c r="AA289" s="203"/>
      <c r="AB289" s="203"/>
      <c r="AC289" s="203"/>
      <c r="AD289" s="203"/>
      <c r="AE289" s="203"/>
      <c r="AF289" s="203"/>
      <c r="AG289" s="203"/>
      <c r="AH289" s="203"/>
      <c r="AI289" s="203"/>
      <c r="AJ289" s="203"/>
      <c r="AK289" s="203" t="s">
        <v>87</v>
      </c>
      <c r="AL289" s="203" t="s">
        <v>103</v>
      </c>
      <c r="AM289" s="203" t="s">
        <v>160</v>
      </c>
      <c r="AN289" s="203" t="s">
        <v>113</v>
      </c>
      <c r="AO289" s="203" t="s">
        <v>105</v>
      </c>
      <c r="AP289" s="203">
        <v>0</v>
      </c>
      <c r="AQ289" s="202" t="s">
        <v>1345</v>
      </c>
      <c r="AR289" s="202" t="s">
        <v>1346</v>
      </c>
      <c r="AS289" s="204">
        <v>0</v>
      </c>
      <c r="AT289" s="205">
        <v>20100000</v>
      </c>
      <c r="AU289" s="205">
        <v>25100000</v>
      </c>
      <c r="AV289" s="206">
        <v>24200000</v>
      </c>
      <c r="AW289" s="206">
        <v>24200000</v>
      </c>
      <c r="AX289" s="206">
        <v>24200000</v>
      </c>
      <c r="AY289" s="206">
        <v>21080549</v>
      </c>
      <c r="AZ289" s="207">
        <v>27892390</v>
      </c>
      <c r="BA289" s="208">
        <v>23323457</v>
      </c>
      <c r="BB289" s="204">
        <f t="shared" si="197"/>
        <v>876543</v>
      </c>
      <c r="BC289" s="209">
        <f t="shared" si="205"/>
        <v>24200000</v>
      </c>
      <c r="BD289" s="210">
        <v>1700000</v>
      </c>
      <c r="BE289" s="210">
        <f>+BD289+2000000</f>
        <v>3700000</v>
      </c>
      <c r="BF289" s="210">
        <f>+BE289+2200000</f>
        <v>5900000</v>
      </c>
      <c r="BG289" s="210">
        <f>+BF289+2000000</f>
        <v>7900000</v>
      </c>
      <c r="BH289" s="210">
        <f>+BG289+2200000</f>
        <v>10100000</v>
      </c>
      <c r="BI289" s="210">
        <f>+BH289+2000000</f>
        <v>12100000</v>
      </c>
      <c r="BJ289" s="210">
        <f>+BI289+2000000</f>
        <v>14100000</v>
      </c>
      <c r="BK289" s="210">
        <f>+BJ289+2200000</f>
        <v>16300000</v>
      </c>
      <c r="BL289" s="210">
        <f>+BK289+2000000</f>
        <v>18300000</v>
      </c>
      <c r="BM289" s="210">
        <f>+BL289+2200000</f>
        <v>20500000</v>
      </c>
      <c r="BN289" s="210">
        <f>+BM289+2000000</f>
        <v>22500000</v>
      </c>
      <c r="BO289" s="211">
        <f>+BN289+1700000</f>
        <v>24200000</v>
      </c>
      <c r="BP289" s="212"/>
    </row>
    <row r="290" spans="1:68" s="213" customFormat="1" ht="50.1" customHeight="1">
      <c r="A290" s="201" t="s">
        <v>829</v>
      </c>
      <c r="B290" s="201" t="s">
        <v>420</v>
      </c>
      <c r="C290" s="201" t="s">
        <v>78</v>
      </c>
      <c r="D290" s="201" t="s">
        <v>428</v>
      </c>
      <c r="E290" s="201" t="s">
        <v>422</v>
      </c>
      <c r="F290" s="201" t="s">
        <v>422</v>
      </c>
      <c r="G290" s="202" t="s">
        <v>354</v>
      </c>
      <c r="H290" s="202" t="s">
        <v>839</v>
      </c>
      <c r="I290" s="73" t="s">
        <v>1540</v>
      </c>
      <c r="J290" s="203" t="s">
        <v>511</v>
      </c>
      <c r="K290" s="201" t="s">
        <v>422</v>
      </c>
      <c r="L290" s="203">
        <v>428</v>
      </c>
      <c r="M290" s="202" t="s">
        <v>1347</v>
      </c>
      <c r="N290" s="203" t="s">
        <v>1</v>
      </c>
      <c r="O290" s="203"/>
      <c r="P290" s="203"/>
      <c r="Q290" s="203"/>
      <c r="R290" s="203"/>
      <c r="S290" s="203"/>
      <c r="T290" s="203"/>
      <c r="U290" s="203"/>
      <c r="V290" s="203"/>
      <c r="W290" s="203"/>
      <c r="X290" s="203"/>
      <c r="Y290" s="203"/>
      <c r="Z290" s="203"/>
      <c r="AA290" s="203"/>
      <c r="AB290" s="203"/>
      <c r="AC290" s="203"/>
      <c r="AD290" s="203"/>
      <c r="AE290" s="203"/>
      <c r="AF290" s="203"/>
      <c r="AG290" s="203"/>
      <c r="AH290" s="203"/>
      <c r="AI290" s="203"/>
      <c r="AJ290" s="203"/>
      <c r="AK290" s="203" t="s">
        <v>87</v>
      </c>
      <c r="AL290" s="203" t="s">
        <v>103</v>
      </c>
      <c r="AM290" s="203" t="s">
        <v>160</v>
      </c>
      <c r="AN290" s="203" t="s">
        <v>113</v>
      </c>
      <c r="AO290" s="203" t="s">
        <v>105</v>
      </c>
      <c r="AP290" s="203">
        <v>0</v>
      </c>
      <c r="AQ290" s="214" t="s">
        <v>1348</v>
      </c>
      <c r="AR290" s="202" t="s">
        <v>1349</v>
      </c>
      <c r="AS290" s="204">
        <v>0</v>
      </c>
      <c r="AT290" s="206">
        <v>0</v>
      </c>
      <c r="AU290" s="205">
        <v>94500000</v>
      </c>
      <c r="AV290" s="206">
        <v>87600000</v>
      </c>
      <c r="AW290" s="206">
        <v>77600000</v>
      </c>
      <c r="AX290" s="206">
        <v>77600000</v>
      </c>
      <c r="AY290" s="206">
        <v>0</v>
      </c>
      <c r="AZ290" s="207">
        <v>107038747</v>
      </c>
      <c r="BA290" s="208">
        <v>87395316</v>
      </c>
      <c r="BB290" s="204">
        <f t="shared" si="197"/>
        <v>204684</v>
      </c>
      <c r="BC290" s="209">
        <f t="shared" si="205"/>
        <v>77600000</v>
      </c>
      <c r="BD290" s="210">
        <v>6800000</v>
      </c>
      <c r="BE290" s="210">
        <f t="shared" ref="BE290:BJ290" si="207">+BD290+6800000</f>
        <v>13600000</v>
      </c>
      <c r="BF290" s="210">
        <f t="shared" si="207"/>
        <v>20400000</v>
      </c>
      <c r="BG290" s="210">
        <f t="shared" si="207"/>
        <v>27200000</v>
      </c>
      <c r="BH290" s="210">
        <f t="shared" si="207"/>
        <v>34000000</v>
      </c>
      <c r="BI290" s="210">
        <f t="shared" si="207"/>
        <v>40800000</v>
      </c>
      <c r="BJ290" s="210">
        <f t="shared" si="207"/>
        <v>47600000</v>
      </c>
      <c r="BK290" s="210">
        <f>+BJ290+6000000</f>
        <v>53600000</v>
      </c>
      <c r="BL290" s="210">
        <f>+BK290+6000000</f>
        <v>59600000</v>
      </c>
      <c r="BM290" s="210">
        <f>+BL290+6000000</f>
        <v>65600000</v>
      </c>
      <c r="BN290" s="210">
        <f>+BM290+6000000</f>
        <v>71600000</v>
      </c>
      <c r="BO290" s="211">
        <f>+BN290+6000000</f>
        <v>77600000</v>
      </c>
      <c r="BP290" s="212"/>
    </row>
    <row r="291" spans="1:68" s="216" customFormat="1" ht="50.1" customHeight="1">
      <c r="A291" s="72" t="s">
        <v>829</v>
      </c>
      <c r="B291" s="72" t="s">
        <v>420</v>
      </c>
      <c r="C291" s="72" t="s">
        <v>78</v>
      </c>
      <c r="D291" s="72" t="s">
        <v>428</v>
      </c>
      <c r="E291" s="72" t="s">
        <v>422</v>
      </c>
      <c r="F291" s="72" t="s">
        <v>422</v>
      </c>
      <c r="G291" s="73" t="s">
        <v>354</v>
      </c>
      <c r="H291" s="73" t="s">
        <v>839</v>
      </c>
      <c r="I291" s="73" t="s">
        <v>1540</v>
      </c>
      <c r="J291" s="74" t="s">
        <v>511</v>
      </c>
      <c r="K291" s="72" t="s">
        <v>422</v>
      </c>
      <c r="L291" s="74">
        <v>429</v>
      </c>
      <c r="M291" s="73" t="s">
        <v>1350</v>
      </c>
      <c r="N291" s="74" t="s">
        <v>1</v>
      </c>
      <c r="O291" s="74"/>
      <c r="P291" s="74"/>
      <c r="Q291" s="74"/>
      <c r="R291" s="74"/>
      <c r="S291" s="74"/>
      <c r="T291" s="74"/>
      <c r="U291" s="74"/>
      <c r="V291" s="74"/>
      <c r="W291" s="74"/>
      <c r="X291" s="74"/>
      <c r="Y291" s="74"/>
      <c r="Z291" s="74"/>
      <c r="AA291" s="74"/>
      <c r="AB291" s="74"/>
      <c r="AC291" s="74"/>
      <c r="AD291" s="74"/>
      <c r="AE291" s="74"/>
      <c r="AF291" s="74"/>
      <c r="AG291" s="74"/>
      <c r="AH291" s="74"/>
      <c r="AI291" s="74"/>
      <c r="AJ291" s="74"/>
      <c r="AK291" s="74" t="s">
        <v>87</v>
      </c>
      <c r="AL291" s="74" t="s">
        <v>88</v>
      </c>
      <c r="AM291" s="74" t="s">
        <v>160</v>
      </c>
      <c r="AN291" s="74" t="s">
        <v>113</v>
      </c>
      <c r="AO291" s="74" t="s">
        <v>105</v>
      </c>
      <c r="AP291" s="74">
        <v>0</v>
      </c>
      <c r="AQ291" s="73" t="s">
        <v>1351</v>
      </c>
      <c r="AR291" s="73" t="s">
        <v>1352</v>
      </c>
      <c r="AS291" s="2">
        <v>0</v>
      </c>
      <c r="AT291" s="77">
        <v>2430</v>
      </c>
      <c r="AU291" s="77">
        <v>2900</v>
      </c>
      <c r="AV291" s="77">
        <v>2950</v>
      </c>
      <c r="AW291" s="207">
        <v>3000</v>
      </c>
      <c r="AX291" s="207">
        <v>3000</v>
      </c>
      <c r="AY291" s="77">
        <v>2677</v>
      </c>
      <c r="AZ291" s="77">
        <v>2956</v>
      </c>
      <c r="BA291" s="215">
        <v>2986</v>
      </c>
      <c r="BB291" s="2">
        <f t="shared" si="197"/>
        <v>-36</v>
      </c>
      <c r="BC291" s="17">
        <f t="shared" si="205"/>
        <v>3000</v>
      </c>
      <c r="BD291" s="123">
        <v>180</v>
      </c>
      <c r="BE291" s="123">
        <f>+BD291+245</f>
        <v>425</v>
      </c>
      <c r="BF291" s="123">
        <f>+BE291+260</f>
        <v>685</v>
      </c>
      <c r="BG291" s="123">
        <f>+BF291+255</f>
        <v>940</v>
      </c>
      <c r="BH291" s="123">
        <f>+BG291+260</f>
        <v>1200</v>
      </c>
      <c r="BI291" s="123">
        <f>+BH291+265</f>
        <v>1465</v>
      </c>
      <c r="BJ291" s="123">
        <f>+BI291+265</f>
        <v>1730</v>
      </c>
      <c r="BK291" s="123">
        <f>+BJ291+260</f>
        <v>1990</v>
      </c>
      <c r="BL291" s="123">
        <f>+BK291+265</f>
        <v>2255</v>
      </c>
      <c r="BM291" s="123">
        <f>+BL291+265</f>
        <v>2520</v>
      </c>
      <c r="BN291" s="123">
        <f>+BM291+250</f>
        <v>2770</v>
      </c>
      <c r="BO291" s="211">
        <f>+BN291+230</f>
        <v>3000</v>
      </c>
      <c r="BP291" s="212"/>
    </row>
    <row r="292" spans="1:68" s="216" customFormat="1" ht="50.1" customHeight="1">
      <c r="A292" s="72" t="s">
        <v>829</v>
      </c>
      <c r="B292" s="72" t="s">
        <v>420</v>
      </c>
      <c r="C292" s="72" t="s">
        <v>78</v>
      </c>
      <c r="D292" s="72" t="s">
        <v>428</v>
      </c>
      <c r="E292" s="72" t="s">
        <v>422</v>
      </c>
      <c r="F292" s="72" t="s">
        <v>422</v>
      </c>
      <c r="G292" s="73" t="s">
        <v>354</v>
      </c>
      <c r="H292" s="73" t="s">
        <v>839</v>
      </c>
      <c r="I292" s="73" t="s">
        <v>1540</v>
      </c>
      <c r="J292" s="74" t="s">
        <v>511</v>
      </c>
      <c r="K292" s="72" t="s">
        <v>422</v>
      </c>
      <c r="L292" s="74">
        <v>431</v>
      </c>
      <c r="M292" s="73" t="s">
        <v>1353</v>
      </c>
      <c r="N292" s="74" t="s">
        <v>1</v>
      </c>
      <c r="O292" s="74"/>
      <c r="P292" s="74"/>
      <c r="Q292" s="74"/>
      <c r="R292" s="74"/>
      <c r="S292" s="74"/>
      <c r="T292" s="74"/>
      <c r="U292" s="74"/>
      <c r="V292" s="74"/>
      <c r="W292" s="74"/>
      <c r="X292" s="74"/>
      <c r="Y292" s="74"/>
      <c r="Z292" s="74"/>
      <c r="AA292" s="74"/>
      <c r="AB292" s="74"/>
      <c r="AC292" s="74"/>
      <c r="AD292" s="74"/>
      <c r="AE292" s="74"/>
      <c r="AF292" s="74"/>
      <c r="AG292" s="74"/>
      <c r="AH292" s="74"/>
      <c r="AI292" s="74"/>
      <c r="AJ292" s="74"/>
      <c r="AK292" s="74" t="s">
        <v>87</v>
      </c>
      <c r="AL292" s="74" t="s">
        <v>103</v>
      </c>
      <c r="AM292" s="74" t="s">
        <v>160</v>
      </c>
      <c r="AN292" s="74" t="s">
        <v>113</v>
      </c>
      <c r="AO292" s="74" t="s">
        <v>105</v>
      </c>
      <c r="AP292" s="74">
        <v>0</v>
      </c>
      <c r="AQ292" s="73" t="s">
        <v>1354</v>
      </c>
      <c r="AR292" s="73" t="s">
        <v>1355</v>
      </c>
      <c r="AS292" s="2">
        <v>0</v>
      </c>
      <c r="AT292" s="198">
        <v>180</v>
      </c>
      <c r="AU292" s="198">
        <v>110</v>
      </c>
      <c r="AV292" s="198">
        <v>175</v>
      </c>
      <c r="AW292" s="217">
        <v>160</v>
      </c>
      <c r="AX292" s="217">
        <v>160</v>
      </c>
      <c r="AY292" s="198">
        <v>172</v>
      </c>
      <c r="AZ292" s="77">
        <v>117</v>
      </c>
      <c r="BA292" s="215">
        <v>176</v>
      </c>
      <c r="BB292" s="2">
        <f t="shared" si="197"/>
        <v>-1</v>
      </c>
      <c r="BC292" s="17">
        <f t="shared" si="205"/>
        <v>160</v>
      </c>
      <c r="BD292" s="123">
        <v>10</v>
      </c>
      <c r="BE292" s="123">
        <f>+BD292+15</f>
        <v>25</v>
      </c>
      <c r="BF292" s="123">
        <f>+BE292+15</f>
        <v>40</v>
      </c>
      <c r="BG292" s="123">
        <f>+BF292+14</f>
        <v>54</v>
      </c>
      <c r="BH292" s="123">
        <f>+BG292+15</f>
        <v>69</v>
      </c>
      <c r="BI292" s="123">
        <f>+BH292+15</f>
        <v>84</v>
      </c>
      <c r="BJ292" s="123">
        <f>+BI292+15</f>
        <v>99</v>
      </c>
      <c r="BK292" s="123">
        <f>+BJ292+8</f>
        <v>107</v>
      </c>
      <c r="BL292" s="210">
        <f>+BK292+14</f>
        <v>121</v>
      </c>
      <c r="BM292" s="210">
        <f>+BL292+14</f>
        <v>135</v>
      </c>
      <c r="BN292" s="210">
        <f>+BM292+15</f>
        <v>150</v>
      </c>
      <c r="BO292" s="211">
        <f>+BN292+10</f>
        <v>160</v>
      </c>
      <c r="BP292" s="212"/>
    </row>
    <row r="293" spans="1:68" s="216" customFormat="1" ht="50.1" customHeight="1">
      <c r="A293" s="72" t="s">
        <v>829</v>
      </c>
      <c r="B293" s="72" t="s">
        <v>420</v>
      </c>
      <c r="C293" s="72" t="s">
        <v>78</v>
      </c>
      <c r="D293" s="72" t="s">
        <v>428</v>
      </c>
      <c r="E293" s="72" t="s">
        <v>422</v>
      </c>
      <c r="F293" s="72" t="s">
        <v>422</v>
      </c>
      <c r="G293" s="73" t="s">
        <v>354</v>
      </c>
      <c r="H293" s="73" t="s">
        <v>839</v>
      </c>
      <c r="I293" s="73" t="s">
        <v>1540</v>
      </c>
      <c r="J293" s="74" t="s">
        <v>511</v>
      </c>
      <c r="K293" s="72" t="s">
        <v>422</v>
      </c>
      <c r="L293" s="74">
        <v>432</v>
      </c>
      <c r="M293" s="73" t="s">
        <v>1356</v>
      </c>
      <c r="N293" s="74" t="s">
        <v>1</v>
      </c>
      <c r="O293" s="74"/>
      <c r="P293" s="74"/>
      <c r="Q293" s="74"/>
      <c r="R293" s="74"/>
      <c r="S293" s="74"/>
      <c r="T293" s="74"/>
      <c r="U293" s="74"/>
      <c r="V293" s="74"/>
      <c r="W293" s="74"/>
      <c r="X293" s="74"/>
      <c r="Y293" s="74"/>
      <c r="Z293" s="74"/>
      <c r="AA293" s="74"/>
      <c r="AB293" s="74"/>
      <c r="AC293" s="74"/>
      <c r="AD293" s="74"/>
      <c r="AE293" s="74"/>
      <c r="AF293" s="74"/>
      <c r="AG293" s="74"/>
      <c r="AH293" s="74"/>
      <c r="AI293" s="74"/>
      <c r="AJ293" s="74"/>
      <c r="AK293" s="74" t="s">
        <v>87</v>
      </c>
      <c r="AL293" s="74" t="s">
        <v>88</v>
      </c>
      <c r="AM293" s="74" t="s">
        <v>160</v>
      </c>
      <c r="AN293" s="74" t="s">
        <v>113</v>
      </c>
      <c r="AO293" s="74" t="s">
        <v>105</v>
      </c>
      <c r="AP293" s="74">
        <v>0</v>
      </c>
      <c r="AQ293" s="73" t="s">
        <v>1357</v>
      </c>
      <c r="AR293" s="73" t="s">
        <v>1358</v>
      </c>
      <c r="AS293" s="2">
        <v>0</v>
      </c>
      <c r="AT293" s="77">
        <v>1300</v>
      </c>
      <c r="AU293" s="77">
        <v>1600</v>
      </c>
      <c r="AV293" s="77">
        <v>1850</v>
      </c>
      <c r="AW293" s="77">
        <v>1900</v>
      </c>
      <c r="AX293" s="77">
        <v>1900</v>
      </c>
      <c r="AY293" s="77">
        <v>1498</v>
      </c>
      <c r="AZ293" s="77">
        <v>1842</v>
      </c>
      <c r="BA293" s="215">
        <v>1976</v>
      </c>
      <c r="BB293" s="2">
        <f t="shared" si="197"/>
        <v>-126</v>
      </c>
      <c r="BC293" s="17">
        <f t="shared" si="205"/>
        <v>1900</v>
      </c>
      <c r="BD293" s="123">
        <v>130</v>
      </c>
      <c r="BE293" s="123">
        <f>+BD293+150</f>
        <v>280</v>
      </c>
      <c r="BF293" s="123">
        <f>+BE293+160</f>
        <v>440</v>
      </c>
      <c r="BG293" s="123">
        <f>+BF293+170</f>
        <v>610</v>
      </c>
      <c r="BH293" s="123">
        <f>+BG293+170</f>
        <v>780</v>
      </c>
      <c r="BI293" s="123">
        <f>+BH293+165</f>
        <v>945</v>
      </c>
      <c r="BJ293" s="123">
        <f>+BI293+160</f>
        <v>1105</v>
      </c>
      <c r="BK293" s="123">
        <f>+BJ293+175</f>
        <v>1280</v>
      </c>
      <c r="BL293" s="123">
        <f>+BK293+165</f>
        <v>1445</v>
      </c>
      <c r="BM293" s="123">
        <f>+BL293+155</f>
        <v>1600</v>
      </c>
      <c r="BN293" s="123">
        <f>+BM293+150</f>
        <v>1750</v>
      </c>
      <c r="BO293" s="211">
        <f>+BN293+150</f>
        <v>1900</v>
      </c>
      <c r="BP293" s="212"/>
    </row>
    <row r="294" spans="1:68" customFormat="1" ht="50.1" customHeight="1">
      <c r="A294" s="201" t="s">
        <v>829</v>
      </c>
      <c r="B294" s="201" t="s">
        <v>397</v>
      </c>
      <c r="C294" s="201" t="s">
        <v>382</v>
      </c>
      <c r="D294" s="201" t="s">
        <v>463</v>
      </c>
      <c r="E294" s="201" t="s">
        <v>429</v>
      </c>
      <c r="F294" s="201" t="s">
        <v>429</v>
      </c>
      <c r="G294" s="202" t="s">
        <v>354</v>
      </c>
      <c r="H294" s="202" t="s">
        <v>839</v>
      </c>
      <c r="I294" s="73" t="s">
        <v>1540</v>
      </c>
      <c r="J294" s="203" t="s">
        <v>515</v>
      </c>
      <c r="K294" s="201" t="s">
        <v>429</v>
      </c>
      <c r="L294" s="203">
        <v>126</v>
      </c>
      <c r="M294" s="214" t="s">
        <v>1359</v>
      </c>
      <c r="N294" s="203" t="s">
        <v>1</v>
      </c>
      <c r="O294" s="203"/>
      <c r="P294" s="203"/>
      <c r="Q294" s="203"/>
      <c r="R294" s="203"/>
      <c r="S294" s="203"/>
      <c r="T294" s="203"/>
      <c r="U294" s="203"/>
      <c r="V294" s="203"/>
      <c r="W294" s="203"/>
      <c r="X294" s="203"/>
      <c r="Y294" s="203"/>
      <c r="Z294" s="203"/>
      <c r="AA294" s="203"/>
      <c r="AB294" s="203"/>
      <c r="AC294" s="203"/>
      <c r="AD294" s="203"/>
      <c r="AE294" s="203"/>
      <c r="AF294" s="203"/>
      <c r="AG294" s="203"/>
      <c r="AH294" s="203"/>
      <c r="AI294" s="203"/>
      <c r="AJ294" s="203"/>
      <c r="AK294" s="203"/>
      <c r="AL294" s="203" t="s">
        <v>103</v>
      </c>
      <c r="AM294" s="203" t="s">
        <v>160</v>
      </c>
      <c r="AN294" s="203" t="s">
        <v>117</v>
      </c>
      <c r="AO294" s="203" t="s">
        <v>105</v>
      </c>
      <c r="AP294" s="203">
        <v>0</v>
      </c>
      <c r="AQ294" s="202" t="s">
        <v>1360</v>
      </c>
      <c r="AR294" s="202" t="s">
        <v>1361</v>
      </c>
      <c r="AS294" s="217">
        <v>0</v>
      </c>
      <c r="AT294" s="217">
        <v>0</v>
      </c>
      <c r="AU294" s="217">
        <v>9</v>
      </c>
      <c r="AV294" s="217">
        <v>11</v>
      </c>
      <c r="AW294" s="217">
        <v>12</v>
      </c>
      <c r="AX294" s="217">
        <v>32</v>
      </c>
      <c r="AY294" s="217">
        <v>0</v>
      </c>
      <c r="AZ294" s="207">
        <v>9</v>
      </c>
      <c r="BA294" s="217">
        <v>11</v>
      </c>
      <c r="BB294" s="204">
        <f t="shared" si="197"/>
        <v>0</v>
      </c>
      <c r="BC294" s="206">
        <f t="shared" si="205"/>
        <v>12</v>
      </c>
      <c r="BD294" s="218">
        <v>1</v>
      </c>
      <c r="BE294" s="218">
        <v>2</v>
      </c>
      <c r="BF294" s="218">
        <v>3</v>
      </c>
      <c r="BG294" s="218">
        <v>4</v>
      </c>
      <c r="BH294" s="218">
        <v>5</v>
      </c>
      <c r="BI294" s="218">
        <v>6</v>
      </c>
      <c r="BJ294" s="218">
        <v>7</v>
      </c>
      <c r="BK294" s="218">
        <v>8</v>
      </c>
      <c r="BL294" s="218">
        <v>9</v>
      </c>
      <c r="BM294" s="218">
        <v>10</v>
      </c>
      <c r="BN294" s="218">
        <v>11</v>
      </c>
      <c r="BO294" s="219">
        <f t="shared" ref="BO294:BO306" si="208">AW294</f>
        <v>12</v>
      </c>
    </row>
    <row r="295" spans="1:68" customFormat="1" ht="50.1" customHeight="1">
      <c r="A295" s="72" t="s">
        <v>829</v>
      </c>
      <c r="B295" s="72" t="s">
        <v>77</v>
      </c>
      <c r="C295" s="72" t="s">
        <v>382</v>
      </c>
      <c r="D295" s="72" t="s">
        <v>463</v>
      </c>
      <c r="E295" s="72" t="s">
        <v>429</v>
      </c>
      <c r="F295" s="72" t="s">
        <v>429</v>
      </c>
      <c r="G295" s="73" t="s">
        <v>354</v>
      </c>
      <c r="H295" s="61" t="s">
        <v>283</v>
      </c>
      <c r="I295" s="61" t="s">
        <v>1538</v>
      </c>
      <c r="J295" s="74" t="s">
        <v>515</v>
      </c>
      <c r="K295" s="72" t="s">
        <v>429</v>
      </c>
      <c r="L295" s="74">
        <v>204</v>
      </c>
      <c r="M295" s="75" t="s">
        <v>1362</v>
      </c>
      <c r="N295" s="74" t="s">
        <v>5</v>
      </c>
      <c r="O295" s="74"/>
      <c r="P295" s="74"/>
      <c r="Q295" s="74" t="s">
        <v>87</v>
      </c>
      <c r="R295" s="74"/>
      <c r="S295" s="74"/>
      <c r="T295" s="74"/>
      <c r="U295" s="74"/>
      <c r="V295" s="74"/>
      <c r="W295" s="74"/>
      <c r="X295" s="74"/>
      <c r="Y295" s="74"/>
      <c r="Z295" s="74"/>
      <c r="AA295" s="74"/>
      <c r="AB295" s="74"/>
      <c r="AC295" s="74"/>
      <c r="AD295" s="74"/>
      <c r="AE295" s="74"/>
      <c r="AF295" s="74"/>
      <c r="AG295" s="74"/>
      <c r="AH295" s="74"/>
      <c r="AI295" s="74"/>
      <c r="AJ295" s="74"/>
      <c r="AK295" s="74"/>
      <c r="AL295" s="74" t="s">
        <v>88</v>
      </c>
      <c r="AM295" s="74" t="s">
        <v>125</v>
      </c>
      <c r="AN295" s="74" t="s">
        <v>90</v>
      </c>
      <c r="AO295" s="74" t="s">
        <v>105</v>
      </c>
      <c r="AP295" s="74">
        <v>0</v>
      </c>
      <c r="AQ295" s="73" t="s">
        <v>1362</v>
      </c>
      <c r="AR295" s="73" t="s">
        <v>1363</v>
      </c>
      <c r="AS295" s="198">
        <v>0</v>
      </c>
      <c r="AT295" s="198">
        <v>0</v>
      </c>
      <c r="AU295" s="198">
        <v>0</v>
      </c>
      <c r="AV295" s="198">
        <v>0</v>
      </c>
      <c r="AW295" s="198">
        <v>1</v>
      </c>
      <c r="AX295" s="198">
        <v>1</v>
      </c>
      <c r="AY295" s="198">
        <v>0</v>
      </c>
      <c r="AZ295" s="199">
        <v>0</v>
      </c>
      <c r="BA295" s="198">
        <v>0</v>
      </c>
      <c r="BB295" s="2">
        <f t="shared" si="197"/>
        <v>0</v>
      </c>
      <c r="BC295" s="5">
        <f t="shared" si="205"/>
        <v>1</v>
      </c>
      <c r="BD295" s="198">
        <v>0</v>
      </c>
      <c r="BE295" s="198">
        <v>0</v>
      </c>
      <c r="BF295" s="198">
        <v>0</v>
      </c>
      <c r="BG295" s="198">
        <v>0</v>
      </c>
      <c r="BH295" s="198">
        <v>0</v>
      </c>
      <c r="BI295" s="198">
        <v>0</v>
      </c>
      <c r="BJ295" s="198">
        <v>0</v>
      </c>
      <c r="BK295" s="198">
        <v>0</v>
      </c>
      <c r="BL295" s="198">
        <v>0</v>
      </c>
      <c r="BM295" s="198">
        <v>0</v>
      </c>
      <c r="BN295" s="220">
        <v>0</v>
      </c>
      <c r="BO295" s="219">
        <f t="shared" si="208"/>
        <v>1</v>
      </c>
    </row>
    <row r="296" spans="1:68" customFormat="1" ht="50.1" customHeight="1">
      <c r="A296" s="72" t="s">
        <v>829</v>
      </c>
      <c r="B296" s="72" t="s">
        <v>77</v>
      </c>
      <c r="C296" s="72" t="s">
        <v>382</v>
      </c>
      <c r="D296" s="72" t="s">
        <v>463</v>
      </c>
      <c r="E296" s="72" t="s">
        <v>429</v>
      </c>
      <c r="F296" s="72" t="s">
        <v>429</v>
      </c>
      <c r="G296" s="73" t="s">
        <v>354</v>
      </c>
      <c r="H296" s="61" t="s">
        <v>283</v>
      </c>
      <c r="I296" s="61" t="s">
        <v>1538</v>
      </c>
      <c r="J296" s="74" t="s">
        <v>515</v>
      </c>
      <c r="K296" s="72" t="s">
        <v>429</v>
      </c>
      <c r="L296" s="74">
        <v>205</v>
      </c>
      <c r="M296" s="75" t="s">
        <v>1364</v>
      </c>
      <c r="N296" s="74" t="s">
        <v>5</v>
      </c>
      <c r="O296" s="74"/>
      <c r="P296" s="74"/>
      <c r="Q296" s="74" t="s">
        <v>87</v>
      </c>
      <c r="R296" s="74"/>
      <c r="S296" s="74"/>
      <c r="T296" s="74"/>
      <c r="U296" s="74"/>
      <c r="V296" s="74"/>
      <c r="W296" s="74"/>
      <c r="X296" s="74"/>
      <c r="Y296" s="74"/>
      <c r="Z296" s="74"/>
      <c r="AA296" s="74"/>
      <c r="AB296" s="74"/>
      <c r="AC296" s="74"/>
      <c r="AD296" s="74"/>
      <c r="AE296" s="74"/>
      <c r="AF296" s="74"/>
      <c r="AG296" s="74"/>
      <c r="AH296" s="74"/>
      <c r="AI296" s="74"/>
      <c r="AJ296" s="74"/>
      <c r="AK296" s="74"/>
      <c r="AL296" s="74" t="s">
        <v>88</v>
      </c>
      <c r="AM296" s="74" t="s">
        <v>125</v>
      </c>
      <c r="AN296" s="74" t="s">
        <v>117</v>
      </c>
      <c r="AO296" s="74" t="s">
        <v>105</v>
      </c>
      <c r="AP296" s="74">
        <v>0</v>
      </c>
      <c r="AQ296" s="73" t="s">
        <v>1364</v>
      </c>
      <c r="AR296" s="73" t="s">
        <v>1365</v>
      </c>
      <c r="AS296" s="198">
        <v>0</v>
      </c>
      <c r="AT296" s="198">
        <v>0</v>
      </c>
      <c r="AU296" s="198">
        <v>0</v>
      </c>
      <c r="AV296" s="198">
        <v>1</v>
      </c>
      <c r="AW296" s="198">
        <v>1</v>
      </c>
      <c r="AX296" s="198">
        <v>1</v>
      </c>
      <c r="AY296" s="198">
        <v>0</v>
      </c>
      <c r="AZ296" s="199">
        <v>0</v>
      </c>
      <c r="BA296" s="198">
        <v>0</v>
      </c>
      <c r="BB296" s="2">
        <f t="shared" si="197"/>
        <v>1</v>
      </c>
      <c r="BC296" s="5">
        <f t="shared" si="205"/>
        <v>1</v>
      </c>
      <c r="BD296" s="198">
        <v>0</v>
      </c>
      <c r="BE296" s="198">
        <v>0</v>
      </c>
      <c r="BF296" s="198">
        <v>0</v>
      </c>
      <c r="BG296" s="198">
        <v>0</v>
      </c>
      <c r="BH296" s="198">
        <v>0</v>
      </c>
      <c r="BI296" s="198">
        <v>0</v>
      </c>
      <c r="BJ296" s="198">
        <v>0</v>
      </c>
      <c r="BK296" s="198">
        <v>0</v>
      </c>
      <c r="BL296" s="198">
        <v>0</v>
      </c>
      <c r="BM296" s="198">
        <v>0</v>
      </c>
      <c r="BN296" s="220">
        <v>0</v>
      </c>
      <c r="BO296" s="219">
        <v>1</v>
      </c>
    </row>
    <row r="297" spans="1:68" customFormat="1" ht="50.1" customHeight="1">
      <c r="A297" s="72" t="s">
        <v>829</v>
      </c>
      <c r="B297" s="72" t="s">
        <v>77</v>
      </c>
      <c r="C297" s="72" t="s">
        <v>382</v>
      </c>
      <c r="D297" s="72" t="s">
        <v>463</v>
      </c>
      <c r="E297" s="72" t="s">
        <v>429</v>
      </c>
      <c r="F297" s="72" t="s">
        <v>429</v>
      </c>
      <c r="G297" s="73" t="s">
        <v>354</v>
      </c>
      <c r="H297" s="61" t="s">
        <v>278</v>
      </c>
      <c r="I297" s="61" t="s">
        <v>1538</v>
      </c>
      <c r="J297" s="74" t="s">
        <v>515</v>
      </c>
      <c r="K297" s="72" t="s">
        <v>429</v>
      </c>
      <c r="L297" s="74">
        <v>206</v>
      </c>
      <c r="M297" s="75" t="s">
        <v>1366</v>
      </c>
      <c r="N297" s="74" t="s">
        <v>6</v>
      </c>
      <c r="O297" s="74"/>
      <c r="P297" s="74"/>
      <c r="Q297" s="74"/>
      <c r="R297" s="74" t="s">
        <v>87</v>
      </c>
      <c r="S297" s="74"/>
      <c r="T297" s="74"/>
      <c r="U297" s="74"/>
      <c r="V297" s="74"/>
      <c r="W297" s="74"/>
      <c r="X297" s="74"/>
      <c r="Y297" s="74"/>
      <c r="Z297" s="74"/>
      <c r="AA297" s="74"/>
      <c r="AB297" s="74"/>
      <c r="AC297" s="74"/>
      <c r="AD297" s="74"/>
      <c r="AE297" s="74"/>
      <c r="AF297" s="74"/>
      <c r="AG297" s="74"/>
      <c r="AH297" s="74"/>
      <c r="AI297" s="74"/>
      <c r="AJ297" s="74"/>
      <c r="AK297" s="74"/>
      <c r="AL297" s="74" t="s">
        <v>88</v>
      </c>
      <c r="AM297" s="74" t="s">
        <v>125</v>
      </c>
      <c r="AN297" s="74" t="s">
        <v>90</v>
      </c>
      <c r="AO297" s="74" t="s">
        <v>105</v>
      </c>
      <c r="AP297" s="74">
        <v>0</v>
      </c>
      <c r="AQ297" s="73" t="s">
        <v>1362</v>
      </c>
      <c r="AR297" s="73" t="s">
        <v>1363</v>
      </c>
      <c r="AS297" s="198">
        <v>0</v>
      </c>
      <c r="AT297" s="198">
        <v>0</v>
      </c>
      <c r="AU297" s="198">
        <v>0</v>
      </c>
      <c r="AV297" s="198">
        <v>0</v>
      </c>
      <c r="AW297" s="198">
        <v>1</v>
      </c>
      <c r="AX297" s="198">
        <v>1</v>
      </c>
      <c r="AY297" s="198">
        <v>0</v>
      </c>
      <c r="AZ297" s="199">
        <v>0</v>
      </c>
      <c r="BA297" s="198">
        <v>0</v>
      </c>
      <c r="BB297" s="2">
        <f t="shared" si="197"/>
        <v>0</v>
      </c>
      <c r="BC297" s="5">
        <f t="shared" si="205"/>
        <v>1</v>
      </c>
      <c r="BD297" s="198">
        <v>0</v>
      </c>
      <c r="BE297" s="198">
        <v>0</v>
      </c>
      <c r="BF297" s="198">
        <v>0</v>
      </c>
      <c r="BG297" s="198">
        <v>0</v>
      </c>
      <c r="BH297" s="198">
        <v>0</v>
      </c>
      <c r="BI297" s="198">
        <v>0</v>
      </c>
      <c r="BJ297" s="198">
        <v>0</v>
      </c>
      <c r="BK297" s="198">
        <v>0</v>
      </c>
      <c r="BL297" s="198">
        <v>0</v>
      </c>
      <c r="BM297" s="198">
        <v>0</v>
      </c>
      <c r="BN297" s="220">
        <v>0</v>
      </c>
      <c r="BO297" s="219">
        <f t="shared" si="208"/>
        <v>1</v>
      </c>
    </row>
    <row r="298" spans="1:68" customFormat="1" ht="50.1" customHeight="1">
      <c r="A298" s="201" t="s">
        <v>829</v>
      </c>
      <c r="B298" s="201" t="s">
        <v>77</v>
      </c>
      <c r="C298" s="201" t="s">
        <v>382</v>
      </c>
      <c r="D298" s="201" t="s">
        <v>463</v>
      </c>
      <c r="E298" s="201" t="s">
        <v>429</v>
      </c>
      <c r="F298" s="201" t="s">
        <v>429</v>
      </c>
      <c r="G298" s="202" t="s">
        <v>354</v>
      </c>
      <c r="H298" s="202" t="s">
        <v>839</v>
      </c>
      <c r="I298" s="73" t="s">
        <v>1540</v>
      </c>
      <c r="J298" s="203" t="s">
        <v>515</v>
      </c>
      <c r="K298" s="201" t="s">
        <v>429</v>
      </c>
      <c r="L298" s="203">
        <v>446</v>
      </c>
      <c r="M298" s="214" t="s">
        <v>1367</v>
      </c>
      <c r="N298" s="203" t="s">
        <v>1</v>
      </c>
      <c r="O298" s="203"/>
      <c r="P298" s="203"/>
      <c r="Q298" s="203"/>
      <c r="R298" s="203"/>
      <c r="S298" s="203"/>
      <c r="T298" s="203"/>
      <c r="U298" s="203"/>
      <c r="V298" s="203"/>
      <c r="W298" s="203"/>
      <c r="X298" s="203"/>
      <c r="Y298" s="203"/>
      <c r="Z298" s="221"/>
      <c r="AA298" s="203"/>
      <c r="AB298" s="203"/>
      <c r="AC298" s="203"/>
      <c r="AD298" s="203"/>
      <c r="AE298" s="203"/>
      <c r="AF298" s="203"/>
      <c r="AG298" s="203"/>
      <c r="AH298" s="203"/>
      <c r="AI298" s="203"/>
      <c r="AJ298" s="203"/>
      <c r="AK298" s="203"/>
      <c r="AL298" s="203" t="s">
        <v>103</v>
      </c>
      <c r="AM298" s="203" t="s">
        <v>89</v>
      </c>
      <c r="AN298" s="203" t="s">
        <v>113</v>
      </c>
      <c r="AO298" s="203" t="s">
        <v>91</v>
      </c>
      <c r="AP298" s="203">
        <v>0</v>
      </c>
      <c r="AQ298" s="202" t="s">
        <v>1368</v>
      </c>
      <c r="AR298" s="202" t="s">
        <v>1369</v>
      </c>
      <c r="AS298" s="217">
        <v>0</v>
      </c>
      <c r="AT298" s="217">
        <v>0</v>
      </c>
      <c r="AU298" s="217">
        <v>80</v>
      </c>
      <c r="AV298" s="217">
        <v>100</v>
      </c>
      <c r="AW298" s="217">
        <v>100</v>
      </c>
      <c r="AX298" s="217">
        <v>100</v>
      </c>
      <c r="AY298" s="217">
        <v>0</v>
      </c>
      <c r="AZ298" s="207">
        <v>80</v>
      </c>
      <c r="BA298" s="217">
        <v>100</v>
      </c>
      <c r="BB298" s="204">
        <f t="shared" si="197"/>
        <v>0</v>
      </c>
      <c r="BC298" s="206">
        <f t="shared" si="205"/>
        <v>100</v>
      </c>
      <c r="BD298" s="218">
        <v>0</v>
      </c>
      <c r="BE298" s="218">
        <v>0</v>
      </c>
      <c r="BF298" s="218">
        <v>25</v>
      </c>
      <c r="BG298" s="218">
        <v>25</v>
      </c>
      <c r="BH298" s="218">
        <v>25</v>
      </c>
      <c r="BI298" s="218">
        <v>50</v>
      </c>
      <c r="BJ298" s="218">
        <v>50</v>
      </c>
      <c r="BK298" s="218">
        <v>50</v>
      </c>
      <c r="BL298" s="218">
        <v>75</v>
      </c>
      <c r="BM298" s="218">
        <v>75</v>
      </c>
      <c r="BN298" s="218">
        <v>75</v>
      </c>
      <c r="BO298" s="219">
        <f t="shared" si="208"/>
        <v>100</v>
      </c>
    </row>
    <row r="299" spans="1:68" customFormat="1" ht="50.1" customHeight="1">
      <c r="A299" s="72" t="s">
        <v>829</v>
      </c>
      <c r="B299" s="72" t="s">
        <v>77</v>
      </c>
      <c r="C299" s="72" t="s">
        <v>382</v>
      </c>
      <c r="D299" s="72" t="s">
        <v>463</v>
      </c>
      <c r="E299" s="72" t="s">
        <v>429</v>
      </c>
      <c r="F299" s="72" t="s">
        <v>429</v>
      </c>
      <c r="G299" s="73" t="s">
        <v>354</v>
      </c>
      <c r="H299" s="73" t="s">
        <v>839</v>
      </c>
      <c r="I299" s="73" t="s">
        <v>1540</v>
      </c>
      <c r="J299" s="74" t="s">
        <v>515</v>
      </c>
      <c r="K299" s="72" t="s">
        <v>429</v>
      </c>
      <c r="L299" s="74">
        <v>449</v>
      </c>
      <c r="M299" s="75" t="s">
        <v>832</v>
      </c>
      <c r="N299" s="74" t="s">
        <v>1</v>
      </c>
      <c r="O299" s="74"/>
      <c r="P299" s="74"/>
      <c r="Q299" s="74"/>
      <c r="R299" s="74"/>
      <c r="S299" s="74"/>
      <c r="T299" s="74"/>
      <c r="U299" s="74"/>
      <c r="V299" s="74"/>
      <c r="W299" s="74"/>
      <c r="X299" s="74"/>
      <c r="Y299" s="74"/>
      <c r="Z299" s="74"/>
      <c r="AA299" s="74"/>
      <c r="AB299" s="74"/>
      <c r="AC299" s="74"/>
      <c r="AD299" s="74"/>
      <c r="AE299" s="74"/>
      <c r="AF299" s="74"/>
      <c r="AG299" s="74"/>
      <c r="AH299" s="74"/>
      <c r="AI299" s="74"/>
      <c r="AJ299" s="74"/>
      <c r="AK299" s="74"/>
      <c r="AL299" s="74" t="s">
        <v>103</v>
      </c>
      <c r="AM299" s="74" t="s">
        <v>125</v>
      </c>
      <c r="AN299" s="74" t="s">
        <v>117</v>
      </c>
      <c r="AO299" s="74" t="s">
        <v>105</v>
      </c>
      <c r="AP299" s="74">
        <v>0</v>
      </c>
      <c r="AQ299" s="75" t="s">
        <v>1370</v>
      </c>
      <c r="AR299" s="73" t="s">
        <v>1371</v>
      </c>
      <c r="AS299" s="198">
        <v>0</v>
      </c>
      <c r="AT299" s="198">
        <v>0</v>
      </c>
      <c r="AU299" s="198">
        <v>1</v>
      </c>
      <c r="AV299" s="198">
        <v>1</v>
      </c>
      <c r="AW299" s="198">
        <v>1</v>
      </c>
      <c r="AX299" s="198">
        <v>3</v>
      </c>
      <c r="AY299" s="198">
        <v>0</v>
      </c>
      <c r="AZ299" s="77">
        <v>1</v>
      </c>
      <c r="BA299" s="198">
        <v>1</v>
      </c>
      <c r="BB299" s="2">
        <f t="shared" si="197"/>
        <v>0</v>
      </c>
      <c r="BC299" s="5">
        <f t="shared" si="205"/>
        <v>1</v>
      </c>
      <c r="BD299" s="200">
        <v>0</v>
      </c>
      <c r="BE299" s="200">
        <v>0</v>
      </c>
      <c r="BF299" s="200">
        <v>0</v>
      </c>
      <c r="BG299" s="200">
        <v>0</v>
      </c>
      <c r="BH299" s="200">
        <v>0</v>
      </c>
      <c r="BI299" s="200">
        <v>0</v>
      </c>
      <c r="BJ299" s="200">
        <v>0</v>
      </c>
      <c r="BK299" s="200">
        <v>0</v>
      </c>
      <c r="BL299" s="200">
        <v>0</v>
      </c>
      <c r="BM299" s="200">
        <v>0</v>
      </c>
      <c r="BN299" s="200">
        <v>0</v>
      </c>
      <c r="BO299" s="219">
        <f t="shared" si="208"/>
        <v>1</v>
      </c>
    </row>
    <row r="300" spans="1:68" customFormat="1" ht="50.1" customHeight="1">
      <c r="A300" s="72" t="s">
        <v>829</v>
      </c>
      <c r="B300" s="72" t="s">
        <v>397</v>
      </c>
      <c r="C300" s="72" t="s">
        <v>382</v>
      </c>
      <c r="D300" s="72" t="s">
        <v>463</v>
      </c>
      <c r="E300" s="72" t="s">
        <v>429</v>
      </c>
      <c r="F300" s="72" t="s">
        <v>429</v>
      </c>
      <c r="G300" s="73" t="s">
        <v>354</v>
      </c>
      <c r="H300" s="73" t="s">
        <v>839</v>
      </c>
      <c r="I300" s="73" t="s">
        <v>1540</v>
      </c>
      <c r="J300" s="74" t="s">
        <v>515</v>
      </c>
      <c r="K300" s="72" t="s">
        <v>429</v>
      </c>
      <c r="L300" s="74">
        <v>450</v>
      </c>
      <c r="M300" s="75" t="s">
        <v>1372</v>
      </c>
      <c r="N300" s="74" t="s">
        <v>1</v>
      </c>
      <c r="O300" s="74"/>
      <c r="P300" s="74"/>
      <c r="Q300" s="74"/>
      <c r="R300" s="74"/>
      <c r="S300" s="74"/>
      <c r="T300" s="74"/>
      <c r="U300" s="74"/>
      <c r="V300" s="74"/>
      <c r="W300" s="74"/>
      <c r="X300" s="74"/>
      <c r="Y300" s="74"/>
      <c r="Z300" s="74"/>
      <c r="AA300" s="74"/>
      <c r="AB300" s="74"/>
      <c r="AC300" s="74"/>
      <c r="AD300" s="74"/>
      <c r="AE300" s="74"/>
      <c r="AF300" s="74"/>
      <c r="AG300" s="74"/>
      <c r="AH300" s="74"/>
      <c r="AI300" s="74"/>
      <c r="AJ300" s="74"/>
      <c r="AK300" s="74"/>
      <c r="AL300" s="74" t="s">
        <v>103</v>
      </c>
      <c r="AM300" s="74" t="s">
        <v>89</v>
      </c>
      <c r="AN300" s="74" t="s">
        <v>117</v>
      </c>
      <c r="AO300" s="74" t="s">
        <v>105</v>
      </c>
      <c r="AP300" s="74">
        <v>0</v>
      </c>
      <c r="AQ300" s="73" t="s">
        <v>1373</v>
      </c>
      <c r="AR300" s="73" t="s">
        <v>1374</v>
      </c>
      <c r="AS300" s="198">
        <v>0</v>
      </c>
      <c r="AT300" s="198">
        <v>2</v>
      </c>
      <c r="AU300" s="198">
        <v>4</v>
      </c>
      <c r="AV300" s="198">
        <v>4</v>
      </c>
      <c r="AW300" s="198">
        <v>4</v>
      </c>
      <c r="AX300" s="198">
        <v>14</v>
      </c>
      <c r="AY300" s="198">
        <v>0</v>
      </c>
      <c r="AZ300" s="77">
        <v>4</v>
      </c>
      <c r="BA300" s="198">
        <v>4</v>
      </c>
      <c r="BB300" s="2">
        <f t="shared" si="197"/>
        <v>0</v>
      </c>
      <c r="BC300" s="5">
        <f t="shared" si="205"/>
        <v>4</v>
      </c>
      <c r="BD300" s="200">
        <v>0</v>
      </c>
      <c r="BE300" s="200">
        <v>0</v>
      </c>
      <c r="BF300" s="200">
        <v>0</v>
      </c>
      <c r="BG300" s="200">
        <v>0</v>
      </c>
      <c r="BH300" s="200">
        <v>0</v>
      </c>
      <c r="BI300" s="200">
        <v>1</v>
      </c>
      <c r="BJ300" s="200">
        <v>1</v>
      </c>
      <c r="BK300" s="218">
        <v>1</v>
      </c>
      <c r="BL300" s="200">
        <v>2</v>
      </c>
      <c r="BM300" s="200">
        <v>2</v>
      </c>
      <c r="BN300" s="200">
        <v>2</v>
      </c>
      <c r="BO300" s="219">
        <f t="shared" si="208"/>
        <v>4</v>
      </c>
    </row>
    <row r="301" spans="1:68" customFormat="1" ht="50.1" customHeight="1">
      <c r="A301" s="201" t="s">
        <v>829</v>
      </c>
      <c r="B301" s="201" t="s">
        <v>77</v>
      </c>
      <c r="C301" s="201" t="s">
        <v>382</v>
      </c>
      <c r="D301" s="201" t="s">
        <v>463</v>
      </c>
      <c r="E301" s="201" t="s">
        <v>429</v>
      </c>
      <c r="F301" s="201" t="s">
        <v>429</v>
      </c>
      <c r="G301" s="202" t="s">
        <v>354</v>
      </c>
      <c r="H301" s="202" t="s">
        <v>839</v>
      </c>
      <c r="I301" s="73" t="s">
        <v>1540</v>
      </c>
      <c r="J301" s="203" t="s">
        <v>515</v>
      </c>
      <c r="K301" s="201" t="s">
        <v>429</v>
      </c>
      <c r="L301" s="203">
        <v>459</v>
      </c>
      <c r="M301" s="214" t="s">
        <v>1375</v>
      </c>
      <c r="N301" s="203" t="s">
        <v>1</v>
      </c>
      <c r="O301" s="203"/>
      <c r="P301" s="203"/>
      <c r="Q301" s="203"/>
      <c r="R301" s="203"/>
      <c r="S301" s="203"/>
      <c r="T301" s="203"/>
      <c r="U301" s="203"/>
      <c r="V301" s="203"/>
      <c r="W301" s="203"/>
      <c r="X301" s="203"/>
      <c r="Y301" s="203"/>
      <c r="Z301" s="203"/>
      <c r="AA301" s="203"/>
      <c r="AB301" s="203"/>
      <c r="AC301" s="203"/>
      <c r="AD301" s="203"/>
      <c r="AE301" s="203"/>
      <c r="AF301" s="203"/>
      <c r="AG301" s="203"/>
      <c r="AH301" s="203"/>
      <c r="AI301" s="203"/>
      <c r="AJ301" s="203"/>
      <c r="AK301" s="203"/>
      <c r="AL301" s="203" t="s">
        <v>103</v>
      </c>
      <c r="AM301" s="203" t="s">
        <v>160</v>
      </c>
      <c r="AN301" s="203" t="s">
        <v>117</v>
      </c>
      <c r="AO301" s="203" t="s">
        <v>105</v>
      </c>
      <c r="AP301" s="203">
        <v>0</v>
      </c>
      <c r="AQ301" s="202" t="s">
        <v>1376</v>
      </c>
      <c r="AR301" s="202" t="s">
        <v>1377</v>
      </c>
      <c r="AS301" s="222">
        <v>529946929958</v>
      </c>
      <c r="AT301" s="222">
        <v>1000000000000</v>
      </c>
      <c r="AU301" s="222">
        <v>500000000000</v>
      </c>
      <c r="AV301" s="222">
        <v>800000000000</v>
      </c>
      <c r="AW301" s="222">
        <v>1000000000000</v>
      </c>
      <c r="AX301" s="222">
        <v>3300000000000</v>
      </c>
      <c r="AY301" s="222">
        <v>1000000000000</v>
      </c>
      <c r="AZ301" s="223">
        <v>593575422930.88</v>
      </c>
      <c r="BA301" s="224">
        <v>1463576229930.8201</v>
      </c>
      <c r="BB301" s="225">
        <f t="shared" si="197"/>
        <v>-663576229930.82007</v>
      </c>
      <c r="BC301" s="226">
        <f t="shared" si="205"/>
        <v>1000000000000</v>
      </c>
      <c r="BD301" s="227" t="s">
        <v>1378</v>
      </c>
      <c r="BE301" s="228" t="s">
        <v>1379</v>
      </c>
      <c r="BF301" s="228" t="s">
        <v>1380</v>
      </c>
      <c r="BG301" s="229" t="s">
        <v>1381</v>
      </c>
      <c r="BH301" s="227" t="s">
        <v>1382</v>
      </c>
      <c r="BI301" s="227" t="s">
        <v>1383</v>
      </c>
      <c r="BJ301" s="227" t="s">
        <v>1384</v>
      </c>
      <c r="BK301" s="227" t="s">
        <v>1385</v>
      </c>
      <c r="BL301" s="227" t="s">
        <v>1386</v>
      </c>
      <c r="BM301" s="227" t="s">
        <v>1387</v>
      </c>
      <c r="BN301" s="227" t="s">
        <v>1388</v>
      </c>
      <c r="BO301" s="230">
        <f t="shared" si="208"/>
        <v>1000000000000</v>
      </c>
    </row>
    <row r="302" spans="1:68" customFormat="1" ht="50.1" customHeight="1">
      <c r="A302" s="201" t="s">
        <v>829</v>
      </c>
      <c r="B302" s="201" t="s">
        <v>397</v>
      </c>
      <c r="C302" s="201" t="s">
        <v>382</v>
      </c>
      <c r="D302" s="201" t="s">
        <v>463</v>
      </c>
      <c r="E302" s="201" t="s">
        <v>429</v>
      </c>
      <c r="F302" s="201" t="s">
        <v>429</v>
      </c>
      <c r="G302" s="202" t="s">
        <v>354</v>
      </c>
      <c r="H302" s="202" t="s">
        <v>839</v>
      </c>
      <c r="I302" s="73" t="s">
        <v>1540</v>
      </c>
      <c r="J302" s="203" t="s">
        <v>515</v>
      </c>
      <c r="K302" s="201" t="s">
        <v>429</v>
      </c>
      <c r="L302" s="203">
        <v>273</v>
      </c>
      <c r="M302" s="214" t="s">
        <v>1389</v>
      </c>
      <c r="N302" s="203" t="s">
        <v>1</v>
      </c>
      <c r="O302" s="203"/>
      <c r="P302" s="203"/>
      <c r="Q302" s="203"/>
      <c r="R302" s="203"/>
      <c r="S302" s="203"/>
      <c r="T302" s="203"/>
      <c r="U302" s="203"/>
      <c r="V302" s="203"/>
      <c r="W302" s="203"/>
      <c r="X302" s="203"/>
      <c r="Y302" s="203"/>
      <c r="Z302" s="203"/>
      <c r="AA302" s="203"/>
      <c r="AB302" s="203"/>
      <c r="AC302" s="203"/>
      <c r="AD302" s="203"/>
      <c r="AE302" s="203"/>
      <c r="AF302" s="203"/>
      <c r="AG302" s="203"/>
      <c r="AH302" s="203"/>
      <c r="AI302" s="203"/>
      <c r="AJ302" s="203"/>
      <c r="AK302" s="203"/>
      <c r="AL302" s="203" t="s">
        <v>103</v>
      </c>
      <c r="AM302" s="203" t="s">
        <v>160</v>
      </c>
      <c r="AN302" s="203" t="s">
        <v>117</v>
      </c>
      <c r="AO302" s="203" t="s">
        <v>105</v>
      </c>
      <c r="AP302" s="203">
        <v>0</v>
      </c>
      <c r="AQ302" s="202" t="s">
        <v>1360</v>
      </c>
      <c r="AR302" s="202" t="s">
        <v>1361</v>
      </c>
      <c r="AS302" s="217">
        <v>0</v>
      </c>
      <c r="AT302" s="217">
        <v>0</v>
      </c>
      <c r="AU302" s="217">
        <v>0</v>
      </c>
      <c r="AV302" s="217">
        <v>11</v>
      </c>
      <c r="AW302" s="217">
        <v>12</v>
      </c>
      <c r="AX302" s="217">
        <v>23</v>
      </c>
      <c r="AY302" s="217">
        <v>0</v>
      </c>
      <c r="AZ302" s="204">
        <v>0</v>
      </c>
      <c r="BA302" s="217">
        <v>11</v>
      </c>
      <c r="BB302" s="204">
        <f t="shared" si="197"/>
        <v>0</v>
      </c>
      <c r="BC302" s="206">
        <f t="shared" si="205"/>
        <v>12</v>
      </c>
      <c r="BD302" s="218">
        <v>1</v>
      </c>
      <c r="BE302" s="218">
        <v>2</v>
      </c>
      <c r="BF302" s="218">
        <v>3</v>
      </c>
      <c r="BG302" s="218">
        <v>4</v>
      </c>
      <c r="BH302" s="218">
        <v>5</v>
      </c>
      <c r="BI302" s="218">
        <v>6</v>
      </c>
      <c r="BJ302" s="218">
        <v>7</v>
      </c>
      <c r="BK302" s="218">
        <v>8</v>
      </c>
      <c r="BL302" s="218">
        <v>9</v>
      </c>
      <c r="BM302" s="218">
        <v>10</v>
      </c>
      <c r="BN302" s="218">
        <v>11</v>
      </c>
      <c r="BO302" s="219">
        <f t="shared" si="208"/>
        <v>12</v>
      </c>
    </row>
    <row r="303" spans="1:68" customFormat="1" ht="50.1" customHeight="1">
      <c r="A303" s="201" t="s">
        <v>829</v>
      </c>
      <c r="B303" s="201" t="s">
        <v>397</v>
      </c>
      <c r="C303" s="201" t="s">
        <v>382</v>
      </c>
      <c r="D303" s="201" t="s">
        <v>463</v>
      </c>
      <c r="E303" s="201" t="s">
        <v>429</v>
      </c>
      <c r="F303" s="201" t="s">
        <v>429</v>
      </c>
      <c r="G303" s="202" t="s">
        <v>354</v>
      </c>
      <c r="H303" s="202" t="s">
        <v>839</v>
      </c>
      <c r="I303" s="73" t="s">
        <v>1540</v>
      </c>
      <c r="J303" s="203" t="s">
        <v>515</v>
      </c>
      <c r="K303" s="201" t="s">
        <v>429</v>
      </c>
      <c r="L303" s="203">
        <v>274</v>
      </c>
      <c r="M303" s="214" t="s">
        <v>1390</v>
      </c>
      <c r="N303" s="203" t="s">
        <v>1</v>
      </c>
      <c r="O303" s="203"/>
      <c r="P303" s="203"/>
      <c r="Q303" s="203"/>
      <c r="R303" s="203"/>
      <c r="S303" s="203"/>
      <c r="T303" s="203"/>
      <c r="U303" s="203"/>
      <c r="V303" s="203"/>
      <c r="W303" s="203"/>
      <c r="X303" s="203"/>
      <c r="Y303" s="203"/>
      <c r="Z303" s="203"/>
      <c r="AA303" s="203"/>
      <c r="AB303" s="203"/>
      <c r="AC303" s="203"/>
      <c r="AD303" s="203"/>
      <c r="AE303" s="203"/>
      <c r="AF303" s="203"/>
      <c r="AG303" s="203"/>
      <c r="AH303" s="203"/>
      <c r="AI303" s="203"/>
      <c r="AJ303" s="203"/>
      <c r="AK303" s="203"/>
      <c r="AL303" s="203" t="s">
        <v>103</v>
      </c>
      <c r="AM303" s="203" t="s">
        <v>89</v>
      </c>
      <c r="AN303" s="203" t="s">
        <v>117</v>
      </c>
      <c r="AO303" s="203" t="s">
        <v>105</v>
      </c>
      <c r="AP303" s="203">
        <v>0</v>
      </c>
      <c r="AQ303" s="214" t="s">
        <v>1391</v>
      </c>
      <c r="AR303" s="202" t="s">
        <v>1392</v>
      </c>
      <c r="AS303" s="217">
        <v>0</v>
      </c>
      <c r="AT303" s="217">
        <v>0</v>
      </c>
      <c r="AU303" s="217">
        <v>0</v>
      </c>
      <c r="AV303" s="217">
        <v>4</v>
      </c>
      <c r="AW303" s="217">
        <v>2</v>
      </c>
      <c r="AX303" s="217">
        <v>6</v>
      </c>
      <c r="AY303" s="217">
        <v>0</v>
      </c>
      <c r="AZ303" s="204">
        <v>0</v>
      </c>
      <c r="BA303" s="217">
        <v>5</v>
      </c>
      <c r="BB303" s="204">
        <f t="shared" si="197"/>
        <v>-1</v>
      </c>
      <c r="BC303" s="206">
        <f t="shared" si="205"/>
        <v>2</v>
      </c>
      <c r="BD303" s="218">
        <v>0</v>
      </c>
      <c r="BE303" s="218">
        <v>0</v>
      </c>
      <c r="BF303" s="218">
        <v>1</v>
      </c>
      <c r="BG303" s="218">
        <v>1</v>
      </c>
      <c r="BH303" s="218">
        <v>1</v>
      </c>
      <c r="BI303" s="218">
        <v>2</v>
      </c>
      <c r="BJ303" s="218">
        <v>2</v>
      </c>
      <c r="BK303" s="218">
        <v>2</v>
      </c>
      <c r="BL303" s="218">
        <v>2</v>
      </c>
      <c r="BM303" s="218">
        <v>2</v>
      </c>
      <c r="BN303" s="218">
        <v>2</v>
      </c>
      <c r="BO303" s="219">
        <v>2</v>
      </c>
    </row>
    <row r="304" spans="1:68" customFormat="1" ht="50.1" customHeight="1">
      <c r="A304" s="201" t="s">
        <v>829</v>
      </c>
      <c r="B304" s="201" t="s">
        <v>397</v>
      </c>
      <c r="C304" s="201" t="s">
        <v>382</v>
      </c>
      <c r="D304" s="201" t="s">
        <v>463</v>
      </c>
      <c r="E304" s="201" t="s">
        <v>429</v>
      </c>
      <c r="F304" s="201" t="s">
        <v>429</v>
      </c>
      <c r="G304" s="202" t="s">
        <v>354</v>
      </c>
      <c r="H304" s="202" t="s">
        <v>839</v>
      </c>
      <c r="I304" s="73" t="s">
        <v>1540</v>
      </c>
      <c r="J304" s="203" t="s">
        <v>515</v>
      </c>
      <c r="K304" s="201" t="s">
        <v>429</v>
      </c>
      <c r="L304" s="203">
        <v>277</v>
      </c>
      <c r="M304" s="214" t="s">
        <v>1393</v>
      </c>
      <c r="N304" s="203" t="s">
        <v>1</v>
      </c>
      <c r="O304" s="203"/>
      <c r="P304" s="203"/>
      <c r="Q304" s="203"/>
      <c r="R304" s="203"/>
      <c r="S304" s="203"/>
      <c r="T304" s="203"/>
      <c r="U304" s="203"/>
      <c r="V304" s="203"/>
      <c r="W304" s="203"/>
      <c r="X304" s="203"/>
      <c r="Y304" s="203"/>
      <c r="Z304" s="203"/>
      <c r="AA304" s="203"/>
      <c r="AB304" s="203"/>
      <c r="AC304" s="203"/>
      <c r="AD304" s="203"/>
      <c r="AE304" s="203"/>
      <c r="AF304" s="203"/>
      <c r="AG304" s="203"/>
      <c r="AH304" s="203"/>
      <c r="AI304" s="203"/>
      <c r="AJ304" s="203"/>
      <c r="AK304" s="203"/>
      <c r="AL304" s="203" t="s">
        <v>103</v>
      </c>
      <c r="AM304" s="203" t="s">
        <v>89</v>
      </c>
      <c r="AN304" s="203" t="s">
        <v>104</v>
      </c>
      <c r="AO304" s="203" t="s">
        <v>91</v>
      </c>
      <c r="AP304" s="203">
        <v>0</v>
      </c>
      <c r="AQ304" s="214" t="s">
        <v>1394</v>
      </c>
      <c r="AR304" s="202" t="s">
        <v>1395</v>
      </c>
      <c r="AS304" s="217">
        <v>0</v>
      </c>
      <c r="AT304" s="217">
        <v>0</v>
      </c>
      <c r="AU304" s="217">
        <v>0</v>
      </c>
      <c r="AV304" s="217">
        <v>100</v>
      </c>
      <c r="AW304" s="217">
        <v>100</v>
      </c>
      <c r="AX304" s="217">
        <v>100</v>
      </c>
      <c r="AY304" s="217">
        <v>0</v>
      </c>
      <c r="AZ304" s="231">
        <v>0</v>
      </c>
      <c r="BA304" s="170"/>
      <c r="BB304" s="217">
        <f t="shared" si="197"/>
        <v>100</v>
      </c>
      <c r="BC304" s="206">
        <f t="shared" si="205"/>
        <v>100</v>
      </c>
      <c r="BD304" s="218">
        <v>0</v>
      </c>
      <c r="BE304" s="218">
        <v>0</v>
      </c>
      <c r="BF304" s="218">
        <v>25</v>
      </c>
      <c r="BG304" s="218">
        <v>25</v>
      </c>
      <c r="BH304" s="218">
        <v>25</v>
      </c>
      <c r="BI304" s="218">
        <v>50</v>
      </c>
      <c r="BJ304" s="218">
        <v>50</v>
      </c>
      <c r="BK304" s="218">
        <v>50</v>
      </c>
      <c r="BL304" s="218">
        <v>75</v>
      </c>
      <c r="BM304" s="218">
        <v>75</v>
      </c>
      <c r="BN304" s="218">
        <v>75</v>
      </c>
      <c r="BO304" s="219">
        <f t="shared" si="208"/>
        <v>100</v>
      </c>
    </row>
    <row r="305" spans="1:67" customFormat="1" ht="50.1" customHeight="1">
      <c r="A305" s="201" t="s">
        <v>829</v>
      </c>
      <c r="B305" s="201" t="s">
        <v>397</v>
      </c>
      <c r="C305" s="201" t="s">
        <v>382</v>
      </c>
      <c r="D305" s="201" t="s">
        <v>463</v>
      </c>
      <c r="E305" s="201" t="s">
        <v>429</v>
      </c>
      <c r="F305" s="201" t="s">
        <v>429</v>
      </c>
      <c r="G305" s="202" t="s">
        <v>354</v>
      </c>
      <c r="H305" s="202" t="s">
        <v>839</v>
      </c>
      <c r="I305" s="73" t="s">
        <v>1540</v>
      </c>
      <c r="J305" s="203" t="s">
        <v>515</v>
      </c>
      <c r="K305" s="201" t="s">
        <v>429</v>
      </c>
      <c r="L305" s="267">
        <v>361</v>
      </c>
      <c r="M305" s="202" t="s">
        <v>1396</v>
      </c>
      <c r="N305" s="203" t="s">
        <v>1</v>
      </c>
      <c r="O305" s="203"/>
      <c r="P305" s="203"/>
      <c r="Q305" s="203"/>
      <c r="R305" s="203"/>
      <c r="S305" s="203"/>
      <c r="T305" s="203"/>
      <c r="U305" s="203"/>
      <c r="V305" s="203"/>
      <c r="W305" s="203"/>
      <c r="X305" s="203"/>
      <c r="Y305" s="203"/>
      <c r="Z305" s="203"/>
      <c r="AA305" s="203"/>
      <c r="AB305" s="203"/>
      <c r="AC305" s="203"/>
      <c r="AD305" s="203"/>
      <c r="AE305" s="203"/>
      <c r="AF305" s="203"/>
      <c r="AG305" s="203"/>
      <c r="AH305" s="203"/>
      <c r="AI305" s="203"/>
      <c r="AJ305" s="203"/>
      <c r="AK305" s="203"/>
      <c r="AL305" s="203" t="s">
        <v>103</v>
      </c>
      <c r="AM305" s="203" t="s">
        <v>160</v>
      </c>
      <c r="AN305" s="203" t="s">
        <v>117</v>
      </c>
      <c r="AO305" s="203" t="s">
        <v>105</v>
      </c>
      <c r="AP305" s="203">
        <v>0</v>
      </c>
      <c r="AQ305" s="202" t="s">
        <v>1397</v>
      </c>
      <c r="AR305" s="202" t="s">
        <v>1398</v>
      </c>
      <c r="AS305" s="217">
        <v>0</v>
      </c>
      <c r="AT305" s="217">
        <v>0</v>
      </c>
      <c r="AU305" s="217">
        <v>0</v>
      </c>
      <c r="AV305" s="217">
        <v>0</v>
      </c>
      <c r="AW305" s="217">
        <v>8</v>
      </c>
      <c r="AX305" s="217">
        <v>8</v>
      </c>
      <c r="AY305" s="217">
        <v>0</v>
      </c>
      <c r="AZ305" s="231">
        <v>0</v>
      </c>
      <c r="BA305" s="204">
        <v>0</v>
      </c>
      <c r="BB305" s="217">
        <f t="shared" si="197"/>
        <v>0</v>
      </c>
      <c r="BC305" s="206">
        <f t="shared" si="205"/>
        <v>8</v>
      </c>
      <c r="BD305" s="218">
        <v>0</v>
      </c>
      <c r="BE305" s="218">
        <v>0</v>
      </c>
      <c r="BF305" s="218">
        <v>1</v>
      </c>
      <c r="BG305" s="218">
        <v>2</v>
      </c>
      <c r="BH305" s="218">
        <v>3</v>
      </c>
      <c r="BI305" s="218">
        <v>4</v>
      </c>
      <c r="BJ305" s="218">
        <v>5</v>
      </c>
      <c r="BK305" s="218">
        <v>6</v>
      </c>
      <c r="BL305" s="218">
        <v>7</v>
      </c>
      <c r="BM305" s="218">
        <v>8</v>
      </c>
      <c r="BN305" s="218">
        <v>8</v>
      </c>
      <c r="BO305" s="219">
        <f t="shared" si="208"/>
        <v>8</v>
      </c>
    </row>
    <row r="306" spans="1:67" customFormat="1" ht="50.1" customHeight="1">
      <c r="A306" s="72" t="s">
        <v>829</v>
      </c>
      <c r="B306" s="72" t="s">
        <v>1097</v>
      </c>
      <c r="C306" s="72" t="s">
        <v>78</v>
      </c>
      <c r="D306" s="72" t="s">
        <v>421</v>
      </c>
      <c r="E306" s="72" t="s">
        <v>445</v>
      </c>
      <c r="F306" s="72" t="s">
        <v>445</v>
      </c>
      <c r="G306" s="73" t="s">
        <v>354</v>
      </c>
      <c r="H306" s="73" t="s">
        <v>839</v>
      </c>
      <c r="I306" s="73" t="s">
        <v>1540</v>
      </c>
      <c r="J306" s="74" t="s">
        <v>513</v>
      </c>
      <c r="K306" s="72" t="s">
        <v>445</v>
      </c>
      <c r="L306" s="74">
        <v>433</v>
      </c>
      <c r="M306" s="75" t="s">
        <v>1399</v>
      </c>
      <c r="N306" s="74" t="s">
        <v>1</v>
      </c>
      <c r="O306" s="74"/>
      <c r="P306" s="74"/>
      <c r="Q306" s="74"/>
      <c r="R306" s="74"/>
      <c r="S306" s="74"/>
      <c r="T306" s="74"/>
      <c r="U306" s="74"/>
      <c r="V306" s="74"/>
      <c r="W306" s="74"/>
      <c r="X306" s="74"/>
      <c r="Y306" s="74"/>
      <c r="Z306" s="74"/>
      <c r="AA306" s="74"/>
      <c r="AB306" s="74"/>
      <c r="AC306" s="74"/>
      <c r="AD306" s="74"/>
      <c r="AE306" s="74"/>
      <c r="AF306" s="74"/>
      <c r="AG306" s="74"/>
      <c r="AH306" s="74"/>
      <c r="AI306" s="74"/>
      <c r="AJ306" s="74"/>
      <c r="AK306" s="74"/>
      <c r="AL306" s="74" t="s">
        <v>155</v>
      </c>
      <c r="AM306" s="74" t="s">
        <v>89</v>
      </c>
      <c r="AN306" s="74" t="s">
        <v>117</v>
      </c>
      <c r="AO306" s="74" t="s">
        <v>105</v>
      </c>
      <c r="AP306" s="74">
        <v>0</v>
      </c>
      <c r="AQ306" s="75" t="s">
        <v>1400</v>
      </c>
      <c r="AR306" s="73" t="s">
        <v>1401</v>
      </c>
      <c r="AS306" s="198">
        <v>0</v>
      </c>
      <c r="AT306" s="5">
        <v>35000000000</v>
      </c>
      <c r="AU306" s="5">
        <v>35000000000</v>
      </c>
      <c r="AV306" s="5">
        <v>35000000000</v>
      </c>
      <c r="AW306" s="5">
        <v>20000000000</v>
      </c>
      <c r="AX306" s="5">
        <v>125000000000</v>
      </c>
      <c r="AY306" s="5">
        <v>43834197549</v>
      </c>
      <c r="AZ306" s="77">
        <v>42321222126.660004</v>
      </c>
      <c r="BA306" s="187">
        <v>35154392425</v>
      </c>
      <c r="BB306" s="2">
        <f t="shared" si="197"/>
        <v>-154392425</v>
      </c>
      <c r="BC306" s="5">
        <f t="shared" si="205"/>
        <v>20000000000</v>
      </c>
      <c r="BD306" s="200">
        <v>0</v>
      </c>
      <c r="BE306" s="200">
        <v>0</v>
      </c>
      <c r="BF306" s="232">
        <v>1000000000</v>
      </c>
      <c r="BG306" s="232">
        <v>1000000000</v>
      </c>
      <c r="BH306" s="232">
        <v>1000000000</v>
      </c>
      <c r="BI306" s="232">
        <v>4000000000</v>
      </c>
      <c r="BJ306" s="232">
        <v>4000000000</v>
      </c>
      <c r="BK306" s="232">
        <v>4000000000</v>
      </c>
      <c r="BL306" s="232">
        <v>14000000000</v>
      </c>
      <c r="BM306" s="232">
        <v>14000000000</v>
      </c>
      <c r="BN306" s="232">
        <v>14000000000</v>
      </c>
      <c r="BO306" s="233">
        <f t="shared" si="208"/>
        <v>20000000000</v>
      </c>
    </row>
    <row r="307" spans="1:67" customFormat="1" ht="50.1" customHeight="1">
      <c r="A307" s="201" t="s">
        <v>829</v>
      </c>
      <c r="B307" s="201" t="s">
        <v>1097</v>
      </c>
      <c r="C307" s="201" t="s">
        <v>78</v>
      </c>
      <c r="D307" s="201" t="s">
        <v>421</v>
      </c>
      <c r="E307" s="201" t="s">
        <v>445</v>
      </c>
      <c r="F307" s="201" t="s">
        <v>445</v>
      </c>
      <c r="G307" s="202" t="s">
        <v>354</v>
      </c>
      <c r="H307" s="202" t="s">
        <v>839</v>
      </c>
      <c r="I307" s="73" t="s">
        <v>1540</v>
      </c>
      <c r="J307" s="203" t="s">
        <v>513</v>
      </c>
      <c r="K307" s="201" t="s">
        <v>445</v>
      </c>
      <c r="L307" s="203">
        <v>434</v>
      </c>
      <c r="M307" s="214" t="s">
        <v>1402</v>
      </c>
      <c r="N307" s="203" t="s">
        <v>1</v>
      </c>
      <c r="O307" s="203"/>
      <c r="P307" s="203"/>
      <c r="Q307" s="203"/>
      <c r="R307" s="203"/>
      <c r="S307" s="203"/>
      <c r="T307" s="203"/>
      <c r="U307" s="203"/>
      <c r="V307" s="203"/>
      <c r="W307" s="203" t="s">
        <v>87</v>
      </c>
      <c r="X307" s="203"/>
      <c r="Y307" s="203"/>
      <c r="Z307" s="203"/>
      <c r="AA307" s="203"/>
      <c r="AB307" s="203"/>
      <c r="AC307" s="203"/>
      <c r="AD307" s="203"/>
      <c r="AE307" s="203"/>
      <c r="AF307" s="203"/>
      <c r="AG307" s="203"/>
      <c r="AH307" s="203"/>
      <c r="AI307" s="203"/>
      <c r="AJ307" s="203"/>
      <c r="AK307" s="203"/>
      <c r="AL307" s="203" t="s">
        <v>155</v>
      </c>
      <c r="AM307" s="203" t="s">
        <v>89</v>
      </c>
      <c r="AN307" s="203" t="s">
        <v>117</v>
      </c>
      <c r="AO307" s="203" t="s">
        <v>105</v>
      </c>
      <c r="AP307" s="203">
        <v>0</v>
      </c>
      <c r="AQ307" s="202" t="s">
        <v>1403</v>
      </c>
      <c r="AR307" s="202" t="s">
        <v>1404</v>
      </c>
      <c r="AS307" s="217">
        <v>0</v>
      </c>
      <c r="AT307" s="217">
        <v>3</v>
      </c>
      <c r="AU307" s="217">
        <v>5</v>
      </c>
      <c r="AV307" s="217">
        <v>4</v>
      </c>
      <c r="AW307" s="217">
        <v>2</v>
      </c>
      <c r="AX307" s="217">
        <v>14</v>
      </c>
      <c r="AY307" s="217">
        <v>3</v>
      </c>
      <c r="AZ307" s="207">
        <v>5</v>
      </c>
      <c r="BA307" s="217">
        <v>4</v>
      </c>
      <c r="BB307" s="204">
        <f t="shared" si="197"/>
        <v>0</v>
      </c>
      <c r="BC307" s="209">
        <f t="shared" si="205"/>
        <v>2</v>
      </c>
      <c r="BD307" s="218">
        <v>0</v>
      </c>
      <c r="BE307" s="218">
        <v>0</v>
      </c>
      <c r="BF307" s="218">
        <v>1</v>
      </c>
      <c r="BG307" s="218">
        <v>1</v>
      </c>
      <c r="BH307" s="218">
        <v>1</v>
      </c>
      <c r="BI307" s="218">
        <v>2</v>
      </c>
      <c r="BJ307" s="218">
        <v>2</v>
      </c>
      <c r="BK307" s="218">
        <v>2</v>
      </c>
      <c r="BL307" s="218">
        <v>2</v>
      </c>
      <c r="BM307" s="218">
        <v>2</v>
      </c>
      <c r="BN307" s="218">
        <v>2</v>
      </c>
      <c r="BO307" s="219">
        <v>2</v>
      </c>
    </row>
    <row r="308" spans="1:67" customFormat="1" ht="50.1" customHeight="1">
      <c r="A308" s="72" t="s">
        <v>829</v>
      </c>
      <c r="B308" s="72" t="s">
        <v>1097</v>
      </c>
      <c r="C308" s="72" t="s">
        <v>78</v>
      </c>
      <c r="D308" s="72" t="s">
        <v>421</v>
      </c>
      <c r="E308" s="72" t="s">
        <v>445</v>
      </c>
      <c r="F308" s="72" t="s">
        <v>445</v>
      </c>
      <c r="G308" s="73" t="s">
        <v>354</v>
      </c>
      <c r="H308" s="73" t="s">
        <v>1061</v>
      </c>
      <c r="I308" s="135" t="s">
        <v>1061</v>
      </c>
      <c r="J308" s="74" t="s">
        <v>513</v>
      </c>
      <c r="K308" s="72" t="s">
        <v>445</v>
      </c>
      <c r="L308" s="74">
        <v>435</v>
      </c>
      <c r="M308" s="75" t="s">
        <v>1405</v>
      </c>
      <c r="N308" s="74" t="s">
        <v>1</v>
      </c>
      <c r="O308" s="74"/>
      <c r="P308" s="74"/>
      <c r="Q308" s="74"/>
      <c r="R308" s="74"/>
      <c r="S308" s="74"/>
      <c r="T308" s="74"/>
      <c r="U308" s="74"/>
      <c r="V308" s="74"/>
      <c r="W308" s="74"/>
      <c r="X308" s="74"/>
      <c r="Y308" s="74"/>
      <c r="Z308" s="74"/>
      <c r="AA308" s="74"/>
      <c r="AB308" s="74"/>
      <c r="AC308" s="74"/>
      <c r="AD308" s="74"/>
      <c r="AE308" s="74"/>
      <c r="AF308" s="74"/>
      <c r="AG308" s="74"/>
      <c r="AH308" s="74"/>
      <c r="AI308" s="74"/>
      <c r="AJ308" s="74"/>
      <c r="AK308" s="74"/>
      <c r="AL308" s="74" t="s">
        <v>155</v>
      </c>
      <c r="AM308" s="74" t="s">
        <v>89</v>
      </c>
      <c r="AN308" s="74" t="s">
        <v>117</v>
      </c>
      <c r="AO308" s="74" t="s">
        <v>105</v>
      </c>
      <c r="AP308" s="74">
        <v>0</v>
      </c>
      <c r="AQ308" s="73" t="s">
        <v>1406</v>
      </c>
      <c r="AR308" s="73" t="s">
        <v>1407</v>
      </c>
      <c r="AS308" s="198">
        <v>0</v>
      </c>
      <c r="AT308" s="198">
        <v>3</v>
      </c>
      <c r="AU308" s="198">
        <v>3</v>
      </c>
      <c r="AV308" s="198">
        <v>3</v>
      </c>
      <c r="AW308" s="198">
        <v>2</v>
      </c>
      <c r="AX308" s="198">
        <v>11</v>
      </c>
      <c r="AY308" s="198">
        <v>3</v>
      </c>
      <c r="AZ308" s="77">
        <v>3</v>
      </c>
      <c r="BA308" s="198">
        <v>3</v>
      </c>
      <c r="BB308" s="2">
        <f t="shared" si="197"/>
        <v>0</v>
      </c>
      <c r="BC308" s="17">
        <f t="shared" si="205"/>
        <v>2</v>
      </c>
      <c r="BD308" s="200">
        <v>0</v>
      </c>
      <c r="BE308" s="200">
        <v>0</v>
      </c>
      <c r="BF308" s="200">
        <v>2</v>
      </c>
      <c r="BG308" s="200">
        <v>2</v>
      </c>
      <c r="BH308" s="200">
        <v>2</v>
      </c>
      <c r="BI308" s="200">
        <v>2</v>
      </c>
      <c r="BJ308" s="200">
        <v>2</v>
      </c>
      <c r="BK308" s="200">
        <v>2</v>
      </c>
      <c r="BL308" s="200">
        <v>2</v>
      </c>
      <c r="BM308" s="200">
        <v>2</v>
      </c>
      <c r="BN308" s="200">
        <v>2</v>
      </c>
      <c r="BO308" s="234">
        <v>2</v>
      </c>
    </row>
    <row r="309" spans="1:67" customFormat="1" ht="50.1" customHeight="1">
      <c r="A309" s="201" t="s">
        <v>829</v>
      </c>
      <c r="B309" s="201" t="s">
        <v>434</v>
      </c>
      <c r="C309" s="201" t="s">
        <v>382</v>
      </c>
      <c r="D309" s="201" t="s">
        <v>435</v>
      </c>
      <c r="E309" s="201" t="s">
        <v>464</v>
      </c>
      <c r="F309" s="201" t="s">
        <v>464</v>
      </c>
      <c r="G309" s="202" t="s">
        <v>354</v>
      </c>
      <c r="H309" s="202" t="s">
        <v>839</v>
      </c>
      <c r="I309" s="73" t="s">
        <v>1540</v>
      </c>
      <c r="J309" s="203" t="s">
        <v>507</v>
      </c>
      <c r="K309" s="201" t="s">
        <v>464</v>
      </c>
      <c r="L309" s="203">
        <v>350</v>
      </c>
      <c r="M309" s="214" t="s">
        <v>1408</v>
      </c>
      <c r="N309" s="203" t="s">
        <v>1</v>
      </c>
      <c r="O309" s="203" t="s">
        <v>87</v>
      </c>
      <c r="P309" s="203"/>
      <c r="Q309" s="203"/>
      <c r="R309" s="203"/>
      <c r="S309" s="203"/>
      <c r="T309" s="203"/>
      <c r="U309" s="203"/>
      <c r="V309" s="203"/>
      <c r="W309" s="235"/>
      <c r="X309" s="203"/>
      <c r="Y309" s="203"/>
      <c r="Z309" s="203"/>
      <c r="AA309" s="203"/>
      <c r="AB309" s="203"/>
      <c r="AC309" s="203"/>
      <c r="AD309" s="203"/>
      <c r="AE309" s="203"/>
      <c r="AF309" s="203"/>
      <c r="AG309" s="203"/>
      <c r="AH309" s="203"/>
      <c r="AI309" s="203"/>
      <c r="AJ309" s="203"/>
      <c r="AK309" s="203"/>
      <c r="AL309" s="203" t="s">
        <v>98</v>
      </c>
      <c r="AM309" s="203" t="s">
        <v>125</v>
      </c>
      <c r="AN309" s="203" t="s">
        <v>113</v>
      </c>
      <c r="AO309" s="203" t="s">
        <v>91</v>
      </c>
      <c r="AP309" s="203">
        <v>300</v>
      </c>
      <c r="AQ309" s="214" t="s">
        <v>1409</v>
      </c>
      <c r="AR309" s="202" t="s">
        <v>1410</v>
      </c>
      <c r="AS309" s="204">
        <v>79.2</v>
      </c>
      <c r="AT309" s="204">
        <v>79.2</v>
      </c>
      <c r="AU309" s="204">
        <v>80.2</v>
      </c>
      <c r="AV309" s="204">
        <v>81.2</v>
      </c>
      <c r="AW309" s="204">
        <v>82.2</v>
      </c>
      <c r="AX309" s="204">
        <v>83.2</v>
      </c>
      <c r="AY309" s="204">
        <v>79.2</v>
      </c>
      <c r="AZ309" s="204"/>
      <c r="BA309" s="204"/>
      <c r="BB309" s="204">
        <f t="shared" si="197"/>
        <v>81.2</v>
      </c>
      <c r="BC309" s="209">
        <f t="shared" si="205"/>
        <v>82.2</v>
      </c>
      <c r="BD309" s="218">
        <v>0</v>
      </c>
      <c r="BE309" s="218">
        <v>0</v>
      </c>
      <c r="BF309" s="218">
        <v>0</v>
      </c>
      <c r="BG309" s="218">
        <v>0</v>
      </c>
      <c r="BH309" s="218">
        <v>0</v>
      </c>
      <c r="BI309" s="218">
        <v>0</v>
      </c>
      <c r="BJ309" s="218">
        <v>0</v>
      </c>
      <c r="BK309" s="218">
        <v>0</v>
      </c>
      <c r="BL309" s="218">
        <v>0</v>
      </c>
      <c r="BM309" s="218">
        <v>0</v>
      </c>
      <c r="BN309" s="218">
        <v>0</v>
      </c>
      <c r="BO309" s="236">
        <f>AW309</f>
        <v>82.2</v>
      </c>
    </row>
    <row r="310" spans="1:67" customFormat="1" ht="50.1" customHeight="1">
      <c r="A310" s="201" t="s">
        <v>829</v>
      </c>
      <c r="B310" s="201" t="s">
        <v>434</v>
      </c>
      <c r="C310" s="201" t="s">
        <v>382</v>
      </c>
      <c r="D310" s="201" t="s">
        <v>444</v>
      </c>
      <c r="E310" s="201" t="s">
        <v>464</v>
      </c>
      <c r="F310" s="201" t="s">
        <v>464</v>
      </c>
      <c r="G310" s="202" t="s">
        <v>354</v>
      </c>
      <c r="H310" s="202" t="s">
        <v>839</v>
      </c>
      <c r="I310" s="73" t="s">
        <v>1540</v>
      </c>
      <c r="J310" s="203" t="s">
        <v>507</v>
      </c>
      <c r="K310" s="201" t="s">
        <v>464</v>
      </c>
      <c r="L310" s="203">
        <v>351</v>
      </c>
      <c r="M310" s="214" t="s">
        <v>1411</v>
      </c>
      <c r="N310" s="203" t="s">
        <v>1</v>
      </c>
      <c r="O310" s="203" t="s">
        <v>87</v>
      </c>
      <c r="P310" s="203"/>
      <c r="Q310" s="203"/>
      <c r="R310" s="203"/>
      <c r="S310" s="203"/>
      <c r="T310" s="203"/>
      <c r="U310" s="203"/>
      <c r="V310" s="203"/>
      <c r="W310" s="235"/>
      <c r="X310" s="203"/>
      <c r="Y310" s="203"/>
      <c r="Z310" s="203"/>
      <c r="AA310" s="203"/>
      <c r="AB310" s="203"/>
      <c r="AC310" s="203"/>
      <c r="AD310" s="203"/>
      <c r="AE310" s="203"/>
      <c r="AF310" s="203"/>
      <c r="AG310" s="203"/>
      <c r="AH310" s="203"/>
      <c r="AI310" s="203"/>
      <c r="AJ310" s="203"/>
      <c r="AK310" s="203" t="s">
        <v>87</v>
      </c>
      <c r="AL310" s="203" t="s">
        <v>98</v>
      </c>
      <c r="AM310" s="203" t="s">
        <v>125</v>
      </c>
      <c r="AN310" s="203" t="s">
        <v>113</v>
      </c>
      <c r="AO310" s="203" t="s">
        <v>105</v>
      </c>
      <c r="AP310" s="203">
        <v>180</v>
      </c>
      <c r="AQ310" s="214" t="s">
        <v>1412</v>
      </c>
      <c r="AR310" s="202" t="s">
        <v>1413</v>
      </c>
      <c r="AS310" s="204">
        <v>3</v>
      </c>
      <c r="AT310" s="237" t="s">
        <v>1414</v>
      </c>
      <c r="AU310" s="237" t="s">
        <v>1414</v>
      </c>
      <c r="AV310" s="237" t="s">
        <v>1414</v>
      </c>
      <c r="AW310" s="237" t="s">
        <v>1414</v>
      </c>
      <c r="AX310" s="237" t="s">
        <v>1414</v>
      </c>
      <c r="AY310" s="217">
        <v>3</v>
      </c>
      <c r="AZ310" s="217">
        <v>1</v>
      </c>
      <c r="BA310" s="204"/>
      <c r="BB310" s="204">
        <f t="shared" si="197"/>
        <v>44621</v>
      </c>
      <c r="BC310" s="209" t="str">
        <f t="shared" si="205"/>
        <v>1-3</v>
      </c>
      <c r="BD310" s="218">
        <v>0</v>
      </c>
      <c r="BE310" s="218">
        <v>0</v>
      </c>
      <c r="BF310" s="218">
        <v>0</v>
      </c>
      <c r="BG310" s="218">
        <v>0</v>
      </c>
      <c r="BH310" s="218">
        <v>0</v>
      </c>
      <c r="BI310" s="218">
        <v>0</v>
      </c>
      <c r="BJ310" s="218">
        <v>0</v>
      </c>
      <c r="BK310" s="218">
        <v>0</v>
      </c>
      <c r="BL310" s="218">
        <v>0</v>
      </c>
      <c r="BM310" s="218">
        <v>0</v>
      </c>
      <c r="BN310" s="218">
        <v>0</v>
      </c>
      <c r="BO310" s="238" t="str">
        <f t="shared" ref="BO310:BO335" si="209">AW310</f>
        <v>1-3</v>
      </c>
    </row>
    <row r="311" spans="1:67" customFormat="1" ht="50.1" customHeight="1">
      <c r="A311" s="201" t="s">
        <v>829</v>
      </c>
      <c r="B311" s="201" t="s">
        <v>434</v>
      </c>
      <c r="C311" s="201" t="s">
        <v>382</v>
      </c>
      <c r="D311" s="201" t="s">
        <v>435</v>
      </c>
      <c r="E311" s="201" t="s">
        <v>464</v>
      </c>
      <c r="F311" s="201" t="s">
        <v>464</v>
      </c>
      <c r="G311" s="202" t="s">
        <v>354</v>
      </c>
      <c r="H311" s="202" t="s">
        <v>839</v>
      </c>
      <c r="I311" s="73" t="s">
        <v>1540</v>
      </c>
      <c r="J311" s="203" t="s">
        <v>507</v>
      </c>
      <c r="K311" s="201" t="s">
        <v>464</v>
      </c>
      <c r="L311" s="203">
        <v>355</v>
      </c>
      <c r="M311" s="214" t="s">
        <v>1415</v>
      </c>
      <c r="N311" s="203" t="s">
        <v>1</v>
      </c>
      <c r="O311" s="203" t="s">
        <v>87</v>
      </c>
      <c r="P311" s="203"/>
      <c r="Q311" s="203"/>
      <c r="R311" s="203"/>
      <c r="S311" s="203"/>
      <c r="T311" s="203"/>
      <c r="U311" s="203"/>
      <c r="V311" s="203"/>
      <c r="W311" s="235"/>
      <c r="X311" s="203"/>
      <c r="Y311" s="203"/>
      <c r="Z311" s="203"/>
      <c r="AA311" s="203"/>
      <c r="AB311" s="203"/>
      <c r="AC311" s="203"/>
      <c r="AD311" s="203"/>
      <c r="AE311" s="203"/>
      <c r="AF311" s="203"/>
      <c r="AG311" s="203"/>
      <c r="AH311" s="203"/>
      <c r="AI311" s="203"/>
      <c r="AJ311" s="203"/>
      <c r="AK311" s="203" t="s">
        <v>87</v>
      </c>
      <c r="AL311" s="203" t="s">
        <v>98</v>
      </c>
      <c r="AM311" s="203" t="s">
        <v>125</v>
      </c>
      <c r="AN311" s="203" t="s">
        <v>113</v>
      </c>
      <c r="AO311" s="203" t="s">
        <v>105</v>
      </c>
      <c r="AP311" s="203">
        <v>180</v>
      </c>
      <c r="AQ311" s="214" t="s">
        <v>1416</v>
      </c>
      <c r="AR311" s="202" t="s">
        <v>1417</v>
      </c>
      <c r="AS311" s="204">
        <v>92.4</v>
      </c>
      <c r="AT311" s="204">
        <v>92.4</v>
      </c>
      <c r="AU311" s="204">
        <v>93.5</v>
      </c>
      <c r="AV311" s="204">
        <v>94.5</v>
      </c>
      <c r="AW311" s="204">
        <v>95.6</v>
      </c>
      <c r="AX311" s="204">
        <v>96.6</v>
      </c>
      <c r="AY311" s="204">
        <v>92.4</v>
      </c>
      <c r="AZ311" s="204">
        <v>99.8</v>
      </c>
      <c r="BA311" s="204"/>
      <c r="BB311" s="204">
        <f t="shared" si="197"/>
        <v>94.5</v>
      </c>
      <c r="BC311" s="209">
        <f t="shared" si="205"/>
        <v>95.6</v>
      </c>
      <c r="BD311" s="218">
        <v>0</v>
      </c>
      <c r="BE311" s="218">
        <v>0</v>
      </c>
      <c r="BF311" s="218">
        <v>0</v>
      </c>
      <c r="BG311" s="218">
        <v>0</v>
      </c>
      <c r="BH311" s="218">
        <v>0</v>
      </c>
      <c r="BI311" s="218">
        <v>0</v>
      </c>
      <c r="BJ311" s="218">
        <v>0</v>
      </c>
      <c r="BK311" s="218">
        <v>0</v>
      </c>
      <c r="BL311" s="218">
        <v>0</v>
      </c>
      <c r="BM311" s="218">
        <v>0</v>
      </c>
      <c r="BN311" s="218">
        <v>0</v>
      </c>
      <c r="BO311" s="236">
        <f t="shared" si="209"/>
        <v>95.6</v>
      </c>
    </row>
    <row r="312" spans="1:67" customFormat="1" ht="50.1" customHeight="1">
      <c r="A312" s="201" t="s">
        <v>829</v>
      </c>
      <c r="B312" s="201" t="s">
        <v>434</v>
      </c>
      <c r="C312" s="201" t="s">
        <v>382</v>
      </c>
      <c r="D312" s="201" t="s">
        <v>435</v>
      </c>
      <c r="E312" s="201" t="s">
        <v>464</v>
      </c>
      <c r="F312" s="201" t="s">
        <v>464</v>
      </c>
      <c r="G312" s="202" t="s">
        <v>354</v>
      </c>
      <c r="H312" s="202" t="s">
        <v>839</v>
      </c>
      <c r="I312" s="73" t="s">
        <v>1540</v>
      </c>
      <c r="J312" s="203" t="s">
        <v>507</v>
      </c>
      <c r="K312" s="201" t="s">
        <v>464</v>
      </c>
      <c r="L312" s="203">
        <v>279</v>
      </c>
      <c r="M312" s="214" t="s">
        <v>1418</v>
      </c>
      <c r="N312" s="203" t="s">
        <v>1</v>
      </c>
      <c r="O312" s="203" t="s">
        <v>87</v>
      </c>
      <c r="P312" s="203"/>
      <c r="Q312" s="203"/>
      <c r="R312" s="203"/>
      <c r="S312" s="203"/>
      <c r="T312" s="203"/>
      <c r="U312" s="203"/>
      <c r="V312" s="203"/>
      <c r="W312" s="235"/>
      <c r="X312" s="203"/>
      <c r="Y312" s="203"/>
      <c r="Z312" s="203"/>
      <c r="AA312" s="203"/>
      <c r="AB312" s="203"/>
      <c r="AC312" s="203"/>
      <c r="AD312" s="203"/>
      <c r="AE312" s="203"/>
      <c r="AF312" s="203"/>
      <c r="AG312" s="203"/>
      <c r="AH312" s="203"/>
      <c r="AI312" s="203"/>
      <c r="AJ312" s="203"/>
      <c r="AK312" s="203"/>
      <c r="AL312" s="203" t="s">
        <v>155</v>
      </c>
      <c r="AM312" s="203" t="s">
        <v>89</v>
      </c>
      <c r="AN312" s="203" t="s">
        <v>104</v>
      </c>
      <c r="AO312" s="203" t="s">
        <v>91</v>
      </c>
      <c r="AP312" s="203">
        <v>0</v>
      </c>
      <c r="AQ312" s="214" t="s">
        <v>1419</v>
      </c>
      <c r="AR312" s="202" t="s">
        <v>1420</v>
      </c>
      <c r="AS312" s="204">
        <v>0</v>
      </c>
      <c r="AT312" s="217">
        <v>0</v>
      </c>
      <c r="AU312" s="217">
        <v>0</v>
      </c>
      <c r="AV312" s="217">
        <v>100</v>
      </c>
      <c r="AW312" s="239">
        <v>100</v>
      </c>
      <c r="AX312" s="217">
        <v>100</v>
      </c>
      <c r="AY312" s="204">
        <v>0</v>
      </c>
      <c r="AZ312" s="204">
        <v>0</v>
      </c>
      <c r="BA312" s="217">
        <v>100</v>
      </c>
      <c r="BB312" s="204">
        <f t="shared" si="197"/>
        <v>0</v>
      </c>
      <c r="BC312" s="206">
        <f t="shared" si="205"/>
        <v>100</v>
      </c>
      <c r="BD312" s="240">
        <v>0</v>
      </c>
      <c r="BE312" s="240">
        <v>0</v>
      </c>
      <c r="BF312" s="240">
        <v>25</v>
      </c>
      <c r="BG312" s="240">
        <v>25</v>
      </c>
      <c r="BH312" s="240">
        <v>25</v>
      </c>
      <c r="BI312" s="240">
        <v>50</v>
      </c>
      <c r="BJ312" s="240">
        <v>50</v>
      </c>
      <c r="BK312" s="240">
        <v>50</v>
      </c>
      <c r="BL312" s="240">
        <v>75</v>
      </c>
      <c r="BM312" s="240">
        <v>75</v>
      </c>
      <c r="BN312" s="240">
        <v>75</v>
      </c>
      <c r="BO312" s="236">
        <f t="shared" si="209"/>
        <v>100</v>
      </c>
    </row>
    <row r="313" spans="1:67" customFormat="1" ht="50.1" customHeight="1">
      <c r="A313" s="201" t="s">
        <v>829</v>
      </c>
      <c r="B313" s="201" t="s">
        <v>434</v>
      </c>
      <c r="C313" s="201" t="s">
        <v>382</v>
      </c>
      <c r="D313" s="201" t="s">
        <v>435</v>
      </c>
      <c r="E313" s="201" t="s">
        <v>464</v>
      </c>
      <c r="F313" s="201" t="s">
        <v>464</v>
      </c>
      <c r="G313" s="202" t="s">
        <v>354</v>
      </c>
      <c r="H313" s="202" t="s">
        <v>839</v>
      </c>
      <c r="I313" s="73" t="s">
        <v>1540</v>
      </c>
      <c r="J313" s="203" t="s">
        <v>507</v>
      </c>
      <c r="K313" s="201" t="s">
        <v>464</v>
      </c>
      <c r="L313" s="203">
        <v>281</v>
      </c>
      <c r="M313" s="214" t="s">
        <v>1421</v>
      </c>
      <c r="N313" s="203" t="s">
        <v>1</v>
      </c>
      <c r="O313" s="203" t="s">
        <v>87</v>
      </c>
      <c r="P313" s="203"/>
      <c r="Q313" s="203"/>
      <c r="R313" s="203"/>
      <c r="S313" s="203"/>
      <c r="T313" s="203"/>
      <c r="U313" s="203"/>
      <c r="V313" s="203"/>
      <c r="W313" s="235"/>
      <c r="X313" s="203"/>
      <c r="Y313" s="203"/>
      <c r="Z313" s="203"/>
      <c r="AA313" s="203"/>
      <c r="AB313" s="203"/>
      <c r="AC313" s="203"/>
      <c r="AD313" s="203"/>
      <c r="AE313" s="203"/>
      <c r="AF313" s="203"/>
      <c r="AG313" s="203"/>
      <c r="AH313" s="203"/>
      <c r="AI313" s="203"/>
      <c r="AJ313" s="203"/>
      <c r="AK313" s="203"/>
      <c r="AL313" s="203" t="s">
        <v>155</v>
      </c>
      <c r="AM313" s="203" t="s">
        <v>89</v>
      </c>
      <c r="AN313" s="203" t="s">
        <v>104</v>
      </c>
      <c r="AO313" s="203" t="s">
        <v>91</v>
      </c>
      <c r="AP313" s="203">
        <v>0</v>
      </c>
      <c r="AQ313" s="214" t="s">
        <v>1422</v>
      </c>
      <c r="AR313" s="202" t="s">
        <v>1423</v>
      </c>
      <c r="AS313" s="204">
        <v>0</v>
      </c>
      <c r="AT313" s="217">
        <v>0</v>
      </c>
      <c r="AU313" s="217">
        <v>0</v>
      </c>
      <c r="AV313" s="217">
        <v>90</v>
      </c>
      <c r="AW313" s="239">
        <v>90</v>
      </c>
      <c r="AX313" s="217">
        <v>90</v>
      </c>
      <c r="AY313" s="204">
        <v>0</v>
      </c>
      <c r="AZ313" s="204">
        <v>0</v>
      </c>
      <c r="BA313" s="217">
        <v>100</v>
      </c>
      <c r="BB313" s="204">
        <f t="shared" si="197"/>
        <v>-10</v>
      </c>
      <c r="BC313" s="206">
        <f t="shared" si="205"/>
        <v>90</v>
      </c>
      <c r="BD313" s="240">
        <v>0</v>
      </c>
      <c r="BE313" s="240">
        <v>0</v>
      </c>
      <c r="BF313" s="240">
        <v>90</v>
      </c>
      <c r="BG313" s="240">
        <v>90</v>
      </c>
      <c r="BH313" s="240">
        <v>90</v>
      </c>
      <c r="BI313" s="240">
        <v>90</v>
      </c>
      <c r="BJ313" s="240">
        <v>90</v>
      </c>
      <c r="BK313" s="240">
        <v>90</v>
      </c>
      <c r="BL313" s="240">
        <v>90</v>
      </c>
      <c r="BM313" s="240">
        <v>90</v>
      </c>
      <c r="BN313" s="240">
        <v>90</v>
      </c>
      <c r="BO313" s="236">
        <f t="shared" si="209"/>
        <v>90</v>
      </c>
    </row>
    <row r="314" spans="1:67" customFormat="1" ht="50.1" customHeight="1">
      <c r="A314" s="201" t="s">
        <v>829</v>
      </c>
      <c r="B314" s="201" t="s">
        <v>434</v>
      </c>
      <c r="C314" s="201" t="s">
        <v>382</v>
      </c>
      <c r="D314" s="201" t="s">
        <v>435</v>
      </c>
      <c r="E314" s="201" t="s">
        <v>464</v>
      </c>
      <c r="F314" s="201" t="s">
        <v>464</v>
      </c>
      <c r="G314" s="202" t="s">
        <v>354</v>
      </c>
      <c r="H314" s="202" t="s">
        <v>839</v>
      </c>
      <c r="I314" s="73" t="s">
        <v>1540</v>
      </c>
      <c r="J314" s="203" t="s">
        <v>507</v>
      </c>
      <c r="K314" s="201" t="s">
        <v>464</v>
      </c>
      <c r="L314" s="203">
        <v>282</v>
      </c>
      <c r="M314" s="214" t="s">
        <v>1424</v>
      </c>
      <c r="N314" s="203" t="s">
        <v>1</v>
      </c>
      <c r="O314" s="203" t="s">
        <v>87</v>
      </c>
      <c r="P314" s="203"/>
      <c r="Q314" s="203"/>
      <c r="R314" s="203"/>
      <c r="S314" s="203"/>
      <c r="T314" s="203"/>
      <c r="U314" s="203"/>
      <c r="V314" s="203"/>
      <c r="W314" s="235"/>
      <c r="X314" s="203"/>
      <c r="Y314" s="203"/>
      <c r="Z314" s="203"/>
      <c r="AA314" s="203"/>
      <c r="AB314" s="203"/>
      <c r="AC314" s="203"/>
      <c r="AD314" s="203"/>
      <c r="AE314" s="203"/>
      <c r="AF314" s="203"/>
      <c r="AG314" s="203"/>
      <c r="AH314" s="203"/>
      <c r="AI314" s="203"/>
      <c r="AJ314" s="203"/>
      <c r="AK314" s="203"/>
      <c r="AL314" s="203" t="s">
        <v>155</v>
      </c>
      <c r="AM314" s="203" t="s">
        <v>89</v>
      </c>
      <c r="AN314" s="203" t="s">
        <v>104</v>
      </c>
      <c r="AO314" s="203" t="s">
        <v>91</v>
      </c>
      <c r="AP314" s="203">
        <v>0</v>
      </c>
      <c r="AQ314" s="214" t="s">
        <v>1425</v>
      </c>
      <c r="AR314" s="202" t="s">
        <v>1426</v>
      </c>
      <c r="AS314" s="204">
        <v>0</v>
      </c>
      <c r="AT314" s="204">
        <v>0</v>
      </c>
      <c r="AU314" s="204">
        <v>0</v>
      </c>
      <c r="AV314" s="204">
        <v>100</v>
      </c>
      <c r="AW314" s="241">
        <v>100</v>
      </c>
      <c r="AX314" s="204">
        <v>100</v>
      </c>
      <c r="AY314" s="204">
        <v>0</v>
      </c>
      <c r="AZ314" s="204">
        <v>0</v>
      </c>
      <c r="BA314" s="217">
        <v>100</v>
      </c>
      <c r="BB314" s="204">
        <f t="shared" si="197"/>
        <v>0</v>
      </c>
      <c r="BC314" s="206">
        <f t="shared" si="205"/>
        <v>100</v>
      </c>
      <c r="BD314" s="240">
        <v>0</v>
      </c>
      <c r="BE314" s="240">
        <v>0</v>
      </c>
      <c r="BF314" s="240">
        <v>100</v>
      </c>
      <c r="BG314" s="240">
        <v>100</v>
      </c>
      <c r="BH314" s="240">
        <v>100</v>
      </c>
      <c r="BI314" s="240">
        <v>100</v>
      </c>
      <c r="BJ314" s="240">
        <v>100</v>
      </c>
      <c r="BK314" s="240">
        <v>100</v>
      </c>
      <c r="BL314" s="240">
        <v>100</v>
      </c>
      <c r="BM314" s="240">
        <v>100</v>
      </c>
      <c r="BN314" s="240">
        <v>100</v>
      </c>
      <c r="BO314" s="236">
        <f t="shared" si="209"/>
        <v>100</v>
      </c>
    </row>
    <row r="315" spans="1:67" customFormat="1" ht="50.1" customHeight="1">
      <c r="A315" s="201" t="s">
        <v>829</v>
      </c>
      <c r="B315" s="201" t="s">
        <v>434</v>
      </c>
      <c r="C315" s="201" t="s">
        <v>382</v>
      </c>
      <c r="D315" s="201" t="s">
        <v>435</v>
      </c>
      <c r="E315" s="201" t="s">
        <v>464</v>
      </c>
      <c r="F315" s="201" t="s">
        <v>464</v>
      </c>
      <c r="G315" s="202" t="s">
        <v>354</v>
      </c>
      <c r="H315" s="202" t="s">
        <v>839</v>
      </c>
      <c r="I315" s="73" t="s">
        <v>1540</v>
      </c>
      <c r="J315" s="203" t="s">
        <v>507</v>
      </c>
      <c r="K315" s="201" t="s">
        <v>464</v>
      </c>
      <c r="L315" s="203">
        <v>284</v>
      </c>
      <c r="M315" s="214" t="s">
        <v>1427</v>
      </c>
      <c r="N315" s="203" t="s">
        <v>1</v>
      </c>
      <c r="O315" s="203" t="s">
        <v>87</v>
      </c>
      <c r="P315" s="203"/>
      <c r="Q315" s="203"/>
      <c r="R315" s="203"/>
      <c r="S315" s="203"/>
      <c r="T315" s="203"/>
      <c r="U315" s="203"/>
      <c r="V315" s="203"/>
      <c r="W315" s="235"/>
      <c r="X315" s="203"/>
      <c r="Y315" s="203"/>
      <c r="Z315" s="203"/>
      <c r="AA315" s="203"/>
      <c r="AB315" s="203"/>
      <c r="AC315" s="203"/>
      <c r="AD315" s="203"/>
      <c r="AE315" s="203"/>
      <c r="AF315" s="203"/>
      <c r="AG315" s="203"/>
      <c r="AH315" s="203"/>
      <c r="AI315" s="203"/>
      <c r="AJ315" s="203"/>
      <c r="AK315" s="203"/>
      <c r="AL315" s="203" t="s">
        <v>155</v>
      </c>
      <c r="AM315" s="203" t="s">
        <v>160</v>
      </c>
      <c r="AN315" s="203" t="s">
        <v>104</v>
      </c>
      <c r="AO315" s="203" t="s">
        <v>105</v>
      </c>
      <c r="AP315" s="203">
        <v>0</v>
      </c>
      <c r="AQ315" s="214" t="s">
        <v>1428</v>
      </c>
      <c r="AR315" s="202" t="s">
        <v>1429</v>
      </c>
      <c r="AS315" s="204">
        <v>0</v>
      </c>
      <c r="AT315" s="204">
        <v>0</v>
      </c>
      <c r="AU315" s="204">
        <v>0</v>
      </c>
      <c r="AV315" s="204">
        <v>4</v>
      </c>
      <c r="AW315" s="242">
        <v>4.2</v>
      </c>
      <c r="AX315" s="242">
        <v>4.2</v>
      </c>
      <c r="AY315" s="204">
        <v>0</v>
      </c>
      <c r="AZ315" s="204">
        <v>0</v>
      </c>
      <c r="BA315" s="204">
        <v>4.93</v>
      </c>
      <c r="BB315" s="204">
        <f t="shared" si="197"/>
        <v>-0.92999999999999972</v>
      </c>
      <c r="BC315" s="209">
        <f t="shared" si="205"/>
        <v>4.2</v>
      </c>
      <c r="BD315" s="242">
        <v>4.2</v>
      </c>
      <c r="BE315" s="242">
        <v>4.2</v>
      </c>
      <c r="BF315" s="242">
        <v>4.2</v>
      </c>
      <c r="BG315" s="242">
        <v>4.2</v>
      </c>
      <c r="BH315" s="242">
        <v>4.2</v>
      </c>
      <c r="BI315" s="242">
        <v>4.2</v>
      </c>
      <c r="BJ315" s="242">
        <v>4.2</v>
      </c>
      <c r="BK315" s="242">
        <v>4.2</v>
      </c>
      <c r="BL315" s="242">
        <v>4.2</v>
      </c>
      <c r="BM315" s="242">
        <v>4.2</v>
      </c>
      <c r="BN315" s="242">
        <v>4.2</v>
      </c>
      <c r="BO315" s="243">
        <v>4.2</v>
      </c>
    </row>
    <row r="316" spans="1:67" customFormat="1" ht="50.1" customHeight="1">
      <c r="A316" s="201" t="s">
        <v>829</v>
      </c>
      <c r="B316" s="201" t="s">
        <v>434</v>
      </c>
      <c r="C316" s="201" t="s">
        <v>382</v>
      </c>
      <c r="D316" s="201" t="s">
        <v>435</v>
      </c>
      <c r="E316" s="201" t="s">
        <v>464</v>
      </c>
      <c r="F316" s="201" t="s">
        <v>464</v>
      </c>
      <c r="G316" s="201" t="s">
        <v>82</v>
      </c>
      <c r="H316" s="61" t="s">
        <v>278</v>
      </c>
      <c r="I316" s="61" t="s">
        <v>1538</v>
      </c>
      <c r="J316" s="203" t="s">
        <v>507</v>
      </c>
      <c r="K316" s="201" t="s">
        <v>464</v>
      </c>
      <c r="L316" s="244">
        <v>221</v>
      </c>
      <c r="M316" s="245" t="s">
        <v>1430</v>
      </c>
      <c r="N316" s="203" t="s">
        <v>6</v>
      </c>
      <c r="O316" s="244"/>
      <c r="P316" s="244"/>
      <c r="Q316" s="244"/>
      <c r="R316" s="244"/>
      <c r="S316" s="244"/>
      <c r="T316" s="244"/>
      <c r="U316" s="244"/>
      <c r="V316" s="244"/>
      <c r="W316" s="246"/>
      <c r="X316" s="244"/>
      <c r="Y316" s="244"/>
      <c r="Z316" s="244"/>
      <c r="AA316" s="244"/>
      <c r="AB316" s="244"/>
      <c r="AC316" s="244"/>
      <c r="AD316" s="244"/>
      <c r="AE316" s="244"/>
      <c r="AF316" s="244"/>
      <c r="AG316" s="244"/>
      <c r="AH316" s="244"/>
      <c r="AI316" s="244"/>
      <c r="AJ316" s="244"/>
      <c r="AK316" s="244"/>
      <c r="AL316" s="244" t="s">
        <v>88</v>
      </c>
      <c r="AM316" s="244" t="s">
        <v>125</v>
      </c>
      <c r="AN316" s="244" t="s">
        <v>117</v>
      </c>
      <c r="AO316" s="244" t="s">
        <v>105</v>
      </c>
      <c r="AP316" s="244">
        <v>0</v>
      </c>
      <c r="AQ316" s="201" t="s">
        <v>1431</v>
      </c>
      <c r="AR316" s="201" t="s">
        <v>1432</v>
      </c>
      <c r="AS316" s="247">
        <v>0</v>
      </c>
      <c r="AT316" s="247">
        <v>0</v>
      </c>
      <c r="AU316" s="247">
        <v>0</v>
      </c>
      <c r="AV316" s="247">
        <v>0</v>
      </c>
      <c r="AW316" s="248">
        <v>1</v>
      </c>
      <c r="AX316" s="247">
        <v>1</v>
      </c>
      <c r="AY316" s="247">
        <v>0</v>
      </c>
      <c r="AZ316" s="247">
        <v>0</v>
      </c>
      <c r="BA316" s="204">
        <v>0</v>
      </c>
      <c r="BB316" s="204">
        <f t="shared" si="197"/>
        <v>0</v>
      </c>
      <c r="BC316" s="209">
        <f t="shared" si="205"/>
        <v>1</v>
      </c>
      <c r="BD316" s="218">
        <v>0</v>
      </c>
      <c r="BE316" s="218">
        <v>0</v>
      </c>
      <c r="BF316" s="218">
        <v>0</v>
      </c>
      <c r="BG316" s="218">
        <v>0</v>
      </c>
      <c r="BH316" s="218">
        <v>0</v>
      </c>
      <c r="BI316" s="218">
        <v>0</v>
      </c>
      <c r="BJ316" s="218">
        <v>0</v>
      </c>
      <c r="BK316" s="218">
        <v>0</v>
      </c>
      <c r="BL316" s="218">
        <v>0</v>
      </c>
      <c r="BM316" s="218">
        <v>0</v>
      </c>
      <c r="BN316" s="218">
        <v>0</v>
      </c>
      <c r="BO316" s="249">
        <f t="shared" si="209"/>
        <v>1</v>
      </c>
    </row>
    <row r="317" spans="1:67" customFormat="1" ht="50.1" customHeight="1">
      <c r="A317" s="72" t="s">
        <v>829</v>
      </c>
      <c r="B317" s="72" t="s">
        <v>1097</v>
      </c>
      <c r="C317" s="72" t="s">
        <v>78</v>
      </c>
      <c r="D317" s="72" t="s">
        <v>467</v>
      </c>
      <c r="E317" s="72" t="s">
        <v>476</v>
      </c>
      <c r="F317" s="72" t="s">
        <v>476</v>
      </c>
      <c r="G317" s="73" t="s">
        <v>354</v>
      </c>
      <c r="H317" s="73" t="s">
        <v>839</v>
      </c>
      <c r="I317" s="73" t="s">
        <v>1540</v>
      </c>
      <c r="J317" s="74" t="s">
        <v>505</v>
      </c>
      <c r="K317" s="72" t="s">
        <v>476</v>
      </c>
      <c r="L317" s="74">
        <v>314</v>
      </c>
      <c r="M317" s="75" t="s">
        <v>1433</v>
      </c>
      <c r="N317" s="74" t="s">
        <v>1</v>
      </c>
      <c r="O317" s="74" t="s">
        <v>87</v>
      </c>
      <c r="P317" s="74"/>
      <c r="Q317" s="74"/>
      <c r="R317" s="74"/>
      <c r="S317" s="74"/>
      <c r="T317" s="74"/>
      <c r="U317" s="74"/>
      <c r="V317" s="74"/>
      <c r="W317" s="74"/>
      <c r="X317" s="74"/>
      <c r="Y317" s="74"/>
      <c r="Z317" s="74"/>
      <c r="AA317" s="74"/>
      <c r="AB317" s="74"/>
      <c r="AC317" s="74"/>
      <c r="AD317" s="74"/>
      <c r="AE317" s="74"/>
      <c r="AF317" s="74"/>
      <c r="AG317" s="74"/>
      <c r="AH317" s="74"/>
      <c r="AI317" s="74"/>
      <c r="AJ317" s="74"/>
      <c r="AK317" s="74" t="s">
        <v>87</v>
      </c>
      <c r="AL317" s="74" t="s">
        <v>155</v>
      </c>
      <c r="AM317" s="74" t="s">
        <v>89</v>
      </c>
      <c r="AN317" s="74" t="s">
        <v>113</v>
      </c>
      <c r="AO317" s="74" t="s">
        <v>91</v>
      </c>
      <c r="AP317" s="74">
        <v>0</v>
      </c>
      <c r="AQ317" s="73" t="s">
        <v>1434</v>
      </c>
      <c r="AR317" s="73" t="s">
        <v>1435</v>
      </c>
      <c r="AS317" s="2">
        <v>0</v>
      </c>
      <c r="AT317" s="2">
        <v>100</v>
      </c>
      <c r="AU317" s="2">
        <v>100</v>
      </c>
      <c r="AV317" s="2">
        <v>100</v>
      </c>
      <c r="AW317" s="2">
        <v>100</v>
      </c>
      <c r="AX317" s="2">
        <v>100</v>
      </c>
      <c r="AY317" s="2">
        <v>100</v>
      </c>
      <c r="AZ317" s="77">
        <v>100</v>
      </c>
      <c r="BA317" s="250">
        <v>100</v>
      </c>
      <c r="BB317" s="2">
        <f t="shared" si="197"/>
        <v>0</v>
      </c>
      <c r="BC317" s="17">
        <f t="shared" si="205"/>
        <v>100</v>
      </c>
      <c r="BD317" s="78">
        <v>0</v>
      </c>
      <c r="BE317" s="78">
        <v>0</v>
      </c>
      <c r="BF317" s="78">
        <v>10</v>
      </c>
      <c r="BG317" s="78">
        <v>10</v>
      </c>
      <c r="BH317" s="78">
        <v>10</v>
      </c>
      <c r="BI317" s="78">
        <v>50</v>
      </c>
      <c r="BJ317" s="78">
        <v>50</v>
      </c>
      <c r="BK317" s="78">
        <v>50</v>
      </c>
      <c r="BL317" s="78">
        <v>100</v>
      </c>
      <c r="BM317" s="78">
        <v>100</v>
      </c>
      <c r="BN317" s="78">
        <v>100</v>
      </c>
      <c r="BO317" s="148">
        <f t="shared" si="209"/>
        <v>100</v>
      </c>
    </row>
    <row r="318" spans="1:67" customFormat="1" ht="50.1" customHeight="1">
      <c r="A318" s="72" t="s">
        <v>829</v>
      </c>
      <c r="B318" s="72" t="s">
        <v>1097</v>
      </c>
      <c r="C318" s="72" t="s">
        <v>78</v>
      </c>
      <c r="D318" s="72" t="s">
        <v>467</v>
      </c>
      <c r="E318" s="72" t="s">
        <v>476</v>
      </c>
      <c r="F318" s="72" t="s">
        <v>476</v>
      </c>
      <c r="G318" s="73" t="s">
        <v>354</v>
      </c>
      <c r="H318" s="73" t="s">
        <v>839</v>
      </c>
      <c r="I318" s="73" t="s">
        <v>1540</v>
      </c>
      <c r="J318" s="74" t="s">
        <v>505</v>
      </c>
      <c r="K318" s="72" t="s">
        <v>476</v>
      </c>
      <c r="L318" s="74">
        <v>315</v>
      </c>
      <c r="M318" s="75" t="s">
        <v>1436</v>
      </c>
      <c r="N318" s="74" t="s">
        <v>1</v>
      </c>
      <c r="O318" s="74"/>
      <c r="P318" s="74"/>
      <c r="Q318" s="74"/>
      <c r="R318" s="74"/>
      <c r="S318" s="74"/>
      <c r="T318" s="74"/>
      <c r="U318" s="74"/>
      <c r="V318" s="74"/>
      <c r="W318" s="74" t="s">
        <v>87</v>
      </c>
      <c r="X318" s="74"/>
      <c r="Y318" s="74"/>
      <c r="Z318" s="74"/>
      <c r="AA318" s="74"/>
      <c r="AB318" s="74"/>
      <c r="AC318" s="74"/>
      <c r="AD318" s="74"/>
      <c r="AE318" s="74"/>
      <c r="AF318" s="74"/>
      <c r="AG318" s="74"/>
      <c r="AH318" s="74"/>
      <c r="AI318" s="74"/>
      <c r="AJ318" s="74"/>
      <c r="AK318" s="74" t="s">
        <v>87</v>
      </c>
      <c r="AL318" s="74" t="s">
        <v>155</v>
      </c>
      <c r="AM318" s="74" t="s">
        <v>160</v>
      </c>
      <c r="AN318" s="74" t="s">
        <v>113</v>
      </c>
      <c r="AO318" s="74" t="s">
        <v>91</v>
      </c>
      <c r="AP318" s="74">
        <v>0</v>
      </c>
      <c r="AQ318" s="75" t="s">
        <v>1437</v>
      </c>
      <c r="AR318" s="73" t="s">
        <v>1438</v>
      </c>
      <c r="AS318" s="2">
        <v>0</v>
      </c>
      <c r="AT318" s="2">
        <v>100</v>
      </c>
      <c r="AU318" s="2">
        <v>50</v>
      </c>
      <c r="AV318" s="2">
        <v>100</v>
      </c>
      <c r="AW318" s="2">
        <v>100</v>
      </c>
      <c r="AX318" s="2">
        <v>100</v>
      </c>
      <c r="AY318" s="2">
        <v>175</v>
      </c>
      <c r="AZ318" s="77">
        <v>50</v>
      </c>
      <c r="BA318" s="250">
        <v>100</v>
      </c>
      <c r="BB318" s="2">
        <f t="shared" si="197"/>
        <v>0</v>
      </c>
      <c r="BC318" s="17">
        <f t="shared" si="205"/>
        <v>100</v>
      </c>
      <c r="BD318" s="78">
        <v>0</v>
      </c>
      <c r="BE318" s="78">
        <v>8</v>
      </c>
      <c r="BF318" s="78">
        <v>14.12</v>
      </c>
      <c r="BG318" s="78">
        <v>27.06</v>
      </c>
      <c r="BH318" s="78">
        <v>40</v>
      </c>
      <c r="BI318" s="78">
        <v>52.94</v>
      </c>
      <c r="BJ318" s="78">
        <v>64.709999999999994</v>
      </c>
      <c r="BK318" s="78">
        <v>76.47</v>
      </c>
      <c r="BL318" s="78">
        <v>88.24</v>
      </c>
      <c r="BM318" s="78">
        <v>92.94</v>
      </c>
      <c r="BN318" s="78">
        <v>97.65</v>
      </c>
      <c r="BO318" s="148">
        <f t="shared" si="209"/>
        <v>100</v>
      </c>
    </row>
    <row r="319" spans="1:67" customFormat="1" ht="50.1" customHeight="1">
      <c r="A319" s="72" t="s">
        <v>829</v>
      </c>
      <c r="B319" s="72" t="s">
        <v>1097</v>
      </c>
      <c r="C319" s="72" t="s">
        <v>382</v>
      </c>
      <c r="D319" s="72" t="s">
        <v>450</v>
      </c>
      <c r="E319" s="72" t="s">
        <v>476</v>
      </c>
      <c r="F319" s="72" t="s">
        <v>476</v>
      </c>
      <c r="G319" s="73" t="s">
        <v>354</v>
      </c>
      <c r="H319" s="73" t="s">
        <v>839</v>
      </c>
      <c r="I319" s="73" t="s">
        <v>1540</v>
      </c>
      <c r="J319" s="74" t="s">
        <v>505</v>
      </c>
      <c r="K319" s="72" t="s">
        <v>476</v>
      </c>
      <c r="L319" s="74">
        <v>316</v>
      </c>
      <c r="M319" s="75" t="s">
        <v>1439</v>
      </c>
      <c r="N319" s="74" t="s">
        <v>1</v>
      </c>
      <c r="O319" s="74"/>
      <c r="P319" s="74"/>
      <c r="Q319" s="74"/>
      <c r="R319" s="74"/>
      <c r="S319" s="74"/>
      <c r="T319" s="74"/>
      <c r="U319" s="74"/>
      <c r="V319" s="74"/>
      <c r="W319" s="74"/>
      <c r="X319" s="74"/>
      <c r="Y319" s="74"/>
      <c r="Z319" s="74"/>
      <c r="AA319" s="74"/>
      <c r="AB319" s="74"/>
      <c r="AC319" s="74"/>
      <c r="AD319" s="74"/>
      <c r="AE319" s="74"/>
      <c r="AF319" s="74"/>
      <c r="AG319" s="74"/>
      <c r="AH319" s="74"/>
      <c r="AI319" s="74"/>
      <c r="AJ319" s="74"/>
      <c r="AK319" s="74"/>
      <c r="AL319" s="74" t="s">
        <v>155</v>
      </c>
      <c r="AM319" s="74" t="s">
        <v>160</v>
      </c>
      <c r="AN319" s="74" t="s">
        <v>113</v>
      </c>
      <c r="AO319" s="74" t="s">
        <v>91</v>
      </c>
      <c r="AP319" s="74">
        <v>0</v>
      </c>
      <c r="AQ319" s="73" t="s">
        <v>1440</v>
      </c>
      <c r="AR319" s="73" t="s">
        <v>1441</v>
      </c>
      <c r="AS319" s="2">
        <v>0</v>
      </c>
      <c r="AT319" s="2">
        <v>100</v>
      </c>
      <c r="AU319" s="2">
        <v>100</v>
      </c>
      <c r="AV319" s="2">
        <v>100</v>
      </c>
      <c r="AW319" s="2">
        <v>100</v>
      </c>
      <c r="AX319" s="2">
        <v>100</v>
      </c>
      <c r="AY319" s="2">
        <v>100</v>
      </c>
      <c r="AZ319" s="77">
        <v>101.42</v>
      </c>
      <c r="BA319" s="250">
        <v>100</v>
      </c>
      <c r="BB319" s="2">
        <f t="shared" si="197"/>
        <v>0</v>
      </c>
      <c r="BC319" s="17">
        <f t="shared" si="205"/>
        <v>100</v>
      </c>
      <c r="BD319" s="78">
        <v>0</v>
      </c>
      <c r="BE319" s="78">
        <v>0</v>
      </c>
      <c r="BF319" s="78">
        <v>11.06</v>
      </c>
      <c r="BG319" s="78">
        <v>22.12</v>
      </c>
      <c r="BH319" s="78">
        <v>33.17</v>
      </c>
      <c r="BI319" s="78">
        <v>44.23</v>
      </c>
      <c r="BJ319" s="78">
        <v>55.29</v>
      </c>
      <c r="BK319" s="78">
        <v>66.349999999999994</v>
      </c>
      <c r="BL319" s="78">
        <v>77.400000000000006</v>
      </c>
      <c r="BM319" s="78">
        <v>88.46</v>
      </c>
      <c r="BN319" s="78">
        <v>99.53</v>
      </c>
      <c r="BO319" s="148">
        <f t="shared" si="209"/>
        <v>100</v>
      </c>
    </row>
    <row r="320" spans="1:67" customFormat="1" ht="50.1" customHeight="1">
      <c r="A320" s="72" t="s">
        <v>829</v>
      </c>
      <c r="B320" s="72" t="s">
        <v>1097</v>
      </c>
      <c r="C320" s="72" t="s">
        <v>382</v>
      </c>
      <c r="D320" s="72" t="s">
        <v>450</v>
      </c>
      <c r="E320" s="72" t="s">
        <v>476</v>
      </c>
      <c r="F320" s="72" t="s">
        <v>476</v>
      </c>
      <c r="G320" s="73" t="s">
        <v>354</v>
      </c>
      <c r="H320" s="73" t="s">
        <v>839</v>
      </c>
      <c r="I320" s="73" t="s">
        <v>1540</v>
      </c>
      <c r="J320" s="74" t="s">
        <v>505</v>
      </c>
      <c r="K320" s="72" t="s">
        <v>476</v>
      </c>
      <c r="L320" s="74">
        <v>317</v>
      </c>
      <c r="M320" s="75" t="s">
        <v>1442</v>
      </c>
      <c r="N320" s="74" t="s">
        <v>1</v>
      </c>
      <c r="O320" s="74"/>
      <c r="P320" s="74"/>
      <c r="Q320" s="74"/>
      <c r="R320" s="74"/>
      <c r="S320" s="74"/>
      <c r="T320" s="74"/>
      <c r="U320" s="74"/>
      <c r="V320" s="74"/>
      <c r="W320" s="74"/>
      <c r="X320" s="74"/>
      <c r="Y320" s="74"/>
      <c r="Z320" s="74"/>
      <c r="AA320" s="74"/>
      <c r="AB320" s="74"/>
      <c r="AC320" s="74"/>
      <c r="AD320" s="74"/>
      <c r="AE320" s="74"/>
      <c r="AF320" s="74"/>
      <c r="AG320" s="74"/>
      <c r="AH320" s="74"/>
      <c r="AI320" s="74"/>
      <c r="AJ320" s="74"/>
      <c r="AK320" s="74"/>
      <c r="AL320" s="74" t="s">
        <v>155</v>
      </c>
      <c r="AM320" s="74" t="s">
        <v>160</v>
      </c>
      <c r="AN320" s="74" t="s">
        <v>113</v>
      </c>
      <c r="AO320" s="74" t="s">
        <v>91</v>
      </c>
      <c r="AP320" s="74">
        <v>0</v>
      </c>
      <c r="AQ320" s="73" t="s">
        <v>1443</v>
      </c>
      <c r="AR320" s="73" t="s">
        <v>1444</v>
      </c>
      <c r="AS320" s="2">
        <v>0</v>
      </c>
      <c r="AT320" s="2">
        <v>100</v>
      </c>
      <c r="AU320" s="2">
        <v>100</v>
      </c>
      <c r="AV320" s="2">
        <v>100</v>
      </c>
      <c r="AW320" s="2">
        <v>100</v>
      </c>
      <c r="AX320" s="2">
        <v>100</v>
      </c>
      <c r="AY320" s="2">
        <v>100</v>
      </c>
      <c r="AZ320" s="77">
        <v>114</v>
      </c>
      <c r="BA320" s="250">
        <v>100</v>
      </c>
      <c r="BB320" s="2">
        <f t="shared" si="197"/>
        <v>0</v>
      </c>
      <c r="BC320" s="17">
        <f t="shared" si="205"/>
        <v>100</v>
      </c>
      <c r="BD320" s="78">
        <v>0</v>
      </c>
      <c r="BE320" s="78">
        <v>0</v>
      </c>
      <c r="BF320" s="78">
        <v>11.11</v>
      </c>
      <c r="BG320" s="78">
        <v>22.22</v>
      </c>
      <c r="BH320" s="78">
        <v>33.33</v>
      </c>
      <c r="BI320" s="78">
        <v>44.44</v>
      </c>
      <c r="BJ320" s="78">
        <v>55.56</v>
      </c>
      <c r="BK320" s="78">
        <v>66.67</v>
      </c>
      <c r="BL320" s="78">
        <v>77.78</v>
      </c>
      <c r="BM320" s="78">
        <v>88.89</v>
      </c>
      <c r="BN320" s="78">
        <v>100</v>
      </c>
      <c r="BO320" s="148">
        <f t="shared" si="209"/>
        <v>100</v>
      </c>
    </row>
    <row r="321" spans="1:67" customFormat="1" ht="50.1" customHeight="1">
      <c r="A321" s="72" t="s">
        <v>829</v>
      </c>
      <c r="B321" s="72" t="s">
        <v>1097</v>
      </c>
      <c r="C321" s="72" t="s">
        <v>382</v>
      </c>
      <c r="D321" s="72" t="s">
        <v>450</v>
      </c>
      <c r="E321" s="72" t="s">
        <v>476</v>
      </c>
      <c r="F321" s="72" t="s">
        <v>476</v>
      </c>
      <c r="G321" s="73" t="s">
        <v>354</v>
      </c>
      <c r="H321" s="73" t="s">
        <v>839</v>
      </c>
      <c r="I321" s="73" t="s">
        <v>1540</v>
      </c>
      <c r="J321" s="74" t="s">
        <v>505</v>
      </c>
      <c r="K321" s="72" t="s">
        <v>476</v>
      </c>
      <c r="L321" s="74">
        <v>360</v>
      </c>
      <c r="M321" s="75" t="s">
        <v>1445</v>
      </c>
      <c r="N321" s="74" t="s">
        <v>1</v>
      </c>
      <c r="O321" s="74" t="s">
        <v>87</v>
      </c>
      <c r="P321" s="74"/>
      <c r="Q321" s="74"/>
      <c r="R321" s="74"/>
      <c r="S321" s="74"/>
      <c r="T321" s="74"/>
      <c r="U321" s="74"/>
      <c r="V321" s="74"/>
      <c r="W321" s="74"/>
      <c r="X321" s="74"/>
      <c r="Y321" s="74"/>
      <c r="Z321" s="74"/>
      <c r="AA321" s="74"/>
      <c r="AB321" s="74"/>
      <c r="AC321" s="74"/>
      <c r="AD321" s="74"/>
      <c r="AE321" s="74"/>
      <c r="AF321" s="74"/>
      <c r="AG321" s="74"/>
      <c r="AH321" s="74"/>
      <c r="AI321" s="74"/>
      <c r="AJ321" s="74"/>
      <c r="AK321" s="74" t="s">
        <v>87</v>
      </c>
      <c r="AL321" s="74" t="s">
        <v>88</v>
      </c>
      <c r="AM321" s="74" t="s">
        <v>143</v>
      </c>
      <c r="AN321" s="74" t="s">
        <v>117</v>
      </c>
      <c r="AO321" s="74" t="s">
        <v>91</v>
      </c>
      <c r="AP321" s="74">
        <v>0</v>
      </c>
      <c r="AQ321" s="75" t="s">
        <v>1446</v>
      </c>
      <c r="AR321" s="73" t="s">
        <v>1447</v>
      </c>
      <c r="AS321" s="2">
        <v>0</v>
      </c>
      <c r="AT321" s="2">
        <v>15</v>
      </c>
      <c r="AU321" s="2">
        <v>25</v>
      </c>
      <c r="AV321" s="2">
        <v>30</v>
      </c>
      <c r="AW321" s="2">
        <v>30</v>
      </c>
      <c r="AX321" s="2">
        <v>100</v>
      </c>
      <c r="AY321" s="2">
        <v>15</v>
      </c>
      <c r="AZ321" s="77">
        <v>0</v>
      </c>
      <c r="BA321" s="250">
        <v>30</v>
      </c>
      <c r="BB321" s="2">
        <f t="shared" si="197"/>
        <v>0</v>
      </c>
      <c r="BC321" s="17">
        <f t="shared" si="205"/>
        <v>30</v>
      </c>
      <c r="BD321" s="78">
        <v>0</v>
      </c>
      <c r="BE321" s="78">
        <v>0</v>
      </c>
      <c r="BF321" s="78">
        <v>0</v>
      </c>
      <c r="BG321" s="78">
        <v>0</v>
      </c>
      <c r="BH321" s="78">
        <v>0</v>
      </c>
      <c r="BI321" s="78">
        <v>15</v>
      </c>
      <c r="BJ321" s="78">
        <v>15</v>
      </c>
      <c r="BK321" s="78">
        <v>15</v>
      </c>
      <c r="BL321" s="78">
        <v>15</v>
      </c>
      <c r="BM321" s="78">
        <v>15</v>
      </c>
      <c r="BN321" s="78">
        <v>15</v>
      </c>
      <c r="BO321" s="148">
        <f t="shared" si="209"/>
        <v>30</v>
      </c>
    </row>
    <row r="322" spans="1:67" customFormat="1" ht="50.1" customHeight="1">
      <c r="A322" s="201" t="s">
        <v>829</v>
      </c>
      <c r="B322" s="201" t="s">
        <v>427</v>
      </c>
      <c r="C322" s="201" t="s">
        <v>78</v>
      </c>
      <c r="D322" s="201" t="s">
        <v>447</v>
      </c>
      <c r="E322" s="201" t="s">
        <v>474</v>
      </c>
      <c r="F322" s="201" t="s">
        <v>474</v>
      </c>
      <c r="G322" s="202" t="s">
        <v>354</v>
      </c>
      <c r="H322" s="202" t="s">
        <v>839</v>
      </c>
      <c r="I322" s="73" t="s">
        <v>1540</v>
      </c>
      <c r="J322" s="203" t="s">
        <v>509</v>
      </c>
      <c r="K322" s="201" t="s">
        <v>474</v>
      </c>
      <c r="L322" s="203">
        <v>125</v>
      </c>
      <c r="M322" s="214" t="s">
        <v>1448</v>
      </c>
      <c r="N322" s="203" t="s">
        <v>1</v>
      </c>
      <c r="O322" s="203"/>
      <c r="P322" s="203"/>
      <c r="Q322" s="203"/>
      <c r="R322" s="203"/>
      <c r="S322" s="203"/>
      <c r="T322" s="203"/>
      <c r="U322" s="203"/>
      <c r="V322" s="203"/>
      <c r="W322" s="203"/>
      <c r="X322" s="203"/>
      <c r="Y322" s="203"/>
      <c r="Z322" s="203"/>
      <c r="AA322" s="203"/>
      <c r="AB322" s="203"/>
      <c r="AC322" s="203"/>
      <c r="AD322" s="203"/>
      <c r="AE322" s="203"/>
      <c r="AF322" s="203"/>
      <c r="AG322" s="203"/>
      <c r="AH322" s="203"/>
      <c r="AI322" s="203"/>
      <c r="AJ322" s="203"/>
      <c r="AK322" s="203" t="s">
        <v>87</v>
      </c>
      <c r="AL322" s="203" t="s">
        <v>155</v>
      </c>
      <c r="AM322" s="203" t="s">
        <v>935</v>
      </c>
      <c r="AN322" s="203" t="s">
        <v>113</v>
      </c>
      <c r="AO322" s="203" t="s">
        <v>91</v>
      </c>
      <c r="AP322" s="203">
        <v>0</v>
      </c>
      <c r="AQ322" s="214" t="s">
        <v>1449</v>
      </c>
      <c r="AR322" s="202" t="s">
        <v>1450</v>
      </c>
      <c r="AS322" s="204">
        <v>0</v>
      </c>
      <c r="AT322" s="204">
        <v>95</v>
      </c>
      <c r="AU322" s="204">
        <v>100</v>
      </c>
      <c r="AV322" s="204">
        <v>98.5</v>
      </c>
      <c r="AW322" s="204">
        <v>100</v>
      </c>
      <c r="AX322" s="204">
        <v>100</v>
      </c>
      <c r="AY322" s="204">
        <v>95.05</v>
      </c>
      <c r="AZ322" s="207">
        <v>95</v>
      </c>
      <c r="BA322" s="251">
        <v>100</v>
      </c>
      <c r="BB322" s="204">
        <f t="shared" si="197"/>
        <v>-1.5</v>
      </c>
      <c r="BC322" s="209">
        <f t="shared" si="205"/>
        <v>100</v>
      </c>
      <c r="BD322" s="252">
        <v>0</v>
      </c>
      <c r="BE322" s="252">
        <v>16.667000000000002</v>
      </c>
      <c r="BF322" s="252">
        <v>16.667000000000002</v>
      </c>
      <c r="BG322" s="252">
        <v>37.5</v>
      </c>
      <c r="BH322" s="252">
        <v>37.5</v>
      </c>
      <c r="BI322" s="252">
        <v>54.16</v>
      </c>
      <c r="BJ322" s="252">
        <v>54.16</v>
      </c>
      <c r="BK322" s="252">
        <v>70.83</v>
      </c>
      <c r="BL322" s="252">
        <v>70.83</v>
      </c>
      <c r="BM322" s="252">
        <v>87.5</v>
      </c>
      <c r="BN322" s="252">
        <v>87.5</v>
      </c>
      <c r="BO322" s="253">
        <f t="shared" si="209"/>
        <v>100</v>
      </c>
    </row>
    <row r="323" spans="1:67" customFormat="1" ht="50.1" customHeight="1">
      <c r="A323" s="201" t="s">
        <v>829</v>
      </c>
      <c r="B323" s="201" t="s">
        <v>427</v>
      </c>
      <c r="C323" s="201" t="s">
        <v>78</v>
      </c>
      <c r="D323" s="201" t="s">
        <v>447</v>
      </c>
      <c r="E323" s="201" t="s">
        <v>474</v>
      </c>
      <c r="F323" s="201" t="s">
        <v>474</v>
      </c>
      <c r="G323" s="202" t="s">
        <v>354</v>
      </c>
      <c r="H323" s="202" t="s">
        <v>839</v>
      </c>
      <c r="I323" s="73" t="s">
        <v>1540</v>
      </c>
      <c r="J323" s="203" t="s">
        <v>509</v>
      </c>
      <c r="K323" s="201" t="s">
        <v>474</v>
      </c>
      <c r="L323" s="203">
        <v>183</v>
      </c>
      <c r="M323" s="214" t="s">
        <v>1451</v>
      </c>
      <c r="N323" s="203" t="s">
        <v>1</v>
      </c>
      <c r="O323" s="203"/>
      <c r="P323" s="203"/>
      <c r="Q323" s="203"/>
      <c r="R323" s="203"/>
      <c r="S323" s="203"/>
      <c r="T323" s="203"/>
      <c r="U323" s="203"/>
      <c r="V323" s="203"/>
      <c r="W323" s="203"/>
      <c r="X323" s="203"/>
      <c r="Y323" s="203"/>
      <c r="Z323" s="203"/>
      <c r="AA323" s="203"/>
      <c r="AB323" s="203"/>
      <c r="AC323" s="203"/>
      <c r="AD323" s="203"/>
      <c r="AE323" s="203"/>
      <c r="AF323" s="203"/>
      <c r="AG323" s="203"/>
      <c r="AH323" s="203"/>
      <c r="AI323" s="203"/>
      <c r="AJ323" s="203"/>
      <c r="AK323" s="203" t="s">
        <v>87</v>
      </c>
      <c r="AL323" s="203" t="s">
        <v>155</v>
      </c>
      <c r="AM323" s="203" t="s">
        <v>160</v>
      </c>
      <c r="AN323" s="203" t="s">
        <v>104</v>
      </c>
      <c r="AO323" s="203" t="s">
        <v>91</v>
      </c>
      <c r="AP323" s="203">
        <v>0</v>
      </c>
      <c r="AQ323" s="214" t="s">
        <v>1452</v>
      </c>
      <c r="AR323" s="202" t="s">
        <v>1453</v>
      </c>
      <c r="AS323" s="204">
        <v>0</v>
      </c>
      <c r="AT323" s="204">
        <v>0</v>
      </c>
      <c r="AU323" s="204">
        <v>90</v>
      </c>
      <c r="AV323" s="204">
        <v>87</v>
      </c>
      <c r="AW323" s="204">
        <v>87</v>
      </c>
      <c r="AX323" s="204">
        <v>87</v>
      </c>
      <c r="AY323" s="204">
        <v>0</v>
      </c>
      <c r="AZ323" s="207">
        <v>86.45</v>
      </c>
      <c r="BA323" s="254">
        <v>87.88</v>
      </c>
      <c r="BB323" s="204">
        <f t="shared" si="197"/>
        <v>-0.87999999999999545</v>
      </c>
      <c r="BC323" s="209">
        <f t="shared" si="205"/>
        <v>87</v>
      </c>
      <c r="BD323" s="252">
        <v>87</v>
      </c>
      <c r="BE323" s="252">
        <v>87</v>
      </c>
      <c r="BF323" s="252">
        <v>87</v>
      </c>
      <c r="BG323" s="252">
        <v>87</v>
      </c>
      <c r="BH323" s="252">
        <v>87</v>
      </c>
      <c r="BI323" s="252">
        <v>87</v>
      </c>
      <c r="BJ323" s="252">
        <v>87</v>
      </c>
      <c r="BK323" s="252">
        <v>87</v>
      </c>
      <c r="BL323" s="252">
        <v>87</v>
      </c>
      <c r="BM323" s="252">
        <v>87</v>
      </c>
      <c r="BN323" s="252">
        <v>87</v>
      </c>
      <c r="BO323" s="253">
        <v>87</v>
      </c>
    </row>
    <row r="324" spans="1:67" customFormat="1" ht="50.1" customHeight="1">
      <c r="A324" s="72" t="s">
        <v>829</v>
      </c>
      <c r="B324" s="72" t="s">
        <v>427</v>
      </c>
      <c r="C324" s="72" t="s">
        <v>78</v>
      </c>
      <c r="D324" s="72" t="s">
        <v>447</v>
      </c>
      <c r="E324" s="72" t="s">
        <v>474</v>
      </c>
      <c r="F324" s="72" t="s">
        <v>474</v>
      </c>
      <c r="G324" s="73" t="s">
        <v>354</v>
      </c>
      <c r="H324" s="73" t="s">
        <v>839</v>
      </c>
      <c r="I324" s="73" t="s">
        <v>1540</v>
      </c>
      <c r="J324" s="74" t="s">
        <v>509</v>
      </c>
      <c r="K324" s="72" t="s">
        <v>474</v>
      </c>
      <c r="L324" s="74">
        <v>336</v>
      </c>
      <c r="M324" s="75" t="s">
        <v>1454</v>
      </c>
      <c r="N324" s="74" t="s">
        <v>1</v>
      </c>
      <c r="O324" s="74" t="s">
        <v>87</v>
      </c>
      <c r="P324" s="74"/>
      <c r="Q324" s="74"/>
      <c r="R324" s="74"/>
      <c r="S324" s="74"/>
      <c r="T324" s="74"/>
      <c r="U324" s="74"/>
      <c r="V324" s="74"/>
      <c r="W324" s="74"/>
      <c r="X324" s="74"/>
      <c r="Y324" s="74"/>
      <c r="Z324" s="74"/>
      <c r="AA324" s="74"/>
      <c r="AB324" s="74"/>
      <c r="AC324" s="74"/>
      <c r="AD324" s="74" t="s">
        <v>87</v>
      </c>
      <c r="AE324" s="74"/>
      <c r="AF324" s="74"/>
      <c r="AG324" s="74"/>
      <c r="AH324" s="74"/>
      <c r="AI324" s="74"/>
      <c r="AJ324" s="74"/>
      <c r="AK324" s="74"/>
      <c r="AL324" s="74" t="s">
        <v>103</v>
      </c>
      <c r="AM324" s="74" t="s">
        <v>125</v>
      </c>
      <c r="AN324" s="74" t="s">
        <v>168</v>
      </c>
      <c r="AO324" s="74" t="s">
        <v>91</v>
      </c>
      <c r="AP324" s="74">
        <v>0</v>
      </c>
      <c r="AQ324" s="75" t="s">
        <v>1455</v>
      </c>
      <c r="AR324" s="73" t="s">
        <v>1456</v>
      </c>
      <c r="AS324" s="2">
        <v>0</v>
      </c>
      <c r="AT324" s="2">
        <v>0</v>
      </c>
      <c r="AU324" s="2">
        <v>0</v>
      </c>
      <c r="AV324" s="2">
        <v>20</v>
      </c>
      <c r="AW324" s="2">
        <v>10</v>
      </c>
      <c r="AX324" s="2">
        <v>10</v>
      </c>
      <c r="AY324" s="2">
        <v>0</v>
      </c>
      <c r="AZ324" s="8">
        <v>0</v>
      </c>
      <c r="BA324" s="254">
        <v>12.9</v>
      </c>
      <c r="BB324" s="2">
        <f t="shared" si="197"/>
        <v>7.1</v>
      </c>
      <c r="BC324" s="17">
        <f t="shared" si="205"/>
        <v>10</v>
      </c>
      <c r="BD324" s="78">
        <v>0</v>
      </c>
      <c r="BE324" s="78">
        <v>0</v>
      </c>
      <c r="BF324" s="78">
        <v>0</v>
      </c>
      <c r="BG324" s="78">
        <v>0</v>
      </c>
      <c r="BH324" s="78">
        <v>0</v>
      </c>
      <c r="BI324" s="78">
        <v>0</v>
      </c>
      <c r="BJ324" s="78">
        <v>0</v>
      </c>
      <c r="BK324" s="78">
        <v>0</v>
      </c>
      <c r="BL324" s="78">
        <v>0</v>
      </c>
      <c r="BM324" s="78">
        <v>0</v>
      </c>
      <c r="BN324" s="78">
        <v>0</v>
      </c>
      <c r="BO324" s="148">
        <f t="shared" si="209"/>
        <v>10</v>
      </c>
    </row>
    <row r="325" spans="1:67" customFormat="1" ht="50.1" customHeight="1">
      <c r="A325" s="72" t="s">
        <v>829</v>
      </c>
      <c r="B325" s="72" t="s">
        <v>427</v>
      </c>
      <c r="C325" s="72" t="s">
        <v>78</v>
      </c>
      <c r="D325" s="72" t="s">
        <v>447</v>
      </c>
      <c r="E325" s="72" t="s">
        <v>474</v>
      </c>
      <c r="F325" s="72" t="s">
        <v>474</v>
      </c>
      <c r="G325" s="73" t="s">
        <v>354</v>
      </c>
      <c r="H325" s="73" t="s">
        <v>839</v>
      </c>
      <c r="I325" s="73" t="s">
        <v>1540</v>
      </c>
      <c r="J325" s="74" t="s">
        <v>509</v>
      </c>
      <c r="K325" s="72" t="s">
        <v>474</v>
      </c>
      <c r="L325" s="74">
        <v>337</v>
      </c>
      <c r="M325" s="75" t="s">
        <v>1457</v>
      </c>
      <c r="N325" s="74" t="s">
        <v>1</v>
      </c>
      <c r="O325" s="74" t="s">
        <v>87</v>
      </c>
      <c r="P325" s="74"/>
      <c r="Q325" s="74"/>
      <c r="R325" s="74"/>
      <c r="S325" s="74"/>
      <c r="T325" s="74"/>
      <c r="U325" s="74"/>
      <c r="V325" s="74"/>
      <c r="W325" s="74"/>
      <c r="X325" s="74"/>
      <c r="Y325" s="74"/>
      <c r="Z325" s="74"/>
      <c r="AA325" s="74"/>
      <c r="AB325" s="74"/>
      <c r="AC325" s="74"/>
      <c r="AD325" s="74" t="s">
        <v>87</v>
      </c>
      <c r="AE325" s="74"/>
      <c r="AF325" s="74"/>
      <c r="AG325" s="74"/>
      <c r="AH325" s="74"/>
      <c r="AI325" s="74"/>
      <c r="AJ325" s="74"/>
      <c r="AK325" s="74"/>
      <c r="AL325" s="74" t="s">
        <v>103</v>
      </c>
      <c r="AM325" s="74" t="s">
        <v>160</v>
      </c>
      <c r="AN325" s="74" t="s">
        <v>113</v>
      </c>
      <c r="AO325" s="74" t="s">
        <v>91</v>
      </c>
      <c r="AP325" s="74">
        <v>0</v>
      </c>
      <c r="AQ325" s="73" t="s">
        <v>1458</v>
      </c>
      <c r="AR325" s="73" t="s">
        <v>1459</v>
      </c>
      <c r="AS325" s="2">
        <v>0</v>
      </c>
      <c r="AT325" s="2">
        <v>95</v>
      </c>
      <c r="AU325" s="2">
        <v>96.4</v>
      </c>
      <c r="AV325" s="2">
        <v>100</v>
      </c>
      <c r="AW325" s="2">
        <v>100</v>
      </c>
      <c r="AX325" s="2">
        <v>100</v>
      </c>
      <c r="AY325" s="2">
        <v>99.56</v>
      </c>
      <c r="AZ325" s="77">
        <v>91.71</v>
      </c>
      <c r="BA325" s="251">
        <v>100</v>
      </c>
      <c r="BB325" s="2">
        <f t="shared" si="197"/>
        <v>0</v>
      </c>
      <c r="BC325" s="17">
        <f t="shared" si="205"/>
        <v>100</v>
      </c>
      <c r="BD325" s="78">
        <v>1.96</v>
      </c>
      <c r="BE325" s="78">
        <v>5.88</v>
      </c>
      <c r="BF325" s="78">
        <v>15.69</v>
      </c>
      <c r="BG325" s="78">
        <v>25.49</v>
      </c>
      <c r="BH325" s="78">
        <v>35.29</v>
      </c>
      <c r="BI325" s="78">
        <v>49.02</v>
      </c>
      <c r="BJ325" s="78">
        <v>60.78</v>
      </c>
      <c r="BK325" s="78">
        <v>70.59</v>
      </c>
      <c r="BL325" s="78">
        <v>82.35</v>
      </c>
      <c r="BM325" s="78">
        <v>94.12</v>
      </c>
      <c r="BN325" s="78">
        <v>96.08</v>
      </c>
      <c r="BO325" s="148">
        <f t="shared" si="209"/>
        <v>100</v>
      </c>
    </row>
    <row r="326" spans="1:67" customFormat="1" ht="50.1" customHeight="1">
      <c r="A326" s="72" t="s">
        <v>829</v>
      </c>
      <c r="B326" s="72" t="s">
        <v>427</v>
      </c>
      <c r="C326" s="72" t="s">
        <v>78</v>
      </c>
      <c r="D326" s="72" t="s">
        <v>447</v>
      </c>
      <c r="E326" s="72" t="s">
        <v>474</v>
      </c>
      <c r="F326" s="72" t="s">
        <v>474</v>
      </c>
      <c r="G326" s="73" t="s">
        <v>354</v>
      </c>
      <c r="H326" s="73" t="s">
        <v>839</v>
      </c>
      <c r="I326" s="73" t="s">
        <v>1540</v>
      </c>
      <c r="J326" s="74" t="s">
        <v>509</v>
      </c>
      <c r="K326" s="72" t="s">
        <v>474</v>
      </c>
      <c r="L326" s="74">
        <v>338</v>
      </c>
      <c r="M326" s="75" t="s">
        <v>1460</v>
      </c>
      <c r="N326" s="74" t="s">
        <v>1</v>
      </c>
      <c r="O326" s="74" t="s">
        <v>87</v>
      </c>
      <c r="P326" s="74"/>
      <c r="Q326" s="74"/>
      <c r="R326" s="74"/>
      <c r="S326" s="74"/>
      <c r="T326" s="74"/>
      <c r="U326" s="74"/>
      <c r="V326" s="74"/>
      <c r="W326" s="74"/>
      <c r="X326" s="74"/>
      <c r="Y326" s="74"/>
      <c r="Z326" s="74"/>
      <c r="AA326" s="74"/>
      <c r="AB326" s="74"/>
      <c r="AC326" s="74"/>
      <c r="AD326" s="74"/>
      <c r="AE326" s="74"/>
      <c r="AF326" s="74"/>
      <c r="AG326" s="74"/>
      <c r="AH326" s="74"/>
      <c r="AI326" s="74"/>
      <c r="AJ326" s="74"/>
      <c r="AK326" s="74" t="s">
        <v>87</v>
      </c>
      <c r="AL326" s="74" t="s">
        <v>103</v>
      </c>
      <c r="AM326" s="74" t="s">
        <v>125</v>
      </c>
      <c r="AN326" s="74" t="s">
        <v>113</v>
      </c>
      <c r="AO326" s="74" t="s">
        <v>91</v>
      </c>
      <c r="AP326" s="74">
        <v>0</v>
      </c>
      <c r="AQ326" s="73" t="s">
        <v>1461</v>
      </c>
      <c r="AR326" s="73" t="s">
        <v>1462</v>
      </c>
      <c r="AS326" s="2">
        <v>0</v>
      </c>
      <c r="AT326" s="2">
        <v>10</v>
      </c>
      <c r="AU326" s="2">
        <v>12</v>
      </c>
      <c r="AV326" s="2">
        <v>14</v>
      </c>
      <c r="AW326" s="2">
        <v>16</v>
      </c>
      <c r="AX326" s="2">
        <v>16</v>
      </c>
      <c r="AY326" s="2">
        <v>4</v>
      </c>
      <c r="AZ326" s="77">
        <v>11.4</v>
      </c>
      <c r="BA326" s="254">
        <v>24.05</v>
      </c>
      <c r="BB326" s="2">
        <f t="shared" si="197"/>
        <v>-10.050000000000001</v>
      </c>
      <c r="BC326" s="17">
        <f t="shared" si="205"/>
        <v>16</v>
      </c>
      <c r="BD326" s="78">
        <v>0</v>
      </c>
      <c r="BE326" s="78">
        <v>0</v>
      </c>
      <c r="BF326" s="78">
        <v>0</v>
      </c>
      <c r="BG326" s="78">
        <v>0</v>
      </c>
      <c r="BH326" s="78">
        <v>0</v>
      </c>
      <c r="BI326" s="78">
        <v>0</v>
      </c>
      <c r="BJ326" s="78">
        <v>0</v>
      </c>
      <c r="BK326" s="78">
        <v>0</v>
      </c>
      <c r="BL326" s="78">
        <v>0</v>
      </c>
      <c r="BM326" s="78">
        <v>0</v>
      </c>
      <c r="BN326" s="78">
        <v>0</v>
      </c>
      <c r="BO326" s="148">
        <f t="shared" si="209"/>
        <v>16</v>
      </c>
    </row>
    <row r="327" spans="1:67" customFormat="1" ht="50.1" customHeight="1">
      <c r="A327" s="72" t="s">
        <v>829</v>
      </c>
      <c r="B327" s="72" t="s">
        <v>427</v>
      </c>
      <c r="C327" s="72" t="s">
        <v>78</v>
      </c>
      <c r="D327" s="72" t="s">
        <v>447</v>
      </c>
      <c r="E327" s="72" t="s">
        <v>474</v>
      </c>
      <c r="F327" s="72" t="s">
        <v>474</v>
      </c>
      <c r="G327" s="73" t="s">
        <v>354</v>
      </c>
      <c r="H327" s="73" t="s">
        <v>839</v>
      </c>
      <c r="I327" s="73" t="s">
        <v>1540</v>
      </c>
      <c r="J327" s="74" t="s">
        <v>509</v>
      </c>
      <c r="K327" s="72" t="s">
        <v>474</v>
      </c>
      <c r="L327" s="74">
        <v>339</v>
      </c>
      <c r="M327" s="75" t="s">
        <v>1463</v>
      </c>
      <c r="N327" s="74" t="s">
        <v>1</v>
      </c>
      <c r="O327" s="74" t="s">
        <v>87</v>
      </c>
      <c r="P327" s="74"/>
      <c r="Q327" s="74"/>
      <c r="R327" s="74"/>
      <c r="S327" s="74"/>
      <c r="T327" s="74"/>
      <c r="U327" s="74"/>
      <c r="V327" s="74"/>
      <c r="W327" s="74"/>
      <c r="X327" s="74"/>
      <c r="Y327" s="74"/>
      <c r="Z327" s="74"/>
      <c r="AA327" s="74"/>
      <c r="AB327" s="74"/>
      <c r="AC327" s="74"/>
      <c r="AD327" s="74" t="s">
        <v>87</v>
      </c>
      <c r="AE327" s="74"/>
      <c r="AF327" s="74"/>
      <c r="AG327" s="74"/>
      <c r="AH327" s="74"/>
      <c r="AI327" s="74"/>
      <c r="AJ327" s="74"/>
      <c r="AK327" s="74" t="s">
        <v>87</v>
      </c>
      <c r="AL327" s="74" t="s">
        <v>103</v>
      </c>
      <c r="AM327" s="74" t="s">
        <v>160</v>
      </c>
      <c r="AN327" s="74" t="s">
        <v>113</v>
      </c>
      <c r="AO327" s="74" t="s">
        <v>91</v>
      </c>
      <c r="AP327" s="74">
        <v>0</v>
      </c>
      <c r="AQ327" s="73" t="s">
        <v>1464</v>
      </c>
      <c r="AR327" s="73" t="s">
        <v>1465</v>
      </c>
      <c r="AS327" s="2">
        <v>0</v>
      </c>
      <c r="AT327" s="2">
        <v>100</v>
      </c>
      <c r="AU327" s="2">
        <v>90.2</v>
      </c>
      <c r="AV327" s="2">
        <v>100</v>
      </c>
      <c r="AW327" s="2">
        <v>100</v>
      </c>
      <c r="AX327" s="2">
        <v>100</v>
      </c>
      <c r="AY327" s="2">
        <v>100</v>
      </c>
      <c r="AZ327" s="77">
        <v>96.000000000000014</v>
      </c>
      <c r="BA327" s="251">
        <v>100</v>
      </c>
      <c r="BB327" s="2">
        <f t="shared" si="197"/>
        <v>0</v>
      </c>
      <c r="BC327" s="17">
        <f t="shared" si="205"/>
        <v>100</v>
      </c>
      <c r="BD327" s="78">
        <v>5.9</v>
      </c>
      <c r="BE327" s="78">
        <v>8.8000000000000007</v>
      </c>
      <c r="BF327" s="78">
        <v>17.600000000000001</v>
      </c>
      <c r="BG327" s="78">
        <v>26.5</v>
      </c>
      <c r="BH327" s="78">
        <v>32.4</v>
      </c>
      <c r="BI327" s="78">
        <v>47.1</v>
      </c>
      <c r="BJ327" s="78">
        <v>50</v>
      </c>
      <c r="BK327" s="78">
        <v>61.8</v>
      </c>
      <c r="BL327" s="78">
        <v>73.5</v>
      </c>
      <c r="BM327" s="78">
        <v>85.3</v>
      </c>
      <c r="BN327" s="78">
        <v>94.1</v>
      </c>
      <c r="BO327" s="148">
        <f t="shared" si="209"/>
        <v>100</v>
      </c>
    </row>
    <row r="328" spans="1:67" customFormat="1" ht="50.1" customHeight="1">
      <c r="A328" s="72" t="s">
        <v>829</v>
      </c>
      <c r="B328" s="72" t="s">
        <v>427</v>
      </c>
      <c r="C328" s="72" t="s">
        <v>78</v>
      </c>
      <c r="D328" s="72" t="s">
        <v>447</v>
      </c>
      <c r="E328" s="72" t="s">
        <v>474</v>
      </c>
      <c r="F328" s="72" t="s">
        <v>474</v>
      </c>
      <c r="G328" s="73" t="s">
        <v>354</v>
      </c>
      <c r="H328" s="73" t="s">
        <v>839</v>
      </c>
      <c r="I328" s="73" t="s">
        <v>1540</v>
      </c>
      <c r="J328" s="74" t="s">
        <v>509</v>
      </c>
      <c r="K328" s="72" t="s">
        <v>474</v>
      </c>
      <c r="L328" s="74">
        <v>358</v>
      </c>
      <c r="M328" s="75" t="s">
        <v>1466</v>
      </c>
      <c r="N328" s="74" t="s">
        <v>1</v>
      </c>
      <c r="O328" s="74" t="s">
        <v>87</v>
      </c>
      <c r="P328" s="74"/>
      <c r="Q328" s="74"/>
      <c r="R328" s="74"/>
      <c r="S328" s="74"/>
      <c r="T328" s="74"/>
      <c r="U328" s="74"/>
      <c r="V328" s="74"/>
      <c r="W328" s="74"/>
      <c r="X328" s="74"/>
      <c r="Y328" s="74"/>
      <c r="Z328" s="74"/>
      <c r="AA328" s="74"/>
      <c r="AB328" s="74"/>
      <c r="AC328" s="74"/>
      <c r="AD328" s="74"/>
      <c r="AE328" s="74"/>
      <c r="AF328" s="74"/>
      <c r="AG328" s="74"/>
      <c r="AH328" s="74"/>
      <c r="AI328" s="74"/>
      <c r="AJ328" s="74"/>
      <c r="AK328" s="74"/>
      <c r="AL328" s="74" t="s">
        <v>155</v>
      </c>
      <c r="AM328" s="74" t="s">
        <v>160</v>
      </c>
      <c r="AN328" s="74" t="s">
        <v>113</v>
      </c>
      <c r="AO328" s="74" t="s">
        <v>91</v>
      </c>
      <c r="AP328" s="74">
        <v>0</v>
      </c>
      <c r="AQ328" s="73" t="s">
        <v>1467</v>
      </c>
      <c r="AR328" s="73" t="s">
        <v>1468</v>
      </c>
      <c r="AS328" s="2">
        <v>0</v>
      </c>
      <c r="AT328" s="2">
        <v>100</v>
      </c>
      <c r="AU328" s="2">
        <v>100</v>
      </c>
      <c r="AV328" s="2">
        <v>100</v>
      </c>
      <c r="AW328" s="2">
        <v>100</v>
      </c>
      <c r="AX328" s="2">
        <v>100</v>
      </c>
      <c r="AY328" s="2">
        <v>97</v>
      </c>
      <c r="AZ328" s="77">
        <v>84.519999999999982</v>
      </c>
      <c r="BA328" s="251">
        <v>92.6</v>
      </c>
      <c r="BB328" s="2">
        <f t="shared" si="197"/>
        <v>7.4000000000000057</v>
      </c>
      <c r="BC328" s="17">
        <f t="shared" si="205"/>
        <v>100</v>
      </c>
      <c r="BD328" s="78">
        <v>4</v>
      </c>
      <c r="BE328" s="78">
        <v>4</v>
      </c>
      <c r="BF328" s="78">
        <v>4</v>
      </c>
      <c r="BG328" s="78">
        <v>15</v>
      </c>
      <c r="BH328" s="78">
        <v>19</v>
      </c>
      <c r="BI328" s="78">
        <v>26</v>
      </c>
      <c r="BJ328" s="78">
        <v>52</v>
      </c>
      <c r="BK328" s="78">
        <v>78</v>
      </c>
      <c r="BL328" s="78">
        <v>89</v>
      </c>
      <c r="BM328" s="78">
        <v>96</v>
      </c>
      <c r="BN328" s="78">
        <v>100</v>
      </c>
      <c r="BO328" s="148">
        <f t="shared" si="209"/>
        <v>100</v>
      </c>
    </row>
    <row r="329" spans="1:67" customFormat="1" ht="50.1" customHeight="1">
      <c r="A329" s="72" t="s">
        <v>829</v>
      </c>
      <c r="B329" s="72" t="s">
        <v>1097</v>
      </c>
      <c r="C329" s="72" t="s">
        <v>382</v>
      </c>
      <c r="D329" s="72" t="s">
        <v>1469</v>
      </c>
      <c r="E329" s="72" t="s">
        <v>451</v>
      </c>
      <c r="F329" s="72" t="s">
        <v>451</v>
      </c>
      <c r="G329" s="73" t="s">
        <v>354</v>
      </c>
      <c r="H329" s="73" t="s">
        <v>839</v>
      </c>
      <c r="I329" s="73" t="s">
        <v>1540</v>
      </c>
      <c r="J329" s="74" t="s">
        <v>503</v>
      </c>
      <c r="K329" s="72" t="s">
        <v>451</v>
      </c>
      <c r="L329" s="74">
        <v>122</v>
      </c>
      <c r="M329" s="73" t="s">
        <v>1470</v>
      </c>
      <c r="N329" s="74" t="s">
        <v>1</v>
      </c>
      <c r="O329" s="74" t="s">
        <v>87</v>
      </c>
      <c r="P329" s="74"/>
      <c r="Q329" s="74"/>
      <c r="R329" s="74"/>
      <c r="S329" s="74"/>
      <c r="T329" s="74"/>
      <c r="U329" s="74"/>
      <c r="V329" s="74"/>
      <c r="W329" s="76"/>
      <c r="X329" s="74"/>
      <c r="Y329" s="74"/>
      <c r="Z329" s="74" t="s">
        <v>87</v>
      </c>
      <c r="AA329" s="74"/>
      <c r="AB329" s="74"/>
      <c r="AC329" s="74"/>
      <c r="AD329" s="74"/>
      <c r="AE329" s="74"/>
      <c r="AF329" s="74"/>
      <c r="AG329" s="74"/>
      <c r="AH329" s="74"/>
      <c r="AI329" s="74"/>
      <c r="AJ329" s="74"/>
      <c r="AK329" s="76"/>
      <c r="AL329" s="74" t="s">
        <v>155</v>
      </c>
      <c r="AM329" s="74" t="s">
        <v>89</v>
      </c>
      <c r="AN329" s="74" t="s">
        <v>90</v>
      </c>
      <c r="AO329" s="74" t="s">
        <v>91</v>
      </c>
      <c r="AP329" s="74">
        <v>0</v>
      </c>
      <c r="AQ329" s="75" t="s">
        <v>1471</v>
      </c>
      <c r="AR329" s="73" t="s">
        <v>1472</v>
      </c>
      <c r="AS329" s="2">
        <v>10</v>
      </c>
      <c r="AT329" s="2">
        <v>35</v>
      </c>
      <c r="AU329" s="2">
        <v>60</v>
      </c>
      <c r="AV329" s="2">
        <v>85</v>
      </c>
      <c r="AW329" s="2">
        <v>100</v>
      </c>
      <c r="AX329" s="2">
        <v>100</v>
      </c>
      <c r="AY329" s="2">
        <v>35</v>
      </c>
      <c r="AZ329" s="2">
        <v>59.16</v>
      </c>
      <c r="BA329" s="255"/>
      <c r="BB329" s="3">
        <f t="shared" si="197"/>
        <v>85</v>
      </c>
      <c r="BC329" s="181">
        <f t="shared" si="205"/>
        <v>100</v>
      </c>
      <c r="BD329" s="256">
        <v>85</v>
      </c>
      <c r="BE329" s="79">
        <v>85</v>
      </c>
      <c r="BF329" s="79">
        <f>BE329+3.75</f>
        <v>88.75</v>
      </c>
      <c r="BG329" s="79">
        <v>88.75</v>
      </c>
      <c r="BH329" s="79">
        <v>88.75</v>
      </c>
      <c r="BI329" s="79">
        <f>BH329+3.75</f>
        <v>92.5</v>
      </c>
      <c r="BJ329" s="79">
        <v>92.5</v>
      </c>
      <c r="BK329" s="79">
        <v>92.5</v>
      </c>
      <c r="BL329" s="79">
        <f>BK329+3.75</f>
        <v>96.25</v>
      </c>
      <c r="BM329" s="79">
        <v>96.25</v>
      </c>
      <c r="BN329" s="79">
        <v>96.25</v>
      </c>
      <c r="BO329" s="182">
        <f t="shared" si="209"/>
        <v>100</v>
      </c>
    </row>
    <row r="330" spans="1:67" customFormat="1" ht="50.1" customHeight="1">
      <c r="A330" s="72" t="s">
        <v>829</v>
      </c>
      <c r="B330" s="72" t="s">
        <v>1097</v>
      </c>
      <c r="C330" s="72" t="s">
        <v>382</v>
      </c>
      <c r="D330" s="72" t="s">
        <v>1469</v>
      </c>
      <c r="E330" s="72" t="s">
        <v>451</v>
      </c>
      <c r="F330" s="72" t="s">
        <v>451</v>
      </c>
      <c r="G330" s="73" t="s">
        <v>354</v>
      </c>
      <c r="H330" s="73" t="s">
        <v>839</v>
      </c>
      <c r="I330" s="73" t="s">
        <v>1540</v>
      </c>
      <c r="J330" s="74" t="s">
        <v>503</v>
      </c>
      <c r="K330" s="72" t="s">
        <v>451</v>
      </c>
      <c r="L330" s="74">
        <v>334</v>
      </c>
      <c r="M330" s="73" t="s">
        <v>1473</v>
      </c>
      <c r="N330" s="74" t="s">
        <v>1</v>
      </c>
      <c r="O330" s="74" t="s">
        <v>87</v>
      </c>
      <c r="P330" s="74"/>
      <c r="Q330" s="74"/>
      <c r="R330" s="74"/>
      <c r="S330" s="74"/>
      <c r="T330" s="74"/>
      <c r="U330" s="74"/>
      <c r="V330" s="74"/>
      <c r="W330" s="76"/>
      <c r="X330" s="74"/>
      <c r="Y330" s="74"/>
      <c r="Z330" s="74" t="s">
        <v>87</v>
      </c>
      <c r="AA330" s="74"/>
      <c r="AB330" s="74"/>
      <c r="AC330" s="74"/>
      <c r="AD330" s="74"/>
      <c r="AE330" s="74"/>
      <c r="AF330" s="74"/>
      <c r="AG330" s="74"/>
      <c r="AH330" s="74"/>
      <c r="AI330" s="74"/>
      <c r="AJ330" s="74"/>
      <c r="AK330" s="76"/>
      <c r="AL330" s="74" t="s">
        <v>155</v>
      </c>
      <c r="AM330" s="74" t="s">
        <v>89</v>
      </c>
      <c r="AN330" s="74" t="s">
        <v>90</v>
      </c>
      <c r="AO330" s="74" t="s">
        <v>91</v>
      </c>
      <c r="AP330" s="74">
        <v>0</v>
      </c>
      <c r="AQ330" s="75" t="s">
        <v>1474</v>
      </c>
      <c r="AR330" s="73" t="s">
        <v>1475</v>
      </c>
      <c r="AS330" s="2">
        <v>0</v>
      </c>
      <c r="AT330" s="2">
        <v>25</v>
      </c>
      <c r="AU330" s="2">
        <v>50</v>
      </c>
      <c r="AV330" s="2">
        <v>75</v>
      </c>
      <c r="AW330" s="2">
        <v>100</v>
      </c>
      <c r="AX330" s="2">
        <v>100</v>
      </c>
      <c r="AY330" s="2">
        <v>25</v>
      </c>
      <c r="AZ330" s="77">
        <v>50</v>
      </c>
      <c r="BA330" s="255"/>
      <c r="BB330" s="3">
        <f t="shared" si="197"/>
        <v>75</v>
      </c>
      <c r="BC330" s="181">
        <f t="shared" si="205"/>
        <v>100</v>
      </c>
      <c r="BD330" s="256">
        <v>75</v>
      </c>
      <c r="BE330" s="79">
        <f>BD330</f>
        <v>75</v>
      </c>
      <c r="BF330" s="79">
        <f>BE330+6.25</f>
        <v>81.25</v>
      </c>
      <c r="BG330" s="79">
        <f>+BF330</f>
        <v>81.25</v>
      </c>
      <c r="BH330" s="79">
        <f>+BG330</f>
        <v>81.25</v>
      </c>
      <c r="BI330" s="79">
        <f>BH330+6.25</f>
        <v>87.5</v>
      </c>
      <c r="BJ330" s="79">
        <f>+BI330</f>
        <v>87.5</v>
      </c>
      <c r="BK330" s="79">
        <f>+BJ330</f>
        <v>87.5</v>
      </c>
      <c r="BL330" s="79">
        <f>+BK330+6.25</f>
        <v>93.75</v>
      </c>
      <c r="BM330" s="79">
        <f>+BL330</f>
        <v>93.75</v>
      </c>
      <c r="BN330" s="79">
        <f>+BM330</f>
        <v>93.75</v>
      </c>
      <c r="BO330" s="182">
        <f t="shared" si="209"/>
        <v>100</v>
      </c>
    </row>
    <row r="331" spans="1:67" customFormat="1" ht="50.1" customHeight="1">
      <c r="A331" s="72" t="s">
        <v>829</v>
      </c>
      <c r="B331" s="72" t="s">
        <v>1097</v>
      </c>
      <c r="C331" s="72" t="s">
        <v>382</v>
      </c>
      <c r="D331" s="72" t="s">
        <v>1469</v>
      </c>
      <c r="E331" s="72" t="s">
        <v>451</v>
      </c>
      <c r="F331" s="72" t="s">
        <v>451</v>
      </c>
      <c r="G331" s="73" t="s">
        <v>354</v>
      </c>
      <c r="H331" s="73" t="s">
        <v>839</v>
      </c>
      <c r="I331" s="73" t="s">
        <v>1540</v>
      </c>
      <c r="J331" s="74" t="s">
        <v>503</v>
      </c>
      <c r="K331" s="72" t="s">
        <v>451</v>
      </c>
      <c r="L331" s="74">
        <v>340</v>
      </c>
      <c r="M331" s="73" t="s">
        <v>1476</v>
      </c>
      <c r="N331" s="74" t="s">
        <v>1</v>
      </c>
      <c r="O331" s="74" t="s">
        <v>87</v>
      </c>
      <c r="P331" s="74"/>
      <c r="Q331" s="74"/>
      <c r="R331" s="74"/>
      <c r="S331" s="74"/>
      <c r="T331" s="74"/>
      <c r="U331" s="74"/>
      <c r="V331" s="74"/>
      <c r="W331" s="76"/>
      <c r="X331" s="74"/>
      <c r="Y331" s="74"/>
      <c r="Z331" s="74" t="s">
        <v>87</v>
      </c>
      <c r="AA331" s="74"/>
      <c r="AB331" s="74"/>
      <c r="AC331" s="74"/>
      <c r="AD331" s="74"/>
      <c r="AE331" s="74"/>
      <c r="AF331" s="74"/>
      <c r="AG331" s="74"/>
      <c r="AH331" s="74"/>
      <c r="AI331" s="74"/>
      <c r="AJ331" s="74"/>
      <c r="AK331" s="76"/>
      <c r="AL331" s="74" t="s">
        <v>155</v>
      </c>
      <c r="AM331" s="74" t="s">
        <v>89</v>
      </c>
      <c r="AN331" s="74" t="s">
        <v>90</v>
      </c>
      <c r="AO331" s="74" t="s">
        <v>91</v>
      </c>
      <c r="AP331" s="74">
        <v>0</v>
      </c>
      <c r="AQ331" s="75" t="s">
        <v>1477</v>
      </c>
      <c r="AR331" s="73" t="s">
        <v>1478</v>
      </c>
      <c r="AS331" s="2">
        <v>84.4</v>
      </c>
      <c r="AT331" s="2">
        <v>86</v>
      </c>
      <c r="AU331" s="2">
        <v>90</v>
      </c>
      <c r="AV331" s="2">
        <v>95</v>
      </c>
      <c r="AW331" s="2">
        <v>100</v>
      </c>
      <c r="AX331" s="2">
        <v>100</v>
      </c>
      <c r="AY331" s="2">
        <v>86.036666666666704</v>
      </c>
      <c r="AZ331" s="2">
        <v>90</v>
      </c>
      <c r="BA331" s="255"/>
      <c r="BB331" s="3">
        <f t="shared" si="197"/>
        <v>95</v>
      </c>
      <c r="BC331" s="181">
        <f t="shared" si="205"/>
        <v>100</v>
      </c>
      <c r="BD331" s="256">
        <v>95</v>
      </c>
      <c r="BE331" s="79">
        <f>+BD331</f>
        <v>95</v>
      </c>
      <c r="BF331" s="79">
        <f>BE331+1.25</f>
        <v>96.25</v>
      </c>
      <c r="BG331" s="79">
        <v>96.25</v>
      </c>
      <c r="BH331" s="79">
        <v>96.25</v>
      </c>
      <c r="BI331" s="79">
        <f>BH331+1.25</f>
        <v>97.5</v>
      </c>
      <c r="BJ331" s="79">
        <v>97.5</v>
      </c>
      <c r="BK331" s="79">
        <v>97.5</v>
      </c>
      <c r="BL331" s="79">
        <f>BK331+1.25</f>
        <v>98.75</v>
      </c>
      <c r="BM331" s="79">
        <v>98.75</v>
      </c>
      <c r="BN331" s="79">
        <v>98.75</v>
      </c>
      <c r="BO331" s="182">
        <f t="shared" si="209"/>
        <v>100</v>
      </c>
    </row>
    <row r="332" spans="1:67" customFormat="1" ht="50.1" customHeight="1">
      <c r="A332" s="72" t="s">
        <v>829</v>
      </c>
      <c r="B332" s="72" t="s">
        <v>1097</v>
      </c>
      <c r="C332" s="72" t="s">
        <v>382</v>
      </c>
      <c r="D332" s="72" t="s">
        <v>1469</v>
      </c>
      <c r="E332" s="72" t="s">
        <v>451</v>
      </c>
      <c r="F332" s="72" t="s">
        <v>451</v>
      </c>
      <c r="G332" s="73" t="s">
        <v>354</v>
      </c>
      <c r="H332" s="73" t="s">
        <v>839</v>
      </c>
      <c r="I332" s="73" t="s">
        <v>1540</v>
      </c>
      <c r="J332" s="74" t="s">
        <v>503</v>
      </c>
      <c r="K332" s="72" t="s">
        <v>451</v>
      </c>
      <c r="L332" s="74">
        <v>341</v>
      </c>
      <c r="M332" s="73" t="s">
        <v>1479</v>
      </c>
      <c r="N332" s="74" t="s">
        <v>1</v>
      </c>
      <c r="O332" s="74" t="s">
        <v>87</v>
      </c>
      <c r="P332" s="74"/>
      <c r="Q332" s="74"/>
      <c r="R332" s="74"/>
      <c r="S332" s="74"/>
      <c r="T332" s="74"/>
      <c r="U332" s="74"/>
      <c r="V332" s="74"/>
      <c r="W332" s="76"/>
      <c r="X332" s="74"/>
      <c r="Y332" s="74"/>
      <c r="Z332" s="74" t="s">
        <v>87</v>
      </c>
      <c r="AA332" s="74"/>
      <c r="AB332" s="74"/>
      <c r="AC332" s="74"/>
      <c r="AD332" s="74"/>
      <c r="AE332" s="74"/>
      <c r="AF332" s="74"/>
      <c r="AG332" s="74"/>
      <c r="AH332" s="74"/>
      <c r="AI332" s="74"/>
      <c r="AJ332" s="74"/>
      <c r="AK332" s="76"/>
      <c r="AL332" s="74" t="s">
        <v>155</v>
      </c>
      <c r="AM332" s="74" t="s">
        <v>160</v>
      </c>
      <c r="AN332" s="74" t="s">
        <v>90</v>
      </c>
      <c r="AO332" s="74" t="s">
        <v>91</v>
      </c>
      <c r="AP332" s="74">
        <v>0</v>
      </c>
      <c r="AQ332" s="75" t="s">
        <v>1480</v>
      </c>
      <c r="AR332" s="73" t="s">
        <v>1481</v>
      </c>
      <c r="AS332" s="2">
        <v>76.7</v>
      </c>
      <c r="AT332" s="2">
        <v>80</v>
      </c>
      <c r="AU332" s="2">
        <v>85</v>
      </c>
      <c r="AV332" s="2">
        <v>87</v>
      </c>
      <c r="AW332" s="2">
        <v>90</v>
      </c>
      <c r="AX332" s="2">
        <v>90</v>
      </c>
      <c r="AY332" s="2">
        <v>80</v>
      </c>
      <c r="AZ332" s="2">
        <v>85.02000000000001</v>
      </c>
      <c r="BA332" s="255"/>
      <c r="BB332" s="3">
        <f t="shared" si="197"/>
        <v>87</v>
      </c>
      <c r="BC332" s="181">
        <f t="shared" si="205"/>
        <v>90</v>
      </c>
      <c r="BD332" s="257">
        <v>87</v>
      </c>
      <c r="BE332" s="138">
        <v>87.272727272727266</v>
      </c>
      <c r="BF332" s="138">
        <v>87.545454545454533</v>
      </c>
      <c r="BG332" s="138">
        <v>87.818181818181799</v>
      </c>
      <c r="BH332" s="138">
        <v>88.090909090909065</v>
      </c>
      <c r="BI332" s="138">
        <v>88.363636363636331</v>
      </c>
      <c r="BJ332" s="138">
        <v>88.636363636363598</v>
      </c>
      <c r="BK332" s="138">
        <v>88.909090909090864</v>
      </c>
      <c r="BL332" s="138">
        <v>89.18181818181813</v>
      </c>
      <c r="BM332" s="138">
        <v>89.454545454545396</v>
      </c>
      <c r="BN332" s="138">
        <v>89.727272727272663</v>
      </c>
      <c r="BO332" s="182">
        <f t="shared" si="209"/>
        <v>90</v>
      </c>
    </row>
    <row r="333" spans="1:67" customFormat="1" ht="50.1" customHeight="1">
      <c r="A333" s="201" t="s">
        <v>829</v>
      </c>
      <c r="B333" s="201" t="s">
        <v>1097</v>
      </c>
      <c r="C333" s="201" t="s">
        <v>382</v>
      </c>
      <c r="D333" s="201" t="s">
        <v>1469</v>
      </c>
      <c r="E333" s="201" t="s">
        <v>451</v>
      </c>
      <c r="F333" s="201" t="s">
        <v>451</v>
      </c>
      <c r="G333" s="202" t="s">
        <v>354</v>
      </c>
      <c r="H333" s="202" t="s">
        <v>839</v>
      </c>
      <c r="I333" s="73" t="s">
        <v>1540</v>
      </c>
      <c r="J333" s="203" t="s">
        <v>503</v>
      </c>
      <c r="K333" s="201" t="s">
        <v>451</v>
      </c>
      <c r="L333" s="203">
        <v>342</v>
      </c>
      <c r="M333" s="202" t="s">
        <v>1482</v>
      </c>
      <c r="N333" s="203" t="s">
        <v>1</v>
      </c>
      <c r="O333" s="203" t="s">
        <v>87</v>
      </c>
      <c r="P333" s="203"/>
      <c r="Q333" s="203"/>
      <c r="R333" s="203"/>
      <c r="S333" s="203"/>
      <c r="T333" s="203"/>
      <c r="U333" s="203"/>
      <c r="V333" s="203"/>
      <c r="W333" s="258"/>
      <c r="X333" s="203"/>
      <c r="Y333" s="203"/>
      <c r="Z333" s="203" t="s">
        <v>87</v>
      </c>
      <c r="AA333" s="203"/>
      <c r="AB333" s="203"/>
      <c r="AC333" s="203"/>
      <c r="AD333" s="203"/>
      <c r="AE333" s="203"/>
      <c r="AF333" s="203"/>
      <c r="AG333" s="203"/>
      <c r="AH333" s="203"/>
      <c r="AI333" s="203"/>
      <c r="AJ333" s="203"/>
      <c r="AK333" s="258"/>
      <c r="AL333" s="203" t="s">
        <v>103</v>
      </c>
      <c r="AM333" s="203" t="s">
        <v>160</v>
      </c>
      <c r="AN333" s="203" t="s">
        <v>90</v>
      </c>
      <c r="AO333" s="203" t="s">
        <v>91</v>
      </c>
      <c r="AP333" s="203">
        <v>0</v>
      </c>
      <c r="AQ333" s="214" t="s">
        <v>1483</v>
      </c>
      <c r="AR333" s="202" t="s">
        <v>1484</v>
      </c>
      <c r="AS333" s="204">
        <v>35</v>
      </c>
      <c r="AT333" s="204">
        <v>0</v>
      </c>
      <c r="AU333" s="204">
        <v>37</v>
      </c>
      <c r="AV333" s="204">
        <v>40</v>
      </c>
      <c r="AW333" s="204">
        <v>45</v>
      </c>
      <c r="AX333" s="204">
        <v>45</v>
      </c>
      <c r="AY333" s="204">
        <v>35</v>
      </c>
      <c r="AZ333" s="204">
        <v>37</v>
      </c>
      <c r="BA333" s="255"/>
      <c r="BB333" s="241">
        <f t="shared" si="197"/>
        <v>40</v>
      </c>
      <c r="BC333" s="259">
        <f t="shared" si="205"/>
        <v>45</v>
      </c>
      <c r="BD333" s="256">
        <v>40</v>
      </c>
      <c r="BE333" s="260">
        <f>BD333+0.45</f>
        <v>40.450000000000003</v>
      </c>
      <c r="BF333" s="260">
        <f t="shared" ref="BF333:BN333" si="210">BE333+0.45</f>
        <v>40.900000000000006</v>
      </c>
      <c r="BG333" s="260">
        <f t="shared" si="210"/>
        <v>41.350000000000009</v>
      </c>
      <c r="BH333" s="260">
        <f t="shared" si="210"/>
        <v>41.800000000000011</v>
      </c>
      <c r="BI333" s="260">
        <f t="shared" si="210"/>
        <v>42.250000000000014</v>
      </c>
      <c r="BJ333" s="260">
        <f t="shared" si="210"/>
        <v>42.700000000000017</v>
      </c>
      <c r="BK333" s="260">
        <f t="shared" si="210"/>
        <v>43.15000000000002</v>
      </c>
      <c r="BL333" s="260">
        <f t="shared" si="210"/>
        <v>43.600000000000023</v>
      </c>
      <c r="BM333" s="260">
        <f t="shared" si="210"/>
        <v>44.050000000000026</v>
      </c>
      <c r="BN333" s="260">
        <f t="shared" si="210"/>
        <v>44.500000000000028</v>
      </c>
      <c r="BO333" s="261">
        <f t="shared" si="209"/>
        <v>45</v>
      </c>
    </row>
    <row r="334" spans="1:67" customFormat="1" ht="50.1" customHeight="1">
      <c r="A334" s="201" t="s">
        <v>829</v>
      </c>
      <c r="B334" s="201" t="s">
        <v>1097</v>
      </c>
      <c r="C334" s="201" t="s">
        <v>382</v>
      </c>
      <c r="D334" s="201" t="s">
        <v>1469</v>
      </c>
      <c r="E334" s="201" t="s">
        <v>451</v>
      </c>
      <c r="F334" s="201" t="s">
        <v>451</v>
      </c>
      <c r="G334" s="202" t="s">
        <v>354</v>
      </c>
      <c r="H334" s="202" t="s">
        <v>839</v>
      </c>
      <c r="I334" s="73" t="s">
        <v>1540</v>
      </c>
      <c r="J334" s="203" t="s">
        <v>503</v>
      </c>
      <c r="K334" s="201" t="s">
        <v>451</v>
      </c>
      <c r="L334" s="203">
        <v>343</v>
      </c>
      <c r="M334" s="202" t="s">
        <v>1485</v>
      </c>
      <c r="N334" s="203" t="s">
        <v>1</v>
      </c>
      <c r="O334" s="203" t="s">
        <v>87</v>
      </c>
      <c r="P334" s="203"/>
      <c r="Q334" s="203"/>
      <c r="R334" s="203"/>
      <c r="S334" s="203"/>
      <c r="T334" s="203"/>
      <c r="U334" s="203"/>
      <c r="V334" s="203"/>
      <c r="W334" s="258"/>
      <c r="X334" s="203"/>
      <c r="Y334" s="203"/>
      <c r="Z334" s="203" t="s">
        <v>87</v>
      </c>
      <c r="AA334" s="203"/>
      <c r="AB334" s="203"/>
      <c r="AC334" s="203"/>
      <c r="AD334" s="203"/>
      <c r="AE334" s="203"/>
      <c r="AF334" s="203"/>
      <c r="AG334" s="203"/>
      <c r="AH334" s="203"/>
      <c r="AI334" s="203"/>
      <c r="AJ334" s="203"/>
      <c r="AK334" s="258"/>
      <c r="AL334" s="203" t="s">
        <v>103</v>
      </c>
      <c r="AM334" s="203" t="s">
        <v>89</v>
      </c>
      <c r="AN334" s="203" t="s">
        <v>90</v>
      </c>
      <c r="AO334" s="203" t="s">
        <v>91</v>
      </c>
      <c r="AP334" s="203">
        <v>0</v>
      </c>
      <c r="AQ334" s="214" t="s">
        <v>1486</v>
      </c>
      <c r="AR334" s="202" t="s">
        <v>1487</v>
      </c>
      <c r="AS334" s="204">
        <v>16</v>
      </c>
      <c r="AT334" s="204">
        <v>24.4</v>
      </c>
      <c r="AU334" s="204">
        <v>50</v>
      </c>
      <c r="AV334" s="204">
        <v>75</v>
      </c>
      <c r="AW334" s="204">
        <v>90</v>
      </c>
      <c r="AX334" s="204">
        <v>90</v>
      </c>
      <c r="AY334" s="204">
        <v>24.4</v>
      </c>
      <c r="AZ334" s="204">
        <v>49.970000000000013</v>
      </c>
      <c r="BA334" s="255"/>
      <c r="BB334" s="241">
        <f t="shared" si="197"/>
        <v>75</v>
      </c>
      <c r="BC334" s="259">
        <f t="shared" si="205"/>
        <v>90</v>
      </c>
      <c r="BD334" s="256">
        <v>75</v>
      </c>
      <c r="BE334" s="260">
        <v>75</v>
      </c>
      <c r="BF334" s="260">
        <f>BE334+3</f>
        <v>78</v>
      </c>
      <c r="BG334" s="260">
        <f>BF334</f>
        <v>78</v>
      </c>
      <c r="BH334" s="260">
        <f>BG334</f>
        <v>78</v>
      </c>
      <c r="BI334" s="260">
        <f>BH334+3</f>
        <v>81</v>
      </c>
      <c r="BJ334" s="260">
        <f>BI334</f>
        <v>81</v>
      </c>
      <c r="BK334" s="260">
        <f>BJ334</f>
        <v>81</v>
      </c>
      <c r="BL334" s="260">
        <f>BK334+6</f>
        <v>87</v>
      </c>
      <c r="BM334" s="260">
        <f>+BL334</f>
        <v>87</v>
      </c>
      <c r="BN334" s="260">
        <f>+BM334</f>
        <v>87</v>
      </c>
      <c r="BO334" s="261">
        <f t="shared" si="209"/>
        <v>90</v>
      </c>
    </row>
    <row r="335" spans="1:67" customFormat="1" ht="50.1" customHeight="1">
      <c r="A335" s="201" t="s">
        <v>829</v>
      </c>
      <c r="B335" s="201" t="s">
        <v>1097</v>
      </c>
      <c r="C335" s="201" t="s">
        <v>382</v>
      </c>
      <c r="D335" s="201" t="s">
        <v>1469</v>
      </c>
      <c r="E335" s="201" t="s">
        <v>451</v>
      </c>
      <c r="F335" s="201" t="s">
        <v>451</v>
      </c>
      <c r="G335" s="202" t="s">
        <v>354</v>
      </c>
      <c r="H335" s="202" t="s">
        <v>839</v>
      </c>
      <c r="I335" s="73" t="s">
        <v>1540</v>
      </c>
      <c r="J335" s="203" t="s">
        <v>503</v>
      </c>
      <c r="K335" s="201" t="s">
        <v>451</v>
      </c>
      <c r="L335" s="203">
        <v>278</v>
      </c>
      <c r="M335" s="202" t="s">
        <v>1488</v>
      </c>
      <c r="N335" s="203" t="s">
        <v>1</v>
      </c>
      <c r="O335" s="203" t="s">
        <v>87</v>
      </c>
      <c r="P335" s="203"/>
      <c r="Q335" s="203"/>
      <c r="R335" s="203"/>
      <c r="S335" s="203"/>
      <c r="T335" s="203"/>
      <c r="U335" s="203"/>
      <c r="V335" s="203"/>
      <c r="W335" s="258"/>
      <c r="X335" s="203"/>
      <c r="Y335" s="203"/>
      <c r="Z335" s="203" t="s">
        <v>87</v>
      </c>
      <c r="AA335" s="203"/>
      <c r="AB335" s="203"/>
      <c r="AC335" s="203"/>
      <c r="AD335" s="203"/>
      <c r="AE335" s="203"/>
      <c r="AF335" s="203"/>
      <c r="AG335" s="203"/>
      <c r="AH335" s="203"/>
      <c r="AI335" s="203"/>
      <c r="AJ335" s="203"/>
      <c r="AK335" s="258"/>
      <c r="AL335" s="203" t="s">
        <v>155</v>
      </c>
      <c r="AM335" s="203" t="s">
        <v>89</v>
      </c>
      <c r="AN335" s="203" t="s">
        <v>113</v>
      </c>
      <c r="AO335" s="203" t="s">
        <v>105</v>
      </c>
      <c r="AP335" s="203">
        <v>0</v>
      </c>
      <c r="AQ335" s="214" t="s">
        <v>1489</v>
      </c>
      <c r="AR335" s="202" t="s">
        <v>1490</v>
      </c>
      <c r="AS335" s="204">
        <v>0</v>
      </c>
      <c r="AT335" s="204">
        <v>0</v>
      </c>
      <c r="AU335" s="204">
        <v>0</v>
      </c>
      <c r="AV335" s="204">
        <v>95</v>
      </c>
      <c r="AW335" s="204">
        <v>95</v>
      </c>
      <c r="AX335" s="204">
        <v>95</v>
      </c>
      <c r="AY335" s="204">
        <v>0</v>
      </c>
      <c r="AZ335" s="204">
        <v>0</v>
      </c>
      <c r="BA335" s="255"/>
      <c r="BB335" s="241">
        <f t="shared" si="197"/>
        <v>95</v>
      </c>
      <c r="BC335" s="259">
        <f t="shared" si="205"/>
        <v>95</v>
      </c>
      <c r="BD335" s="256">
        <v>0</v>
      </c>
      <c r="BE335" s="260">
        <v>0</v>
      </c>
      <c r="BF335" s="260">
        <v>20</v>
      </c>
      <c r="BG335" s="260">
        <v>20</v>
      </c>
      <c r="BH335" s="260">
        <v>20</v>
      </c>
      <c r="BI335" s="260">
        <v>60</v>
      </c>
      <c r="BJ335" s="260">
        <v>60</v>
      </c>
      <c r="BK335" s="260">
        <v>60</v>
      </c>
      <c r="BL335" s="260">
        <v>90</v>
      </c>
      <c r="BM335" s="260">
        <v>90</v>
      </c>
      <c r="BN335" s="260">
        <v>90</v>
      </c>
      <c r="BO335" s="261">
        <f t="shared" si="209"/>
        <v>95</v>
      </c>
    </row>
  </sheetData>
  <sheetProtection formatCells="0" formatRows="0" autoFilter="0"/>
  <autoFilter ref="A1:XER335" xr:uid="{ABC42582-3E53-4BBE-8DAC-BF593D46F42F}"/>
  <dataValidations xWindow="368" yWindow="296" count="70">
    <dataValidation allowBlank="1" showInputMessage="1" showErrorMessage="1" promptTitle="Meta 2022 Total" prompt="Corresponde a la Meta 2022 de acuerdo con el tipo de acumulación_x000a__x000a_" sqref="BC1" xr:uid="{59B69939-08E1-4776-840B-35426BBC7161}"/>
    <dataValidation allowBlank="1" showInputMessage="1" showErrorMessage="1" promptTitle="Subdirección" prompt="Tomado del PAI 2021." sqref="F1" xr:uid="{3558750D-0B02-462C-94A7-2695EAF88194}"/>
    <dataValidation allowBlank="1" showInputMessage="1" showErrorMessage="1" promptTitle="Dirección" prompt="Tomado del PAI 2021." sqref="E1" xr:uid="{0963EDBD-2E48-4239-8AB3-121C6ED3260B}"/>
    <dataValidation allowBlank="1" showInputMessage="1" showErrorMessage="1" promptTitle="Objetivo del SIG" prompt="Tomado del PAI 2021. Ajustar si es necesario de acuerdo a los objetivos del SIG." sqref="C1" xr:uid="{B9A3C071-49F5-4005-A918-A6C5C970CAF6}"/>
    <dataValidation allowBlank="1" showInputMessage="1" showErrorMessage="1" promptTitle="Dimensión MIPG" prompt="Tomado del PAI 2021. Ajustar si es necesario de acuerdo a las dimensiones de MIPG." sqref="B1" xr:uid="{E2B12CAF-2E42-4C9A-AC36-E7C1F6E2E8DE}"/>
    <dataValidation allowBlank="1" showInputMessage="1" showErrorMessage="1" promptTitle="Despacho" prompt="Tomado del PAI 2021" sqref="A1" xr:uid="{47053AB5-126D-42D3-B748-86B1451AE245}"/>
    <dataValidation allowBlank="1" showInputMessage="1" showErrorMessage="1" promptTitle="Objetivo del Plan Sectorial" prompt="Tomado del PAI 2021. Objetivo definido en la última version del Plan Sectorial de Educación 2018-2022._x000a_" sqref="I1" xr:uid="{0001A343-51D5-4CE7-AF33-09074BE1F8C7}"/>
    <dataValidation allowBlank="1" showInputMessage="1" showErrorMessage="1" promptTitle="Objetivo del PND" prompt="Tomado del PAI 2021. Objetivo definido en las Bases del PND 2018-2022._x000a_" sqref="H1" xr:uid="{2E543D8C-B659-4B63-8EE6-E8AC1045ECF1}"/>
    <dataValidation allowBlank="1" showInputMessage="1" showErrorMessage="1" promptTitle="Metas ODS" prompt="Tomado del PAI 2021. Ajustar  de acuerdo a la meta de los ODS con la cual se articulan los indicadores definidos en el PAI." sqref="G1" xr:uid="{5B2C28C4-75BD-4923-9DEF-77E5BD0B5114}"/>
    <dataValidation allowBlank="1" showInputMessage="1" showErrorMessage="1" promptTitle="Dependencia de afectación" prompt="Equivale al tema estragégico: temas principales que guían las acciones a realizar para lograr las metas planteadas. _x000a__x000a_Tomado del PAI 2021. Para ajustar seleccionar del listado desplegable" sqref="K1" xr:uid="{E75E0253-5B6B-46A3-962A-4047706D90F2}"/>
    <dataValidation allowBlank="1" showInputMessage="1" showErrorMessage="1" promptTitle="ID Dependencia de Afectación" prompt="Tomado del PAI 2021. Código definido en SIIF. " sqref="J1" xr:uid="{55D5E3BE-0505-4838-9E28-6E816C293EC4}"/>
    <dataValidation allowBlank="1" showInputMessage="1" showErrorMessage="1" promptTitle="Indicador" prompt="Tomado del PAI 2021." sqref="M1" xr:uid="{6F483817-7426-4D99-9307-9D5960FFE854}"/>
    <dataValidation allowBlank="1" showInputMessage="1" showErrorMessage="1" promptTitle="ID Indicador" prompt="Código definido por la OAPF." sqref="L1" xr:uid="{6CFD8302-6954-4167-9712-78DBC38768FA}"/>
    <dataValidation allowBlank="1" showInputMessage="1" showErrorMessage="1" promptTitle="Origen" prompt="Tomado del PAI 2021. Documento en el cual se definió el indicador. Los documentos referencia son el PND, el PMI (Construcción de Paz), el Plan Sectorial y el PAI._x000a__x000a_" sqref="N1" xr:uid="{2C933E2F-0048-46C5-BFC1-6DECBD4E87E3}"/>
    <dataValidation allowBlank="1" showInputMessage="1" showErrorMessage="1" promptTitle="Víctimas" prompt="Diligenciar con una X si el indicador responde a compromiso de la Politica Pública de Prevención, protección, atención asistencia y reparación integral a las víctimas del conflicto armado._x000a__x000a_Tener en cuenta la normatividad de esta Política." sqref="V1" xr:uid="{38E9B0C5-2411-4DEE-AA02-57652ADE6881}"/>
    <dataValidation allowBlank="1" showInputMessage="1" showErrorMessage="1" promptTitle="PI, Infancia y Adolescencia " prompt="Diligenciar con una X si el indicador responde a iniciativas o programas relacionados con las políticas públicas de Primera Infancia, Infancia y Adolescencia_x000a__x000a_Tener en cuenta la normatividad de esta Política." sqref="U1" xr:uid="{385A118F-48B6-4E8D-B624-70D0D902AA7D}"/>
    <dataValidation allowBlank="1" showInputMessage="1" showErrorMessage="1" promptTitle="Equidad de la Mujer" prompt="Diligenciar con una X si el indicador responde a iniciativas o programas que aportan a la Equidad de la Mujer._x000a__x000a_Ver anexo 1._x000a_" sqref="T1" xr:uid="{FF9AE7EB-1DDE-499D-B19A-68AC1BD01082}"/>
    <dataValidation allowBlank="1" showInputMessage="1" showErrorMessage="1" promptTitle="Rrom" prompt="Diligenciar con una X si el indicador beneficia al pueblo Rrom (solo acciones que estén por fuera de los compromisos del PND)." sqref="S1" xr:uid="{54EEB628-F1B2-4116-A4C3-25FAED782A63}"/>
    <dataValidation allowBlank="1" showInputMessage="1" showErrorMessage="1" promptTitle="NARP" prompt="Diligenciar con una X si el indicador beneficia a comunidades NARP  (solo acciones que estén por fuera de los compromisos del PND)." sqref="R1" xr:uid="{AE69C3F8-D452-4A98-9E7D-CD48C2718C33}"/>
    <dataValidation allowBlank="1" showInputMessage="1" showErrorMessage="1" promptTitle="Indígenas" prompt="Diligenciar con una X si el indicador beneficia a pueblos indígenas (solo acciones que estén por fuera de los compromisos del PND)." sqref="Q1" xr:uid="{77553FE1-D232-4F8B-A94F-DD7E3324EB1A}"/>
    <dataValidation allowBlank="1" showInputMessage="1" showErrorMessage="1" promptTitle="CONPES" prompt="Diligenciar con una X si el indicador responde a documentos CONPES" sqref="P1" xr:uid="{ACD007B3-B72D-43F1-A9DA-907591D76DB2}"/>
    <dataValidation allowBlank="1" showInputMessage="1" showErrorMessage="1" promptTitle="Plan sectorial" prompt="Diligenciar con una X si el indicador responde al Plan Sectorial (solo para aquellos que en la columna P no fueron catalogados del Plan Sectorial)." sqref="O1" xr:uid="{91019FA3-A0AE-4C99-9C91-E973527CFEEF}"/>
    <dataValidation allowBlank="1" showInputMessage="1" showErrorMessage="1" promptTitle="Participación Ciudadana" prompt="Diligenciar con una X si el indicador responde a compromiso Política transversal de Participación Ciudadana_x000a__x000a_Tener en cuenta la normatividad de esta Política." sqref="W1" xr:uid="{C1DBD60F-4C1F-47F6-A25B-6D3325BC592E}"/>
    <dataValidation allowBlank="1" showInputMessage="1" showErrorMessage="1" promptTitle="Zonas Futuro" prompt="Diligenciar con una X si el indicador responde a compromiso la Política transversal de Zonas Futuro_x000a__x000a_Tener en cuenta la normatividad de esta Política." sqref="X1" xr:uid="{CF02E904-598A-456A-96F3-FCAE2F1D6B22}"/>
    <dataValidation allowBlank="1" showInputMessage="1" showErrorMessage="1" promptTitle="Compromisos CRIC" prompt="Diligenciar con una X si el indicador responde a compromisos de los acuerdos pactados con esta organización." sqref="AJ1" xr:uid="{5C35D957-D0CC-4259-A273-6D5C30BC5750}"/>
    <dataValidation allowBlank="1" showInputMessage="1" showErrorMessage="1" promptTitle="Compromisos CRIDE" prompt="Diligenciar con una X si el indicador responde a compromisos de los acuerdos pactados con esta organización." sqref="AH1" xr:uid="{1E1A7177-23FA-4F2D-8F3E-08CBAA976ECB}"/>
    <dataValidation allowBlank="1" showInputMessage="1" showErrorMessage="1" promptTitle="Compromisos CRIHU" prompt="Diligenciar con una X si el indicador responde a compromisos de los acuerdos pactados con esta organización." sqref="AI1" xr:uid="{F886C75F-1EE6-443C-A597-C3D231839B75}"/>
    <dataValidation allowBlank="1" showInputMessage="1" showErrorMessage="1" promptTitle="Paro Chocó" prompt="Diligenciar con una X si el indicador responde a compromisos definidos en la ruta crítica para 2022." sqref="AG1" xr:uid="{DD8F6A56-58D8-4BF8-994C-4A99B64CDB6E}"/>
    <dataValidation allowBlank="1" showInputMessage="1" showErrorMessage="1" promptTitle="Paro Buenaventura" prompt="Diligenciar con una X si el indicador responde a compromisos definidos en la ruta crítica para 2022." sqref="AF1" xr:uid="{73186AB2-A4F7-46D0-B410-75B1D0F8889E}"/>
    <dataValidation allowBlank="1" showInputMessage="1" showErrorMessage="1" promptTitle="Acuerdos con estudiantes ES" prompt="Diligenciar con una X si el indicador responde a compromisos de los acuerdos con los estudiantes de Educación Superior." sqref="AE1" xr:uid="{B160110F-B954-4552-A544-E8C920D01691}"/>
    <dataValidation allowBlank="1" showInputMessage="1" showErrorMessage="1" promptTitle="Acuerdos Sindicales" prompt="Diligenciar con una X si el indicador responde a compromisos de los acuerdos sindicales." sqref="AD1" xr:uid="{4061C65A-2FCD-4B02-BFDA-60FD319E1FCA}"/>
    <dataValidation allowBlank="1" showInputMessage="1" showErrorMessage="1" promptTitle="Construyendo País" prompt="Diligenciar con una X si el indicador responde a compromisos de los Talleres Construyendo País." sqref="AC1" xr:uid="{D40B8D74-E7BF-4675-B3E9-3148BEB7DD04}"/>
    <dataValidation allowBlank="1" showInputMessage="1" showErrorMessage="1" promptTitle="Pactos Territoriales" prompt="Diligenciar con una X si el indicador responde a compromisos de los Pactos Territoriales." sqref="AB1" xr:uid="{703BA752-0672-415A-9BC6-8DD5DBB09165}"/>
    <dataValidation allowBlank="1" showInputMessage="1" showErrorMessage="1" promptTitle="CTeI" prompt="Diligenciar con una X si el indicador responde a compromisos relacionados con la Política Nacional de Ciencia, Tecnología e Innovación._x000a__x000a_Tener en cuenta la normatividad de esta Política y el Pacto por la Ciencia, la Tecnología y la Innovación." sqref="AA1" xr:uid="{CD627338-386F-46B1-949E-F9E518A49BC9}"/>
    <dataValidation allowBlank="1" showInputMessage="1" showErrorMessage="1" promptTitle="TIC" prompt="Diligenciar con una X si el indicador responde a compromisos relacionados con las Tecnologías de la Información y las Comunicaciones (TIC)._x000a__x000a_Tener en cuenta la normatividad y el Pacto por la Transformación digital." sqref="Z1" xr:uid="{A7142C1A-D8B2-4626-A952-84D3A3C87E0E}"/>
    <dataValidation allowBlank="1" showInputMessage="1" showErrorMessage="1" promptTitle="Discapacidad" prompt="Diligenciar con una X si el indicador responde a compromisos de la Política Pública Nacional de Discapacidad e Inclusión Social._x000a__x000a_Tener en cuenta la normatividad de esta Política y el Pacto Pacto por la Inclusión de todas las personas con discapacidad." sqref="Y1" xr:uid="{E276BF9A-E906-4813-AD4E-3047280F019C}"/>
    <dataValidation allowBlank="1" showInputMessage="1" showErrorMessage="1" promptTitle="Meta cuatrienio" prompt="Corresponde a la cantidad programada que espera alcanzar el indicador para el  cuatrienio." sqref="AX1" xr:uid="{66BEBE7B-300A-424E-9B15-4CB05178DE00}"/>
    <dataValidation allowBlank="1" showInputMessage="1" showErrorMessage="1" promptTitle="Meta 2022" prompt="Corresponde a la cantidad programada que espera alcanzar el indicador para el 2022." sqref="AW1" xr:uid="{C2B2F7EC-6EA6-4A93-B21D-06C6285CFC1E}"/>
    <dataValidation allowBlank="1" showInputMessage="1" showErrorMessage="1" promptTitle="Meta 2021" prompt="Corresponde a la cantidad programada que esperaba alcanzar el indicador para el 2021." sqref="AV1" xr:uid="{EED07059-F81A-4B5C-B2EA-FAA950F68199}"/>
    <dataValidation allowBlank="1" showInputMessage="1" showErrorMessage="1" promptTitle="Meta 2020" prompt="Corresponde a la cantidad programada que esperaba alcanzar el indicador para el 2020." sqref="AU1" xr:uid="{EF115EF5-A874-4388-9B7A-472D49F3E0F0}"/>
    <dataValidation allowBlank="1" showInputMessage="1" showErrorMessage="1" promptTitle="Meta 2019" prompt="Corresponde a la cantidad programada que esperaba alcanzar el indicador para el 2019." sqref="AT1" xr:uid="{9126F478-97E7-40D2-9E9D-4E52123FFE32}"/>
    <dataValidation allowBlank="1" showInputMessage="1" showErrorMessage="1" promptTitle="Línea Base 2018" prompt="Corresponde a la valoración del diagnóstico inicial del indicador." sqref="AS1" xr:uid="{4DBE7047-538E-4589-B8F8-641DEDA88902}"/>
    <dataValidation allowBlank="1" showInputMessage="1" showErrorMessage="1" promptTitle="Medio de verificación" prompt="Documento que valida el avance cuantitativo del indicador." sqref="AR1" xr:uid="{A9915C10-3BF1-4F8A-B6BD-6D0994C43199}"/>
    <dataValidation allowBlank="1" showInputMessage="1" showErrorMessage="1" promptTitle="Unidad de medida" prompt="Corresponde al parámetro o unidad de referencia para determinar la magnitud de medición del indicador. _x000a__x000a_Tomado del PAI 2021" sqref="AO1" xr:uid="{6386EDE6-8474-4390-A897-5645534A5135}"/>
    <dataValidation allowBlank="1" showInputMessage="1" showErrorMessage="1" promptTitle="Tipo de Acumulación" prompt="Los tipos de acumulación se pueden clasificar así:_x000a__x000a_• Mantenimiento (stock)_x000a_• Flujo _x000a_• Acumulado_x000a_• Capacidad_x000a_• Reducción_x000a_• Reducción anual_x000a__x000a_Tomado del PAI 2021" sqref="AN1" xr:uid="{23854629-F342-4B18-A930-AB5C72DFA218}"/>
    <dataValidation allowBlank="1" showInputMessage="1" showErrorMessage="1" promptTitle="Periodicidad" prompt="La periodicidad puede ser: mensual, bimestral, trimestral, semestral o anual._x000a__x000a_Tomado del PAI 2021" sqref="AM1" xr:uid="{D89D608E-FF6E-4E09-82D8-815C5AA152EC}"/>
    <dataValidation allowBlank="1" showInputMessage="1" showErrorMessage="1" promptTitle="Tipo" prompt="Corresponde al tipo de indicador que puede ser de: _x000a__x000a_Gestión_x000a_Producto_x000a_Resultado_x000a__x000a_Tomado del PAI 2021_x000a_" sqref="AL1" xr:uid="{D2E220A4-908E-4796-9EAF-976F559365F2}"/>
    <dataValidation allowBlank="1" showInputMessage="1" showErrorMessage="1" promptTitle="Avance 2019" prompt="Tomado de PAI 2020" sqref="AY1" xr:uid="{080A01A1-7BD9-4BFA-9B9C-5F551F37D96F}"/>
    <dataValidation allowBlank="1" showInputMessage="1" showErrorMessage="1" promptTitle="Avance 2020" prompt="Tomado de PAI 2020" sqref="AZ1" xr:uid="{EAF5F968-2BBF-4F2F-8C0F-CAF9027383BE}"/>
    <dataValidation allowBlank="1" showInputMessage="1" showErrorMessage="1" promptTitle="Avance 2021" prompt="Tomado de PAI 2021" sqref="BA1" xr:uid="{439BDD32-DDF7-463A-9282-A0A210BD7985}"/>
    <dataValidation allowBlank="1" showInputMessage="1" showErrorMessage="1" promptTitle="Rezago meta 2021" prompt="Diligenciar el valor de la meta establecida para el 2021 que no se cumplió." sqref="BB1" xr:uid="{084D4785-40E7-42D5-B834-5F97BAFEF658}"/>
    <dataValidation allowBlank="1" showInputMessage="1" showErrorMessage="1" promptTitle="Meta enero" prompt="Diligenciar el valor de la meta programada para enero 2022." sqref="BD1" xr:uid="{4742CBD4-0E30-42BD-A466-234295785691}"/>
    <dataValidation allowBlank="1" showInputMessage="1" showErrorMessage="1" promptTitle="Meta febrero" prompt="Diligenciar el valor de la meta programada para febrero 2022. " sqref="BE1" xr:uid="{A447F040-D819-4F45-B36E-490240FCB457}"/>
    <dataValidation allowBlank="1" showInputMessage="1" showErrorMessage="1" promptTitle="Meta marzo" prompt="Diligenciar el valor de la meta programada para marzo 2022. " sqref="BF1" xr:uid="{5DF4EFC9-E92F-4E74-8696-02B11AB8A62D}"/>
    <dataValidation allowBlank="1" showInputMessage="1" showErrorMessage="1" promptTitle="Meta abril" prompt="Diligenciar el valor de la meta programada para abril 2022. " sqref="BG1" xr:uid="{FBAB3774-7A0C-437A-A652-E678F6EE3C2C}"/>
    <dataValidation allowBlank="1" showInputMessage="1" showErrorMessage="1" promptTitle="Meta mayo" prompt="Diligenciar el valor de la meta programada para mayo 2022. " sqref="BH1" xr:uid="{5FBD9126-4996-43AF-8308-B6710ED85813}"/>
    <dataValidation allowBlank="1" showInputMessage="1" showErrorMessage="1" promptTitle="Meta junio" prompt="Diligenciar el valor de la meta programada para junio 2022. " sqref="BI1" xr:uid="{C7595CA2-A306-43E9-863D-977FC60C7EA5}"/>
    <dataValidation allowBlank="1" showInputMessage="1" showErrorMessage="1" promptTitle="Meta julio" prompt="Diligenciar el valor de la meta programada para julio 2022. " sqref="BJ1" xr:uid="{0D1D9593-182C-4436-8B1F-9BBED9FBB750}"/>
    <dataValidation allowBlank="1" showInputMessage="1" showErrorMessage="1" promptTitle="Meta agosto" prompt="Diligenciar el valor de la meta programada para agosto 2022. " sqref="BK1" xr:uid="{37D6A840-A9BA-4CA6-B23D-ADD7AE0F6F23}"/>
    <dataValidation allowBlank="1" showInputMessage="1" showErrorMessage="1" promptTitle="Meta septiembre" prompt="Diligenciar el valor de la meta programada para septiembre 2022. " sqref="BL1" xr:uid="{D58DA889-C800-4320-A217-D7C26B22D89E}"/>
    <dataValidation allowBlank="1" showInputMessage="1" showErrorMessage="1" promptTitle="Meta octubre" prompt="Diligenciar el valor de la meta programada para octubre 2022. " sqref="BM1" xr:uid="{2BCC4D9D-BAE1-4AB9-938B-261582A6C7C9}"/>
    <dataValidation allowBlank="1" showInputMessage="1" showErrorMessage="1" promptTitle="Meta noviembre" prompt="Diligenciar el valor de la meta programada para noviembre 2022. " sqref="BN1" xr:uid="{7251CEB1-A5D2-4551-A1D8-00D671F4B872}"/>
    <dataValidation allowBlank="1" showInputMessage="1" showErrorMessage="1" promptTitle="Meta diciembre" prompt="Diligenciar el valor de la meta programada para diciembre 2022. " sqref="BO1" xr:uid="{5CD19D77-B237-4320-97DC-04C2DBE0EEDD}"/>
    <dataValidation allowBlank="1" showInputMessage="1" showErrorMessage="1" promptTitle="Rendición de Cuentas " prompt="Diligenciar con una X si el indicador aporta información para los informes: Gestión, al Congreso y Rendición de Cuentas. " sqref="AK1" xr:uid="{71A84D5B-450D-4460-B8FE-FAE7F64D352C}"/>
    <dataValidation allowBlank="1" showInputMessage="1" showErrorMessage="1" promptTitle="Objetivo del SIG" prompt="Tomado del PAI 2021. Ajustar si es necesario de acuerdo a los procesos del SIG" sqref="D1" xr:uid="{593B7A5F-29AC-4149-97AC-2D3F5C1CB49B}"/>
    <dataValidation allowBlank="1" showInputMessage="1" showErrorMessage="1" promptTitle="Fórmula de cálculo" prompt="Corresponde a la expresión matemática mediante la cual se calcula el valor cuantitativo del indicador." sqref="AQ1" xr:uid="{2269EDEE-216F-4D6C-B894-43CD7EDDB6CA}"/>
    <dataValidation allowBlank="1" showInputMessage="1" showErrorMessage="1" promptTitle="Días de rezago" prompt="Corresponde al número de días después de cumplido el periodo de medición, que tarda la información para estar disponible y ser reportada._x000a__x000a_Diligenciada previamente por la OAPF." sqref="AP1" xr:uid="{DD2D5681-4C35-4A0B-98AA-8B1C25D3DA1C}"/>
    <dataValidation type="custom" allowBlank="1" showInputMessage="1" showErrorMessage="1" errorTitle="Error de avance" error="El avance debe ser mayor o igual al reportado en el mes anterior" sqref="BA273:BA275 BA289:BA293 BA301 BA317:BA322 BA325 BA327:BA328" xr:uid="{A166DBE4-3C68-4DD1-81E8-A5018947E198}">
      <formula1>BA273&gt;=AS273</formula1>
    </dataValidation>
    <dataValidation type="custom" allowBlank="1" showInputMessage="1" showErrorMessage="1" error="Sólo se permite digitar números" sqref="BD273:BN273" xr:uid="{853DCD6A-F5A9-4055-B9F1-8EC21DF3C28E}">
      <formula1>ISNUMBER(BD273)</formula1>
    </dataValidation>
    <dataValidation type="list" allowBlank="1" showInputMessage="1" showErrorMessage="1" sqref="J273:K275" xr:uid="{2A8F516C-256E-487C-8E53-478AD7B9F548}">
      <formula1>#REF!</formula1>
    </dataValidation>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xWindow="368" yWindow="296" count="2">
        <x14:dataValidation type="list" allowBlank="1" showInputMessage="1" showErrorMessage="1" xr:uid="{B042EAF5-6BD7-4618-8BC8-288E7CED7578}">
          <x14:formula1>
            <xm:f>'deplegables indi hitos'!$J$2:$J$41</xm:f>
          </x14:formula1>
          <xm:sqref>J85:J87 J2:J83</xm:sqref>
        </x14:dataValidation>
        <x14:dataValidation type="list" allowBlank="1" showInputMessage="1" showErrorMessage="1" xr:uid="{0A03BF7D-E0A1-4EA0-ADB7-91A3DAB3B781}">
          <x14:formula1>
            <xm:f>'deplegables indi hitos'!$K$2:$K$41</xm:f>
          </x14:formula1>
          <xm:sqref>K2:K83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C486E-22F9-43A9-AC96-5F2868DE4A39}">
  <dimension ref="A1:C5"/>
  <sheetViews>
    <sheetView topLeftCell="A2" zoomScale="80" zoomScaleNormal="80" workbookViewId="0">
      <selection activeCell="A2" sqref="A2:C4"/>
    </sheetView>
  </sheetViews>
  <sheetFormatPr baseColWidth="10" defaultRowHeight="15"/>
  <cols>
    <col min="2" max="2" width="22.140625" customWidth="1"/>
    <col min="3" max="3" width="34" customWidth="1"/>
  </cols>
  <sheetData>
    <row r="1" spans="1:3" ht="15.75" thickBot="1">
      <c r="A1" s="277" t="s">
        <v>1542</v>
      </c>
      <c r="B1" s="278"/>
      <c r="C1" s="279"/>
    </row>
    <row r="2" spans="1:3">
      <c r="A2" s="272" t="s">
        <v>1543</v>
      </c>
      <c r="B2" s="273" t="s">
        <v>1544</v>
      </c>
      <c r="C2" s="274" t="s">
        <v>1545</v>
      </c>
    </row>
    <row r="3" spans="1:3" ht="75">
      <c r="A3" s="275">
        <v>1</v>
      </c>
      <c r="B3" s="276">
        <v>44579</v>
      </c>
      <c r="C3" s="275" t="s">
        <v>1546</v>
      </c>
    </row>
    <row r="4" spans="1:3" ht="45">
      <c r="A4" s="275">
        <v>2</v>
      </c>
      <c r="B4" s="276">
        <v>44589</v>
      </c>
      <c r="C4" s="275" t="s">
        <v>1547</v>
      </c>
    </row>
    <row r="5" spans="1:3" ht="15.75" thickBot="1">
      <c r="A5" s="271"/>
      <c r="B5" s="270"/>
      <c r="C5" s="271"/>
    </row>
  </sheetData>
  <mergeCells count="1">
    <mergeCell ref="A1:C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575A95-BDEE-4096-BB9D-0E9C393C3376}">
  <dimension ref="A1:N41"/>
  <sheetViews>
    <sheetView topLeftCell="A28" workbookViewId="0">
      <selection activeCell="G7" sqref="G7"/>
    </sheetView>
  </sheetViews>
  <sheetFormatPr baseColWidth="10" defaultColWidth="11.42578125" defaultRowHeight="18.75"/>
  <cols>
    <col min="1" max="1" width="11.42578125" style="24"/>
    <col min="4" max="4" width="25.85546875" customWidth="1"/>
  </cols>
  <sheetData>
    <row r="1" spans="1:14" ht="94.5">
      <c r="A1" s="13" t="s">
        <v>377</v>
      </c>
      <c r="B1" s="13" t="s">
        <v>11</v>
      </c>
      <c r="C1" s="13" t="s">
        <v>12</v>
      </c>
      <c r="D1" s="13" t="s">
        <v>378</v>
      </c>
      <c r="E1" s="13" t="s">
        <v>14</v>
      </c>
      <c r="F1" s="13" t="s">
        <v>15</v>
      </c>
      <c r="G1" s="14" t="s">
        <v>16</v>
      </c>
      <c r="H1" s="14" t="s">
        <v>17</v>
      </c>
      <c r="I1" s="14" t="s">
        <v>18</v>
      </c>
      <c r="J1" s="14" t="s">
        <v>19</v>
      </c>
      <c r="K1" s="14" t="s">
        <v>20</v>
      </c>
      <c r="L1" s="14" t="s">
        <v>23</v>
      </c>
      <c r="N1" s="30" t="s">
        <v>379</v>
      </c>
    </row>
    <row r="2" spans="1:14">
      <c r="A2" s="24" t="s">
        <v>380</v>
      </c>
      <c r="B2" s="21" t="s">
        <v>381</v>
      </c>
      <c r="C2" s="21" t="s">
        <v>382</v>
      </c>
      <c r="D2" t="s">
        <v>383</v>
      </c>
      <c r="E2" s="21" t="s">
        <v>80</v>
      </c>
      <c r="F2" s="21" t="s">
        <v>80</v>
      </c>
      <c r="G2" t="s">
        <v>384</v>
      </c>
      <c r="H2" s="21" t="s">
        <v>385</v>
      </c>
      <c r="I2" s="21" t="s">
        <v>84</v>
      </c>
      <c r="J2" s="24">
        <v>34</v>
      </c>
      <c r="K2" s="24" t="s">
        <v>386</v>
      </c>
      <c r="L2" s="21" t="s">
        <v>1</v>
      </c>
      <c r="N2" s="31" t="s">
        <v>387</v>
      </c>
    </row>
    <row r="3" spans="1:14">
      <c r="A3" s="24" t="s">
        <v>388</v>
      </c>
      <c r="B3" s="21" t="s">
        <v>77</v>
      </c>
      <c r="C3" s="21" t="s">
        <v>389</v>
      </c>
      <c r="D3" t="s">
        <v>390</v>
      </c>
      <c r="E3" s="21" t="s">
        <v>391</v>
      </c>
      <c r="F3" s="21" t="s">
        <v>391</v>
      </c>
      <c r="G3" t="s">
        <v>392</v>
      </c>
      <c r="H3" s="21" t="s">
        <v>393</v>
      </c>
      <c r="I3" s="21" t="s">
        <v>394</v>
      </c>
      <c r="J3" s="24">
        <v>35</v>
      </c>
      <c r="K3" s="25" t="s">
        <v>395</v>
      </c>
      <c r="L3" s="21" t="s">
        <v>2</v>
      </c>
      <c r="N3" s="31" t="s">
        <v>396</v>
      </c>
    </row>
    <row r="4" spans="1:14">
      <c r="A4" s="24" t="s">
        <v>76</v>
      </c>
      <c r="B4" s="21" t="s">
        <v>397</v>
      </c>
      <c r="C4" s="21" t="s">
        <v>78</v>
      </c>
      <c r="D4" t="s">
        <v>398</v>
      </c>
      <c r="E4" s="21" t="s">
        <v>399</v>
      </c>
      <c r="F4" s="21" t="s">
        <v>400</v>
      </c>
      <c r="G4" t="s">
        <v>82</v>
      </c>
      <c r="H4" s="21" t="s">
        <v>401</v>
      </c>
      <c r="I4" s="21" t="s">
        <v>231</v>
      </c>
      <c r="J4" s="24">
        <v>42</v>
      </c>
      <c r="K4" s="25" t="s">
        <v>402</v>
      </c>
      <c r="L4" s="21" t="s">
        <v>3</v>
      </c>
      <c r="N4" s="31" t="s">
        <v>403</v>
      </c>
    </row>
    <row r="5" spans="1:14">
      <c r="B5" s="21" t="s">
        <v>404</v>
      </c>
      <c r="C5" s="21" t="s">
        <v>405</v>
      </c>
      <c r="D5" t="s">
        <v>406</v>
      </c>
      <c r="E5" s="21" t="s">
        <v>400</v>
      </c>
      <c r="F5" s="21" t="s">
        <v>407</v>
      </c>
      <c r="G5" t="s">
        <v>408</v>
      </c>
      <c r="H5" s="21" t="s">
        <v>409</v>
      </c>
      <c r="I5" s="21" t="s">
        <v>171</v>
      </c>
      <c r="J5" s="24">
        <v>45</v>
      </c>
      <c r="K5" s="25" t="s">
        <v>410</v>
      </c>
      <c r="L5" s="21" t="s">
        <v>4</v>
      </c>
      <c r="N5" s="31" t="s">
        <v>411</v>
      </c>
    </row>
    <row r="6" spans="1:14">
      <c r="B6" s="21" t="s">
        <v>412</v>
      </c>
      <c r="D6" t="s">
        <v>413</v>
      </c>
      <c r="E6" s="21" t="s">
        <v>407</v>
      </c>
      <c r="F6" s="21" t="s">
        <v>414</v>
      </c>
      <c r="G6" t="s">
        <v>415</v>
      </c>
      <c r="H6" s="21" t="s">
        <v>416</v>
      </c>
      <c r="I6" s="21" t="s">
        <v>417</v>
      </c>
      <c r="J6" s="24">
        <v>46</v>
      </c>
      <c r="K6" s="25" t="s">
        <v>418</v>
      </c>
      <c r="L6" s="21" t="s">
        <v>5</v>
      </c>
      <c r="N6" s="31" t="s">
        <v>419</v>
      </c>
    </row>
    <row r="7" spans="1:14">
      <c r="B7" s="21" t="s">
        <v>420</v>
      </c>
      <c r="D7" t="s">
        <v>421</v>
      </c>
      <c r="E7" s="21" t="s">
        <v>414</v>
      </c>
      <c r="F7" s="21" t="s">
        <v>422</v>
      </c>
      <c r="G7" t="s">
        <v>120</v>
      </c>
      <c r="H7" s="21" t="s">
        <v>423</v>
      </c>
      <c r="I7" s="21" t="s">
        <v>424</v>
      </c>
      <c r="J7" s="24">
        <v>47</v>
      </c>
      <c r="K7" s="25" t="s">
        <v>425</v>
      </c>
      <c r="L7" s="21" t="s">
        <v>6</v>
      </c>
      <c r="N7" s="31" t="s">
        <v>426</v>
      </c>
    </row>
    <row r="8" spans="1:14">
      <c r="B8" s="21" t="s">
        <v>427</v>
      </c>
      <c r="D8" t="s">
        <v>428</v>
      </c>
      <c r="E8" s="21" t="s">
        <v>422</v>
      </c>
      <c r="F8" s="21" t="s">
        <v>429</v>
      </c>
      <c r="G8" t="s">
        <v>230</v>
      </c>
      <c r="H8" s="21" t="s">
        <v>430</v>
      </c>
      <c r="I8" s="21" t="s">
        <v>431</v>
      </c>
      <c r="J8" s="24">
        <v>48</v>
      </c>
      <c r="K8" s="25" t="s">
        <v>432</v>
      </c>
      <c r="L8" s="21" t="s">
        <v>7</v>
      </c>
      <c r="N8" s="31" t="s">
        <v>433</v>
      </c>
    </row>
    <row r="9" spans="1:14">
      <c r="B9" s="21" t="s">
        <v>434</v>
      </c>
      <c r="D9" t="s">
        <v>435</v>
      </c>
      <c r="E9" s="21" t="s">
        <v>429</v>
      </c>
      <c r="F9" s="21" t="s">
        <v>436</v>
      </c>
      <c r="G9" t="s">
        <v>437</v>
      </c>
      <c r="H9" s="21" t="s">
        <v>283</v>
      </c>
      <c r="J9" s="24">
        <v>49</v>
      </c>
      <c r="K9" s="25" t="s">
        <v>438</v>
      </c>
      <c r="N9" s="31" t="s">
        <v>439</v>
      </c>
    </row>
    <row r="10" spans="1:14">
      <c r="D10" t="s">
        <v>440</v>
      </c>
      <c r="E10" s="21" t="s">
        <v>436</v>
      </c>
      <c r="F10" s="21" t="s">
        <v>441</v>
      </c>
      <c r="G10" t="s">
        <v>140</v>
      </c>
      <c r="H10" s="21" t="s">
        <v>278</v>
      </c>
      <c r="J10" s="24">
        <v>50</v>
      </c>
      <c r="K10" s="25" t="s">
        <v>442</v>
      </c>
      <c r="N10" s="31" t="s">
        <v>443</v>
      </c>
    </row>
    <row r="11" spans="1:14">
      <c r="D11" t="s">
        <v>444</v>
      </c>
      <c r="E11" s="21" t="s">
        <v>441</v>
      </c>
      <c r="F11" s="21" t="s">
        <v>445</v>
      </c>
      <c r="G11" t="s">
        <v>282</v>
      </c>
      <c r="H11" s="21" t="s">
        <v>431</v>
      </c>
      <c r="J11" s="24">
        <v>51</v>
      </c>
      <c r="K11" s="25" t="s">
        <v>446</v>
      </c>
    </row>
    <row r="12" spans="1:14">
      <c r="D12" t="s">
        <v>447</v>
      </c>
      <c r="E12" s="21" t="s">
        <v>445</v>
      </c>
      <c r="F12" s="21" t="s">
        <v>448</v>
      </c>
      <c r="G12" t="s">
        <v>186</v>
      </c>
      <c r="J12" s="24">
        <v>52</v>
      </c>
      <c r="K12" s="25" t="s">
        <v>449</v>
      </c>
    </row>
    <row r="13" spans="1:14">
      <c r="D13" t="s">
        <v>450</v>
      </c>
      <c r="E13" s="21" t="s">
        <v>448</v>
      </c>
      <c r="F13" s="21" t="s">
        <v>451</v>
      </c>
      <c r="G13" t="s">
        <v>354</v>
      </c>
      <c r="J13" s="24">
        <v>53</v>
      </c>
      <c r="K13" s="25" t="s">
        <v>452</v>
      </c>
    </row>
    <row r="14" spans="1:14">
      <c r="D14" t="s">
        <v>453</v>
      </c>
      <c r="E14" s="21" t="s">
        <v>451</v>
      </c>
      <c r="F14" s="21" t="s">
        <v>454</v>
      </c>
      <c r="G14" t="s">
        <v>455</v>
      </c>
      <c r="J14" s="24">
        <v>54</v>
      </c>
      <c r="K14" s="25" t="s">
        <v>456</v>
      </c>
    </row>
    <row r="15" spans="1:14">
      <c r="D15" t="s">
        <v>457</v>
      </c>
      <c r="E15" s="21" t="s">
        <v>454</v>
      </c>
      <c r="F15" s="21" t="s">
        <v>458</v>
      </c>
      <c r="J15" s="24">
        <v>55</v>
      </c>
      <c r="K15" s="25" t="s">
        <v>459</v>
      </c>
    </row>
    <row r="16" spans="1:14">
      <c r="D16" t="s">
        <v>94</v>
      </c>
      <c r="E16" s="21" t="s">
        <v>460</v>
      </c>
      <c r="F16" s="21" t="s">
        <v>461</v>
      </c>
      <c r="J16" s="24">
        <v>56</v>
      </c>
      <c r="K16" s="25" t="s">
        <v>462</v>
      </c>
    </row>
    <row r="17" spans="4:11">
      <c r="D17" t="s">
        <v>463</v>
      </c>
      <c r="E17" s="21" t="s">
        <v>464</v>
      </c>
      <c r="F17" s="21" t="s">
        <v>465</v>
      </c>
      <c r="J17" s="24">
        <v>57</v>
      </c>
      <c r="K17" s="25" t="s">
        <v>466</v>
      </c>
    </row>
    <row r="18" spans="4:11">
      <c r="D18" t="s">
        <v>467</v>
      </c>
      <c r="E18" s="21" t="s">
        <v>468</v>
      </c>
      <c r="F18" s="21" t="s">
        <v>469</v>
      </c>
      <c r="J18" s="24">
        <v>58</v>
      </c>
      <c r="K18" s="25" t="s">
        <v>470</v>
      </c>
    </row>
    <row r="19" spans="4:11">
      <c r="E19" s="21" t="s">
        <v>471</v>
      </c>
      <c r="F19" s="21" t="s">
        <v>472</v>
      </c>
      <c r="J19" s="24"/>
      <c r="K19" s="25" t="s">
        <v>473</v>
      </c>
    </row>
    <row r="20" spans="4:11">
      <c r="E20" s="21" t="s">
        <v>474</v>
      </c>
      <c r="F20" s="21" t="s">
        <v>460</v>
      </c>
      <c r="J20" s="24">
        <v>59</v>
      </c>
      <c r="K20" s="25" t="s">
        <v>475</v>
      </c>
    </row>
    <row r="21" spans="4:11">
      <c r="E21" s="21" t="s">
        <v>476</v>
      </c>
      <c r="F21" s="21" t="s">
        <v>464</v>
      </c>
      <c r="J21" s="24">
        <v>60</v>
      </c>
      <c r="K21" s="25" t="s">
        <v>477</v>
      </c>
    </row>
    <row r="22" spans="4:11">
      <c r="F22" s="21" t="s">
        <v>478</v>
      </c>
      <c r="J22" s="24">
        <v>61</v>
      </c>
      <c r="K22" s="25" t="s">
        <v>479</v>
      </c>
    </row>
    <row r="23" spans="4:11">
      <c r="F23" s="21" t="s">
        <v>95</v>
      </c>
      <c r="J23" s="24">
        <v>62</v>
      </c>
      <c r="K23" s="25" t="s">
        <v>480</v>
      </c>
    </row>
    <row r="24" spans="4:11">
      <c r="F24" s="21" t="s">
        <v>481</v>
      </c>
      <c r="J24" s="24">
        <v>63</v>
      </c>
      <c r="K24" s="25" t="s">
        <v>219</v>
      </c>
    </row>
    <row r="25" spans="4:11">
      <c r="F25" s="21" t="s">
        <v>468</v>
      </c>
      <c r="J25" s="25">
        <v>64</v>
      </c>
      <c r="K25" s="24" t="s">
        <v>482</v>
      </c>
    </row>
    <row r="26" spans="4:11">
      <c r="F26" s="21" t="s">
        <v>471</v>
      </c>
      <c r="J26" s="25">
        <v>65</v>
      </c>
      <c r="K26" s="24" t="s">
        <v>483</v>
      </c>
    </row>
    <row r="27" spans="4:11">
      <c r="F27" s="21" t="s">
        <v>484</v>
      </c>
      <c r="J27" s="25" t="s">
        <v>485</v>
      </c>
      <c r="K27" s="24" t="s">
        <v>486</v>
      </c>
    </row>
    <row r="28" spans="4:11">
      <c r="F28" s="21" t="s">
        <v>487</v>
      </c>
      <c r="J28" s="24" t="s">
        <v>488</v>
      </c>
      <c r="K28" s="24" t="s">
        <v>489</v>
      </c>
    </row>
    <row r="29" spans="4:11">
      <c r="F29" s="21" t="s">
        <v>490</v>
      </c>
      <c r="J29" s="24" t="s">
        <v>491</v>
      </c>
      <c r="K29" s="24" t="s">
        <v>492</v>
      </c>
    </row>
    <row r="30" spans="4:11">
      <c r="F30" s="21" t="s">
        <v>493</v>
      </c>
      <c r="J30" s="24" t="s">
        <v>203</v>
      </c>
      <c r="K30" s="24" t="s">
        <v>494</v>
      </c>
    </row>
    <row r="31" spans="4:11">
      <c r="F31" s="21" t="s">
        <v>81</v>
      </c>
      <c r="J31" s="24" t="s">
        <v>495</v>
      </c>
      <c r="K31" s="24" t="s">
        <v>496</v>
      </c>
    </row>
    <row r="32" spans="4:11">
      <c r="F32" s="21" t="s">
        <v>474</v>
      </c>
      <c r="J32" s="24" t="s">
        <v>497</v>
      </c>
      <c r="K32" s="24" t="s">
        <v>498</v>
      </c>
    </row>
    <row r="33" spans="6:11">
      <c r="F33" s="21" t="s">
        <v>476</v>
      </c>
      <c r="J33" s="24" t="s">
        <v>499</v>
      </c>
      <c r="K33" s="24" t="s">
        <v>500</v>
      </c>
    </row>
    <row r="34" spans="6:11">
      <c r="J34" s="24" t="s">
        <v>501</v>
      </c>
      <c r="K34" s="24" t="s">
        <v>502</v>
      </c>
    </row>
    <row r="35" spans="6:11">
      <c r="J35" s="24" t="s">
        <v>503</v>
      </c>
      <c r="K35" s="24" t="s">
        <v>504</v>
      </c>
    </row>
    <row r="36" spans="6:11">
      <c r="J36" s="24" t="s">
        <v>505</v>
      </c>
      <c r="K36" s="24" t="s">
        <v>506</v>
      </c>
    </row>
    <row r="37" spans="6:11">
      <c r="J37" s="24" t="s">
        <v>507</v>
      </c>
      <c r="K37" s="24" t="s">
        <v>508</v>
      </c>
    </row>
    <row r="38" spans="6:11">
      <c r="J38" s="24" t="s">
        <v>509</v>
      </c>
      <c r="K38" s="24" t="s">
        <v>510</v>
      </c>
    </row>
    <row r="39" spans="6:11">
      <c r="J39" s="24" t="s">
        <v>511</v>
      </c>
      <c r="K39" s="24" t="s">
        <v>512</v>
      </c>
    </row>
    <row r="40" spans="6:11">
      <c r="J40" s="24" t="s">
        <v>513</v>
      </c>
      <c r="K40" s="24" t="s">
        <v>514</v>
      </c>
    </row>
    <row r="41" spans="6:11">
      <c r="J41" s="24" t="s">
        <v>515</v>
      </c>
      <c r="K41" s="24" t="s">
        <v>516</v>
      </c>
    </row>
  </sheetData>
  <sortState xmlns:xlrd2="http://schemas.microsoft.com/office/spreadsheetml/2017/richdata2" ref="H2:H10">
    <sortCondition ref="H2:H10"/>
  </sortState>
  <dataValidations count="1">
    <dataValidation allowBlank="1" showInputMessage="1" showErrorMessage="1" promptTitle="ENTREGABLES" prompt="El entregable debe ser un documento final, puntual y claro. En la descripción del hito se pueden agregar los detalles necesarios." sqref="N1" xr:uid="{44A8061A-68F9-4772-BFE6-0DC83B3655B9}"/>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E81C7-0F67-40AB-9ED3-ED855149704E}">
  <dimension ref="A1:AR56"/>
  <sheetViews>
    <sheetView topLeftCell="C1" workbookViewId="0">
      <selection activeCell="E2" sqref="E2"/>
    </sheetView>
  </sheetViews>
  <sheetFormatPr baseColWidth="10" defaultColWidth="11.42578125" defaultRowHeight="13.5" customHeight="1"/>
  <cols>
    <col min="2" max="2" width="53.140625" customWidth="1"/>
    <col min="3" max="3" width="41.5703125" customWidth="1"/>
    <col min="4" max="4" width="40.7109375" customWidth="1"/>
    <col min="5" max="5" width="46.140625" customWidth="1"/>
    <col min="6" max="6" width="11.42578125" style="16"/>
    <col min="7" max="7" width="36.42578125" customWidth="1"/>
    <col min="9" max="10" width="5.85546875" customWidth="1"/>
    <col min="11" max="11" width="13.5703125" customWidth="1"/>
    <col min="12" max="13" width="23.42578125" customWidth="1"/>
    <col min="14" max="14" width="21.7109375" customWidth="1"/>
    <col min="15" max="15" width="14.140625" customWidth="1"/>
    <col min="17" max="17" width="17.7109375" customWidth="1"/>
    <col min="19" max="19" width="27" customWidth="1"/>
    <col min="20" max="20" width="17.5703125" bestFit="1" customWidth="1"/>
    <col min="21" max="21" width="32.7109375" customWidth="1"/>
    <col min="22" max="22" width="41.7109375" customWidth="1"/>
    <col min="23" max="26" width="23.42578125" customWidth="1"/>
    <col min="28" max="28" width="23.42578125" customWidth="1"/>
    <col min="42" max="42" width="45.85546875" customWidth="1"/>
  </cols>
  <sheetData>
    <row r="1" spans="1:44" ht="32.25" customHeight="1">
      <c r="A1" s="27" t="s">
        <v>10</v>
      </c>
      <c r="B1" s="27" t="s">
        <v>517</v>
      </c>
      <c r="C1" s="27" t="s">
        <v>518</v>
      </c>
      <c r="D1" s="27" t="s">
        <v>15</v>
      </c>
      <c r="E1" t="s">
        <v>20</v>
      </c>
      <c r="F1" s="21" t="s">
        <v>19</v>
      </c>
      <c r="G1" t="s">
        <v>519</v>
      </c>
      <c r="H1" s="18" t="s">
        <v>520</v>
      </c>
      <c r="I1" s="18" t="s">
        <v>521</v>
      </c>
      <c r="J1" s="18" t="s">
        <v>522</v>
      </c>
      <c r="K1" s="19" t="s">
        <v>523</v>
      </c>
      <c r="L1" s="19" t="s">
        <v>524</v>
      </c>
      <c r="M1" s="28" t="s">
        <v>525</v>
      </c>
      <c r="N1" s="19" t="s">
        <v>526</v>
      </c>
      <c r="O1" s="19" t="s">
        <v>527</v>
      </c>
      <c r="P1" s="19" t="s">
        <v>528</v>
      </c>
      <c r="Q1" s="19" t="s">
        <v>529</v>
      </c>
      <c r="R1" s="19" t="s">
        <v>530</v>
      </c>
      <c r="S1" s="20" t="s">
        <v>531</v>
      </c>
      <c r="T1" s="20" t="s">
        <v>532</v>
      </c>
      <c r="U1" s="20" t="s">
        <v>533</v>
      </c>
      <c r="V1" s="20" t="s">
        <v>534</v>
      </c>
      <c r="W1" s="22" t="s">
        <v>535</v>
      </c>
    </row>
    <row r="2" spans="1:44" ht="13.5" customHeight="1">
      <c r="A2" t="s">
        <v>380</v>
      </c>
      <c r="B2" s="41" t="s">
        <v>536</v>
      </c>
      <c r="C2" s="41" t="s">
        <v>537</v>
      </c>
      <c r="D2" s="41" t="s">
        <v>538</v>
      </c>
      <c r="E2" s="53" t="s">
        <v>386</v>
      </c>
      <c r="F2" s="54">
        <v>34</v>
      </c>
      <c r="G2" s="41" t="s">
        <v>539</v>
      </c>
      <c r="H2" t="s">
        <v>540</v>
      </c>
      <c r="I2" s="51" t="s">
        <v>541</v>
      </c>
      <c r="J2" s="16">
        <v>10</v>
      </c>
      <c r="K2" s="42" t="s">
        <v>542</v>
      </c>
      <c r="L2" s="41" t="s">
        <v>543</v>
      </c>
      <c r="M2" s="41" t="s">
        <v>544</v>
      </c>
      <c r="N2" s="41" t="s">
        <v>545</v>
      </c>
      <c r="O2" s="41" t="s">
        <v>546</v>
      </c>
      <c r="P2" s="44" t="s">
        <v>547</v>
      </c>
      <c r="Q2" t="s">
        <v>548</v>
      </c>
      <c r="R2" t="s">
        <v>354</v>
      </c>
      <c r="S2" s="45" t="s">
        <v>549</v>
      </c>
      <c r="T2" s="46">
        <v>29</v>
      </c>
      <c r="U2" s="45" t="s">
        <v>550</v>
      </c>
      <c r="V2" t="s">
        <v>551</v>
      </c>
      <c r="W2" s="47" t="s">
        <v>552</v>
      </c>
    </row>
    <row r="3" spans="1:44" ht="13.5" customHeight="1">
      <c r="A3" t="s">
        <v>388</v>
      </c>
      <c r="B3" s="41" t="s">
        <v>553</v>
      </c>
      <c r="C3" s="41" t="s">
        <v>536</v>
      </c>
      <c r="D3" s="41" t="s">
        <v>554</v>
      </c>
      <c r="E3" s="55" t="s">
        <v>395</v>
      </c>
      <c r="F3" s="54">
        <v>35</v>
      </c>
      <c r="G3" s="41" t="s">
        <v>555</v>
      </c>
      <c r="H3" t="s">
        <v>556</v>
      </c>
      <c r="I3" s="51" t="s">
        <v>557</v>
      </c>
      <c r="J3" s="16">
        <v>11</v>
      </c>
      <c r="K3" s="42" t="s">
        <v>558</v>
      </c>
      <c r="L3" s="41" t="s">
        <v>559</v>
      </c>
      <c r="M3" s="41" t="s">
        <v>560</v>
      </c>
      <c r="N3" s="41" t="s">
        <v>561</v>
      </c>
      <c r="O3" s="41" t="s">
        <v>562</v>
      </c>
      <c r="P3" s="44" t="s">
        <v>563</v>
      </c>
      <c r="Q3" t="s">
        <v>564</v>
      </c>
      <c r="R3" t="s">
        <v>565</v>
      </c>
      <c r="S3" s="45" t="s">
        <v>566</v>
      </c>
      <c r="T3" s="46">
        <v>34</v>
      </c>
      <c r="U3" s="45" t="s">
        <v>567</v>
      </c>
      <c r="V3" t="s">
        <v>568</v>
      </c>
      <c r="W3" s="47" t="s">
        <v>569</v>
      </c>
      <c r="X3" s="42"/>
      <c r="Y3" s="42"/>
      <c r="Z3" s="42"/>
      <c r="AB3" s="44"/>
      <c r="AD3" s="44"/>
      <c r="AR3" s="48" t="s">
        <v>378</v>
      </c>
    </row>
    <row r="4" spans="1:44" ht="13.5" customHeight="1">
      <c r="A4" t="s">
        <v>76</v>
      </c>
      <c r="B4" s="41" t="s">
        <v>570</v>
      </c>
      <c r="C4" s="41" t="s">
        <v>570</v>
      </c>
      <c r="D4" s="41" t="s">
        <v>571</v>
      </c>
      <c r="E4" s="55" t="s">
        <v>402</v>
      </c>
      <c r="F4" s="54">
        <v>42</v>
      </c>
      <c r="G4" s="41" t="s">
        <v>572</v>
      </c>
      <c r="H4" t="s">
        <v>573</v>
      </c>
      <c r="I4" s="51" t="s">
        <v>574</v>
      </c>
      <c r="J4" s="16">
        <v>14</v>
      </c>
      <c r="K4" s="42" t="s">
        <v>575</v>
      </c>
      <c r="L4" s="41" t="s">
        <v>576</v>
      </c>
      <c r="M4" s="41" t="s">
        <v>577</v>
      </c>
      <c r="N4" s="41" t="s">
        <v>578</v>
      </c>
      <c r="O4" s="41" t="s">
        <v>579</v>
      </c>
      <c r="P4" s="44" t="s">
        <v>580</v>
      </c>
      <c r="Q4" t="s">
        <v>354</v>
      </c>
      <c r="R4" t="s">
        <v>581</v>
      </c>
      <c r="S4" s="45" t="s">
        <v>582</v>
      </c>
      <c r="T4" s="46">
        <v>506</v>
      </c>
      <c r="U4" s="45" t="s">
        <v>583</v>
      </c>
      <c r="V4" t="s">
        <v>584</v>
      </c>
      <c r="W4" s="47" t="s">
        <v>585</v>
      </c>
      <c r="X4" s="42"/>
      <c r="Y4" s="42"/>
      <c r="Z4" s="42"/>
      <c r="AB4" s="44"/>
      <c r="AD4" s="44"/>
      <c r="AR4" s="49" t="s">
        <v>383</v>
      </c>
    </row>
    <row r="5" spans="1:44" ht="13.5" customHeight="1">
      <c r="B5" s="41" t="s">
        <v>586</v>
      </c>
      <c r="C5" s="41" t="s">
        <v>586</v>
      </c>
      <c r="D5" s="41" t="s">
        <v>537</v>
      </c>
      <c r="E5" s="55" t="s">
        <v>410</v>
      </c>
      <c r="F5" s="54">
        <v>45</v>
      </c>
      <c r="G5" s="41" t="s">
        <v>486</v>
      </c>
      <c r="I5" s="21"/>
      <c r="J5" s="16">
        <v>16</v>
      </c>
      <c r="K5" s="42" t="s">
        <v>587</v>
      </c>
      <c r="L5" s="41" t="s">
        <v>588</v>
      </c>
      <c r="M5" s="41" t="s">
        <v>354</v>
      </c>
      <c r="N5" s="41" t="s">
        <v>589</v>
      </c>
      <c r="O5" s="41" t="s">
        <v>590</v>
      </c>
      <c r="P5" s="44" t="s">
        <v>591</v>
      </c>
      <c r="S5" s="45" t="s">
        <v>592</v>
      </c>
      <c r="T5" s="46">
        <v>52</v>
      </c>
      <c r="U5" s="45" t="s">
        <v>593</v>
      </c>
      <c r="V5" t="s">
        <v>594</v>
      </c>
      <c r="W5" s="47" t="s">
        <v>595</v>
      </c>
      <c r="X5" s="42"/>
      <c r="Y5" s="42"/>
      <c r="Z5" s="42"/>
      <c r="AB5" s="44"/>
      <c r="AD5" s="44"/>
      <c r="AR5" s="50" t="s">
        <v>390</v>
      </c>
    </row>
    <row r="6" spans="1:44" ht="13.5" customHeight="1">
      <c r="B6" s="41" t="s">
        <v>596</v>
      </c>
      <c r="C6" s="41" t="s">
        <v>596</v>
      </c>
      <c r="D6" s="41" t="s">
        <v>536</v>
      </c>
      <c r="E6" s="55" t="s">
        <v>418</v>
      </c>
      <c r="F6" s="54">
        <v>46</v>
      </c>
      <c r="G6" s="41" t="s">
        <v>597</v>
      </c>
      <c r="I6" s="21"/>
      <c r="J6" s="21"/>
      <c r="K6" s="42" t="s">
        <v>598</v>
      </c>
      <c r="L6" s="41" t="s">
        <v>599</v>
      </c>
      <c r="M6" s="41"/>
      <c r="N6" s="41" t="s">
        <v>600</v>
      </c>
      <c r="O6" s="41" t="s">
        <v>601</v>
      </c>
      <c r="P6" s="44" t="s">
        <v>602</v>
      </c>
      <c r="Q6" s="42"/>
      <c r="R6" s="42"/>
      <c r="T6" s="46">
        <v>53</v>
      </c>
      <c r="U6" s="45" t="s">
        <v>603</v>
      </c>
      <c r="V6" t="s">
        <v>604</v>
      </c>
      <c r="X6" s="42"/>
      <c r="Y6" s="42"/>
      <c r="Z6" s="42"/>
      <c r="AB6" s="44"/>
      <c r="AD6" s="44"/>
      <c r="AR6" s="50" t="s">
        <v>398</v>
      </c>
    </row>
    <row r="7" spans="1:44" ht="13.5" customHeight="1">
      <c r="B7" s="41" t="s">
        <v>605</v>
      </c>
      <c r="C7" s="41" t="s">
        <v>605</v>
      </c>
      <c r="D7" s="41" t="s">
        <v>553</v>
      </c>
      <c r="E7" s="55" t="s">
        <v>425</v>
      </c>
      <c r="F7" s="54">
        <v>47</v>
      </c>
      <c r="G7" s="41" t="s">
        <v>606</v>
      </c>
      <c r="I7" s="21"/>
      <c r="J7" s="21"/>
      <c r="K7" s="42" t="s">
        <v>607</v>
      </c>
      <c r="L7" s="41" t="s">
        <v>608</v>
      </c>
      <c r="M7" s="41"/>
      <c r="N7" s="41" t="s">
        <v>609</v>
      </c>
      <c r="O7" s="41" t="s">
        <v>610</v>
      </c>
      <c r="P7" s="44" t="s">
        <v>611</v>
      </c>
      <c r="Q7" s="42"/>
      <c r="R7" s="42"/>
      <c r="S7" s="42"/>
      <c r="T7" s="46">
        <v>239</v>
      </c>
      <c r="U7" s="45" t="s">
        <v>612</v>
      </c>
      <c r="V7" t="s">
        <v>613</v>
      </c>
      <c r="X7" s="42"/>
      <c r="Y7" s="42"/>
      <c r="Z7" s="42"/>
      <c r="AB7" s="44"/>
      <c r="AD7" s="44"/>
      <c r="AR7" s="50" t="s">
        <v>406</v>
      </c>
    </row>
    <row r="8" spans="1:44" ht="13.5" customHeight="1">
      <c r="B8" s="41" t="s">
        <v>614</v>
      </c>
      <c r="C8" s="41" t="s">
        <v>614</v>
      </c>
      <c r="D8" s="41" t="s">
        <v>615</v>
      </c>
      <c r="E8" s="55" t="s">
        <v>432</v>
      </c>
      <c r="F8" s="54">
        <v>48</v>
      </c>
      <c r="G8" s="41" t="s">
        <v>616</v>
      </c>
      <c r="I8" s="21"/>
      <c r="J8" s="21"/>
      <c r="K8" s="42" t="s">
        <v>354</v>
      </c>
      <c r="L8" s="41" t="s">
        <v>617</v>
      </c>
      <c r="M8" s="41"/>
      <c r="N8" s="41" t="s">
        <v>618</v>
      </c>
      <c r="O8" s="41" t="s">
        <v>619</v>
      </c>
      <c r="P8" s="43" t="s">
        <v>354</v>
      </c>
      <c r="Q8" s="42"/>
      <c r="R8" s="42"/>
      <c r="S8" s="42"/>
      <c r="T8" s="46">
        <v>72</v>
      </c>
      <c r="U8" s="42"/>
      <c r="V8" t="s">
        <v>620</v>
      </c>
      <c r="X8" s="42"/>
      <c r="Y8" s="42"/>
      <c r="Z8" s="42"/>
      <c r="AB8" s="44"/>
      <c r="AD8" s="44"/>
      <c r="AR8" s="50" t="s">
        <v>413</v>
      </c>
    </row>
    <row r="9" spans="1:44" ht="13.5" customHeight="1">
      <c r="B9" s="41" t="s">
        <v>512</v>
      </c>
      <c r="C9" s="41" t="s">
        <v>512</v>
      </c>
      <c r="D9" s="41" t="s">
        <v>570</v>
      </c>
      <c r="E9" s="55" t="s">
        <v>438</v>
      </c>
      <c r="F9" s="54">
        <v>49</v>
      </c>
      <c r="G9" s="41" t="s">
        <v>621</v>
      </c>
      <c r="I9" s="21"/>
      <c r="J9" s="21"/>
      <c r="K9" s="21"/>
      <c r="L9" s="41" t="s">
        <v>622</v>
      </c>
      <c r="M9" s="41"/>
      <c r="N9" s="41" t="s">
        <v>623</v>
      </c>
      <c r="O9" s="41" t="s">
        <v>624</v>
      </c>
      <c r="P9" s="51"/>
      <c r="T9" s="46">
        <v>73</v>
      </c>
      <c r="V9" t="s">
        <v>625</v>
      </c>
      <c r="X9" s="42"/>
      <c r="AB9" s="44"/>
      <c r="AD9" s="52"/>
      <c r="AR9" s="50" t="s">
        <v>421</v>
      </c>
    </row>
    <row r="10" spans="1:44" ht="13.5" customHeight="1">
      <c r="B10" s="41" t="s">
        <v>516</v>
      </c>
      <c r="C10" s="41" t="s">
        <v>516</v>
      </c>
      <c r="D10" s="41" t="s">
        <v>586</v>
      </c>
      <c r="E10" s="55" t="s">
        <v>442</v>
      </c>
      <c r="F10" s="54">
        <v>50</v>
      </c>
      <c r="G10" s="41" t="s">
        <v>380</v>
      </c>
      <c r="I10" s="21"/>
      <c r="J10" s="21"/>
      <c r="K10" s="21"/>
      <c r="L10" s="41" t="s">
        <v>626</v>
      </c>
      <c r="M10" s="41"/>
      <c r="N10" s="41" t="s">
        <v>627</v>
      </c>
      <c r="O10" s="41" t="s">
        <v>628</v>
      </c>
      <c r="P10" s="51"/>
      <c r="T10" s="46">
        <v>74</v>
      </c>
      <c r="V10" t="s">
        <v>629</v>
      </c>
      <c r="W10" t="s">
        <v>124</v>
      </c>
      <c r="X10" s="42"/>
      <c r="AB10" s="44"/>
      <c r="AD10" s="52"/>
      <c r="AR10" s="50" t="s">
        <v>428</v>
      </c>
    </row>
    <row r="11" spans="1:44" ht="13.5" customHeight="1">
      <c r="B11" s="41" t="s">
        <v>386</v>
      </c>
      <c r="C11" s="41" t="s">
        <v>386</v>
      </c>
      <c r="D11" s="41" t="s">
        <v>630</v>
      </c>
      <c r="E11" s="55" t="s">
        <v>446</v>
      </c>
      <c r="F11" s="54">
        <v>51</v>
      </c>
      <c r="G11" s="41" t="s">
        <v>631</v>
      </c>
      <c r="L11" s="41" t="s">
        <v>632</v>
      </c>
      <c r="M11" s="41"/>
      <c r="N11" s="41" t="s">
        <v>633</v>
      </c>
      <c r="O11" s="41" t="s">
        <v>634</v>
      </c>
      <c r="P11" s="51"/>
      <c r="T11" s="46">
        <v>75</v>
      </c>
      <c r="V11" t="s">
        <v>635</v>
      </c>
      <c r="W11" t="s">
        <v>124</v>
      </c>
      <c r="X11" s="42"/>
      <c r="AB11" s="44"/>
      <c r="AD11" s="52"/>
      <c r="AR11" s="50" t="s">
        <v>435</v>
      </c>
    </row>
    <row r="12" spans="1:44" ht="13.5" customHeight="1">
      <c r="B12" s="41" t="s">
        <v>395</v>
      </c>
      <c r="C12" s="41" t="s">
        <v>395</v>
      </c>
      <c r="D12" s="41" t="s">
        <v>596</v>
      </c>
      <c r="E12" s="55" t="s">
        <v>449</v>
      </c>
      <c r="F12" s="54">
        <v>52</v>
      </c>
      <c r="G12" s="41" t="s">
        <v>636</v>
      </c>
      <c r="L12" s="41" t="s">
        <v>637</v>
      </c>
      <c r="M12" s="41"/>
      <c r="N12" s="41" t="s">
        <v>638</v>
      </c>
      <c r="O12" s="41" t="s">
        <v>639</v>
      </c>
      <c r="P12" s="51"/>
      <c r="T12" s="46">
        <v>78</v>
      </c>
      <c r="V12" t="s">
        <v>640</v>
      </c>
      <c r="W12" t="s">
        <v>124</v>
      </c>
      <c r="X12" s="42"/>
      <c r="AB12" s="44"/>
      <c r="AD12" s="52"/>
      <c r="AR12" s="50" t="s">
        <v>440</v>
      </c>
    </row>
    <row r="13" spans="1:44" ht="13.5" customHeight="1">
      <c r="B13" s="41" t="s">
        <v>514</v>
      </c>
      <c r="C13" s="41" t="s">
        <v>641</v>
      </c>
      <c r="D13" s="41" t="s">
        <v>605</v>
      </c>
      <c r="E13" s="55" t="s">
        <v>452</v>
      </c>
      <c r="F13" s="54">
        <v>53</v>
      </c>
      <c r="G13" s="41" t="s">
        <v>642</v>
      </c>
      <c r="L13" s="41" t="s">
        <v>643</v>
      </c>
      <c r="M13" s="41"/>
      <c r="N13" s="41" t="s">
        <v>644</v>
      </c>
      <c r="O13" s="41" t="s">
        <v>645</v>
      </c>
      <c r="T13" s="46">
        <v>507</v>
      </c>
      <c r="V13" t="s">
        <v>646</v>
      </c>
      <c r="W13" t="s">
        <v>124</v>
      </c>
      <c r="AD13" s="52"/>
      <c r="AR13" s="50" t="s">
        <v>444</v>
      </c>
    </row>
    <row r="14" spans="1:44" ht="13.5" customHeight="1">
      <c r="B14" s="41" t="s">
        <v>647</v>
      </c>
      <c r="C14" s="41" t="s">
        <v>647</v>
      </c>
      <c r="D14" s="41" t="s">
        <v>648</v>
      </c>
      <c r="E14" s="55" t="s">
        <v>456</v>
      </c>
      <c r="F14" s="54">
        <v>54</v>
      </c>
      <c r="G14" s="41" t="s">
        <v>649</v>
      </c>
      <c r="I14" s="21"/>
      <c r="J14" s="21"/>
      <c r="K14" s="21"/>
      <c r="L14" t="s">
        <v>354</v>
      </c>
      <c r="N14" s="41" t="s">
        <v>650</v>
      </c>
      <c r="O14" s="41" t="s">
        <v>651</v>
      </c>
      <c r="T14" s="46">
        <v>508</v>
      </c>
      <c r="V14" t="s">
        <v>652</v>
      </c>
      <c r="W14" t="s">
        <v>124</v>
      </c>
      <c r="AD14" s="52"/>
      <c r="AR14" s="50" t="s">
        <v>447</v>
      </c>
    </row>
    <row r="15" spans="1:44" ht="15.75" customHeight="1">
      <c r="B15" s="41" t="s">
        <v>504</v>
      </c>
      <c r="C15" s="41" t="s">
        <v>504</v>
      </c>
      <c r="D15" s="41" t="s">
        <v>614</v>
      </c>
      <c r="E15" s="55" t="s">
        <v>459</v>
      </c>
      <c r="F15" s="54">
        <v>55</v>
      </c>
      <c r="G15" s="41" t="s">
        <v>653</v>
      </c>
      <c r="I15" s="21"/>
      <c r="J15" s="21"/>
      <c r="K15" s="21"/>
      <c r="N15" s="41" t="s">
        <v>654</v>
      </c>
      <c r="O15" s="41" t="s">
        <v>655</v>
      </c>
      <c r="T15" s="46">
        <v>240</v>
      </c>
      <c r="V15" t="s">
        <v>656</v>
      </c>
      <c r="W15" t="s">
        <v>124</v>
      </c>
      <c r="AD15" s="52"/>
      <c r="AR15" s="50" t="s">
        <v>450</v>
      </c>
    </row>
    <row r="16" spans="1:44" ht="13.5" customHeight="1">
      <c r="B16" s="41" t="s">
        <v>657</v>
      </c>
      <c r="C16" s="41" t="s">
        <v>657</v>
      </c>
      <c r="D16" s="41" t="s">
        <v>446</v>
      </c>
      <c r="E16" s="55" t="s">
        <v>462</v>
      </c>
      <c r="F16" s="54">
        <v>56</v>
      </c>
      <c r="G16" s="41" t="s">
        <v>658</v>
      </c>
      <c r="N16" s="41" t="s">
        <v>659</v>
      </c>
      <c r="O16" s="41" t="s">
        <v>660</v>
      </c>
      <c r="T16" s="46">
        <v>241</v>
      </c>
      <c r="V16" t="s">
        <v>661</v>
      </c>
      <c r="W16" t="s">
        <v>124</v>
      </c>
      <c r="AD16" s="52"/>
      <c r="AR16" s="50" t="s">
        <v>453</v>
      </c>
    </row>
    <row r="17" spans="2:44" ht="13.5" customHeight="1">
      <c r="B17" s="41" t="s">
        <v>662</v>
      </c>
      <c r="C17" s="41" t="s">
        <v>662</v>
      </c>
      <c r="D17" s="41" t="s">
        <v>663</v>
      </c>
      <c r="E17" s="55" t="s">
        <v>466</v>
      </c>
      <c r="F17" s="54">
        <v>57</v>
      </c>
      <c r="G17" s="41" t="s">
        <v>664</v>
      </c>
      <c r="N17" s="41" t="s">
        <v>665</v>
      </c>
      <c r="O17" s="41" t="s">
        <v>666</v>
      </c>
      <c r="T17" s="46">
        <v>158</v>
      </c>
      <c r="V17" t="s">
        <v>667</v>
      </c>
      <c r="W17" t="s">
        <v>124</v>
      </c>
      <c r="AD17" s="52"/>
      <c r="AR17" s="50" t="s">
        <v>457</v>
      </c>
    </row>
    <row r="18" spans="2:44" ht="13.5" customHeight="1">
      <c r="B18" s="41" t="s">
        <v>668</v>
      </c>
      <c r="C18" s="41" t="s">
        <v>669</v>
      </c>
      <c r="D18" s="41" t="s">
        <v>670</v>
      </c>
      <c r="E18" s="55" t="s">
        <v>473</v>
      </c>
      <c r="F18" s="54">
        <v>58</v>
      </c>
      <c r="G18" s="41" t="s">
        <v>671</v>
      </c>
      <c r="N18" s="41" t="s">
        <v>672</v>
      </c>
      <c r="O18" s="41" t="s">
        <v>673</v>
      </c>
      <c r="T18" s="46">
        <v>159</v>
      </c>
      <c r="V18" t="s">
        <v>674</v>
      </c>
      <c r="W18" t="s">
        <v>124</v>
      </c>
      <c r="AD18" s="52"/>
      <c r="AR18" s="50" t="s">
        <v>94</v>
      </c>
    </row>
    <row r="19" spans="2:44" ht="13.5" customHeight="1">
      <c r="B19" s="41" t="s">
        <v>675</v>
      </c>
      <c r="C19" s="41" t="s">
        <v>508</v>
      </c>
      <c r="D19" s="41" t="s">
        <v>512</v>
      </c>
      <c r="E19" s="55" t="s">
        <v>475</v>
      </c>
      <c r="F19" s="54">
        <v>59</v>
      </c>
      <c r="G19" s="41" t="s">
        <v>676</v>
      </c>
      <c r="N19" s="41" t="s">
        <v>677</v>
      </c>
      <c r="O19" s="41" t="s">
        <v>678</v>
      </c>
      <c r="T19" s="46">
        <v>160</v>
      </c>
      <c r="V19" t="s">
        <v>679</v>
      </c>
      <c r="W19" t="s">
        <v>124</v>
      </c>
      <c r="AD19" s="52"/>
      <c r="AR19" s="50" t="s">
        <v>463</v>
      </c>
    </row>
    <row r="20" spans="2:44" ht="13.5" customHeight="1">
      <c r="B20" s="41" t="s">
        <v>680</v>
      </c>
      <c r="C20" s="41" t="s">
        <v>681</v>
      </c>
      <c r="D20" s="41" t="s">
        <v>516</v>
      </c>
      <c r="E20" s="55" t="s">
        <v>477</v>
      </c>
      <c r="F20" s="54">
        <v>60</v>
      </c>
      <c r="G20" s="41" t="s">
        <v>682</v>
      </c>
      <c r="N20" s="41" t="s">
        <v>683</v>
      </c>
      <c r="O20" s="41" t="s">
        <v>684</v>
      </c>
      <c r="T20" s="46">
        <v>161</v>
      </c>
      <c r="V20" t="s">
        <v>685</v>
      </c>
      <c r="W20" t="s">
        <v>124</v>
      </c>
      <c r="AD20" s="52"/>
      <c r="AR20" s="50" t="s">
        <v>467</v>
      </c>
    </row>
    <row r="21" spans="2:44" ht="13.5" customHeight="1">
      <c r="B21" s="41" t="s">
        <v>508</v>
      </c>
      <c r="C21" s="41" t="s">
        <v>686</v>
      </c>
      <c r="D21" s="41" t="s">
        <v>386</v>
      </c>
      <c r="E21" s="55" t="s">
        <v>479</v>
      </c>
      <c r="F21" s="54">
        <v>61</v>
      </c>
      <c r="G21" s="41" t="s">
        <v>687</v>
      </c>
      <c r="N21" s="41" t="s">
        <v>688</v>
      </c>
      <c r="O21" s="41" t="s">
        <v>689</v>
      </c>
      <c r="T21" s="46">
        <v>261</v>
      </c>
      <c r="V21" t="s">
        <v>690</v>
      </c>
      <c r="W21" t="s">
        <v>124</v>
      </c>
      <c r="AD21" s="52"/>
    </row>
    <row r="22" spans="2:44" ht="13.5" customHeight="1">
      <c r="B22" s="41" t="s">
        <v>691</v>
      </c>
      <c r="C22" s="41" t="s">
        <v>510</v>
      </c>
      <c r="D22" s="41" t="s">
        <v>395</v>
      </c>
      <c r="E22" s="55" t="s">
        <v>480</v>
      </c>
      <c r="F22" s="54">
        <v>62</v>
      </c>
      <c r="G22" s="41" t="s">
        <v>692</v>
      </c>
      <c r="N22" s="41" t="s">
        <v>693</v>
      </c>
      <c r="O22" s="41" t="s">
        <v>694</v>
      </c>
      <c r="T22" s="46">
        <v>262</v>
      </c>
      <c r="V22" t="s">
        <v>695</v>
      </c>
      <c r="W22" t="s">
        <v>124</v>
      </c>
      <c r="AD22" s="52"/>
    </row>
    <row r="23" spans="2:44" ht="13.5" customHeight="1">
      <c r="B23" s="41" t="s">
        <v>681</v>
      </c>
      <c r="C23" s="41" t="s">
        <v>506</v>
      </c>
      <c r="D23" s="41" t="s">
        <v>641</v>
      </c>
      <c r="E23" s="55" t="s">
        <v>219</v>
      </c>
      <c r="F23" s="54">
        <v>63</v>
      </c>
      <c r="G23" s="41" t="s">
        <v>696</v>
      </c>
      <c r="N23" s="41" t="s">
        <v>697</v>
      </c>
      <c r="O23" s="41" t="s">
        <v>698</v>
      </c>
      <c r="T23" s="46">
        <v>106</v>
      </c>
      <c r="V23" t="s">
        <v>699</v>
      </c>
      <c r="W23" t="s">
        <v>124</v>
      </c>
      <c r="AD23" s="52"/>
    </row>
    <row r="24" spans="2:44" ht="13.5" customHeight="1">
      <c r="B24" s="41" t="s">
        <v>686</v>
      </c>
      <c r="C24" s="41" t="s">
        <v>700</v>
      </c>
      <c r="D24" s="41" t="s">
        <v>647</v>
      </c>
      <c r="E24" s="53" t="s">
        <v>482</v>
      </c>
      <c r="F24" s="56">
        <v>64</v>
      </c>
      <c r="G24" s="41" t="s">
        <v>701</v>
      </c>
      <c r="N24" t="s">
        <v>354</v>
      </c>
      <c r="O24" s="41" t="s">
        <v>702</v>
      </c>
      <c r="T24" s="46">
        <v>107</v>
      </c>
      <c r="V24" t="s">
        <v>703</v>
      </c>
      <c r="W24" t="s">
        <v>124</v>
      </c>
      <c r="AD24" s="52"/>
    </row>
    <row r="25" spans="2:44" ht="13.5" customHeight="1">
      <c r="B25" s="41" t="s">
        <v>704</v>
      </c>
      <c r="D25" s="41" t="s">
        <v>504</v>
      </c>
      <c r="E25" s="53" t="s">
        <v>483</v>
      </c>
      <c r="F25" s="56">
        <v>65</v>
      </c>
      <c r="G25" s="41" t="s">
        <v>705</v>
      </c>
      <c r="O25" s="41" t="s">
        <v>706</v>
      </c>
      <c r="T25" s="46">
        <v>83</v>
      </c>
      <c r="V25" t="s">
        <v>707</v>
      </c>
      <c r="W25" t="s">
        <v>124</v>
      </c>
      <c r="AC25" s="52"/>
    </row>
    <row r="26" spans="2:44" ht="13.5" customHeight="1">
      <c r="B26" s="41" t="s">
        <v>506</v>
      </c>
      <c r="D26" s="41" t="s">
        <v>708</v>
      </c>
      <c r="E26" s="53" t="s">
        <v>486</v>
      </c>
      <c r="F26" s="56" t="s">
        <v>485</v>
      </c>
      <c r="G26" s="41" t="s">
        <v>709</v>
      </c>
      <c r="O26" s="41" t="s">
        <v>710</v>
      </c>
      <c r="T26" s="46">
        <v>84</v>
      </c>
      <c r="V26" t="s">
        <v>711</v>
      </c>
      <c r="W26" t="s">
        <v>124</v>
      </c>
      <c r="AA26" s="44"/>
      <c r="AC26" s="52"/>
    </row>
    <row r="27" spans="2:44" ht="13.5" customHeight="1">
      <c r="B27" s="41" t="s">
        <v>700</v>
      </c>
      <c r="D27" s="41" t="s">
        <v>662</v>
      </c>
      <c r="E27" s="53" t="s">
        <v>489</v>
      </c>
      <c r="F27" s="54" t="s">
        <v>488</v>
      </c>
      <c r="O27" t="s">
        <v>354</v>
      </c>
      <c r="T27" s="46">
        <v>85</v>
      </c>
      <c r="V27" t="s">
        <v>712</v>
      </c>
      <c r="W27" t="s">
        <v>124</v>
      </c>
      <c r="AA27" s="44"/>
      <c r="AC27" s="52"/>
    </row>
    <row r="28" spans="2:44" ht="13.5" customHeight="1">
      <c r="D28" s="41" t="s">
        <v>713</v>
      </c>
      <c r="E28" s="53" t="s">
        <v>492</v>
      </c>
      <c r="F28" s="54" t="s">
        <v>491</v>
      </c>
      <c r="T28" s="46">
        <v>86</v>
      </c>
      <c r="V28" t="s">
        <v>714</v>
      </c>
      <c r="W28" t="s">
        <v>124</v>
      </c>
      <c r="Y28" t="s">
        <v>715</v>
      </c>
      <c r="Z28" s="44"/>
      <c r="AB28" s="52"/>
    </row>
    <row r="29" spans="2:44" ht="13.5" customHeight="1">
      <c r="D29" s="41" t="s">
        <v>716</v>
      </c>
      <c r="E29" s="53" t="s">
        <v>494</v>
      </c>
      <c r="F29" s="54" t="s">
        <v>203</v>
      </c>
      <c r="T29" s="16" t="s">
        <v>717</v>
      </c>
      <c r="V29" t="s">
        <v>718</v>
      </c>
      <c r="W29" t="s">
        <v>124</v>
      </c>
      <c r="Y29" t="s">
        <v>719</v>
      </c>
      <c r="Z29" s="44"/>
      <c r="AB29" s="52"/>
    </row>
    <row r="30" spans="2:44" ht="13.5" customHeight="1">
      <c r="D30" s="41" t="s">
        <v>720</v>
      </c>
      <c r="E30" s="53" t="s">
        <v>496</v>
      </c>
      <c r="F30" s="54" t="s">
        <v>495</v>
      </c>
      <c r="T30" s="16" t="s">
        <v>721</v>
      </c>
      <c r="W30" t="s">
        <v>124</v>
      </c>
      <c r="Y30" t="s">
        <v>722</v>
      </c>
      <c r="Z30" s="44"/>
      <c r="AB30" s="52"/>
    </row>
    <row r="31" spans="2:44" ht="13.5" customHeight="1">
      <c r="D31" s="41" t="s">
        <v>675</v>
      </c>
      <c r="E31" s="53" t="s">
        <v>498</v>
      </c>
      <c r="F31" s="54" t="s">
        <v>497</v>
      </c>
      <c r="W31" t="s">
        <v>124</v>
      </c>
      <c r="Y31" t="s">
        <v>723</v>
      </c>
      <c r="Z31" s="44"/>
      <c r="AB31" s="52"/>
    </row>
    <row r="32" spans="2:44" ht="13.5" customHeight="1">
      <c r="D32" s="41" t="s">
        <v>680</v>
      </c>
      <c r="E32" s="53" t="s">
        <v>500</v>
      </c>
      <c r="F32" s="54" t="s">
        <v>499</v>
      </c>
      <c r="W32" t="s">
        <v>124</v>
      </c>
      <c r="Y32" t="s">
        <v>724</v>
      </c>
      <c r="Z32" s="44"/>
      <c r="AB32" s="52"/>
    </row>
    <row r="33" spans="4:28" ht="13.5" customHeight="1">
      <c r="D33" s="41" t="s">
        <v>725</v>
      </c>
      <c r="E33" s="53" t="s">
        <v>502</v>
      </c>
      <c r="F33" s="54" t="s">
        <v>501</v>
      </c>
      <c r="W33" t="s">
        <v>124</v>
      </c>
      <c r="Y33" t="s">
        <v>726</v>
      </c>
      <c r="Z33" s="44"/>
      <c r="AB33" s="52"/>
    </row>
    <row r="34" spans="4:28" ht="13.5" customHeight="1">
      <c r="D34" s="41" t="s">
        <v>727</v>
      </c>
      <c r="E34" s="53" t="s">
        <v>504</v>
      </c>
      <c r="F34" s="54" t="s">
        <v>503</v>
      </c>
      <c r="W34" t="s">
        <v>124</v>
      </c>
      <c r="Y34" t="s">
        <v>728</v>
      </c>
      <c r="Z34" s="44"/>
      <c r="AB34" s="52"/>
    </row>
    <row r="35" spans="4:28" ht="13.5" customHeight="1">
      <c r="D35" s="41" t="s">
        <v>729</v>
      </c>
      <c r="E35" s="53" t="s">
        <v>506</v>
      </c>
      <c r="F35" s="54" t="s">
        <v>505</v>
      </c>
      <c r="W35" t="s">
        <v>124</v>
      </c>
      <c r="Y35" t="s">
        <v>730</v>
      </c>
      <c r="Z35" s="44"/>
      <c r="AB35" s="52"/>
    </row>
    <row r="36" spans="4:28" ht="13.5" customHeight="1">
      <c r="D36" s="41" t="s">
        <v>731</v>
      </c>
      <c r="E36" s="53" t="s">
        <v>508</v>
      </c>
      <c r="F36" s="54" t="s">
        <v>507</v>
      </c>
      <c r="W36" t="s">
        <v>124</v>
      </c>
      <c r="Y36" t="s">
        <v>732</v>
      </c>
      <c r="Z36" s="44"/>
      <c r="AB36" s="52"/>
    </row>
    <row r="37" spans="4:28" ht="13.5" customHeight="1">
      <c r="D37" s="41" t="s">
        <v>669</v>
      </c>
      <c r="E37" s="53" t="s">
        <v>510</v>
      </c>
      <c r="F37" s="54" t="s">
        <v>509</v>
      </c>
      <c r="W37" t="s">
        <v>124</v>
      </c>
      <c r="Y37" t="s">
        <v>733</v>
      </c>
      <c r="Z37" s="44"/>
      <c r="AB37" s="52"/>
    </row>
    <row r="38" spans="4:28" ht="13.5" customHeight="1">
      <c r="D38" s="41" t="s">
        <v>508</v>
      </c>
      <c r="E38" s="53" t="s">
        <v>512</v>
      </c>
      <c r="F38" s="54" t="s">
        <v>511</v>
      </c>
      <c r="W38" t="s">
        <v>124</v>
      </c>
      <c r="Y38" t="s">
        <v>734</v>
      </c>
      <c r="Z38" s="44"/>
      <c r="AB38" s="52"/>
    </row>
    <row r="39" spans="4:28" ht="13.5" customHeight="1">
      <c r="D39" s="41" t="s">
        <v>691</v>
      </c>
      <c r="E39" s="53" t="s">
        <v>514</v>
      </c>
      <c r="F39" s="54" t="s">
        <v>513</v>
      </c>
      <c r="W39" t="s">
        <v>124</v>
      </c>
      <c r="Y39" t="s">
        <v>735</v>
      </c>
      <c r="Z39" s="44"/>
      <c r="AB39" s="52"/>
    </row>
    <row r="40" spans="4:28" ht="13.5" customHeight="1">
      <c r="D40" s="41" t="s">
        <v>736</v>
      </c>
      <c r="E40" s="53" t="s">
        <v>516</v>
      </c>
      <c r="F40" s="54" t="s">
        <v>515</v>
      </c>
      <c r="W40" t="s">
        <v>124</v>
      </c>
      <c r="Y40" t="s">
        <v>737</v>
      </c>
      <c r="Z40" s="44"/>
      <c r="AB40" s="52"/>
    </row>
    <row r="41" spans="4:28" ht="13.5" customHeight="1">
      <c r="D41" s="41" t="s">
        <v>738</v>
      </c>
      <c r="F41"/>
      <c r="W41" t="s">
        <v>124</v>
      </c>
      <c r="Y41" t="s">
        <v>739</v>
      </c>
      <c r="Z41" s="44"/>
      <c r="AB41" s="52"/>
    </row>
    <row r="42" spans="4:28" ht="13.5" customHeight="1">
      <c r="D42" s="41" t="s">
        <v>740</v>
      </c>
      <c r="W42" t="s">
        <v>124</v>
      </c>
      <c r="Y42" t="s">
        <v>741</v>
      </c>
      <c r="Z42" s="44"/>
    </row>
    <row r="43" spans="4:28" ht="13.5" customHeight="1">
      <c r="D43" s="41" t="s">
        <v>742</v>
      </c>
      <c r="W43" t="s">
        <v>124</v>
      </c>
      <c r="Y43" t="s">
        <v>743</v>
      </c>
      <c r="Z43" s="44"/>
    </row>
    <row r="44" spans="4:28" ht="13.5" customHeight="1">
      <c r="D44" s="41" t="s">
        <v>681</v>
      </c>
      <c r="W44" t="s">
        <v>124</v>
      </c>
      <c r="Y44" t="s">
        <v>354</v>
      </c>
      <c r="Z44" s="44"/>
    </row>
    <row r="45" spans="4:28" ht="13.5" customHeight="1">
      <c r="D45" s="41" t="s">
        <v>686</v>
      </c>
      <c r="W45" t="s">
        <v>124</v>
      </c>
      <c r="Z45" s="44"/>
    </row>
    <row r="46" spans="4:28" ht="13.5" customHeight="1">
      <c r="D46" s="41" t="s">
        <v>704</v>
      </c>
      <c r="W46" t="s">
        <v>124</v>
      </c>
    </row>
    <row r="47" spans="4:28" ht="13.5" customHeight="1">
      <c r="D47" s="41" t="s">
        <v>744</v>
      </c>
      <c r="W47" t="s">
        <v>124</v>
      </c>
    </row>
    <row r="48" spans="4:28" ht="13.5" customHeight="1">
      <c r="D48" s="41" t="s">
        <v>745</v>
      </c>
      <c r="W48" t="s">
        <v>124</v>
      </c>
    </row>
    <row r="49" spans="4:23" ht="13.5" customHeight="1">
      <c r="D49" s="41" t="s">
        <v>746</v>
      </c>
      <c r="W49" t="s">
        <v>124</v>
      </c>
    </row>
    <row r="50" spans="4:23" ht="13.5" customHeight="1">
      <c r="D50" s="41" t="s">
        <v>747</v>
      </c>
      <c r="W50" t="s">
        <v>124</v>
      </c>
    </row>
    <row r="51" spans="4:23" ht="13.5" customHeight="1">
      <c r="D51" s="41" t="s">
        <v>748</v>
      </c>
      <c r="W51" t="s">
        <v>124</v>
      </c>
    </row>
    <row r="52" spans="4:23" ht="13.5" customHeight="1">
      <c r="D52" s="41" t="s">
        <v>749</v>
      </c>
      <c r="W52" t="s">
        <v>124</v>
      </c>
    </row>
    <row r="53" spans="4:23" ht="13.5" customHeight="1">
      <c r="D53" s="41" t="s">
        <v>750</v>
      </c>
      <c r="W53" t="s">
        <v>124</v>
      </c>
    </row>
    <row r="54" spans="4:23" ht="13.5" customHeight="1">
      <c r="D54" s="41" t="s">
        <v>510</v>
      </c>
      <c r="W54" t="s">
        <v>124</v>
      </c>
    </row>
    <row r="55" spans="4:23" ht="13.5" customHeight="1">
      <c r="D55" s="41" t="s">
        <v>506</v>
      </c>
      <c r="W55" t="s">
        <v>124</v>
      </c>
    </row>
    <row r="56" spans="4:23" ht="13.5" customHeight="1">
      <c r="D56" s="41" t="s">
        <v>700</v>
      </c>
      <c r="W56" t="s">
        <v>124</v>
      </c>
    </row>
  </sheetData>
  <sortState xmlns:xlrd2="http://schemas.microsoft.com/office/spreadsheetml/2017/richdata2" ref="N2:N23">
    <sortCondition ref="N2:N23"/>
  </sortState>
  <dataValidations disablePrompts="1" count="6">
    <dataValidation allowBlank="1" showInputMessage="1" showErrorMessage="1" promptTitle="Proceso del SIG" prompt="Seleccione del listado desplegable, de acuerdo al proceso que corresponda." sqref="AR3" xr:uid="{0051F5FA-1F74-49E5-8E3C-558A8F8016FD}"/>
    <dataValidation allowBlank="1" showInputMessage="1" showErrorMessage="1" prompt="Tomado del PAI 2020. Seleccionar de acuerdo al listado desplegable según catálogo presupuestal." sqref="H1:I1" xr:uid="{A2B5E0A8-0B24-42CC-B7DE-00CFC27D1E08}"/>
    <dataValidation allowBlank="1" showInputMessage="1" showErrorMessage="1" prompt="Diligenciar el mes estimado de la presentación de ofertas." sqref="L1:M1" xr:uid="{F1A88E8E-65EA-4BAA-9739-F06ABB433B40}"/>
    <dataValidation allowBlank="1" showInputMessage="1" showErrorMessage="1" prompt="Seleccionar de acuerdo al listado desplegable." sqref="K1 P1:R1" xr:uid="{366700A4-4C85-46D0-9287-41CAE504CC0A}"/>
    <dataValidation allowBlank="1" showInputMessage="1" showErrorMessage="1" prompt="Seleccionar de la lista desplegable la categoria a la que corresponde la focalización" sqref="S1:T1" xr:uid="{ACCA0EE1-53C8-4781-A3D6-DADAC5BC803D}"/>
    <dataValidation allowBlank="1" showInputMessage="1" showErrorMessage="1" prompt="Diligenciar el valor del proceso que se focalizará en la Política Pública de Discapacidad e Inclusión Social." sqref="W1" xr:uid="{9C3CB138-2677-48CA-9FDB-B3EC1CEB7339}"/>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40E6C31EAB448A45A42E74017B5F4D9F" ma:contentTypeVersion="2" ma:contentTypeDescription="Crear nuevo documento." ma:contentTypeScope="" ma:versionID="9dceab03e84bb16f8469a4f3281ada36">
  <xsd:schema xmlns:xsd="http://www.w3.org/2001/XMLSchema" xmlns:xs="http://www.w3.org/2001/XMLSchema" xmlns:p="http://schemas.microsoft.com/office/2006/metadata/properties" xmlns:ns2="a3e73ca5-0196-4838-bfc0-8be9cc4111d5" targetNamespace="http://schemas.microsoft.com/office/2006/metadata/properties" ma:root="true" ma:fieldsID="924378926255b362d1e20d21436b1aa0" ns2:_="">
    <xsd:import namespace="a3e73ca5-0196-4838-bfc0-8be9cc4111d5"/>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e73ca5-0196-4838-bfc0-8be9cc4111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322DEFA-D105-4320-B112-1476CEBB5320}">
  <ds:schemaRefs>
    <ds:schemaRef ds:uri="http://schemas.microsoft.com/office/2006/documentManagement/types"/>
    <ds:schemaRef ds:uri="http://schemas.microsoft.com/office/2006/metadata/properties"/>
    <ds:schemaRef ds:uri="http://schemas.openxmlformats.org/package/2006/metadata/core-properties"/>
    <ds:schemaRef ds:uri="a3e73ca5-0196-4838-bfc0-8be9cc4111d5"/>
    <ds:schemaRef ds:uri="http://purl.org/dc/terms/"/>
    <ds:schemaRef ds:uri="http://purl.org/dc/dcmitype/"/>
    <ds:schemaRef ds:uri="http://purl.org/dc/elements/1.1/"/>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F29B1020-E1C8-42DD-81F6-06D155419BE6}">
  <ds:schemaRefs>
    <ds:schemaRef ds:uri="http://schemas.microsoft.com/sharepoint/v3/contenttype/forms"/>
  </ds:schemaRefs>
</ds:datastoreItem>
</file>

<file path=customXml/itemProps3.xml><?xml version="1.0" encoding="utf-8"?>
<ds:datastoreItem xmlns:ds="http://schemas.openxmlformats.org/officeDocument/2006/customXml" ds:itemID="{48F1F392-F6D1-4DE1-AD1F-C7E89340B2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e73ca5-0196-4838-bfc0-8be9cc4111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Hoja3</vt:lpstr>
      <vt:lpstr>INDICADORES</vt:lpstr>
      <vt:lpstr>VERSIONAMIENTO</vt:lpstr>
      <vt:lpstr>deplegables indi hitos</vt:lpstr>
      <vt:lpstr>desplegables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Marcela Tamayo Rincon</dc:creator>
  <cp:keywords/>
  <dc:description/>
  <cp:lastModifiedBy>Ruth Toro Garcia</cp:lastModifiedBy>
  <cp:revision/>
  <dcterms:created xsi:type="dcterms:W3CDTF">2021-07-27T19:56:23Z</dcterms:created>
  <dcterms:modified xsi:type="dcterms:W3CDTF">2022-01-29T17:55:31Z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0x01010040E6C31EAB448A45A42E74017B5F4D9F</vt:lpwstr>
  </property>
</Properties>
</file>